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Pinchak\Documents\"/>
    </mc:Choice>
  </mc:AlternateContent>
  <xr:revisionPtr revIDLastSave="0" documentId="8_{67BC667C-6E71-43BE-B09A-10C56906D7FD}" xr6:coauthVersionLast="47" xr6:coauthVersionMax="47" xr10:uidLastSave="{00000000-0000-0000-0000-000000000000}"/>
  <bookViews>
    <workbookView xWindow="28680" yWindow="-120" windowWidth="29040" windowHeight="15720" activeTab="4" xr2:uid="{57BCD9B7-C498-4A5B-A10F-D4ED33B04591}"/>
  </bookViews>
  <sheets>
    <sheet name="Exhibit 7.2" sheetId="1" r:id="rId1"/>
    <sheet name="Exhibit 7.3" sheetId="2" r:id="rId2"/>
    <sheet name="Exhibit 7.6" sheetId="11" r:id="rId3"/>
    <sheet name="Exhibit 7.7" sheetId="4" r:id="rId4"/>
    <sheet name="Exhibit 7.9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7" i="4"/>
  <c r="C6" i="4"/>
  <c r="D8" i="4"/>
  <c r="G9" i="4" s="1"/>
  <c r="D9" i="4"/>
  <c r="D10" i="4"/>
  <c r="D11" i="4"/>
  <c r="G11" i="4" s="1"/>
  <c r="D12" i="4"/>
  <c r="D13" i="4"/>
  <c r="G14" i="4" s="1"/>
  <c r="D14" i="4"/>
  <c r="D15" i="4"/>
  <c r="G15" i="4" s="1"/>
  <c r="D16" i="4"/>
  <c r="D17" i="4"/>
  <c r="D18" i="4"/>
  <c r="D19" i="4"/>
  <c r="D20" i="4"/>
  <c r="G20" i="4" s="1"/>
  <c r="D21" i="4"/>
  <c r="G22" i="4" s="1"/>
  <c r="D22" i="4"/>
  <c r="D23" i="4"/>
  <c r="G23" i="4" s="1"/>
  <c r="D24" i="4"/>
  <c r="G24" i="4" s="1"/>
  <c r="D7" i="4"/>
  <c r="D6" i="4"/>
  <c r="G12" i="4"/>
  <c r="G13" i="4"/>
  <c r="G18" i="4"/>
  <c r="G19" i="4"/>
  <c r="G10" i="4"/>
  <c r="L29" i="11"/>
  <c r="G21" i="4" l="1"/>
  <c r="G16" i="4"/>
  <c r="G17" i="4"/>
  <c r="G8" i="4"/>
  <c r="G7" i="4"/>
  <c r="G25" i="4" s="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30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K48" i="11" l="1"/>
  <c r="L27" i="11"/>
  <c r="F11" i="4" l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7" i="4"/>
  <c r="F8" i="4"/>
  <c r="F9" i="4"/>
  <c r="F10" i="4"/>
  <c r="F6" i="4"/>
  <c r="E13" i="4"/>
  <c r="E14" i="4"/>
  <c r="E15" i="4"/>
  <c r="E16" i="4"/>
  <c r="E17" i="4"/>
  <c r="E18" i="4"/>
  <c r="E19" i="4"/>
  <c r="E20" i="4"/>
  <c r="E21" i="4"/>
  <c r="E22" i="4"/>
  <c r="E23" i="4"/>
  <c r="E24" i="4"/>
  <c r="E12" i="4"/>
  <c r="E11" i="4"/>
  <c r="E9" i="4"/>
  <c r="E10" i="4"/>
  <c r="E8" i="4"/>
  <c r="E7" i="4"/>
  <c r="F25" i="4" l="1"/>
  <c r="G4" i="4" s="1"/>
  <c r="E25" i="4"/>
  <c r="C6" i="2"/>
  <c r="F4" i="4" l="1"/>
  <c r="E8" i="2"/>
  <c r="E9" i="2"/>
  <c r="E7" i="5" s="1"/>
  <c r="E10" i="2"/>
  <c r="E11" i="2"/>
  <c r="E9" i="5" s="1"/>
  <c r="E12" i="2"/>
  <c r="E13" i="2"/>
  <c r="E11" i="5" s="1"/>
  <c r="E14" i="2"/>
  <c r="E15" i="2"/>
  <c r="E13" i="5" s="1"/>
  <c r="E16" i="2"/>
  <c r="E17" i="2"/>
  <c r="E15" i="5" s="1"/>
  <c r="E18" i="2"/>
  <c r="E19" i="2"/>
  <c r="E17" i="5" s="1"/>
  <c r="E20" i="2"/>
  <c r="E21" i="2"/>
  <c r="E19" i="5" s="1"/>
  <c r="E22" i="2"/>
  <c r="E23" i="2"/>
  <c r="E21" i="5" s="1"/>
  <c r="E24" i="2"/>
  <c r="E7" i="2"/>
  <c r="E5" i="5" s="1"/>
  <c r="E6" i="2"/>
  <c r="C9" i="2"/>
  <c r="C7" i="5" s="1"/>
  <c r="C10" i="2"/>
  <c r="C11" i="2"/>
  <c r="C9" i="5" s="1"/>
  <c r="C12" i="2"/>
  <c r="C13" i="2"/>
  <c r="C11" i="5" s="1"/>
  <c r="C14" i="2"/>
  <c r="C15" i="2"/>
  <c r="C13" i="5" s="1"/>
  <c r="C16" i="2"/>
  <c r="C17" i="2"/>
  <c r="C15" i="5" s="1"/>
  <c r="C18" i="2"/>
  <c r="C19" i="2"/>
  <c r="C17" i="5" s="1"/>
  <c r="C20" i="2"/>
  <c r="C21" i="2"/>
  <c r="C19" i="5" s="1"/>
  <c r="C22" i="2"/>
  <c r="C23" i="2"/>
  <c r="C21" i="5" s="1"/>
  <c r="C24" i="2"/>
  <c r="C25" i="2"/>
  <c r="C23" i="5" s="1"/>
  <c r="C8" i="2"/>
  <c r="C7" i="2"/>
  <c r="C5" i="5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11" i="1"/>
  <c r="F10" i="1"/>
  <c r="F9" i="1"/>
  <c r="F8" i="1"/>
  <c r="F7" i="1"/>
  <c r="F6" i="1"/>
  <c r="C18" i="5" l="1"/>
  <c r="C10" i="5"/>
  <c r="E20" i="5"/>
  <c r="E12" i="5"/>
  <c r="C6" i="5"/>
  <c r="C16" i="5"/>
  <c r="C8" i="5"/>
  <c r="E18" i="5"/>
  <c r="E10" i="5"/>
  <c r="C22" i="5"/>
  <c r="C14" i="5"/>
  <c r="E16" i="5"/>
  <c r="E8" i="5"/>
  <c r="C20" i="5"/>
  <c r="C12" i="5"/>
  <c r="E22" i="5"/>
  <c r="E14" i="5"/>
  <c r="E6" i="5"/>
  <c r="D9" i="2"/>
  <c r="D20" i="2"/>
  <c r="D18" i="5" s="1"/>
  <c r="D12" i="2"/>
  <c r="D10" i="5" s="1"/>
  <c r="D16" i="2"/>
  <c r="D14" i="5" s="1"/>
  <c r="D8" i="2"/>
  <c r="D6" i="5" s="1"/>
  <c r="D13" i="2"/>
  <c r="D11" i="5" s="1"/>
  <c r="D10" i="2"/>
  <c r="D8" i="5" s="1"/>
  <c r="D19" i="2"/>
  <c r="D11" i="2"/>
  <c r="D18" i="2"/>
  <c r="D21" i="2"/>
  <c r="D19" i="5" s="1"/>
  <c r="D25" i="2"/>
  <c r="D23" i="5" s="1"/>
  <c r="D17" i="2"/>
  <c r="D24" i="2"/>
  <c r="D22" i="5" s="1"/>
  <c r="D6" i="2"/>
  <c r="D23" i="2"/>
  <c r="D15" i="2"/>
  <c r="D7" i="2"/>
  <c r="D22" i="2"/>
  <c r="D20" i="5" s="1"/>
  <c r="D14" i="2"/>
  <c r="D15" i="5" l="1"/>
  <c r="D12" i="5"/>
  <c r="D5" i="5"/>
  <c r="D16" i="5"/>
  <c r="D13" i="5"/>
  <c r="D9" i="5"/>
  <c r="D7" i="5"/>
  <c r="D21" i="5"/>
  <c r="D17" i="5"/>
</calcChain>
</file>

<file path=xl/sharedStrings.xml><?xml version="1.0" encoding="utf-8"?>
<sst xmlns="http://schemas.openxmlformats.org/spreadsheetml/2006/main" count="81" uniqueCount="58">
  <si>
    <t>Independent Variables</t>
  </si>
  <si>
    <t>Dependent Variable</t>
  </si>
  <si>
    <t>Year</t>
  </si>
  <si>
    <t>Population</t>
  </si>
  <si>
    <t>Per Capita Income</t>
  </si>
  <si>
    <t>CPI</t>
  </si>
  <si>
    <t>Per Capita Income Adjusted*</t>
  </si>
  <si>
    <t>Personal Income Tax Revenue*</t>
  </si>
  <si>
    <t>*Expressed in 2012 dollars</t>
  </si>
  <si>
    <t>Log Population, Lag 1 Year</t>
  </si>
  <si>
    <t>Log 2012 Per Capita Income, Lag 1 Year</t>
  </si>
  <si>
    <t>Log 2012 Personal Income Tax Revenue</t>
  </si>
  <si>
    <t>???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</si>
  <si>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</si>
  <si>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</si>
  <si>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</si>
  <si>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</si>
  <si>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</si>
  <si>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</si>
  <si>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</si>
  <si>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</si>
  <si>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</si>
  <si>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</si>
  <si>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</si>
  <si>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</si>
  <si>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</si>
  <si>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</si>
  <si>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</si>
  <si>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</si>
  <si>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</si>
  <si>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</si>
  <si>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</si>
  <si>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</si>
  <si>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</si>
  <si>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</si>
  <si>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</si>
  <si>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</si>
  <si>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RESIDUAL OUTPUT</t>
  </si>
  <si>
    <t>r=ρ = 0.4133</t>
  </si>
  <si>
    <t>Observation</t>
  </si>
  <si>
    <t>Predicted Log PIT</t>
  </si>
  <si>
    <t>Residuals</t>
  </si>
  <si>
    <t>Numerator</t>
  </si>
  <si>
    <t>Denominator</t>
  </si>
  <si>
    <t>NA</t>
  </si>
  <si>
    <t>TOTALS</t>
  </si>
  <si>
    <t>Adj. Log Population, Lag 1 Year</t>
  </si>
  <si>
    <t>Adj. Log 2012 Per Capita Income, Lag 1 Year</t>
  </si>
  <si>
    <t>Adj. Log Personal Income Tax Revenue</t>
  </si>
  <si>
    <t>Exhibit 7.2 – West Virginia Population, Per Capita Income, and Income Taxes</t>
  </si>
  <si>
    <t>Exhibit 7.3 – Log Transformation and Lagging of Variables</t>
  </si>
  <si>
    <t>Exhibit 7.6 – Output of Excel Regression Statistics Using the Data in Exhibit 7.3</t>
  </si>
  <si>
    <t>Exhibit 7.7 – Output of Excel Regression Statistics, Plus Durbin-Watson Statistic</t>
  </si>
  <si>
    <t>Exhibit 7.9 – Autocorrelation Corrected Data</t>
  </si>
  <si>
    <t xml:space="preserve">Durbin Watson =  </t>
  </si>
  <si>
    <t>Predicted Log 2012 Personal Income Tax Revenue</t>
  </si>
  <si>
    <t xml:space="preserve"> = r=ρ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</si>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</sst>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00E+00"/>
    <numFmt numFmtId="167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5" xfId="0" applyBorder="1"/>
    <xf numFmtId="0" fontId="5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4" fontId="0" fillId="0" borderId="0" xfId="0" applyNumberFormat="1"/>
    <xf numFmtId="164" fontId="5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Continuous"/>
    </xf>
    <xf numFmtId="0" fontId="0" fillId="4" borderId="0" xfId="0" applyFill="1" applyAlignment="1">
      <alignment vertical="center"/>
    </xf>
    <xf numFmtId="0" fontId="8" fillId="0" borderId="0" xfId="0" applyFont="1"/>
    <xf numFmtId="0" fontId="9" fillId="0" borderId="12" xfId="0" applyFont="1" applyBorder="1" applyAlignment="1">
      <alignment horizontal="center"/>
    </xf>
    <xf numFmtId="166" fontId="0" fillId="0" borderId="0" xfId="0" applyNumberFormat="1"/>
    <xf numFmtId="164" fontId="8" fillId="0" borderId="0" xfId="0" applyNumberFormat="1" applyFont="1"/>
    <xf numFmtId="164" fontId="0" fillId="0" borderId="5" xfId="0" applyNumberFormat="1" applyBorder="1"/>
    <xf numFmtId="167" fontId="8" fillId="0" borderId="0" xfId="0" applyNumberFormat="1" applyFont="1"/>
    <xf numFmtId="165" fontId="0" fillId="0" borderId="0" xfId="0" applyNumberFormat="1"/>
    <xf numFmtId="165" fontId="0" fillId="0" borderId="5" xfId="0" applyNumberFormat="1" applyBorder="1"/>
    <xf numFmtId="0" fontId="5" fillId="0" borderId="3" xfId="0" applyFont="1" applyBorder="1" applyAlignment="1">
      <alignment vertical="center"/>
    </xf>
    <xf numFmtId="164" fontId="5" fillId="0" borderId="7" xfId="0" applyNumberFormat="1" applyFont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5" fontId="5" fillId="0" borderId="3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Log Population, Lag 1 Year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'Exhibit 7.3'!$C$6:$C$24</c:f>
              <c:numCache>
                <c:formatCode>0.000</c:formatCode>
                <c:ptCount val="19"/>
                <c:pt idx="0">
                  <c:v>14.412993946206358</c:v>
                </c:pt>
                <c:pt idx="1">
                  <c:v>14.414578350984256</c:v>
                </c:pt>
                <c:pt idx="2">
                  <c:v>14.416377962404924</c:v>
                </c:pt>
                <c:pt idx="3">
                  <c:v>14.415888727214549</c:v>
                </c:pt>
                <c:pt idx="4">
                  <c:v>14.413859577615845</c:v>
                </c:pt>
                <c:pt idx="5">
                  <c:v>14.411931506591158</c:v>
                </c:pt>
                <c:pt idx="6">
                  <c:v>14.409830832279873</c:v>
                </c:pt>
                <c:pt idx="7">
                  <c:v>14.407157540022864</c:v>
                </c:pt>
                <c:pt idx="8">
                  <c:v>14.402509134628643</c:v>
                </c:pt>
                <c:pt idx="9">
                  <c:v>14.402969947095297</c:v>
                </c:pt>
                <c:pt idx="10">
                  <c:v>14.404539783900921</c:v>
                </c:pt>
                <c:pt idx="11">
                  <c:v>14.40512998677255</c:v>
                </c:pt>
                <c:pt idx="12">
                  <c:v>14.405472632723393</c:v>
                </c:pt>
                <c:pt idx="13">
                  <c:v>14.40730971758726</c:v>
                </c:pt>
                <c:pt idx="14">
                  <c:v>14.409499062750108</c:v>
                </c:pt>
                <c:pt idx="15">
                  <c:v>14.411526050781111</c:v>
                </c:pt>
                <c:pt idx="16">
                  <c:v>14.414224524073347</c:v>
                </c:pt>
                <c:pt idx="17">
                  <c:v>14.433054495163342</c:v>
                </c:pt>
                <c:pt idx="18">
                  <c:v>14.433591461188882</c:v>
                </c:pt>
              </c:numCache>
            </c:numRef>
          </c:xVal>
          <c:yVal>
            <c:numRef>
              <c:f>'Exhibit 7.6'!$D$29:$D$47</c:f>
              <c:numCache>
                <c:formatCode>0.000</c:formatCode>
                <c:ptCount val="19"/>
                <c:pt idx="0">
                  <c:v>-1.8094588052855798E-2</c:v>
                </c:pt>
                <c:pt idx="1">
                  <c:v>-2.2825991544593194E-2</c:v>
                </c:pt>
                <c:pt idx="2">
                  <c:v>-6.2603929703080041E-3</c:v>
                </c:pt>
                <c:pt idx="3">
                  <c:v>-4.1353869222646722E-3</c:v>
                </c:pt>
                <c:pt idx="4">
                  <c:v>4.6682652590668283E-2</c:v>
                </c:pt>
                <c:pt idx="5">
                  <c:v>1.8271565470659112E-2</c:v>
                </c:pt>
                <c:pt idx="6">
                  <c:v>2.8419928789221061E-2</c:v>
                </c:pt>
                <c:pt idx="7">
                  <c:v>2.8551582306899803E-2</c:v>
                </c:pt>
                <c:pt idx="8">
                  <c:v>-2.2794036263134032E-2</c:v>
                </c:pt>
                <c:pt idx="9">
                  <c:v>-5.2455323574381651E-2</c:v>
                </c:pt>
                <c:pt idx="10">
                  <c:v>-6.4822985088190066E-2</c:v>
                </c:pt>
                <c:pt idx="11">
                  <c:v>-1.8531641105115071E-2</c:v>
                </c:pt>
                <c:pt idx="12">
                  <c:v>5.238078500261345E-2</c:v>
                </c:pt>
                <c:pt idx="13">
                  <c:v>-3.3876428126529134E-3</c:v>
                </c:pt>
                <c:pt idx="14">
                  <c:v>4.3645511066840115E-2</c:v>
                </c:pt>
                <c:pt idx="15">
                  <c:v>2.8716132783936033E-2</c:v>
                </c:pt>
                <c:pt idx="16">
                  <c:v>-4.9508636338178036E-3</c:v>
                </c:pt>
                <c:pt idx="17">
                  <c:v>-1.2956199991986495E-2</c:v>
                </c:pt>
                <c:pt idx="18">
                  <c:v>-1.545310605156125E-2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E3-4BB4-BA91-189C8141E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983167"/>
        <c:axId val="1647005247"/>
      </c:scatterChart>
      <c:valAx>
        <c:axId val="16469831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Population, Lag 1 Year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647005247"/>
        <c:crosses val="autoZero"/>
        <c:crossBetween val="midCat"/>
      </c:valAx>
      <c:valAx>
        <c:axId val="164700524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646983167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Log 2012 Per Capita Income, Lag 1 Year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xVal>
            <c:numRef>
              <c:f>'Exhibit 7.3'!$D$6:$D$24</c:f>
              <c:numCache>
                <c:formatCode>0.000</c:formatCode>
                <c:ptCount val="19"/>
                <c:pt idx="0">
                  <c:v>10.177140112911868</c:v>
                </c:pt>
                <c:pt idx="1">
                  <c:v>10.194444217168096</c:v>
                </c:pt>
                <c:pt idx="2">
                  <c:v>10.197738357876835</c:v>
                </c:pt>
                <c:pt idx="3">
                  <c:v>10.209871095113895</c:v>
                </c:pt>
                <c:pt idx="4">
                  <c:v>10.229680344962286</c:v>
                </c:pt>
                <c:pt idx="5">
                  <c:v>10.269401841478274</c:v>
                </c:pt>
                <c:pt idx="6">
                  <c:v>10.275351266756511</c:v>
                </c:pt>
                <c:pt idx="7">
                  <c:v>10.294312683904778</c:v>
                </c:pt>
                <c:pt idx="8">
                  <c:v>10.328046200143529</c:v>
                </c:pt>
                <c:pt idx="9">
                  <c:v>10.342251453957481</c:v>
                </c:pt>
                <c:pt idx="10">
                  <c:v>10.338912536237203</c:v>
                </c:pt>
                <c:pt idx="11">
                  <c:v>10.345429457142641</c:v>
                </c:pt>
                <c:pt idx="12">
                  <c:v>10.344548578539603</c:v>
                </c:pt>
                <c:pt idx="13">
                  <c:v>10.383211150570176</c:v>
                </c:pt>
                <c:pt idx="14">
                  <c:v>10.394215487245056</c:v>
                </c:pt>
                <c:pt idx="15">
                  <c:v>10.415232252196809</c:v>
                </c:pt>
                <c:pt idx="16">
                  <c:v>10.408272526506297</c:v>
                </c:pt>
                <c:pt idx="17">
                  <c:v>10.418795221453689</c:v>
                </c:pt>
                <c:pt idx="18">
                  <c:v>10.437083800770608</c:v>
                </c:pt>
              </c:numCache>
            </c:numRef>
          </c:xVal>
          <c:yVal>
            <c:numRef>
              <c:f>'Exhibit 7.6'!$D$29:$D$47</c:f>
              <c:numCache>
                <c:formatCode>0.000</c:formatCode>
                <c:ptCount val="19"/>
                <c:pt idx="0">
                  <c:v>-1.8094588052855798E-2</c:v>
                </c:pt>
                <c:pt idx="1">
                  <c:v>-2.2825991544593194E-2</c:v>
                </c:pt>
                <c:pt idx="2">
                  <c:v>-6.2603929703080041E-3</c:v>
                </c:pt>
                <c:pt idx="3">
                  <c:v>-4.1353869222646722E-3</c:v>
                </c:pt>
                <c:pt idx="4">
                  <c:v>4.6682652590668283E-2</c:v>
                </c:pt>
                <c:pt idx="5">
                  <c:v>1.8271565470659112E-2</c:v>
                </c:pt>
                <c:pt idx="6">
                  <c:v>2.8419928789221061E-2</c:v>
                </c:pt>
                <c:pt idx="7">
                  <c:v>2.8551582306899803E-2</c:v>
                </c:pt>
                <c:pt idx="8">
                  <c:v>-2.2794036263134032E-2</c:v>
                </c:pt>
                <c:pt idx="9">
                  <c:v>-5.2455323574381651E-2</c:v>
                </c:pt>
                <c:pt idx="10">
                  <c:v>-6.4822985088190066E-2</c:v>
                </c:pt>
                <c:pt idx="11">
                  <c:v>-1.8531641105115071E-2</c:v>
                </c:pt>
                <c:pt idx="12">
                  <c:v>5.238078500261345E-2</c:v>
                </c:pt>
                <c:pt idx="13">
                  <c:v>-3.3876428126529134E-3</c:v>
                </c:pt>
                <c:pt idx="14">
                  <c:v>4.3645511066840115E-2</c:v>
                </c:pt>
                <c:pt idx="15">
                  <c:v>2.8716132783936033E-2</c:v>
                </c:pt>
                <c:pt idx="16">
                  <c:v>-4.9508636338178036E-3</c:v>
                </c:pt>
                <c:pt idx="17">
                  <c:v>-1.2956199991986495E-2</c:v>
                </c:pt>
                <c:pt idx="18">
                  <c:v>-1.545310605156125E-2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39-4D19-97E4-1A53A7677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987487"/>
        <c:axId val="1646997087"/>
      </c:scatterChart>
      <c:valAx>
        <c:axId val="1646987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 2012 Per Capita Income, Lag 1 Year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646997087"/>
        <c:crosses val="autoZero"/>
        <c:crossBetween val="midCat"/>
      </c:valAx>
      <c:valAx>
        <c:axId val="164699708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646987487"/>
        <c:crosses val="autoZero"/>
        <c:crossBetween val="midCat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</xdr:row>
      <xdr:rowOff>9525</xdr:rowOff>
    </xdr:from>
    <xdr:to>
      <xdr:col>17</xdr:col>
      <xdr:colOff>0</xdr:colOff>
      <xdr:row>12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2158AB-2A8C-D4DC-6D28-31828006B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6350</xdr:colOff>
      <xdr:row>2</xdr:row>
      <xdr:rowOff>0</xdr:rowOff>
    </xdr:from>
    <xdr:to>
      <xdr:col>24</xdr:col>
      <xdr:colOff>6350</xdr:colOff>
      <xdr:row>11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AF641B-458A-102C-AE2C-2640B1ADE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9E26-CAF9-4843-AFCF-CE6A390BF408}">
  <dimension ref="B1:G26"/>
  <sheetViews>
    <sheetView workbookViewId="0">
      <selection activeCell="T24" sqref="T24"/>
    </sheetView>
  </sheetViews>
  <sheetFormatPr defaultRowHeight="14.5" x14ac:dyDescent="0.35"/>
  <cols>
    <col min="2" max="2" width="10.08984375" customWidth="1"/>
    <col min="3" max="3" width="12.08984375" customWidth="1"/>
    <col min="4" max="6" width="12.1796875" customWidth="1"/>
    <col min="7" max="7" width="21.54296875" customWidth="1"/>
  </cols>
  <sheetData>
    <row r="1" spans="2:7" ht="15" thickBot="1" x14ac:dyDescent="0.4"/>
    <row r="2" spans="2:7" ht="15" thickBot="1" x14ac:dyDescent="0.4">
      <c r="B2" s="56" t="s">
        <v>49</v>
      </c>
      <c r="C2" s="57"/>
      <c r="D2" s="57"/>
      <c r="E2" s="57"/>
      <c r="F2" s="57"/>
      <c r="G2" s="58"/>
    </row>
    <row r="3" spans="2:7" ht="15" thickBot="1" x14ac:dyDescent="0.4"/>
    <row r="4" spans="2:7" ht="15" thickBot="1" x14ac:dyDescent="0.4">
      <c r="B4" s="1"/>
      <c r="C4" s="59" t="s">
        <v>0</v>
      </c>
      <c r="D4" s="60"/>
      <c r="E4" s="60"/>
      <c r="F4" s="61"/>
      <c r="G4" s="2" t="s">
        <v>1</v>
      </c>
    </row>
    <row r="5" spans="2:7" ht="56.5" customHeight="1" thickBot="1" x14ac:dyDescent="0.4">
      <c r="B5" s="3" t="s">
        <v>2</v>
      </c>
      <c r="C5" s="4" t="s">
        <v>3</v>
      </c>
      <c r="D5" s="5" t="s">
        <v>4</v>
      </c>
      <c r="E5" s="5" t="s">
        <v>5</v>
      </c>
      <c r="F5" s="6" t="s">
        <v>6</v>
      </c>
      <c r="G5" s="7" t="s">
        <v>7</v>
      </c>
    </row>
    <row r="6" spans="2:7" ht="15" customHeight="1" thickBot="1" x14ac:dyDescent="0.4">
      <c r="B6" s="8">
        <v>1993</v>
      </c>
      <c r="C6" s="9">
        <v>1817539</v>
      </c>
      <c r="D6" s="9">
        <v>16549</v>
      </c>
      <c r="E6" s="10">
        <v>144.5</v>
      </c>
      <c r="F6" s="11">
        <f t="shared" ref="F6:F11" si="0">$D6*E$25/E6</f>
        <v>26295.158477508649</v>
      </c>
      <c r="G6" s="11">
        <v>987188</v>
      </c>
    </row>
    <row r="7" spans="2:7" ht="15" thickBot="1" x14ac:dyDescent="0.4">
      <c r="B7" s="8">
        <v>1994</v>
      </c>
      <c r="C7" s="9">
        <v>1820421</v>
      </c>
      <c r="D7" s="9">
        <v>17269</v>
      </c>
      <c r="E7" s="10">
        <v>148.19999999999999</v>
      </c>
      <c r="F7" s="11">
        <f t="shared" si="0"/>
        <v>26754.132253711203</v>
      </c>
      <c r="G7" s="11">
        <v>1037372</v>
      </c>
    </row>
    <row r="8" spans="2:7" ht="15" thickBot="1" x14ac:dyDescent="0.4">
      <c r="B8" s="8">
        <v>1995</v>
      </c>
      <c r="C8" s="9">
        <v>1823700</v>
      </c>
      <c r="D8" s="9">
        <v>17817</v>
      </c>
      <c r="E8" s="10">
        <v>152.4</v>
      </c>
      <c r="F8" s="11">
        <f t="shared" si="0"/>
        <v>26842.409448818893</v>
      </c>
      <c r="G8" s="11">
        <v>1069681</v>
      </c>
    </row>
    <row r="9" spans="2:7" ht="15" thickBot="1" x14ac:dyDescent="0.4">
      <c r="B9" s="8">
        <v>1996</v>
      </c>
      <c r="C9" s="9">
        <v>1822808</v>
      </c>
      <c r="D9" s="9">
        <v>18567</v>
      </c>
      <c r="E9" s="10">
        <v>156.9</v>
      </c>
      <c r="F9" s="11">
        <f t="shared" si="0"/>
        <v>27170.065009560229</v>
      </c>
      <c r="G9" s="11">
        <v>1099129</v>
      </c>
    </row>
    <row r="10" spans="2:7" ht="14.5" customHeight="1" thickBot="1" x14ac:dyDescent="0.4">
      <c r="B10" s="8">
        <v>1997</v>
      </c>
      <c r="C10" s="9">
        <v>1819113</v>
      </c>
      <c r="D10" s="9">
        <v>19373</v>
      </c>
      <c r="E10" s="10">
        <v>160.5</v>
      </c>
      <c r="F10" s="11">
        <f t="shared" si="0"/>
        <v>27713.649844236759</v>
      </c>
      <c r="G10" s="11">
        <v>1124512</v>
      </c>
    </row>
    <row r="11" spans="2:7" ht="15" thickBot="1" x14ac:dyDescent="0.4">
      <c r="B11" s="8">
        <v>1998</v>
      </c>
      <c r="C11" s="9">
        <v>1815609</v>
      </c>
      <c r="D11" s="9">
        <v>20472</v>
      </c>
      <c r="E11" s="10">
        <v>163</v>
      </c>
      <c r="F11" s="11">
        <f t="shared" si="0"/>
        <v>28836.633128834357</v>
      </c>
      <c r="G11" s="11">
        <v>1219950</v>
      </c>
    </row>
    <row r="12" spans="2:7" ht="15" thickBot="1" x14ac:dyDescent="0.4">
      <c r="B12" s="8">
        <v>1999</v>
      </c>
      <c r="C12" s="9">
        <v>1811799</v>
      </c>
      <c r="D12" s="9">
        <v>21049</v>
      </c>
      <c r="E12" s="10">
        <v>166.6</v>
      </c>
      <c r="F12" s="11">
        <f t="shared" ref="F12:F25" si="1">$D12*E$25/E12</f>
        <v>29008.705882352941</v>
      </c>
      <c r="G12" s="11">
        <v>1267884</v>
      </c>
    </row>
    <row r="13" spans="2:7" ht="15" thickBot="1" x14ac:dyDescent="0.4">
      <c r="B13" s="8">
        <v>2000</v>
      </c>
      <c r="C13" s="9">
        <v>1806962</v>
      </c>
      <c r="D13" s="9">
        <v>22173</v>
      </c>
      <c r="E13" s="10">
        <v>172.2</v>
      </c>
      <c r="F13" s="11">
        <f t="shared" si="1"/>
        <v>29564</v>
      </c>
      <c r="G13" s="11">
        <v>1287710</v>
      </c>
    </row>
    <row r="14" spans="2:7" ht="15" thickBot="1" x14ac:dyDescent="0.4">
      <c r="B14" s="8">
        <v>2001</v>
      </c>
      <c r="C14" s="9">
        <v>1798582</v>
      </c>
      <c r="D14" s="9">
        <v>23573</v>
      </c>
      <c r="E14" s="10">
        <v>177</v>
      </c>
      <c r="F14" s="11">
        <f t="shared" si="1"/>
        <v>30578.309604519774</v>
      </c>
      <c r="G14" s="11">
        <v>1323723</v>
      </c>
    </row>
    <row r="15" spans="2:7" ht="15" thickBot="1" x14ac:dyDescent="0.4">
      <c r="B15" s="8">
        <v>2002</v>
      </c>
      <c r="C15" s="9">
        <v>1799411</v>
      </c>
      <c r="D15" s="9">
        <v>24302</v>
      </c>
      <c r="E15" s="10">
        <v>179.9</v>
      </c>
      <c r="F15" s="11">
        <f t="shared" si="1"/>
        <v>31015.782101167315</v>
      </c>
      <c r="G15" s="11">
        <v>1320772</v>
      </c>
    </row>
    <row r="16" spans="2:7" ht="15" thickBot="1" x14ac:dyDescent="0.4">
      <c r="B16" s="8">
        <v>2003</v>
      </c>
      <c r="C16" s="9">
        <v>1802238</v>
      </c>
      <c r="D16" s="9">
        <v>24773</v>
      </c>
      <c r="E16" s="10">
        <v>184</v>
      </c>
      <c r="F16" s="11">
        <f t="shared" si="1"/>
        <v>30912.395652173913</v>
      </c>
      <c r="G16" s="11">
        <v>1317132</v>
      </c>
    </row>
    <row r="17" spans="2:7" ht="15" thickBot="1" x14ac:dyDescent="0.4">
      <c r="B17" s="8">
        <v>2004</v>
      </c>
      <c r="C17" s="9">
        <v>1803302</v>
      </c>
      <c r="D17" s="9">
        <v>25599</v>
      </c>
      <c r="E17" s="10">
        <v>188.9</v>
      </c>
      <c r="F17" s="11">
        <f t="shared" si="1"/>
        <v>31114.507146638429</v>
      </c>
      <c r="G17" s="11">
        <v>1298334</v>
      </c>
    </row>
    <row r="18" spans="2:7" ht="15" thickBot="1" x14ac:dyDescent="0.4">
      <c r="B18" s="8">
        <v>2005</v>
      </c>
      <c r="C18" s="9">
        <v>1803920</v>
      </c>
      <c r="D18" s="9">
        <v>26443</v>
      </c>
      <c r="E18" s="10">
        <v>195.3</v>
      </c>
      <c r="F18" s="11">
        <f t="shared" si="1"/>
        <v>31087.111111111109</v>
      </c>
      <c r="G18" s="11">
        <v>1378077</v>
      </c>
    </row>
    <row r="19" spans="2:7" ht="15" thickBot="1" x14ac:dyDescent="0.4">
      <c r="B19" s="8">
        <v>2006</v>
      </c>
      <c r="C19" s="9">
        <v>1807237</v>
      </c>
      <c r="D19" s="9">
        <v>28372</v>
      </c>
      <c r="E19" s="10">
        <v>201.6</v>
      </c>
      <c r="F19" s="11">
        <f t="shared" si="1"/>
        <v>32312.555555555558</v>
      </c>
      <c r="G19" s="11">
        <v>1478293</v>
      </c>
    </row>
    <row r="20" spans="2:7" ht="15" thickBot="1" x14ac:dyDescent="0.4">
      <c r="B20" s="8">
        <v>2007</v>
      </c>
      <c r="C20" s="9">
        <v>1811198</v>
      </c>
      <c r="D20" s="9">
        <v>29497</v>
      </c>
      <c r="E20" s="10">
        <v>207.3</v>
      </c>
      <c r="F20" s="11">
        <f t="shared" si="1"/>
        <v>32670.09744331886</v>
      </c>
      <c r="G20" s="11">
        <v>1506572</v>
      </c>
    </row>
    <row r="21" spans="2:7" ht="15" thickBot="1" x14ac:dyDescent="0.4">
      <c r="B21" s="8">
        <v>2008</v>
      </c>
      <c r="C21" s="9">
        <v>1814873</v>
      </c>
      <c r="D21" s="9">
        <v>31286</v>
      </c>
      <c r="E21" s="10">
        <v>215.3</v>
      </c>
      <c r="F21" s="11">
        <f t="shared" si="1"/>
        <v>33363.983279145374</v>
      </c>
      <c r="G21" s="11">
        <v>1619994</v>
      </c>
    </row>
    <row r="22" spans="2:7" ht="15" thickBot="1" x14ac:dyDescent="0.4">
      <c r="B22" s="8">
        <v>2009</v>
      </c>
      <c r="C22" s="9">
        <v>1819777</v>
      </c>
      <c r="D22" s="9">
        <v>30968</v>
      </c>
      <c r="E22" s="10">
        <v>214.6</v>
      </c>
      <c r="F22" s="11">
        <f t="shared" si="1"/>
        <v>33132.585274930105</v>
      </c>
      <c r="G22" s="11">
        <v>1666547</v>
      </c>
    </row>
    <row r="23" spans="2:7" ht="15" thickBot="1" x14ac:dyDescent="0.4">
      <c r="B23" s="8">
        <v>2010</v>
      </c>
      <c r="C23" s="9">
        <v>1854368</v>
      </c>
      <c r="D23" s="9">
        <v>31806</v>
      </c>
      <c r="E23" s="10">
        <v>218.1</v>
      </c>
      <c r="F23" s="11">
        <f t="shared" si="1"/>
        <v>33483.07015130674</v>
      </c>
      <c r="G23" s="11">
        <v>1602280</v>
      </c>
    </row>
    <row r="24" spans="2:7" ht="15" thickBot="1" x14ac:dyDescent="0.4">
      <c r="B24" s="8">
        <v>2011</v>
      </c>
      <c r="C24" s="9">
        <v>1855364</v>
      </c>
      <c r="D24" s="9">
        <v>33403</v>
      </c>
      <c r="E24" s="10">
        <v>224.9</v>
      </c>
      <c r="F24" s="11">
        <f t="shared" si="1"/>
        <v>34101.061805246776</v>
      </c>
      <c r="G24" s="11">
        <v>1700464</v>
      </c>
    </row>
    <row r="25" spans="2:7" ht="15" thickBot="1" x14ac:dyDescent="0.4">
      <c r="B25" s="8">
        <v>2012</v>
      </c>
      <c r="C25" s="9">
        <v>1857296</v>
      </c>
      <c r="D25" s="9">
        <v>34477</v>
      </c>
      <c r="E25" s="10">
        <v>229.6</v>
      </c>
      <c r="F25" s="11">
        <f t="shared" si="1"/>
        <v>34477</v>
      </c>
      <c r="G25" s="11">
        <v>1755746</v>
      </c>
    </row>
    <row r="26" spans="2:7" ht="15" thickBot="1" x14ac:dyDescent="0.4">
      <c r="B26" s="62" t="s">
        <v>8</v>
      </c>
      <c r="C26" s="63"/>
      <c r="D26" s="63"/>
      <c r="E26" s="63"/>
      <c r="F26" s="64"/>
    </row>
  </sheetData>
  <mergeCells count="3">
    <mergeCell ref="B2:G2"/>
    <mergeCell ref="C4:F4"/>
    <mergeCell ref="B26:F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F5A4-5CE6-43B6-8069-371271F2FC7B}">
  <dimension ref="B1:E25"/>
  <sheetViews>
    <sheetView workbookViewId="0">
      <selection activeCell="E11" sqref="E11"/>
    </sheetView>
  </sheetViews>
  <sheetFormatPr defaultRowHeight="14.5" x14ac:dyDescent="0.35"/>
  <cols>
    <col min="2" max="2" width="8.7265625" customWidth="1"/>
    <col min="3" max="3" width="14.36328125" customWidth="1"/>
    <col min="4" max="4" width="15" customWidth="1"/>
    <col min="5" max="5" width="20.6328125" customWidth="1"/>
  </cols>
  <sheetData>
    <row r="1" spans="2:5" ht="15" thickBot="1" x14ac:dyDescent="0.4"/>
    <row r="2" spans="2:5" ht="15" thickBot="1" x14ac:dyDescent="0.4">
      <c r="B2" s="56" t="s">
        <v>50</v>
      </c>
      <c r="C2" s="57"/>
      <c r="D2" s="57"/>
      <c r="E2" s="58"/>
    </row>
    <row r="3" spans="2:5" ht="15" thickBot="1" x14ac:dyDescent="0.4"/>
    <row r="4" spans="2:5" ht="15" thickBot="1" x14ac:dyDescent="0.4">
      <c r="C4" s="59" t="s">
        <v>0</v>
      </c>
      <c r="D4" s="65"/>
      <c r="E4" s="2" t="s">
        <v>1</v>
      </c>
    </row>
    <row r="5" spans="2:5" ht="78.5" customHeight="1" thickBot="1" x14ac:dyDescent="0.4">
      <c r="B5" s="3" t="s">
        <v>2</v>
      </c>
      <c r="C5" s="7" t="s">
        <v>9</v>
      </c>
      <c r="D5" s="7" t="s">
        <v>10</v>
      </c>
      <c r="E5" s="7" t="s">
        <v>11</v>
      </c>
    </row>
    <row r="6" spans="2:5" ht="15" thickBot="1" x14ac:dyDescent="0.4">
      <c r="B6" s="16">
        <v>1994</v>
      </c>
      <c r="C6" s="26">
        <f>LN('Exhibit 7.2'!C6)</f>
        <v>14.412993946206358</v>
      </c>
      <c r="D6" s="26">
        <f>LN('Exhibit 7.2'!F6)</f>
        <v>10.177140112911868</v>
      </c>
      <c r="E6" s="26">
        <f>LN('Exhibit 7.2'!G7)</f>
        <v>13.852201149981878</v>
      </c>
    </row>
    <row r="7" spans="2:5" ht="15" thickBot="1" x14ac:dyDescent="0.4">
      <c r="B7" s="16">
        <v>1995</v>
      </c>
      <c r="C7" s="26">
        <f>LN('Exhibit 7.2'!C7)</f>
        <v>14.414578350984256</v>
      </c>
      <c r="D7" s="26">
        <f>LN('Exhibit 7.2'!F7)</f>
        <v>10.194444217168096</v>
      </c>
      <c r="E7" s="26">
        <f>LN('Exhibit 7.2'!G8)</f>
        <v>13.882871031147133</v>
      </c>
    </row>
    <row r="8" spans="2:5" ht="15" thickBot="1" x14ac:dyDescent="0.4">
      <c r="B8" s="16">
        <v>1996</v>
      </c>
      <c r="C8" s="26">
        <f>LN('Exhibit 7.2'!C8)</f>
        <v>14.416377962404924</v>
      </c>
      <c r="D8" s="26">
        <f>LN('Exhibit 7.2'!F8)</f>
        <v>10.197738357876835</v>
      </c>
      <c r="E8" s="26">
        <f>LN('Exhibit 7.2'!G9)</f>
        <v>13.910028605933181</v>
      </c>
    </row>
    <row r="9" spans="2:5" ht="15" thickBot="1" x14ac:dyDescent="0.4">
      <c r="B9" s="16">
        <v>1997</v>
      </c>
      <c r="C9" s="26">
        <f>LN('Exhibit 7.2'!C9)</f>
        <v>14.415888727214549</v>
      </c>
      <c r="D9" s="26">
        <f>LN('Exhibit 7.2'!F9)</f>
        <v>10.209871095113895</v>
      </c>
      <c r="E9" s="26">
        <f>LN('Exhibit 7.2'!G10)</f>
        <v>13.932859721734083</v>
      </c>
    </row>
    <row r="10" spans="2:5" ht="15" thickBot="1" x14ac:dyDescent="0.4">
      <c r="B10" s="16">
        <v>1998</v>
      </c>
      <c r="C10" s="26">
        <f>LN('Exhibit 7.2'!C10)</f>
        <v>14.413859577615845</v>
      </c>
      <c r="D10" s="26">
        <f>LN('Exhibit 7.2'!F10)</f>
        <v>10.229680344962286</v>
      </c>
      <c r="E10" s="26">
        <f>LN('Exhibit 7.2'!G11)</f>
        <v>14.01432043226303</v>
      </c>
    </row>
    <row r="11" spans="2:5" ht="15" thickBot="1" x14ac:dyDescent="0.4">
      <c r="B11" s="16">
        <v>1999</v>
      </c>
      <c r="C11" s="26">
        <f>LN('Exhibit 7.2'!C11)</f>
        <v>14.411931506591158</v>
      </c>
      <c r="D11" s="26">
        <f>LN('Exhibit 7.2'!F11)</f>
        <v>10.269401841478274</v>
      </c>
      <c r="E11" s="26">
        <f>LN('Exhibit 7.2'!G12)</f>
        <v>14.052859927144674</v>
      </c>
    </row>
    <row r="12" spans="2:5" ht="15" thickBot="1" x14ac:dyDescent="0.4">
      <c r="B12" s="16">
        <v>2000</v>
      </c>
      <c r="C12" s="26">
        <f>LN('Exhibit 7.2'!C12)</f>
        <v>14.409830832279873</v>
      </c>
      <c r="D12" s="26">
        <f>LN('Exhibit 7.2'!F12)</f>
        <v>10.275351266756511</v>
      </c>
      <c r="E12" s="26">
        <f>LN('Exhibit 7.2'!G13)</f>
        <v>14.068376005015677</v>
      </c>
    </row>
    <row r="13" spans="2:5" ht="15" thickBot="1" x14ac:dyDescent="0.4">
      <c r="B13" s="16">
        <v>2001</v>
      </c>
      <c r="C13" s="26">
        <f>LN('Exhibit 7.2'!C13)</f>
        <v>14.407157540022864</v>
      </c>
      <c r="D13" s="26">
        <f>LN('Exhibit 7.2'!F13)</f>
        <v>10.294312683904778</v>
      </c>
      <c r="E13" s="26">
        <f>LN('Exhibit 7.2'!G14)</f>
        <v>14.095958779089173</v>
      </c>
    </row>
    <row r="14" spans="2:5" ht="15" thickBot="1" x14ac:dyDescent="0.4">
      <c r="B14" s="16">
        <v>2002</v>
      </c>
      <c r="C14" s="26">
        <f>LN('Exhibit 7.2'!C14)</f>
        <v>14.402509134628643</v>
      </c>
      <c r="D14" s="26">
        <f>LN('Exhibit 7.2'!F14)</f>
        <v>10.328046200143529</v>
      </c>
      <c r="E14" s="26">
        <f>LN('Exhibit 7.2'!G15)</f>
        <v>14.093726972090179</v>
      </c>
    </row>
    <row r="15" spans="2:5" ht="15" thickBot="1" x14ac:dyDescent="0.4">
      <c r="B15" s="16">
        <v>2003</v>
      </c>
      <c r="C15" s="26">
        <f>LN('Exhibit 7.2'!C15)</f>
        <v>14.402969947095297</v>
      </c>
      <c r="D15" s="26">
        <f>LN('Exhibit 7.2'!F15)</f>
        <v>10.342251453957481</v>
      </c>
      <c r="E15" s="26">
        <f>LN('Exhibit 7.2'!G16)</f>
        <v>14.090967203493381</v>
      </c>
    </row>
    <row r="16" spans="2:5" ht="15" thickBot="1" x14ac:dyDescent="0.4">
      <c r="B16" s="16">
        <v>2004</v>
      </c>
      <c r="C16" s="26">
        <f>LN('Exhibit 7.2'!C16)</f>
        <v>14.404539783900921</v>
      </c>
      <c r="D16" s="26">
        <f>LN('Exhibit 7.2'!F16)</f>
        <v>10.338912536237203</v>
      </c>
      <c r="E16" s="26">
        <f>LN('Exhibit 7.2'!G17)</f>
        <v>14.076592462097564</v>
      </c>
    </row>
    <row r="17" spans="2:5" ht="15" thickBot="1" x14ac:dyDescent="0.4">
      <c r="B17" s="16">
        <v>2005</v>
      </c>
      <c r="C17" s="26">
        <f>LN('Exhibit 7.2'!C17)</f>
        <v>14.40512998677255</v>
      </c>
      <c r="D17" s="26">
        <f>LN('Exhibit 7.2'!F17)</f>
        <v>10.345429457142641</v>
      </c>
      <c r="E17" s="26">
        <f>LN('Exhibit 7.2'!G18)</f>
        <v>14.136199607078799</v>
      </c>
    </row>
    <row r="18" spans="2:5" ht="15" thickBot="1" x14ac:dyDescent="0.4">
      <c r="B18" s="16">
        <v>2006</v>
      </c>
      <c r="C18" s="26">
        <f>LN('Exhibit 7.2'!C18)</f>
        <v>14.405472632723393</v>
      </c>
      <c r="D18" s="26">
        <f>LN('Exhibit 7.2'!F18)</f>
        <v>10.344548578539603</v>
      </c>
      <c r="E18" s="26">
        <f>LN('Exhibit 7.2'!G19)</f>
        <v>14.206398601709195</v>
      </c>
    </row>
    <row r="19" spans="2:5" ht="15" thickBot="1" x14ac:dyDescent="0.4">
      <c r="B19" s="16">
        <v>2007</v>
      </c>
      <c r="C19" s="26">
        <f>LN('Exhibit 7.2'!C19)</f>
        <v>14.40730971758726</v>
      </c>
      <c r="D19" s="26">
        <f>LN('Exhibit 7.2'!F19)</f>
        <v>10.383211150570176</v>
      </c>
      <c r="E19" s="26">
        <f>LN('Exhibit 7.2'!G20)</f>
        <v>14.225347429307893</v>
      </c>
    </row>
    <row r="20" spans="2:5" ht="15" thickBot="1" x14ac:dyDescent="0.4">
      <c r="B20" s="16">
        <v>2008</v>
      </c>
      <c r="C20" s="26">
        <f>LN('Exhibit 7.2'!C20)</f>
        <v>14.409499062750108</v>
      </c>
      <c r="D20" s="26">
        <f>LN('Exhibit 7.2'!F20)</f>
        <v>10.394215487245056</v>
      </c>
      <c r="E20" s="26">
        <f>LN('Exhibit 7.2'!G21)</f>
        <v>14.297933003498004</v>
      </c>
    </row>
    <row r="21" spans="2:5" ht="15" thickBot="1" x14ac:dyDescent="0.4">
      <c r="B21" s="16">
        <v>2009</v>
      </c>
      <c r="C21" s="26">
        <f>LN('Exhibit 7.2'!C21)</f>
        <v>14.411526050781111</v>
      </c>
      <c r="D21" s="26">
        <f>LN('Exhibit 7.2'!F21)</f>
        <v>10.415232252196809</v>
      </c>
      <c r="E21" s="26">
        <f>LN('Exhibit 7.2'!G22)</f>
        <v>14.326264379152521</v>
      </c>
    </row>
    <row r="22" spans="2:5" ht="15" thickBot="1" x14ac:dyDescent="0.4">
      <c r="B22" s="16">
        <v>2010</v>
      </c>
      <c r="C22" s="26">
        <f>LN('Exhibit 7.2'!C22)</f>
        <v>14.414224524073347</v>
      </c>
      <c r="D22" s="26">
        <f>LN('Exhibit 7.2'!F22)</f>
        <v>10.408272526506297</v>
      </c>
      <c r="E22" s="26">
        <f>LN('Exhibit 7.2'!G23)</f>
        <v>14.286938172861026</v>
      </c>
    </row>
    <row r="23" spans="2:5" ht="15" thickBot="1" x14ac:dyDescent="0.4">
      <c r="B23" s="16">
        <v>2011</v>
      </c>
      <c r="C23" s="26">
        <f>LN('Exhibit 7.2'!C23)</f>
        <v>14.433054495163342</v>
      </c>
      <c r="D23" s="26">
        <f>LN('Exhibit 7.2'!F23)</f>
        <v>10.418795221453689</v>
      </c>
      <c r="E23" s="26">
        <f>LN('Exhibit 7.2'!G24)</f>
        <v>14.346411712961249</v>
      </c>
    </row>
    <row r="24" spans="2:5" ht="15" thickBot="1" x14ac:dyDescent="0.4">
      <c r="B24" s="16">
        <v>2012</v>
      </c>
      <c r="C24" s="26">
        <f>LN('Exhibit 7.2'!C24)</f>
        <v>14.433591461188882</v>
      </c>
      <c r="D24" s="26">
        <f>LN('Exhibit 7.2'!F24)</f>
        <v>10.437083800770608</v>
      </c>
      <c r="E24" s="26">
        <f>LN('Exhibit 7.2'!G25)</f>
        <v>14.378404395789994</v>
      </c>
    </row>
    <row r="25" spans="2:5" ht="15" thickBot="1" x14ac:dyDescent="0.4">
      <c r="B25" s="16">
        <v>2013</v>
      </c>
      <c r="C25" s="26">
        <f>LN('Exhibit 7.2'!C25)</f>
        <v>14.434632224509194</v>
      </c>
      <c r="D25" s="26">
        <f>LN('Exhibit 7.2'!F25)</f>
        <v>10.448047714031748</v>
      </c>
      <c r="E25" s="17" t="s">
        <v>12</v>
      </c>
    </row>
  </sheetData>
  <mergeCells count="2">
    <mergeCell ref="C4:D4"/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D14B7-644B-424B-AC47-1029EA4474F9}">
  <dimension ref="B1:U48"/>
  <sheetViews>
    <sheetView topLeftCell="A12" workbookViewId="0">
      <selection activeCell="S35" sqref="S35"/>
    </sheetView>
  </sheetViews>
  <sheetFormatPr defaultRowHeight="14.5" x14ac:dyDescent="0.35"/>
  <cols>
    <col min="2" max="2" width="32.26953125" customWidth="1"/>
    <col min="3" max="3" width="12" customWidth="1"/>
    <col min="4" max="4" width="15.26953125" customWidth="1"/>
    <col min="7" max="7" width="13.08984375" bestFit="1" customWidth="1"/>
    <col min="8" max="8" width="14.6328125" customWidth="1"/>
    <col min="9" max="9" width="16.26953125" customWidth="1"/>
    <col min="10" max="10" width="19.54296875" customWidth="1"/>
    <col min="11" max="11" width="11" customWidth="1"/>
    <col min="12" max="12" width="13" customWidth="1"/>
    <col min="13" max="13" width="11.08984375" customWidth="1"/>
  </cols>
  <sheetData>
    <row r="1" spans="2:10" ht="15" thickBot="1" x14ac:dyDescent="0.4"/>
    <row r="2" spans="2:10" ht="15" thickBot="1" x14ac:dyDescent="0.4">
      <c r="B2" s="56" t="s">
        <v>51</v>
      </c>
      <c r="C2" s="57"/>
      <c r="D2" s="57"/>
      <c r="E2" s="57"/>
      <c r="F2" s="57"/>
      <c r="G2" s="57"/>
      <c r="H2" s="57"/>
      <c r="I2" s="57"/>
      <c r="J2" s="58"/>
    </row>
    <row r="4" spans="2:10" x14ac:dyDescent="0.35">
      <c r="B4" t="s">
        <v>13</v>
      </c>
    </row>
    <row r="5" spans="2:10" ht="15" thickBot="1" x14ac:dyDescent="0.4"/>
    <row r="6" spans="2:10" x14ac:dyDescent="0.35">
      <c r="B6" s="36" t="s">
        <v>14</v>
      </c>
      <c r="C6" s="36"/>
    </row>
    <row r="7" spans="2:10" x14ac:dyDescent="0.35">
      <c r="B7" t="s">
        <v>15</v>
      </c>
      <c r="C7" s="27">
        <v>0.97975201526465527</v>
      </c>
    </row>
    <row r="8" spans="2:10" x14ac:dyDescent="0.35">
      <c r="B8" t="s">
        <v>16</v>
      </c>
      <c r="C8" s="27">
        <v>0.95991401141515331</v>
      </c>
    </row>
    <row r="9" spans="2:10" x14ac:dyDescent="0.35">
      <c r="B9" s="38" t="s">
        <v>17</v>
      </c>
      <c r="C9" s="41">
        <v>0.95490326284204752</v>
      </c>
    </row>
    <row r="10" spans="2:10" x14ac:dyDescent="0.35">
      <c r="B10" t="s">
        <v>18</v>
      </c>
      <c r="C10" s="27">
        <v>3.4253879185163323E-2</v>
      </c>
    </row>
    <row r="11" spans="2:10" ht="15" thickBot="1" x14ac:dyDescent="0.4">
      <c r="B11" s="14" t="s">
        <v>19</v>
      </c>
      <c r="C11" s="14">
        <v>19</v>
      </c>
    </row>
    <row r="13" spans="2:10" ht="15" thickBot="1" x14ac:dyDescent="0.4">
      <c r="B13" t="s">
        <v>20</v>
      </c>
    </row>
    <row r="14" spans="2:10" x14ac:dyDescent="0.35">
      <c r="B14" s="35"/>
      <c r="C14" s="35" t="s">
        <v>21</v>
      </c>
      <c r="D14" s="35" t="s">
        <v>22</v>
      </c>
      <c r="E14" s="35" t="s">
        <v>23</v>
      </c>
      <c r="F14" s="39" t="s">
        <v>24</v>
      </c>
      <c r="G14" s="35" t="s">
        <v>25</v>
      </c>
    </row>
    <row r="15" spans="2:10" x14ac:dyDescent="0.35">
      <c r="B15" t="s">
        <v>26</v>
      </c>
      <c r="C15">
        <v>2</v>
      </c>
      <c r="D15" s="27">
        <v>0.44955127977196591</v>
      </c>
      <c r="E15" s="27">
        <v>0.22477563988598295</v>
      </c>
      <c r="F15" s="43">
        <v>191.5709793477352</v>
      </c>
      <c r="G15" s="40">
        <v>6.6671586209754941E-12</v>
      </c>
    </row>
    <row r="16" spans="2:10" x14ac:dyDescent="0.35">
      <c r="B16" t="s">
        <v>27</v>
      </c>
      <c r="C16">
        <v>16</v>
      </c>
      <c r="D16" s="27">
        <v>1.877325182770824E-2</v>
      </c>
      <c r="E16" s="27">
        <v>1.173328239231765E-3</v>
      </c>
    </row>
    <row r="17" spans="2:21" ht="15" thickBot="1" x14ac:dyDescent="0.4">
      <c r="B17" s="14" t="s">
        <v>28</v>
      </c>
      <c r="C17" s="14">
        <v>18</v>
      </c>
      <c r="D17" s="42">
        <v>0.46832453159967413</v>
      </c>
      <c r="E17" s="42"/>
      <c r="F17" s="14"/>
      <c r="G17" s="14"/>
    </row>
    <row r="18" spans="2:21" ht="15" thickBot="1" x14ac:dyDescent="0.4"/>
    <row r="19" spans="2:21" x14ac:dyDescent="0.35">
      <c r="B19" s="35"/>
      <c r="C19" s="35" t="s">
        <v>29</v>
      </c>
      <c r="D19" s="35" t="s">
        <v>18</v>
      </c>
      <c r="E19" s="35" t="s">
        <v>30</v>
      </c>
      <c r="F19" s="35" t="s">
        <v>31</v>
      </c>
      <c r="G19" s="35" t="s">
        <v>32</v>
      </c>
      <c r="H19" s="35" t="s">
        <v>33</v>
      </c>
      <c r="I19" s="35" t="s">
        <v>34</v>
      </c>
      <c r="J19" s="35" t="s">
        <v>35</v>
      </c>
    </row>
    <row r="20" spans="2:21" x14ac:dyDescent="0.35">
      <c r="B20" t="s">
        <v>36</v>
      </c>
      <c r="C20" s="44">
        <v>-41.622888226237706</v>
      </c>
      <c r="D20" s="44">
        <v>13.584078968861077</v>
      </c>
      <c r="E20" s="44">
        <v>-3.0640935113562193</v>
      </c>
      <c r="F20" s="44">
        <v>7.416908779687586E-3</v>
      </c>
      <c r="G20" s="44">
        <v>-70.419849217366306</v>
      </c>
      <c r="H20" s="44">
        <v>-12.825927235109109</v>
      </c>
      <c r="I20" s="44">
        <v>-70.419849217366306</v>
      </c>
      <c r="J20" s="44">
        <v>-12.825927235109109</v>
      </c>
    </row>
    <row r="21" spans="2:21" x14ac:dyDescent="0.35">
      <c r="B21" t="s">
        <v>9</v>
      </c>
      <c r="C21" s="44">
        <v>2.5719219828110997</v>
      </c>
      <c r="D21" s="44">
        <v>0.95156364890376921</v>
      </c>
      <c r="E21" s="44">
        <v>2.7028375724251692</v>
      </c>
      <c r="F21" s="44">
        <v>1.5680598782340616E-2</v>
      </c>
      <c r="G21" s="44">
        <v>0.55469716095368549</v>
      </c>
      <c r="H21" s="44">
        <v>4.5891468046685144</v>
      </c>
      <c r="I21" s="44">
        <v>0.55469716095368549</v>
      </c>
      <c r="J21" s="44">
        <v>4.5891468046685144</v>
      </c>
    </row>
    <row r="22" spans="2:21" ht="15" thickBot="1" x14ac:dyDescent="0.4">
      <c r="B22" s="14" t="s">
        <v>10</v>
      </c>
      <c r="C22" s="45">
        <v>1.8103404091416733</v>
      </c>
      <c r="D22" s="45">
        <v>9.6967810203565721E-2</v>
      </c>
      <c r="E22" s="45">
        <v>18.669498726857945</v>
      </c>
      <c r="F22" s="45">
        <v>2.7583191379787516E-12</v>
      </c>
      <c r="G22" s="45">
        <v>1.6047778344372534</v>
      </c>
      <c r="H22" s="45">
        <v>2.0159029838460931</v>
      </c>
      <c r="I22" s="45">
        <v>1.6047778344372534</v>
      </c>
      <c r="J22" s="45">
        <v>2.0159029838460931</v>
      </c>
    </row>
    <row r="26" spans="2:21" ht="15" thickBot="1" x14ac:dyDescent="0.4">
      <c r="B26" t="s">
        <v>37</v>
      </c>
    </row>
    <row r="27" spans="2:21" ht="15" thickBot="1" x14ac:dyDescent="0.4">
      <c r="H27" s="66" t="s">
        <v>37</v>
      </c>
      <c r="I27" s="67"/>
      <c r="J27" s="18"/>
      <c r="K27" s="32" t="s">
        <v>54</v>
      </c>
      <c r="L27" s="33">
        <f>(K48)/(L48)</f>
        <v>1.1390398962064203</v>
      </c>
      <c r="M27" s="15" t="s">
        <v>38</v>
      </c>
    </row>
    <row r="28" spans="2:21" ht="15" thickBot="1" x14ac:dyDescent="0.4">
      <c r="B28" s="35" t="s">
        <v>39</v>
      </c>
      <c r="C28" s="35" t="s">
        <v>55</v>
      </c>
      <c r="D28" s="35" t="s">
        <v>41</v>
      </c>
      <c r="H28" s="23" t="s">
        <v>39</v>
      </c>
      <c r="I28" s="24" t="s">
        <v>40</v>
      </c>
      <c r="J28" s="25" t="s">
        <v>41</v>
      </c>
      <c r="K28" s="24" t="s">
        <v>42</v>
      </c>
      <c r="L28" s="25" t="s">
        <v>43</v>
      </c>
      <c r="M28" s="25" t="s">
        <v>42</v>
      </c>
    </row>
    <row r="29" spans="2:21" x14ac:dyDescent="0.35">
      <c r="B29">
        <v>1</v>
      </c>
      <c r="C29" s="44">
        <v>13.870295738034734</v>
      </c>
      <c r="D29" s="44">
        <v>-1.8094588052855798E-2</v>
      </c>
      <c r="H29" s="19">
        <v>1</v>
      </c>
      <c r="I29" s="12">
        <v>13.871</v>
      </c>
      <c r="J29" s="30">
        <v>-1.7999999999999999E-2</v>
      </c>
      <c r="K29" s="12" t="s">
        <v>44</v>
      </c>
      <c r="L29" s="30">
        <f>(D29)^2</f>
        <v>3.2741411680255178E-4</v>
      </c>
      <c r="M29" s="20" t="s">
        <v>44</v>
      </c>
    </row>
    <row r="30" spans="2:21" x14ac:dyDescent="0.35">
      <c r="B30">
        <v>2</v>
      </c>
      <c r="C30" s="44">
        <v>13.905697022691726</v>
      </c>
      <c r="D30" s="44">
        <v>-2.2825991544593194E-2</v>
      </c>
      <c r="H30" s="19">
        <v>2</v>
      </c>
      <c r="I30" s="12">
        <v>13.904999999999999</v>
      </c>
      <c r="J30" s="54">
        <v>-2.1999999999999999E-2</v>
      </c>
      <c r="K30" s="28">
        <f>(D30-D29)^2</f>
        <v>2.2386179001624821E-5</v>
      </c>
      <c r="L30" s="30">
        <f t="shared" ref="L30:L47" si="0">(D30)^2</f>
        <v>5.2102588999383996E-4</v>
      </c>
      <c r="M30" s="20">
        <v>4.0000000000000002E-4</v>
      </c>
      <c r="N30" s="37"/>
      <c r="O30" s="37"/>
      <c r="P30" s="37"/>
      <c r="Q30" s="37"/>
      <c r="R30" s="37"/>
      <c r="S30" s="37"/>
      <c r="T30" s="37"/>
      <c r="U30" s="37"/>
    </row>
    <row r="31" spans="2:21" x14ac:dyDescent="0.35">
      <c r="B31">
        <v>3</v>
      </c>
      <c r="C31" s="44">
        <v>13.916288998903489</v>
      </c>
      <c r="D31" s="44">
        <v>-6.2603929703080041E-3</v>
      </c>
      <c r="H31" s="19">
        <v>3</v>
      </c>
      <c r="I31" s="12">
        <v>13.916</v>
      </c>
      <c r="J31" s="20">
        <v>-6.0000000000000001E-3</v>
      </c>
      <c r="K31" s="28">
        <f t="shared" ref="K31:K47" si="1">(D31-D30)^2</f>
        <v>2.7441905612435953E-4</v>
      </c>
      <c r="L31" s="30">
        <f t="shared" si="0"/>
        <v>3.9192520142681876E-5</v>
      </c>
      <c r="M31" s="20">
        <v>1E-4</v>
      </c>
    </row>
    <row r="32" spans="2:21" x14ac:dyDescent="0.35">
      <c r="B32">
        <v>4</v>
      </c>
      <c r="C32" s="44">
        <v>13.936995108656347</v>
      </c>
      <c r="D32" s="44">
        <v>-4.1353869222646722E-3</v>
      </c>
      <c r="H32" s="19">
        <v>4</v>
      </c>
      <c r="I32" s="12">
        <v>13.936999999999999</v>
      </c>
      <c r="J32" s="20">
        <v>-5.0000000000000001E-3</v>
      </c>
      <c r="K32" s="28">
        <f t="shared" si="1"/>
        <v>4.5156507042207399E-6</v>
      </c>
      <c r="L32" s="30">
        <f t="shared" si="0"/>
        <v>1.7101424996837677E-5</v>
      </c>
      <c r="M32" s="20">
        <v>0</v>
      </c>
    </row>
    <row r="33" spans="2:13" x14ac:dyDescent="0.35">
      <c r="B33">
        <v>5</v>
      </c>
      <c r="C33" s="44">
        <v>13.967637779672362</v>
      </c>
      <c r="D33" s="44">
        <v>4.6682652590668283E-2</v>
      </c>
      <c r="H33" s="19">
        <v>5</v>
      </c>
      <c r="I33" s="12">
        <v>13.967000000000001</v>
      </c>
      <c r="J33" s="20">
        <v>4.7E-2</v>
      </c>
      <c r="K33" s="28">
        <f t="shared" si="1"/>
        <v>2.5824731399380152E-3</v>
      </c>
      <c r="L33" s="30">
        <f t="shared" si="0"/>
        <v>2.1792700529010283E-3</v>
      </c>
      <c r="M33" s="20">
        <v>-2.0000000000000001E-4</v>
      </c>
    </row>
    <row r="34" spans="2:13" x14ac:dyDescent="0.35">
      <c r="B34">
        <v>6</v>
      </c>
      <c r="C34" s="44">
        <v>14.034588361674015</v>
      </c>
      <c r="D34" s="44">
        <v>1.8271565470659112E-2</v>
      </c>
      <c r="H34" s="19">
        <v>6</v>
      </c>
      <c r="I34" s="12">
        <v>14.034000000000001</v>
      </c>
      <c r="J34" s="20">
        <v>1.7999999999999999E-2</v>
      </c>
      <c r="K34" s="28">
        <f t="shared" si="1"/>
        <v>8.07189871340751E-4</v>
      </c>
      <c r="L34" s="30">
        <f t="shared" si="0"/>
        <v>3.3385010474858238E-4</v>
      </c>
      <c r="M34" s="20">
        <v>8.9999999999999998E-4</v>
      </c>
    </row>
    <row r="35" spans="2:13" x14ac:dyDescent="0.35">
      <c r="B35">
        <v>7</v>
      </c>
      <c r="C35" s="44">
        <v>14.039956076226456</v>
      </c>
      <c r="D35" s="44">
        <v>2.8419928789221061E-2</v>
      </c>
      <c r="H35" s="19">
        <v>7</v>
      </c>
      <c r="I35" s="12">
        <v>14.04</v>
      </c>
      <c r="J35" s="20">
        <v>2.8000000000000001E-2</v>
      </c>
      <c r="K35" s="28">
        <f t="shared" si="1"/>
        <v>1.0298927804553367E-4</v>
      </c>
      <c r="L35" s="30">
        <f t="shared" si="0"/>
        <v>8.0769235238439601E-4</v>
      </c>
      <c r="M35" s="20">
        <v>5.0000000000000001E-4</v>
      </c>
    </row>
    <row r="36" spans="2:13" x14ac:dyDescent="0.35">
      <c r="B36">
        <v>8</v>
      </c>
      <c r="C36" s="44">
        <v>14.067407196782273</v>
      </c>
      <c r="D36" s="44">
        <v>2.8551582306899803E-2</v>
      </c>
      <c r="H36" s="19">
        <v>8</v>
      </c>
      <c r="I36" s="12">
        <v>14.067</v>
      </c>
      <c r="J36" s="20">
        <v>2.9000000000000001E-2</v>
      </c>
      <c r="K36" s="28">
        <f t="shared" si="1"/>
        <v>1.7332648717186979E-8</v>
      </c>
      <c r="L36" s="30">
        <f t="shared" si="0"/>
        <v>8.1519285222767391E-4</v>
      </c>
      <c r="M36" s="20">
        <v>8.0000000000000004E-4</v>
      </c>
    </row>
    <row r="37" spans="2:13" x14ac:dyDescent="0.35">
      <c r="B37">
        <v>9</v>
      </c>
      <c r="C37" s="44">
        <v>14.116521008353313</v>
      </c>
      <c r="D37" s="44">
        <v>-2.2794036263134032E-2</v>
      </c>
      <c r="H37" s="19">
        <v>9</v>
      </c>
      <c r="I37" s="12">
        <v>14.116</v>
      </c>
      <c r="J37" s="20">
        <v>-2.1999999999999999E-2</v>
      </c>
      <c r="K37" s="28">
        <f t="shared" si="1"/>
        <v>2.6363725463394035E-3</v>
      </c>
      <c r="L37" s="30">
        <f t="shared" si="0"/>
        <v>5.195680891650693E-4</v>
      </c>
      <c r="M37" s="20">
        <v>-5.9999999999999995E-4</v>
      </c>
    </row>
    <row r="38" spans="2:13" x14ac:dyDescent="0.35">
      <c r="B38">
        <v>10</v>
      </c>
      <c r="C38" s="44">
        <v>14.143422527067763</v>
      </c>
      <c r="D38" s="44">
        <v>-5.2455323574381651E-2</v>
      </c>
      <c r="H38" s="19">
        <v>10</v>
      </c>
      <c r="I38" s="12">
        <v>14.144</v>
      </c>
      <c r="J38" s="20">
        <v>-5.2999999999999999E-2</v>
      </c>
      <c r="K38" s="28">
        <f t="shared" si="1"/>
        <v>8.7979196496037906E-4</v>
      </c>
      <c r="L38" s="30">
        <f t="shared" si="0"/>
        <v>2.7515609712930795E-3</v>
      </c>
      <c r="M38" s="20">
        <v>1.1999999999999999E-3</v>
      </c>
    </row>
    <row r="39" spans="2:13" x14ac:dyDescent="0.35">
      <c r="B39">
        <v>11</v>
      </c>
      <c r="C39" s="44">
        <v>14.141415447185754</v>
      </c>
      <c r="D39" s="44">
        <v>-6.4822985088190066E-2</v>
      </c>
      <c r="H39" s="19">
        <v>11</v>
      </c>
      <c r="I39" s="12">
        <v>14.141</v>
      </c>
      <c r="J39" s="20">
        <v>-6.5000000000000002E-2</v>
      </c>
      <c r="K39" s="28">
        <f t="shared" si="1"/>
        <v>1.5295905132013785E-4</v>
      </c>
      <c r="L39" s="30">
        <f t="shared" si="0"/>
        <v>4.2020193957437117E-3</v>
      </c>
      <c r="M39" s="20">
        <v>3.3999999999999998E-3</v>
      </c>
    </row>
    <row r="40" spans="2:13" x14ac:dyDescent="0.35">
      <c r="B40">
        <v>12</v>
      </c>
      <c r="C40" s="44">
        <v>14.154731248183914</v>
      </c>
      <c r="D40" s="44">
        <v>-1.8531641105115071E-2</v>
      </c>
      <c r="H40" s="19">
        <v>12</v>
      </c>
      <c r="I40" s="12">
        <v>14.154999999999999</v>
      </c>
      <c r="J40" s="20">
        <v>-1.7999999999999999E-2</v>
      </c>
      <c r="K40" s="28">
        <f t="shared" si="1"/>
        <v>2.1428885277593734E-3</v>
      </c>
      <c r="L40" s="30">
        <f t="shared" si="0"/>
        <v>3.434217220487905E-4</v>
      </c>
      <c r="M40" s="20">
        <v>1.1999999999999999E-3</v>
      </c>
    </row>
    <row r="41" spans="2:13" x14ac:dyDescent="0.35">
      <c r="B41">
        <v>13</v>
      </c>
      <c r="C41" s="44">
        <v>14.154017816706581</v>
      </c>
      <c r="D41" s="44">
        <v>5.238078500261345E-2</v>
      </c>
      <c r="H41" s="19">
        <v>13</v>
      </c>
      <c r="I41" s="12">
        <v>14.154</v>
      </c>
      <c r="J41" s="20">
        <v>5.1999999999999998E-2</v>
      </c>
      <c r="K41" s="28">
        <f t="shared" si="1"/>
        <v>5.0285721764840577E-3</v>
      </c>
      <c r="L41" s="30">
        <f t="shared" si="0"/>
        <v>2.7437466374900144E-3</v>
      </c>
      <c r="M41" s="20">
        <v>-1E-3</v>
      </c>
    </row>
    <row r="42" spans="2:13" x14ac:dyDescent="0.35">
      <c r="B42">
        <v>14</v>
      </c>
      <c r="C42" s="44">
        <v>14.228735072120546</v>
      </c>
      <c r="D42" s="44">
        <v>-3.3876428126529134E-3</v>
      </c>
      <c r="H42" s="19">
        <v>14</v>
      </c>
      <c r="I42" s="12">
        <v>14.228999999999999</v>
      </c>
      <c r="J42" s="20">
        <v>-4.0000000000000001E-3</v>
      </c>
      <c r="K42" s="28">
        <f t="shared" si="1"/>
        <v>3.1101175409865749E-3</v>
      </c>
      <c r="L42" s="30">
        <f t="shared" si="0"/>
        <v>1.1476123826118943E-5</v>
      </c>
      <c r="M42" s="20">
        <v>-2.0000000000000001E-4</v>
      </c>
    </row>
    <row r="43" spans="2:13" x14ac:dyDescent="0.35">
      <c r="B43">
        <v>15</v>
      </c>
      <c r="C43" s="44">
        <v>14.254287492431164</v>
      </c>
      <c r="D43" s="44">
        <v>4.3645511066840115E-2</v>
      </c>
      <c r="H43" s="19">
        <v>15</v>
      </c>
      <c r="I43" s="12">
        <v>14.254</v>
      </c>
      <c r="J43" s="20">
        <v>4.3999999999999997E-2</v>
      </c>
      <c r="K43" s="28">
        <f t="shared" si="1"/>
        <v>2.2121175638520701E-3</v>
      </c>
      <c r="L43" s="30">
        <f t="shared" si="0"/>
        <v>1.9049306362856628E-3</v>
      </c>
      <c r="M43" s="20">
        <v>-2.0000000000000001E-4</v>
      </c>
    </row>
    <row r="44" spans="2:13" x14ac:dyDescent="0.35">
      <c r="B44">
        <v>16</v>
      </c>
      <c r="C44" s="44">
        <v>14.297548246368585</v>
      </c>
      <c r="D44" s="44">
        <v>2.8716132783936033E-2</v>
      </c>
      <c r="H44" s="19">
        <v>16</v>
      </c>
      <c r="I44" s="12">
        <v>14.298</v>
      </c>
      <c r="J44" s="20">
        <v>2.8000000000000001E-2</v>
      </c>
      <c r="K44" s="28">
        <f t="shared" si="1"/>
        <v>2.2288633591404804E-4</v>
      </c>
      <c r="L44" s="30">
        <f t="shared" si="0"/>
        <v>8.2461628206464575E-4</v>
      </c>
      <c r="M44" s="20">
        <v>1.2999999999999999E-3</v>
      </c>
    </row>
    <row r="45" spans="2:13" x14ac:dyDescent="0.35">
      <c r="B45">
        <v>17</v>
      </c>
      <c r="C45" s="44">
        <v>14.291889036494844</v>
      </c>
      <c r="D45" s="44">
        <v>-4.9508636338178036E-3</v>
      </c>
      <c r="H45" s="19">
        <v>17</v>
      </c>
      <c r="I45" s="12">
        <v>14.292</v>
      </c>
      <c r="J45" s="20">
        <v>-5.0000000000000001E-3</v>
      </c>
      <c r="K45" s="28">
        <f t="shared" si="1"/>
        <v>1.1334666477930495E-3</v>
      </c>
      <c r="L45" s="30">
        <f t="shared" si="0"/>
        <v>2.4511050720659626E-5</v>
      </c>
      <c r="M45" s="20">
        <v>-1E-4</v>
      </c>
    </row>
    <row r="46" spans="2:13" x14ac:dyDescent="0.35">
      <c r="B46">
        <v>18</v>
      </c>
      <c r="C46" s="44">
        <v>14.359367912953235</v>
      </c>
      <c r="D46" s="44">
        <v>-1.2956199991986495E-2</v>
      </c>
      <c r="H46" s="19">
        <v>18</v>
      </c>
      <c r="I46" s="12">
        <v>14.359</v>
      </c>
      <c r="J46" s="20">
        <v>-1.2999999999999999E-2</v>
      </c>
      <c r="K46" s="28">
        <f t="shared" si="1"/>
        <v>6.4085410207417561E-5</v>
      </c>
      <c r="L46" s="30">
        <f t="shared" si="0"/>
        <v>1.6786311823235083E-4</v>
      </c>
      <c r="M46" s="20">
        <v>1E-4</v>
      </c>
    </row>
    <row r="47" spans="2:13" ht="15" thickBot="1" x14ac:dyDescent="0.4">
      <c r="B47" s="14">
        <v>19</v>
      </c>
      <c r="C47" s="45">
        <v>14.393857501841556</v>
      </c>
      <c r="D47" s="45">
        <v>-1.545310605156125E-2</v>
      </c>
      <c r="H47" s="13">
        <v>19</v>
      </c>
      <c r="I47" s="21">
        <v>14.394</v>
      </c>
      <c r="J47" s="22">
        <v>-1.4999999999999999E-2</v>
      </c>
      <c r="K47" s="28">
        <f t="shared" si="1"/>
        <v>6.23453987034113E-6</v>
      </c>
      <c r="L47" s="30">
        <f t="shared" si="0"/>
        <v>2.3879848664079892E-4</v>
      </c>
      <c r="M47" s="22">
        <v>2.0000000000000001E-4</v>
      </c>
    </row>
    <row r="48" spans="2:13" x14ac:dyDescent="0.35">
      <c r="J48" s="12" t="s">
        <v>45</v>
      </c>
      <c r="K48" s="28">
        <f>SUM(K30:K47)</f>
        <v>2.1383482813290073E-2</v>
      </c>
      <c r="L48" s="28">
        <f>SUM(L29:L47)</f>
        <v>1.8773251827708493E-2</v>
      </c>
      <c r="M48" s="12">
        <v>7.7999999999999996E-3</v>
      </c>
    </row>
  </sheetData>
  <mergeCells count="2">
    <mergeCell ref="H27:I27"/>
    <mergeCell ref="B2:J2"/>
  </mergeCells>
  <phoneticPr fontId="10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97823-E690-44E0-A3F5-6F742FDFE97E}">
  <dimension ref="B1:I25"/>
  <sheetViews>
    <sheetView workbookViewId="0">
      <selection activeCell="J14" sqref="J14"/>
    </sheetView>
  </sheetViews>
  <sheetFormatPr defaultRowHeight="14.5" x14ac:dyDescent="0.35"/>
  <cols>
    <col min="2" max="2" width="12.7265625" customWidth="1"/>
    <col min="3" max="3" width="16.26953125" customWidth="1"/>
    <col min="4" max="4" width="10" customWidth="1"/>
    <col min="5" max="5" width="17.26953125" customWidth="1"/>
    <col min="6" max="6" width="18.1796875" customWidth="1"/>
    <col min="7" max="7" width="19.1796875" customWidth="1"/>
    <col min="10" max="10" width="10.36328125" bestFit="1" customWidth="1"/>
  </cols>
  <sheetData>
    <row r="1" spans="2:9" ht="15" thickBot="1" x14ac:dyDescent="0.4"/>
    <row r="2" spans="2:9" ht="15" thickBot="1" x14ac:dyDescent="0.4">
      <c r="B2" s="48" t="s">
        <v>52</v>
      </c>
      <c r="C2" s="49"/>
      <c r="D2" s="49"/>
      <c r="E2" s="49"/>
      <c r="F2" s="49"/>
      <c r="G2" s="50"/>
    </row>
    <row r="3" spans="2:9" ht="15" thickBot="1" x14ac:dyDescent="0.4"/>
    <row r="4" spans="2:9" ht="15" thickBot="1" x14ac:dyDescent="0.4">
      <c r="B4" s="34" t="s">
        <v>37</v>
      </c>
      <c r="C4" s="46"/>
      <c r="D4" s="18"/>
      <c r="E4" s="32" t="s">
        <v>54</v>
      </c>
      <c r="F4" s="51">
        <f>(E25)/(F25)</f>
        <v>1.1390398962064203</v>
      </c>
      <c r="G4" s="53">
        <f>(G25)/(F25)</f>
        <v>0.4153997501824207</v>
      </c>
      <c r="H4" t="s">
        <v>56</v>
      </c>
      <c r="I4" s="27"/>
    </row>
    <row r="5" spans="2:9" ht="15" thickBot="1" x14ac:dyDescent="0.4">
      <c r="B5" s="23" t="s">
        <v>39</v>
      </c>
      <c r="C5" s="24" t="s">
        <v>40</v>
      </c>
      <c r="D5" s="25" t="s">
        <v>41</v>
      </c>
      <c r="E5" s="24" t="s">
        <v>42</v>
      </c>
      <c r="F5" s="25" t="s">
        <v>43</v>
      </c>
      <c r="G5" s="52" t="s">
        <v>42</v>
      </c>
    </row>
    <row r="6" spans="2:9" x14ac:dyDescent="0.35">
      <c r="B6" s="19">
        <v>1</v>
      </c>
      <c r="C6" s="55">
        <f>('Exhibit 7.6'!C29)</f>
        <v>13.870295738034734</v>
      </c>
      <c r="D6" s="54">
        <f>('Exhibit 7.6'!D29)</f>
        <v>-1.8094588052855798E-2</v>
      </c>
      <c r="E6" s="12" t="s">
        <v>44</v>
      </c>
      <c r="F6" s="30">
        <f>(D6)^2</f>
        <v>3.2741411680255178E-4</v>
      </c>
      <c r="G6" s="20" t="s">
        <v>44</v>
      </c>
    </row>
    <row r="7" spans="2:9" x14ac:dyDescent="0.35">
      <c r="B7" s="19">
        <v>2</v>
      </c>
      <c r="C7" s="55">
        <f>('Exhibit 7.6'!C30)</f>
        <v>13.905697022691726</v>
      </c>
      <c r="D7" s="54">
        <f>('Exhibit 7.6'!D30)</f>
        <v>-2.2825991544593194E-2</v>
      </c>
      <c r="E7" s="28">
        <f t="shared" ref="E7:E12" si="0">(D7-D6)^2</f>
        <v>2.2386179001624821E-5</v>
      </c>
      <c r="F7" s="30">
        <f t="shared" ref="F7:F24" si="1">(D7)^2</f>
        <v>5.2102588999383996E-4</v>
      </c>
      <c r="G7" s="30">
        <f>(D7)*(D6)</f>
        <v>4.1302691389738348E-4</v>
      </c>
    </row>
    <row r="8" spans="2:9" x14ac:dyDescent="0.35">
      <c r="B8" s="19">
        <v>3</v>
      </c>
      <c r="C8" s="55">
        <f>('Exhibit 7.6'!C31)</f>
        <v>13.916288998903489</v>
      </c>
      <c r="D8" s="54">
        <f>('Exhibit 7.6'!D31)</f>
        <v>-6.2603929703080041E-3</v>
      </c>
      <c r="E8" s="28">
        <f t="shared" si="0"/>
        <v>2.7441905612435953E-4</v>
      </c>
      <c r="F8" s="30">
        <f t="shared" si="1"/>
        <v>3.9192520142681876E-5</v>
      </c>
      <c r="G8" s="30">
        <f>(D8)*(D7)</f>
        <v>1.4289967700608118E-4</v>
      </c>
    </row>
    <row r="9" spans="2:9" x14ac:dyDescent="0.35">
      <c r="B9" s="19">
        <v>4</v>
      </c>
      <c r="C9" s="55">
        <f>('Exhibit 7.6'!C32)</f>
        <v>13.936995108656347</v>
      </c>
      <c r="D9" s="54">
        <f>('Exhibit 7.6'!D32)</f>
        <v>-4.1353869222646722E-3</v>
      </c>
      <c r="E9" s="28">
        <f t="shared" si="0"/>
        <v>4.5156507042207399E-6</v>
      </c>
      <c r="F9" s="30">
        <f t="shared" si="1"/>
        <v>1.7101424996837677E-5</v>
      </c>
      <c r="G9" s="30">
        <f>(D9)*(D8)</f>
        <v>2.5889147217649406E-5</v>
      </c>
    </row>
    <row r="10" spans="2:9" x14ac:dyDescent="0.35">
      <c r="B10" s="19">
        <v>5</v>
      </c>
      <c r="C10" s="55">
        <f>('Exhibit 7.6'!C33)</f>
        <v>13.967637779672362</v>
      </c>
      <c r="D10" s="54">
        <f>('Exhibit 7.6'!D33)</f>
        <v>4.6682652590668283E-2</v>
      </c>
      <c r="E10" s="28">
        <f t="shared" si="0"/>
        <v>2.5824731399380152E-3</v>
      </c>
      <c r="F10" s="30">
        <f t="shared" si="1"/>
        <v>2.1792700529010283E-3</v>
      </c>
      <c r="G10" s="30">
        <f>(D10)*(D9)</f>
        <v>-1.9305083102007464E-4</v>
      </c>
    </row>
    <row r="11" spans="2:9" x14ac:dyDescent="0.35">
      <c r="B11" s="19">
        <v>6</v>
      </c>
      <c r="C11" s="55">
        <f>('Exhibit 7.6'!C34)</f>
        <v>14.034588361674015</v>
      </c>
      <c r="D11" s="54">
        <f>('Exhibit 7.6'!D34)</f>
        <v>1.8271565470659112E-2</v>
      </c>
      <c r="E11" s="28">
        <f t="shared" si="0"/>
        <v>8.07189871340751E-4</v>
      </c>
      <c r="F11" s="30">
        <f t="shared" si="1"/>
        <v>3.3385010474858238E-4</v>
      </c>
      <c r="G11" s="30">
        <f t="shared" ref="G11:G24" si="2">(D11)*(D10)</f>
        <v>8.5296514315442973E-4</v>
      </c>
    </row>
    <row r="12" spans="2:9" x14ac:dyDescent="0.35">
      <c r="B12" s="19">
        <v>7</v>
      </c>
      <c r="C12" s="55">
        <f>('Exhibit 7.6'!C35)</f>
        <v>14.039956076226456</v>
      </c>
      <c r="D12" s="54">
        <f>('Exhibit 7.6'!D35)</f>
        <v>2.8419928789221061E-2</v>
      </c>
      <c r="E12" s="28">
        <f t="shared" si="0"/>
        <v>1.0298927804553367E-4</v>
      </c>
      <c r="F12" s="30">
        <f t="shared" si="1"/>
        <v>8.0769235238439601E-4</v>
      </c>
      <c r="G12" s="30">
        <f t="shared" si="2"/>
        <v>5.1927658954372237E-4</v>
      </c>
    </row>
    <row r="13" spans="2:9" x14ac:dyDescent="0.35">
      <c r="B13" s="19">
        <v>8</v>
      </c>
      <c r="C13" s="55">
        <f>('Exhibit 7.6'!C36)</f>
        <v>14.067407196782273</v>
      </c>
      <c r="D13" s="54">
        <f>('Exhibit 7.6'!D36)</f>
        <v>2.8551582306899803E-2</v>
      </c>
      <c r="E13" s="28">
        <f t="shared" ref="E13:E24" si="3">(D13-D12)^2</f>
        <v>1.7332648717186979E-8</v>
      </c>
      <c r="F13" s="30">
        <f t="shared" si="1"/>
        <v>8.1519285222767391E-4</v>
      </c>
      <c r="G13" s="30">
        <f t="shared" si="2"/>
        <v>8.1143393598167636E-4</v>
      </c>
    </row>
    <row r="14" spans="2:9" x14ac:dyDescent="0.35">
      <c r="B14" s="19">
        <v>9</v>
      </c>
      <c r="C14" s="55">
        <f>('Exhibit 7.6'!C37)</f>
        <v>14.116521008353313</v>
      </c>
      <c r="D14" s="54">
        <f>('Exhibit 7.6'!D37)</f>
        <v>-2.2794036263134032E-2</v>
      </c>
      <c r="E14" s="28">
        <f t="shared" si="3"/>
        <v>2.6363725463394035E-3</v>
      </c>
      <c r="F14" s="30">
        <f t="shared" si="1"/>
        <v>5.195680891650693E-4</v>
      </c>
      <c r="G14" s="30">
        <f t="shared" si="2"/>
        <v>-6.5080580247333015E-4</v>
      </c>
    </row>
    <row r="15" spans="2:9" x14ac:dyDescent="0.35">
      <c r="B15" s="19">
        <v>10</v>
      </c>
      <c r="C15" s="55">
        <f>('Exhibit 7.6'!C38)</f>
        <v>14.143422527067763</v>
      </c>
      <c r="D15" s="54">
        <f>('Exhibit 7.6'!D38)</f>
        <v>-5.2455323574381651E-2</v>
      </c>
      <c r="E15" s="28">
        <f t="shared" si="3"/>
        <v>8.7979196496037906E-4</v>
      </c>
      <c r="F15" s="30">
        <f t="shared" si="1"/>
        <v>2.7515609712930795E-3</v>
      </c>
      <c r="G15" s="30">
        <f t="shared" si="2"/>
        <v>1.1956685477488849E-3</v>
      </c>
    </row>
    <row r="16" spans="2:9" x14ac:dyDescent="0.35">
      <c r="B16" s="19">
        <v>11</v>
      </c>
      <c r="C16" s="55">
        <f>('Exhibit 7.6'!C39)</f>
        <v>14.141415447185754</v>
      </c>
      <c r="D16" s="54">
        <f>('Exhibit 7.6'!D39)</f>
        <v>-6.4822985088190066E-2</v>
      </c>
      <c r="E16" s="28">
        <f t="shared" si="3"/>
        <v>1.5295905132013785E-4</v>
      </c>
      <c r="F16" s="30">
        <f t="shared" si="1"/>
        <v>4.2020193957437117E-3</v>
      </c>
      <c r="G16" s="30">
        <f t="shared" si="2"/>
        <v>3.4003106578583265E-3</v>
      </c>
    </row>
    <row r="17" spans="2:7" x14ac:dyDescent="0.35">
      <c r="B17" s="19">
        <v>12</v>
      </c>
      <c r="C17" s="55">
        <f>('Exhibit 7.6'!C40)</f>
        <v>14.154731248183914</v>
      </c>
      <c r="D17" s="54">
        <f>('Exhibit 7.6'!D40)</f>
        <v>-1.8531641105115071E-2</v>
      </c>
      <c r="E17" s="28">
        <f t="shared" si="3"/>
        <v>2.1428885277593734E-3</v>
      </c>
      <c r="F17" s="30">
        <f t="shared" si="1"/>
        <v>3.434217220487905E-4</v>
      </c>
      <c r="G17" s="30">
        <f t="shared" si="2"/>
        <v>1.2012762950165644E-3</v>
      </c>
    </row>
    <row r="18" spans="2:7" x14ac:dyDescent="0.35">
      <c r="B18" s="19">
        <v>13</v>
      </c>
      <c r="C18" s="55">
        <f>('Exhibit 7.6'!C41)</f>
        <v>14.154017816706581</v>
      </c>
      <c r="D18" s="54">
        <f>('Exhibit 7.6'!D41)</f>
        <v>5.238078500261345E-2</v>
      </c>
      <c r="E18" s="28">
        <f t="shared" si="3"/>
        <v>5.0285721764840577E-3</v>
      </c>
      <c r="F18" s="30">
        <f t="shared" si="1"/>
        <v>2.7437466374900144E-3</v>
      </c>
      <c r="G18" s="30">
        <f t="shared" si="2"/>
        <v>-9.7070190847262647E-4</v>
      </c>
    </row>
    <row r="19" spans="2:7" x14ac:dyDescent="0.35">
      <c r="B19" s="19">
        <v>14</v>
      </c>
      <c r="C19" s="55">
        <f>('Exhibit 7.6'!C42)</f>
        <v>14.228735072120546</v>
      </c>
      <c r="D19" s="54">
        <f>('Exhibit 7.6'!D42)</f>
        <v>-3.3876428126529134E-3</v>
      </c>
      <c r="E19" s="28">
        <f t="shared" si="3"/>
        <v>3.1101175409865749E-3</v>
      </c>
      <c r="F19" s="30">
        <f t="shared" si="1"/>
        <v>1.1476123826118943E-5</v>
      </c>
      <c r="G19" s="30">
        <f t="shared" si="2"/>
        <v>-1.7744738983522097E-4</v>
      </c>
    </row>
    <row r="20" spans="2:7" x14ac:dyDescent="0.35">
      <c r="B20" s="19">
        <v>15</v>
      </c>
      <c r="C20" s="55">
        <f>('Exhibit 7.6'!C43)</f>
        <v>14.254287492431164</v>
      </c>
      <c r="D20" s="54">
        <f>('Exhibit 7.6'!D43)</f>
        <v>4.3645511066840115E-2</v>
      </c>
      <c r="E20" s="28">
        <f t="shared" si="3"/>
        <v>2.2121175638520701E-3</v>
      </c>
      <c r="F20" s="30">
        <f t="shared" si="1"/>
        <v>1.9049306362856628E-3</v>
      </c>
      <c r="G20" s="30">
        <f t="shared" si="2"/>
        <v>-1.4785540187014411E-4</v>
      </c>
    </row>
    <row r="21" spans="2:7" x14ac:dyDescent="0.35">
      <c r="B21" s="19">
        <v>16</v>
      </c>
      <c r="C21" s="55">
        <f>('Exhibit 7.6'!C44)</f>
        <v>14.297548246368585</v>
      </c>
      <c r="D21" s="54">
        <f>('Exhibit 7.6'!D44)</f>
        <v>2.8716132783936033E-2</v>
      </c>
      <c r="E21" s="28">
        <f t="shared" si="3"/>
        <v>2.2288633591404804E-4</v>
      </c>
      <c r="F21" s="30">
        <f t="shared" si="1"/>
        <v>8.2461628206464575E-4</v>
      </c>
      <c r="G21" s="30">
        <f>(D21)*(D20)</f>
        <v>1.2533302912181303E-3</v>
      </c>
    </row>
    <row r="22" spans="2:7" x14ac:dyDescent="0.35">
      <c r="B22" s="19">
        <v>17</v>
      </c>
      <c r="C22" s="55">
        <f>('Exhibit 7.6'!C45)</f>
        <v>14.291889036494844</v>
      </c>
      <c r="D22" s="54">
        <f>('Exhibit 7.6'!D45)</f>
        <v>-4.9508636338178036E-3</v>
      </c>
      <c r="E22" s="28">
        <f t="shared" si="3"/>
        <v>1.1334666477930495E-3</v>
      </c>
      <c r="F22" s="30">
        <f t="shared" si="1"/>
        <v>2.4511050720659626E-5</v>
      </c>
      <c r="G22" s="30">
        <f t="shared" si="2"/>
        <v>-1.4216965750387211E-4</v>
      </c>
    </row>
    <row r="23" spans="2:7" x14ac:dyDescent="0.35">
      <c r="B23" s="19">
        <v>18</v>
      </c>
      <c r="C23" s="55">
        <f>('Exhibit 7.6'!C46)</f>
        <v>14.359367912953235</v>
      </c>
      <c r="D23" s="54">
        <f>('Exhibit 7.6'!D46)</f>
        <v>-1.2956199991986495E-2</v>
      </c>
      <c r="E23" s="28">
        <f t="shared" si="3"/>
        <v>6.4085410207417561E-5</v>
      </c>
      <c r="F23" s="30">
        <f t="shared" si="1"/>
        <v>1.6786311823235083E-4</v>
      </c>
      <c r="G23" s="30">
        <f t="shared" si="2"/>
        <v>6.4144379372796457E-5</v>
      </c>
    </row>
    <row r="24" spans="2:7" ht="15" thickBot="1" x14ac:dyDescent="0.4">
      <c r="B24" s="13">
        <v>19</v>
      </c>
      <c r="C24" s="55">
        <f>('Exhibit 7.6'!C47)</f>
        <v>14.393857501841556</v>
      </c>
      <c r="D24" s="54">
        <f>('Exhibit 7.6'!D47)</f>
        <v>-1.545310605156125E-2</v>
      </c>
      <c r="E24" s="29">
        <f t="shared" si="3"/>
        <v>6.23453987034113E-6</v>
      </c>
      <c r="F24" s="31">
        <f t="shared" si="1"/>
        <v>2.3879848664079892E-4</v>
      </c>
      <c r="G24" s="47">
        <f t="shared" si="2"/>
        <v>2.002135325014043E-4</v>
      </c>
    </row>
    <row r="25" spans="2:7" x14ac:dyDescent="0.35">
      <c r="D25" s="12" t="s">
        <v>45</v>
      </c>
      <c r="E25" s="28">
        <f>SUM(E7:E24)</f>
        <v>2.1383482813290073E-2</v>
      </c>
      <c r="F25" s="28">
        <f>SUM(F6:F24)</f>
        <v>1.8773251827708493E-2</v>
      </c>
      <c r="G25" s="28">
        <f>SUM(G7:G24)</f>
        <v>7.7984041193417813E-3</v>
      </c>
    </row>
  </sheetData>
  <pageMargins left="0.7" right="0.7" top="0.75" bottom="0.75" header="0.3" footer="0.3"/>
  <ignoredErrors>
    <ignoredError sqref="F2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12268-3128-413A-968C-9D648412D826}">
  <dimension ref="B1:E23"/>
  <sheetViews>
    <sheetView tabSelected="1" workbookViewId="0">
      <selection activeCell="U21" sqref="U21"/>
    </sheetView>
  </sheetViews>
  <sheetFormatPr defaultRowHeight="14.5" x14ac:dyDescent="0.35"/>
  <cols>
    <col min="1" max="1" width="8.26953125" customWidth="1"/>
    <col min="2" max="2" width="10.6328125" customWidth="1"/>
    <col min="3" max="3" width="13.90625" customWidth="1"/>
    <col min="4" max="4" width="14.7265625" customWidth="1"/>
    <col min="5" max="5" width="13.6328125" customWidth="1"/>
    <col min="8" max="11" width="8.7265625" customWidth="1"/>
  </cols>
  <sheetData>
    <row r="1" spans="2:5" ht="15" thickBot="1" x14ac:dyDescent="0.4"/>
    <row r="2" spans="2:5" ht="15" thickBot="1" x14ac:dyDescent="0.4">
      <c r="B2" s="56" t="s">
        <v>53</v>
      </c>
      <c r="C2" s="57"/>
      <c r="D2" s="58"/>
    </row>
    <row r="3" spans="2:5" ht="15" thickBot="1" x14ac:dyDescent="0.4"/>
    <row r="4" spans="2:5" ht="52.5" thickBot="1" x14ac:dyDescent="0.4">
      <c r="B4" s="3" t="s">
        <v>2</v>
      </c>
      <c r="C4" s="6" t="s">
        <v>46</v>
      </c>
      <c r="D4" s="6" t="s">
        <v>47</v>
      </c>
      <c r="E4" s="6" t="s">
        <v>48</v>
      </c>
    </row>
    <row r="5" spans="2:5" ht="15" thickBot="1" x14ac:dyDescent="0.4">
      <c r="B5" s="16">
        <v>1995</v>
      </c>
      <c r="C5" s="26">
        <f>('Exhibit 7.3'!C7)-(('Exhibit 7.7'!G4)*('Exhibit 7.3'!C6))</f>
        <v>8.4274242663493926</v>
      </c>
      <c r="D5" s="26">
        <f>('Exhibit 7.3'!D7)-(('Exhibit 7.7'!G4)*('Exhibit 7.3'!D6))</f>
        <v>5.966862756693013</v>
      </c>
      <c r="E5" s="26">
        <f>('Exhibit 7.3'!E7)-(('Exhibit 7.7'!G4)*('Exhibit 7.3'!E6))</f>
        <v>8.1286701339680185</v>
      </c>
    </row>
    <row r="6" spans="2:5" ht="15" thickBot="1" x14ac:dyDescent="0.4">
      <c r="B6" s="16">
        <v>1996</v>
      </c>
      <c r="C6" s="26">
        <f>('Exhibit 7.3'!C8)-(('Exhibit 7.7'!G4)*('Exhibit 7.3'!C7))</f>
        <v>8.4285657164211347</v>
      </c>
      <c r="D6" s="26">
        <f>('Exhibit 7.3'!D8)-(('Exhibit 7.7'!G4)*('Exhibit 7.3'!D7))</f>
        <v>5.9629687768165844</v>
      </c>
      <c r="E6" s="26">
        <f>('Exhibit 7.3'!E8)-(('Exhibit 7.7'!G4)*('Exhibit 7.3'!E7))</f>
        <v>8.143087447779898</v>
      </c>
    </row>
    <row r="7" spans="2:5" ht="15" thickBot="1" x14ac:dyDescent="0.4">
      <c r="B7" s="16">
        <v>1997</v>
      </c>
      <c r="C7" s="26">
        <f>('Exhibit 7.3'!C9)-(('Exhibit 7.7'!G4)*('Exhibit 7.3'!C8))</f>
        <v>8.4273289230961872</v>
      </c>
      <c r="D7" s="26">
        <f>('Exhibit 7.3'!D9)-(('Exhibit 7.7'!G4)*('Exhibit 7.3'!D8))</f>
        <v>5.9737331288261686</v>
      </c>
      <c r="E7" s="26">
        <f>('Exhibit 7.3'!E9)-(('Exhibit 7.7'!G4)*('Exhibit 7.3'!E8))</f>
        <v>8.1546373137991139</v>
      </c>
    </row>
    <row r="8" spans="2:5" ht="15" thickBot="1" x14ac:dyDescent="0.4">
      <c r="B8" s="16">
        <v>1998</v>
      </c>
      <c r="C8" s="26">
        <f>('Exhibit 7.3'!C10)-(('Exhibit 7.7'!G4)*('Exhibit 7.3'!C9))</f>
        <v>8.4255030016733468</v>
      </c>
      <c r="D8" s="26">
        <f>('Exhibit 7.3'!D10)-(('Exhibit 7.7'!G4)*('Exhibit 7.3'!D9))</f>
        <v>5.9885024426572562</v>
      </c>
      <c r="E8" s="26">
        <f>('Exhibit 7.3'!E10)-(('Exhibit 7.7'!G4)*('Exhibit 7.3'!E9))</f>
        <v>8.2266139845279795</v>
      </c>
    </row>
    <row r="9" spans="2:5" ht="15" thickBot="1" x14ac:dyDescent="0.4">
      <c r="B9" s="16">
        <v>1999</v>
      </c>
      <c r="C9" s="26">
        <f>('Exhibit 7.3'!C11)-(('Exhibit 7.7'!G4)*('Exhibit 7.3'!C10))</f>
        <v>8.4244178388850433</v>
      </c>
      <c r="D9" s="26">
        <f>('Exhibit 7.3'!D11)-(('Exhibit 7.7'!G4)*('Exhibit 7.3'!D10))</f>
        <v>6.0199951817349211</v>
      </c>
      <c r="E9" s="26">
        <f>('Exhibit 7.3'!E11)-(('Exhibit 7.7'!G4)*('Exhibit 7.3'!E10))</f>
        <v>8.2313147206062176</v>
      </c>
    </row>
    <row r="10" spans="2:5" ht="15" thickBot="1" x14ac:dyDescent="0.4">
      <c r="B10" s="16">
        <v>2000</v>
      </c>
      <c r="C10" s="26">
        <f>('Exhibit 7.3'!C12)-(('Exhibit 7.7'!G4)*('Exhibit 7.3'!C11))</f>
        <v>8.4231180847957479</v>
      </c>
      <c r="D10" s="26">
        <f>('Exhibit 7.3'!D12)-(('Exhibit 7.7'!G4)*('Exhibit 7.3'!D11))</f>
        <v>6.0094443072835446</v>
      </c>
      <c r="E10" s="26">
        <f>('Exhibit 7.3'!E12)-(('Exhibit 7.7'!G4)*('Exhibit 7.3'!E11))</f>
        <v>8.2308215019312279</v>
      </c>
    </row>
    <row r="11" spans="2:5" ht="15" thickBot="1" x14ac:dyDescent="0.4">
      <c r="B11" s="16">
        <v>2001</v>
      </c>
      <c r="C11" s="26">
        <f>('Exhibit 7.3'!C13)-(('Exhibit 7.7'!G4)*('Exhibit 7.3'!C12))</f>
        <v>8.4213174121228604</v>
      </c>
      <c r="D11" s="26">
        <f>('Exhibit 7.3'!D13)-(('Exhibit 7.7'!G4)*('Exhibit 7.3'!D12))</f>
        <v>6.0259343346575029</v>
      </c>
      <c r="E11" s="26">
        <f>('Exhibit 7.3'!E13)-(('Exhibit 7.7'!G4)*('Exhibit 7.3'!E12))</f>
        <v>8.2519589011332997</v>
      </c>
    </row>
    <row r="12" spans="2:5" ht="15" thickBot="1" x14ac:dyDescent="0.4">
      <c r="B12" s="16">
        <v>2002</v>
      </c>
      <c r="C12" s="26">
        <f>('Exhibit 7.3'!C14)-(('Exhibit 7.7'!G4)*('Exhibit 7.3'!C13))</f>
        <v>8.4177794916643656</v>
      </c>
      <c r="D12" s="26">
        <f>('Exhibit 7.3'!D14)-(('Exhibit 7.7'!G4)*('Exhibit 7.3'!D13))</f>
        <v>6.0517912829497593</v>
      </c>
      <c r="E12" s="26">
        <f>('Exhibit 7.3'!E14)-(('Exhibit 7.7'!G4)*('Exhibit 7.3'!E13))</f>
        <v>8.238269216674837</v>
      </c>
    </row>
    <row r="13" spans="2:5" ht="15" thickBot="1" x14ac:dyDescent="0.4">
      <c r="B13" s="16">
        <v>2003</v>
      </c>
      <c r="C13" s="26">
        <f>('Exhibit 7.3'!C15)-(('Exhibit 7.7'!G4)*('Exhibit 7.3'!C14))</f>
        <v>8.420171250570526</v>
      </c>
      <c r="D13" s="26">
        <f>('Exhibit 7.3'!D15)-(('Exhibit 7.7'!G4)*('Exhibit 7.3'!D14))</f>
        <v>6.051983642545359</v>
      </c>
      <c r="E13" s="26">
        <f>('Exhibit 7.3'!E15)-(('Exhibit 7.7'!G4)*('Exhibit 7.3'!E14))</f>
        <v>8.2364365401478761</v>
      </c>
    </row>
    <row r="14" spans="2:5" ht="15" thickBot="1" x14ac:dyDescent="0.4">
      <c r="B14" s="16">
        <v>2004</v>
      </c>
      <c r="C14" s="26">
        <f>('Exhibit 7.3'!C16)-(('Exhibit 7.7'!G4)*('Exhibit 7.3'!C15))</f>
        <v>8.4215496659926217</v>
      </c>
      <c r="D14" s="26">
        <f>('Exhibit 7.3'!D16)-(('Exhibit 7.7'!G4)*('Exhibit 7.3'!D15))</f>
        <v>6.0427438659394879</v>
      </c>
      <c r="E14" s="26">
        <f>('Exhibit 7.3'!E16)-(('Exhibit 7.7'!G4)*('Exhibit 7.3'!E15))</f>
        <v>8.2232082059377305</v>
      </c>
    </row>
    <row r="15" spans="2:5" ht="15" thickBot="1" x14ac:dyDescent="0.4">
      <c r="B15" s="16">
        <v>2005</v>
      </c>
      <c r="C15" s="26">
        <f>('Exhibit 7.3'!C17)-(('Exhibit 7.7'!G4)*('Exhibit 7.3'!C16))</f>
        <v>8.421487759047368</v>
      </c>
      <c r="D15" s="26">
        <f>('Exhibit 7.3'!D17)-(('Exhibit 7.7'!G4)*('Exhibit 7.3'!D16))</f>
        <v>6.0506477724318097</v>
      </c>
      <c r="E15" s="26">
        <f>('Exhibit 7.3'!E17)-(('Exhibit 7.7'!G4)*('Exhibit 7.3'!E16))</f>
        <v>8.2887866149037244</v>
      </c>
    </row>
    <row r="16" spans="2:5" ht="15" thickBot="1" x14ac:dyDescent="0.4">
      <c r="B16" s="16">
        <v>2006</v>
      </c>
      <c r="C16" s="26">
        <f>('Exhibit 7.3'!C18)-(('Exhibit 7.7'!G4)*('Exhibit 7.3'!C17))</f>
        <v>8.4215852348727793</v>
      </c>
      <c r="D16" s="26">
        <f>('Exhibit 7.3'!D18)-(('Exhibit 7.7'!G4)*('Exhibit 7.3'!D17))</f>
        <v>6.0470597665126942</v>
      </c>
      <c r="E16" s="26">
        <f>('Exhibit 7.3'!E18)-(('Exhibit 7.7'!G4)*('Exhibit 7.3'!E17))</f>
        <v>8.3342248163998285</v>
      </c>
    </row>
    <row r="17" spans="2:5" ht="15" thickBot="1" x14ac:dyDescent="0.4">
      <c r="B17" s="16">
        <v>2007</v>
      </c>
      <c r="C17" s="26">
        <f>('Exhibit 7.3'!C19)-(('Exhibit 7.7'!G4)*('Exhibit 7.3'!C18))</f>
        <v>8.4232799846942648</v>
      </c>
      <c r="D17" s="26">
        <f>('Exhibit 7.3'!D19)-(('Exhibit 7.7'!G4)*('Exhibit 7.3'!D18))</f>
        <v>6.0860882552949098</v>
      </c>
      <c r="E17" s="26">
        <f>('Exhibit 7.3'!E19)-(('Exhibit 7.7'!G4)*('Exhibit 7.3'!E18))</f>
        <v>8.324012999166003</v>
      </c>
    </row>
    <row r="18" spans="2:5" ht="15" thickBot="1" x14ac:dyDescent="0.4">
      <c r="B18" s="16">
        <v>2008</v>
      </c>
      <c r="C18" s="26">
        <f>('Exhibit 7.3'!C20)-(('Exhibit 7.7'!G4)*('Exhibit 7.3'!C19))</f>
        <v>8.4247062052635968</v>
      </c>
      <c r="D18" s="26">
        <f>('Exhibit 7.3'!D20)-(('Exhibit 7.7'!G4)*('Exhibit 7.3'!D19))</f>
        <v>6.0810321692068801</v>
      </c>
      <c r="E18" s="26">
        <f>('Exhibit 7.3'!E20)-(('Exhibit 7.7'!G4)*('Exhibit 7.3'!E19))</f>
        <v>8.3887272351053639</v>
      </c>
    </row>
    <row r="19" spans="2:5" ht="15" thickBot="1" x14ac:dyDescent="0.4">
      <c r="B19" s="16">
        <v>2009</v>
      </c>
      <c r="C19" s="26">
        <f>('Exhibit 7.3'!C21)-(('Exhibit 7.7'!G4)*('Exhibit 7.3'!C20))</f>
        <v>8.4258237398608919</v>
      </c>
      <c r="D19" s="26">
        <f>('Exhibit 7.3'!D21)-(('Exhibit 7.7'!G4)*('Exhibit 7.3'!D20))</f>
        <v>6.0974777354529648</v>
      </c>
      <c r="E19" s="26">
        <f>('Exhibit 7.3'!E21)-(('Exhibit 7.7'!G4)*('Exhibit 7.3'!E20))</f>
        <v>8.3869065813744612</v>
      </c>
    </row>
    <row r="20" spans="2:5" ht="15" thickBot="1" x14ac:dyDescent="0.4">
      <c r="B20" s="16">
        <v>2010</v>
      </c>
      <c r="C20" s="26">
        <f>('Exhibit 7.3'!C22)-(('Exhibit 7.7'!G4)*('Exhibit 7.3'!C21))</f>
        <v>8.427680202831425</v>
      </c>
      <c r="D20" s="26">
        <f>('Exhibit 7.3'!D22)-(('Exhibit 7.7'!G4)*('Exhibit 7.3'!D21))</f>
        <v>6.0817876508518509</v>
      </c>
      <c r="E20" s="26">
        <f>('Exhibit 7.3'!E22)-(('Exhibit 7.7'!G4)*('Exhibit 7.3'!E21))</f>
        <v>8.3358115287137569</v>
      </c>
    </row>
    <row r="21" spans="2:5" ht="15" thickBot="1" x14ac:dyDescent="0.4">
      <c r="B21" s="16">
        <v>2011</v>
      </c>
      <c r="C21" s="26">
        <f>('Exhibit 7.3'!C23)-(('Exhibit 7.7'!G4)*('Exhibit 7.3'!C22))</f>
        <v>8.445389228789951</v>
      </c>
      <c r="D21" s="26">
        <f>('Exhibit 7.3'!D23)-(('Exhibit 7.7'!G4)*('Exhibit 7.3'!D22))</f>
        <v>6.0952014141124202</v>
      </c>
      <c r="E21" s="26">
        <f>('Exhibit 7.3'!E23)-(('Exhibit 7.7'!G4)*('Exhibit 7.3'!E22))</f>
        <v>8.4116211650830888</v>
      </c>
    </row>
    <row r="22" spans="2:5" ht="15" thickBot="1" x14ac:dyDescent="0.4">
      <c r="B22" s="16">
        <v>2012</v>
      </c>
      <c r="C22" s="26">
        <f>('Exhibit 7.3'!C24)-(('Exhibit 7.7'!G4)*('Exhibit 7.3'!C23))</f>
        <v>8.4381042295287649</v>
      </c>
      <c r="D22" s="26">
        <f>('Exhibit 7.3'!D24)-(('Exhibit 7.7'!G4)*('Exhibit 7.3'!D23))</f>
        <v>6.1091188685769477</v>
      </c>
      <c r="E22" s="26">
        <f>('Exhibit 7.3'!E24)-(('Exhibit 7.7'!G4)*('Exhibit 7.3'!E23))</f>
        <v>8.4189085542117361</v>
      </c>
    </row>
    <row r="23" spans="2:5" ht="15" thickBot="1" x14ac:dyDescent="0.4">
      <c r="B23" s="16">
        <v>2013</v>
      </c>
      <c r="C23" s="26">
        <f>('Exhibit 7.3'!C25)-(('Exhibit 7.7'!G4)*('Exhibit 7.3'!C24))</f>
        <v>8.438921937296211</v>
      </c>
      <c r="D23" s="26">
        <f>('Exhibit 7.3'!D25)-(('Exhibit 7.7'!G4)*('Exhibit 7.3'!D24))</f>
        <v>6.1124857105586479</v>
      </c>
      <c r="E23" s="17" t="s">
        <v>57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Exhibit 7.2</vt:lpstr>
      <vt:lpstr>Exhibit 7.3</vt:lpstr>
      <vt:lpstr>Exhibit 7.6</vt:lpstr>
      <vt:lpstr>Exhibit 7.7</vt:lpstr>
      <vt:lpstr>Exhibit 7.9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Pinchak</dc:creator>
  <cp:lastModifiedBy>Max Pinchak</cp:lastModifiedBy>
  <dcterms:created xsi:type="dcterms:W3CDTF">2023-04-27T14:24:55Z</dcterms:created>
  <dcterms:modified xsi:type="dcterms:W3CDTF">2023-10-10T21:14:18Z</dcterms:modified>
</cp:coreProperties>
</file>