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codeName="{B6124F1A-AFFB-F854-7757-9A1D4C6FC43C}"/>
  <workbookPr codeName="ThisWorkbook" defaultThemeVersion="124226"/>
  <mc:AlternateContent xmlns:mc="http://schemas.openxmlformats.org/markup-compatibility/2006">
    <mc:Choice Requires="x15">
      <x15ac:absPath xmlns:x15ac="http://schemas.microsoft.com/office/spreadsheetml/2010/11/ac" url="C:\!GFOA-SSS-BA\!SSS-COM Files\"/>
    </mc:Choice>
  </mc:AlternateContent>
  <xr:revisionPtr revIDLastSave="0" documentId="13_ncr:1_{3C97D9C7-B5C2-4239-B22F-B29B375E56A4}" xr6:coauthVersionLast="47" xr6:coauthVersionMax="47" xr10:uidLastSave="{00000000-0000-0000-0000-000000000000}"/>
  <bookViews>
    <workbookView xWindow="-110" yWindow="-110" windowWidth="19420" windowHeight="10420" tabRatio="969" xr2:uid="{00000000-000D-0000-FFFF-FFFF00000000}"/>
  </bookViews>
  <sheets>
    <sheet name="Introduction" sheetId="147" r:id="rId1"/>
    <sheet name="Instructions" sheetId="145" r:id="rId2"/>
    <sheet name="A. Opportunities List" sheetId="139" r:id="rId3"/>
    <sheet name="B. Screening Tools Introduction" sheetId="144" r:id="rId4"/>
    <sheet name="B1. Transportation" sheetId="113" r:id="rId5"/>
    <sheet name="B2. Energy" sheetId="21" r:id="rId6"/>
    <sheet name="B3. Maintenance" sheetId="22" r:id="rId7"/>
    <sheet name="B4. Custodial" sheetId="72" r:id="rId8"/>
    <sheet name="B5. Food services" sheetId="23" r:id="rId9"/>
    <sheet name="B6. IT" sheetId="133" r:id="rId10"/>
    <sheet name="B7. Mild special needs" sheetId="26" r:id="rId11"/>
    <sheet name="B8. Paras" sheetId="118" r:id="rId12"/>
    <sheet name="B9. Intervention" sheetId="24" r:id="rId13"/>
    <sheet name="B10. Sped teachers" sheetId="25" r:id="rId14"/>
    <sheet name="B11. SLPs" sheetId="115" r:id="rId15"/>
    <sheet name="B12. Title I" sheetId="129" r:id="rId16"/>
    <sheet name="B13. OOD" sheetId="131" r:id="rId17"/>
    <sheet name="B14. Alt schools" sheetId="37" r:id="rId18"/>
    <sheet name="B15. FARM" sheetId="55" state="hidden" r:id="rId19"/>
    <sheet name="B16. MEDICAID" sheetId="56" r:id="rId20"/>
    <sheet name="B17. PD " sheetId="121" r:id="rId21"/>
    <sheet name="B18. No-cost PD" sheetId="123" r:id="rId22"/>
    <sheet name="B19. Coaching impact" sheetId="38" r:id="rId23"/>
    <sheet name="B20. Free funds coaching" sheetId="39" r:id="rId24"/>
    <sheet name="B21. Central office" sheetId="111" r:id="rId25"/>
    <sheet name="B22. Building admins" sheetId="51" r:id="rId26"/>
    <sheet name="B23. Clerical" sheetId="52" r:id="rId27"/>
    <sheet name="B24. Library" sheetId="53" r:id="rId28"/>
    <sheet name="B25. Guidance" sheetId="54" r:id="rId29"/>
    <sheet name="B26. Absenteeism" sheetId="137" r:id="rId30"/>
    <sheet name="B27. ELT" sheetId="127" r:id="rId31"/>
    <sheet name="B28. Blended learning" sheetId="59" r:id="rId32"/>
    <sheet name="B29. Ele class size" sheetId="96" r:id="rId33"/>
    <sheet name="B30. Mid class size" sheetId="97" r:id="rId34"/>
    <sheet name="B31. High class size" sheetId="98" r:id="rId35"/>
    <sheet name="C. Screening Summary" sheetId="146" r:id="rId36"/>
    <sheet name="D. Sizing Tools Introduction" sheetId="143" r:id="rId37"/>
    <sheet name="D1. Transportation" sheetId="114" state="hidden" r:id="rId38"/>
    <sheet name="D2. Energy" sheetId="65" state="hidden" r:id="rId39"/>
    <sheet name="D3. Maintenance" sheetId="64" state="hidden" r:id="rId40"/>
    <sheet name="D4. Custodial" sheetId="74" state="hidden" r:id="rId41"/>
    <sheet name="D5. Food services" sheetId="63" state="hidden" r:id="rId42"/>
    <sheet name="D6. IT" sheetId="134" state="hidden" r:id="rId43"/>
    <sheet name="D7. Mild special needs" sheetId="62" state="hidden" r:id="rId44"/>
    <sheet name="D8. Paras" sheetId="119" state="hidden" r:id="rId45"/>
    <sheet name="D9. Intervention" sheetId="68" state="hidden" r:id="rId46"/>
    <sheet name="D10. Sped teachers" sheetId="70" state="hidden" r:id="rId47"/>
    <sheet name="D11. SLPs" sheetId="117" state="hidden" r:id="rId48"/>
    <sheet name="D12. Title I" sheetId="130" state="hidden" r:id="rId49"/>
    <sheet name="D13. OOD" sheetId="132" state="hidden" r:id="rId50"/>
    <sheet name="D14. Alt schools" sheetId="67" state="hidden" r:id="rId51"/>
    <sheet name="D15. FARM" sheetId="48" state="hidden" r:id="rId52"/>
    <sheet name="D16. Medicaid" sheetId="49" state="hidden" r:id="rId53"/>
    <sheet name="D17. PD" sheetId="122" state="hidden" r:id="rId54"/>
    <sheet name="D18. No-cost PD" sheetId="124" state="hidden" r:id="rId55"/>
    <sheet name="D19. Coaching impact" sheetId="75" state="hidden" r:id="rId56"/>
    <sheet name="D20. Free funds coaching" sheetId="66" state="hidden" r:id="rId57"/>
    <sheet name="D21. Central office" sheetId="112" state="hidden" r:id="rId58"/>
    <sheet name="D22. Building admins" sheetId="43" state="hidden" r:id="rId59"/>
    <sheet name="D23. Clerical" sheetId="50" state="hidden" r:id="rId60"/>
    <sheet name="D24. Library" sheetId="45" state="hidden" r:id="rId61"/>
    <sheet name="D25. Guidance" sheetId="46" state="hidden" r:id="rId62"/>
    <sheet name="D26. Sizing absenteeism" sheetId="138" state="hidden" r:id="rId63"/>
    <sheet name="D27. ELT" sheetId="128" state="hidden" r:id="rId64"/>
    <sheet name="D28. Blended learning" sheetId="71" state="hidden" r:id="rId65"/>
  </sheets>
  <externalReferences>
    <externalReference r:id="rId66"/>
  </externalReferences>
  <definedNames>
    <definedName name="_xlnm._FilterDatabase" localSheetId="2" hidden="1">'A. Opportunities List'!$C$3:$E$17</definedName>
    <definedName name="_xlnm._FilterDatabase" localSheetId="35" hidden="1">'C. Screening Summary'!$C$3:$E$17</definedName>
    <definedName name="as" localSheetId="2">#REF!</definedName>
    <definedName name="as" localSheetId="15">#REF!</definedName>
    <definedName name="as" localSheetId="16">#REF!</definedName>
    <definedName name="as" localSheetId="20">#REF!</definedName>
    <definedName name="as" localSheetId="21">#REF!</definedName>
    <definedName name="as" localSheetId="29">#REF!</definedName>
    <definedName name="as" localSheetId="30">#REF!</definedName>
    <definedName name="as" localSheetId="32">#REF!</definedName>
    <definedName name="as" localSheetId="33">#REF!</definedName>
    <definedName name="as" localSheetId="34">#REF!</definedName>
    <definedName name="as" localSheetId="9">#REF!</definedName>
    <definedName name="as" localSheetId="35">#REF!</definedName>
    <definedName name="as" localSheetId="48">#REF!</definedName>
    <definedName name="as" localSheetId="49">#REF!</definedName>
    <definedName name="as" localSheetId="53">#REF!</definedName>
    <definedName name="as" localSheetId="54">#REF!</definedName>
    <definedName name="as" localSheetId="55">#REF!</definedName>
    <definedName name="as" localSheetId="62">#REF!</definedName>
    <definedName name="as" localSheetId="63">#REF!</definedName>
    <definedName name="as" localSheetId="40">#REF!</definedName>
    <definedName name="as" localSheetId="42">#REF!</definedName>
    <definedName name="as" localSheetId="0">#REF!</definedName>
    <definedName name="as">#REF!</definedName>
    <definedName name="asdf" localSheetId="35">#REF!</definedName>
    <definedName name="asdf" localSheetId="0">#REF!</definedName>
    <definedName name="asdf">#REF!</definedName>
    <definedName name="High_medium" localSheetId="2">#REF!</definedName>
    <definedName name="High_medium" localSheetId="15">#REF!</definedName>
    <definedName name="High_medium" localSheetId="16">#REF!</definedName>
    <definedName name="High_medium" localSheetId="20">#REF!</definedName>
    <definedName name="High_medium" localSheetId="21">#REF!</definedName>
    <definedName name="High_medium" localSheetId="29">#REF!</definedName>
    <definedName name="High_medium" localSheetId="30">#REF!</definedName>
    <definedName name="High_medium" localSheetId="32">#REF!</definedName>
    <definedName name="High_medium" localSheetId="33">#REF!</definedName>
    <definedName name="High_medium" localSheetId="34">#REF!</definedName>
    <definedName name="High_medium" localSheetId="9">#REF!</definedName>
    <definedName name="High_medium" localSheetId="35">#REF!</definedName>
    <definedName name="High_medium" localSheetId="46">'[1]Benchmark data'!#REF!</definedName>
    <definedName name="High_medium" localSheetId="48">#REF!</definedName>
    <definedName name="High_medium" localSheetId="49">#REF!</definedName>
    <definedName name="High_medium" localSheetId="53">#REF!</definedName>
    <definedName name="High_medium" localSheetId="54">#REF!</definedName>
    <definedName name="High_medium" localSheetId="55">#REF!</definedName>
    <definedName name="High_medium" localSheetId="62">#REF!</definedName>
    <definedName name="High_medium" localSheetId="63">#REF!</definedName>
    <definedName name="High_medium" localSheetId="40">#REF!</definedName>
    <definedName name="High_medium" localSheetId="42">#REF!</definedName>
    <definedName name="High_medium" localSheetId="0">#REF!</definedName>
    <definedName name="High_medium">#REF!</definedName>
    <definedName name="IQ_EXPENSE_CODE_" hidden="1">"alouette"</definedName>
    <definedName name="Low_High" localSheetId="35">#REF!</definedName>
    <definedName name="Low_High" localSheetId="0">#REF!</definedName>
    <definedName name="Low_High">#REF!</definedName>
    <definedName name="Low_Low" localSheetId="2">#REF!</definedName>
    <definedName name="Low_Low" localSheetId="15">#REF!</definedName>
    <definedName name="Low_Low" localSheetId="16">#REF!</definedName>
    <definedName name="Low_Low" localSheetId="20">#REF!</definedName>
    <definedName name="Low_Low" localSheetId="21">#REF!</definedName>
    <definedName name="Low_Low" localSheetId="29">#REF!</definedName>
    <definedName name="Low_Low" localSheetId="30">#REF!</definedName>
    <definedName name="Low_Low" localSheetId="32">#REF!</definedName>
    <definedName name="Low_Low" localSheetId="33">#REF!</definedName>
    <definedName name="Low_Low" localSheetId="34">#REF!</definedName>
    <definedName name="Low_Low" localSheetId="9">#REF!</definedName>
    <definedName name="Low_Low" localSheetId="35">#REF!</definedName>
    <definedName name="Low_Low" localSheetId="46">'[1]Benchmark data'!#REF!</definedName>
    <definedName name="Low_Low" localSheetId="48">#REF!</definedName>
    <definedName name="Low_Low" localSheetId="49">#REF!</definedName>
    <definedName name="Low_Low" localSheetId="53">#REF!</definedName>
    <definedName name="Low_Low" localSheetId="54">#REF!</definedName>
    <definedName name="Low_Low" localSheetId="55">#REF!</definedName>
    <definedName name="Low_Low" localSheetId="62">#REF!</definedName>
    <definedName name="Low_Low" localSheetId="63">#REF!</definedName>
    <definedName name="Low_Low" localSheetId="40">#REF!</definedName>
    <definedName name="Low_Low" localSheetId="42">#REF!</definedName>
    <definedName name="Low_Low" localSheetId="0">#REF!</definedName>
    <definedName name="Low_Low">#REF!</definedName>
    <definedName name="Low_medium" localSheetId="35">#REF!</definedName>
    <definedName name="Low_medium" localSheetId="0">#REF!</definedName>
    <definedName name="Low_medium">#REF!</definedName>
    <definedName name="Medium_High" localSheetId="35">#REF!</definedName>
    <definedName name="Medium_High" localSheetId="0">#REF!</definedName>
    <definedName name="Medium_High">#REF!</definedName>
    <definedName name="Medium_Low" localSheetId="35">#REF!</definedName>
    <definedName name="Medium_Low" localSheetId="0">#REF!</definedName>
    <definedName name="Medium_Low">#REF!</definedName>
    <definedName name="Medium_Medium" localSheetId="2">#REF!</definedName>
    <definedName name="Medium_Medium" localSheetId="15">#REF!</definedName>
    <definedName name="Medium_Medium" localSheetId="16">#REF!</definedName>
    <definedName name="Medium_Medium" localSheetId="20">#REF!</definedName>
    <definedName name="Medium_Medium" localSheetId="21">#REF!</definedName>
    <definedName name="Medium_Medium" localSheetId="29">#REF!</definedName>
    <definedName name="Medium_Medium" localSheetId="30">#REF!</definedName>
    <definedName name="Medium_Medium" localSheetId="32">#REF!</definedName>
    <definedName name="Medium_Medium" localSheetId="33">#REF!</definedName>
    <definedName name="Medium_Medium" localSheetId="34">#REF!</definedName>
    <definedName name="Medium_Medium" localSheetId="9">#REF!</definedName>
    <definedName name="Medium_Medium" localSheetId="35">#REF!</definedName>
    <definedName name="Medium_Medium" localSheetId="46">'[1]Benchmark data'!#REF!</definedName>
    <definedName name="Medium_Medium" localSheetId="48">#REF!</definedName>
    <definedName name="Medium_Medium" localSheetId="49">#REF!</definedName>
    <definedName name="Medium_Medium" localSheetId="53">#REF!</definedName>
    <definedName name="Medium_Medium" localSheetId="54">#REF!</definedName>
    <definedName name="Medium_Medium" localSheetId="55">#REF!</definedName>
    <definedName name="Medium_Medium" localSheetId="62">#REF!</definedName>
    <definedName name="Medium_Medium" localSheetId="63">#REF!</definedName>
    <definedName name="Medium_Medium" localSheetId="40">#REF!</definedName>
    <definedName name="Medium_Medium" localSheetId="42">#REF!</definedName>
    <definedName name="Medium_Medium" localSheetId="0">#REF!</definedName>
    <definedName name="Medium_Medium">#REF!</definedName>
    <definedName name="_xlnm.Print_Area" localSheetId="2">'A. Opportunities List'!$A$1:$H$36</definedName>
    <definedName name="_xlnm.Print_Area" localSheetId="4">'B1. Transportation'!$A$2:$E$32</definedName>
    <definedName name="_xlnm.Print_Area" localSheetId="13">'B10. Sped teachers'!$A$1:$F$31</definedName>
    <definedName name="_xlnm.Print_Area" localSheetId="14">'B11. SLPs'!$A$1:$E$24</definedName>
    <definedName name="_xlnm.Print_Area" localSheetId="15">'B12. Title I'!$A$1:$G$50</definedName>
    <definedName name="_xlnm.Print_Area" localSheetId="16">'B13. OOD'!$A$1:$F$38</definedName>
    <definedName name="_xlnm.Print_Area" localSheetId="17">'B14. Alt schools'!$A$1:$E$31</definedName>
    <definedName name="_xlnm.Print_Area" localSheetId="18">'B15. FARM'!$A$2:$F$38</definedName>
    <definedName name="_xlnm.Print_Area" localSheetId="19">'B16. MEDICAID'!$A$1:$E$30</definedName>
    <definedName name="_xlnm.Print_Area" localSheetId="20">'B17. PD '!$A$1:$G$31</definedName>
    <definedName name="_xlnm.Print_Area" localSheetId="21">'B18. No-cost PD'!$A$1:$F$42</definedName>
    <definedName name="_xlnm.Print_Area" localSheetId="22">'B19. Coaching impact'!$A$1:$G$49</definedName>
    <definedName name="_xlnm.Print_Area" localSheetId="5">'B2. Energy'!$A$1:$I$30</definedName>
    <definedName name="_xlnm.Print_Area" localSheetId="23">'B20. Free funds coaching'!$A$1:$E$22</definedName>
    <definedName name="_xlnm.Print_Area" localSheetId="24">'B21. Central office'!$A$1:$E$19</definedName>
    <definedName name="_xlnm.Print_Area" localSheetId="25">'B22. Building admins'!$A$1:$G$28</definedName>
    <definedName name="_xlnm.Print_Area" localSheetId="26">'B23. Clerical'!$A$1:$G$31</definedName>
    <definedName name="_xlnm.Print_Area" localSheetId="27">'B24. Library'!$A$1:$E$42</definedName>
    <definedName name="_xlnm.Print_Area" localSheetId="28">'B25. Guidance'!$A$1:$E$36</definedName>
    <definedName name="_xlnm.Print_Area" localSheetId="29">'B26. Absenteeism'!$A$1:$F$34</definedName>
    <definedName name="_xlnm.Print_Area" localSheetId="30">'B27. ELT'!$A$1:$G$38</definedName>
    <definedName name="_xlnm.Print_Area" localSheetId="31">'B28. Blended learning'!$A$1:$G$43</definedName>
    <definedName name="_xlnm.Print_Area" localSheetId="32">'B29. Ele class size'!$A$1:$H$55</definedName>
    <definedName name="_xlnm.Print_Area" localSheetId="6">'B3. Maintenance'!$A$1:$F$18</definedName>
    <definedName name="_xlnm.Print_Area" localSheetId="33">'B30. Mid class size'!$A$1:$H$68</definedName>
    <definedName name="_xlnm.Print_Area" localSheetId="34">'B31. High class size'!$A$1:$H$71</definedName>
    <definedName name="_xlnm.Print_Area" localSheetId="7">'B4. Custodial'!$A$1:$E$23</definedName>
    <definedName name="_xlnm.Print_Area" localSheetId="8">'B5. Food services'!$A$1:$G$37</definedName>
    <definedName name="_xlnm.Print_Area" localSheetId="9">'B6. IT'!$A$1:$F$35</definedName>
    <definedName name="_xlnm.Print_Area" localSheetId="10">'B7. Mild special needs'!$A$1:$F$42</definedName>
    <definedName name="_xlnm.Print_Area" localSheetId="11">'B8. Paras'!$A$1:$E$26</definedName>
    <definedName name="_xlnm.Print_Area" localSheetId="12">'B9. Intervention'!$A$1:$E$43</definedName>
    <definedName name="_xlnm.Print_Area" localSheetId="35">'C. Screening Summary'!$A$1:$K$36</definedName>
    <definedName name="_xlnm.Print_Area" localSheetId="37">'D1. Transportation'!$A$1:$D$25</definedName>
    <definedName name="_xlnm.Print_Area" localSheetId="46">'D10. Sped teachers'!$A$1:$E$24</definedName>
    <definedName name="_xlnm.Print_Area" localSheetId="47">'D11. SLPs'!$A$1:$D$24</definedName>
    <definedName name="_xlnm.Print_Area" localSheetId="48">'D12. Title I'!$B$1:$F$16</definedName>
    <definedName name="_xlnm.Print_Area" localSheetId="49">'D13. OOD'!$A$1:$D$22</definedName>
    <definedName name="_xlnm.Print_Area" localSheetId="50">'D14. Alt schools'!$A$1:$F$19</definedName>
    <definedName name="_xlnm.Print_Area" localSheetId="51">'D15. FARM'!$B$2:$F$18</definedName>
    <definedName name="_xlnm.Print_Area" localSheetId="52">'D16. Medicaid'!$B$1:$F$16</definedName>
    <definedName name="_xlnm.Print_Area" localSheetId="53">'D17. PD'!$A$1:$F$25</definedName>
    <definedName name="_xlnm.Print_Area" localSheetId="54">'D18. No-cost PD'!$A$1:$F$26</definedName>
    <definedName name="_xlnm.Print_Area" localSheetId="55">'D19. Coaching impact'!$B$1:$F$18</definedName>
    <definedName name="_xlnm.Print_Area" localSheetId="38">'D2. Energy'!$A$1:$F$16</definedName>
    <definedName name="_xlnm.Print_Area" localSheetId="56">'D20. Free funds coaching'!$A$1:$F$18</definedName>
    <definedName name="_xlnm.Print_Area" localSheetId="57">'D21. Central office'!$A$1:$D$30</definedName>
    <definedName name="_xlnm.Print_Area" localSheetId="58">'D22. Building admins'!$A$1:$F$28</definedName>
    <definedName name="_xlnm.Print_Area" localSheetId="59">'D23. Clerical'!$A$1:$D$26</definedName>
    <definedName name="_xlnm.Print_Area" localSheetId="60">'D24. Library'!$A$1:$F$26</definedName>
    <definedName name="_xlnm.Print_Area" localSheetId="61">'D25. Guidance'!$B$1:$C$23</definedName>
    <definedName name="_xlnm.Print_Area" localSheetId="62">'D26. Sizing absenteeism'!$A$1:$D$26</definedName>
    <definedName name="_xlnm.Print_Area" localSheetId="63">'D27. ELT'!$A$1:$D$19</definedName>
    <definedName name="_xlnm.Print_Area" localSheetId="64">'D28. Blended learning'!$A$1:$F$23</definedName>
    <definedName name="_xlnm.Print_Area" localSheetId="39">'D3. Maintenance'!$B$1:$D$21</definedName>
    <definedName name="_xlnm.Print_Area" localSheetId="40">'D4. Custodial'!$B$1:$D$20</definedName>
    <definedName name="_xlnm.Print_Area" localSheetId="41">'D5. Food services'!$A$1:$F$18</definedName>
    <definedName name="_xlnm.Print_Area" localSheetId="42">'D6. IT'!$A$1:$F$16</definedName>
    <definedName name="_xlnm.Print_Area" localSheetId="43">'D7. Mild special needs'!$A$1:$C$25</definedName>
    <definedName name="_xlnm.Print_Area" localSheetId="44">'D8. Paras'!$A$1:$E$25</definedName>
    <definedName name="_xlnm.Print_Area" localSheetId="45">'D9. Intervention'!$A$1:$F$19</definedName>
    <definedName name="_xlnm.Print_Area" localSheetId="0">Introduction!$A$1:$D$17</definedName>
    <definedName name="sdasdfsdaf" localSheetId="35">#REF!</definedName>
    <definedName name="sdasdfsdaf" localSheetId="0">#REF!</definedName>
    <definedName name="sdasdfsda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23" l="1"/>
  <c r="F8" i="146"/>
  <c r="G8" i="146" s="1"/>
  <c r="E30" i="62"/>
  <c r="E31" i="62"/>
  <c r="E32" i="62"/>
  <c r="E33" i="62"/>
  <c r="E34" i="62"/>
  <c r="E35" i="62"/>
  <c r="E36" i="62"/>
  <c r="E37" i="62"/>
  <c r="E38" i="62"/>
  <c r="E39" i="62"/>
  <c r="E40" i="62"/>
  <c r="E41" i="62"/>
  <c r="E42" i="62"/>
  <c r="E43" i="62"/>
  <c r="E44" i="62"/>
  <c r="E45" i="62"/>
  <c r="E46" i="62"/>
  <c r="E47" i="62"/>
  <c r="E48" i="62"/>
  <c r="E49" i="62"/>
  <c r="E50" i="62"/>
  <c r="E51" i="62"/>
  <c r="E52" i="62"/>
  <c r="E53" i="62"/>
  <c r="E54" i="62"/>
  <c r="E55" i="62"/>
  <c r="E56" i="62"/>
  <c r="E57" i="62"/>
  <c r="E58" i="62"/>
  <c r="E59" i="62"/>
  <c r="E60" i="62"/>
  <c r="E61" i="62"/>
  <c r="E62" i="62"/>
  <c r="E63" i="62"/>
  <c r="E64" i="62"/>
  <c r="E65" i="62"/>
  <c r="E66" i="62"/>
  <c r="E67" i="62"/>
  <c r="E68" i="62"/>
  <c r="E69" i="62"/>
  <c r="E70" i="62"/>
  <c r="E71" i="62"/>
  <c r="E72" i="62"/>
  <c r="E73" i="62"/>
  <c r="E74" i="62"/>
  <c r="E75" i="62"/>
  <c r="E76" i="62"/>
  <c r="E77" i="62"/>
  <c r="E78" i="62"/>
  <c r="E79" i="62"/>
  <c r="E80" i="62"/>
  <c r="E81" i="62"/>
  <c r="C19" i="62"/>
  <c r="C15" i="62" s="1"/>
  <c r="E34" i="98"/>
  <c r="E54" i="98"/>
  <c r="E69" i="98"/>
  <c r="E70" i="98" s="1"/>
  <c r="F34" i="146" s="1"/>
  <c r="G34" i="146" s="1"/>
  <c r="E35" i="133"/>
  <c r="F9" i="146"/>
  <c r="G9" i="146" s="1"/>
  <c r="E23" i="72"/>
  <c r="F7" i="146"/>
  <c r="G7" i="146" s="1"/>
  <c r="E18" i="22"/>
  <c r="F6" i="146" s="1"/>
  <c r="G6" i="146" s="1"/>
  <c r="E30" i="21"/>
  <c r="F5" i="146" s="1"/>
  <c r="G5" i="146" s="1"/>
  <c r="E31" i="113"/>
  <c r="F4" i="146" s="1"/>
  <c r="G4" i="146" s="1"/>
  <c r="E30" i="121"/>
  <c r="F20" i="146" s="1"/>
  <c r="G20" i="146" s="1"/>
  <c r="C8" i="71"/>
  <c r="C18" i="71" s="1"/>
  <c r="C7" i="124"/>
  <c r="C7" i="122"/>
  <c r="C16" i="122" s="1"/>
  <c r="C7" i="49"/>
  <c r="C7" i="134"/>
  <c r="C11" i="134" s="1"/>
  <c r="C7" i="63"/>
  <c r="C7" i="65"/>
  <c r="C11" i="65" s="1"/>
  <c r="C14" i="65" s="1"/>
  <c r="C12" i="128"/>
  <c r="C16" i="128" s="1"/>
  <c r="C20" i="138"/>
  <c r="C14" i="132"/>
  <c r="C15" i="132" s="1"/>
  <c r="C16" i="132" s="1"/>
  <c r="C19" i="132" s="1"/>
  <c r="C14" i="45"/>
  <c r="C16" i="45"/>
  <c r="C18" i="45" s="1"/>
  <c r="D11" i="50"/>
  <c r="D15" i="50" s="1"/>
  <c r="D17" i="43"/>
  <c r="D19" i="43" s="1"/>
  <c r="C17" i="43"/>
  <c r="C19" i="43"/>
  <c r="C20" i="43" s="1"/>
  <c r="D20" i="112"/>
  <c r="C24" i="112"/>
  <c r="D24" i="112"/>
  <c r="D27" i="112" s="1"/>
  <c r="E29" i="56"/>
  <c r="F19" i="146" s="1"/>
  <c r="G19" i="146" s="1"/>
  <c r="D14" i="117"/>
  <c r="D16" i="117"/>
  <c r="D17" i="117"/>
  <c r="C16" i="117"/>
  <c r="C17" i="117"/>
  <c r="C20" i="117"/>
  <c r="D14" i="70"/>
  <c r="D20" i="70" s="1"/>
  <c r="D16" i="70"/>
  <c r="D17" i="70"/>
  <c r="C16" i="70"/>
  <c r="C17" i="70" s="1"/>
  <c r="C20" i="70" s="1"/>
  <c r="D14" i="119"/>
  <c r="D16" i="119"/>
  <c r="D17" i="119"/>
  <c r="C16" i="119"/>
  <c r="C17" i="119" s="1"/>
  <c r="C14" i="62"/>
  <c r="C12" i="63"/>
  <c r="D15" i="74"/>
  <c r="D18" i="74"/>
  <c r="C15" i="74"/>
  <c r="C18" i="74" s="1"/>
  <c r="D15" i="64"/>
  <c r="D18" i="64" s="1"/>
  <c r="C15" i="64"/>
  <c r="C18" i="64" s="1"/>
  <c r="E37" i="131"/>
  <c r="F16" i="146" s="1"/>
  <c r="G16" i="146" s="1"/>
  <c r="D15" i="138"/>
  <c r="D16" i="138"/>
  <c r="D23" i="138" s="1"/>
  <c r="D19" i="138"/>
  <c r="D20" i="138"/>
  <c r="C19" i="138"/>
  <c r="C14" i="71"/>
  <c r="E42" i="59"/>
  <c r="E25" i="59"/>
  <c r="C7" i="71" s="1"/>
  <c r="C13" i="71" s="1"/>
  <c r="C15" i="71" s="1"/>
  <c r="C13" i="46"/>
  <c r="C16" i="46"/>
  <c r="C15" i="46" s="1"/>
  <c r="C11" i="49"/>
  <c r="C13" i="68"/>
  <c r="C12" i="114"/>
  <c r="D13" i="119"/>
  <c r="C11" i="62"/>
  <c r="C22" i="62" s="1"/>
  <c r="D12" i="64"/>
  <c r="D18" i="50"/>
  <c r="D20" i="50" s="1"/>
  <c r="C18" i="50"/>
  <c r="C20" i="50" s="1"/>
  <c r="D19" i="50"/>
  <c r="C18" i="43"/>
  <c r="D14" i="43"/>
  <c r="D13" i="43"/>
  <c r="C16" i="124"/>
  <c r="C17" i="124"/>
  <c r="C23" i="124" s="1"/>
  <c r="C22" i="124" s="1"/>
  <c r="C24" i="124" s="1"/>
  <c r="C18" i="124"/>
  <c r="C19" i="124"/>
  <c r="D12" i="138"/>
  <c r="C13" i="132"/>
  <c r="E33" i="54"/>
  <c r="F28" i="146" s="1"/>
  <c r="G28" i="146" s="1"/>
  <c r="E19" i="111"/>
  <c r="F24" i="146" s="1"/>
  <c r="G24" i="146" s="1"/>
  <c r="E30" i="37"/>
  <c r="C7" i="67" s="1"/>
  <c r="C13" i="67" s="1"/>
  <c r="E27" i="51"/>
  <c r="E17" i="51"/>
  <c r="E30" i="52"/>
  <c r="F26" i="146" s="1"/>
  <c r="G26" i="146" s="1"/>
  <c r="E41" i="53"/>
  <c r="C7" i="45" s="1"/>
  <c r="C22" i="45" s="1"/>
  <c r="E33" i="53"/>
  <c r="E22" i="39"/>
  <c r="F23" i="146" s="1"/>
  <c r="G23" i="146" s="1"/>
  <c r="E37" i="127"/>
  <c r="F30" i="146" s="1"/>
  <c r="G30" i="146" s="1"/>
  <c r="E33" i="137"/>
  <c r="F29" i="146" s="1"/>
  <c r="G29" i="146" s="1"/>
  <c r="E24" i="115"/>
  <c r="F14" i="146" s="1"/>
  <c r="G14" i="146" s="1"/>
  <c r="E49" i="129"/>
  <c r="F15" i="146" s="1"/>
  <c r="G15" i="146" s="1"/>
  <c r="E26" i="118"/>
  <c r="F11" i="146" s="1"/>
  <c r="G11" i="146" s="1"/>
  <c r="E41" i="123"/>
  <c r="F21" i="146" s="1"/>
  <c r="G21" i="146" s="1"/>
  <c r="E31" i="25"/>
  <c r="F13" i="146" s="1"/>
  <c r="G13" i="146" s="1"/>
  <c r="E43" i="24"/>
  <c r="C7" i="68" s="1"/>
  <c r="C14" i="68" s="1"/>
  <c r="C17" i="68" s="1"/>
  <c r="E49" i="38"/>
  <c r="C7" i="75" s="1"/>
  <c r="C13" i="75" s="1"/>
  <c r="E27" i="96"/>
  <c r="E54" i="96" s="1"/>
  <c r="F32" i="146" s="1"/>
  <c r="G32" i="146" s="1"/>
  <c r="E46" i="96"/>
  <c r="E53" i="96"/>
  <c r="F16" i="97"/>
  <c r="F20" i="97"/>
  <c r="F24" i="97"/>
  <c r="E34" i="97"/>
  <c r="E51" i="97"/>
  <c r="E66" i="97"/>
  <c r="F16" i="98"/>
  <c r="F20" i="98"/>
  <c r="F24" i="98"/>
  <c r="C14" i="134"/>
  <c r="D13" i="117"/>
  <c r="C14" i="114"/>
  <c r="C17" i="114"/>
  <c r="C19" i="114" s="1"/>
  <c r="C20" i="114" s="1"/>
  <c r="D21" i="112"/>
  <c r="F66" i="98"/>
  <c r="F63" i="98"/>
  <c r="F59" i="98"/>
  <c r="F55" i="98"/>
  <c r="F51" i="98"/>
  <c r="F47" i="98"/>
  <c r="F44" i="98"/>
  <c r="F42" i="98"/>
  <c r="F38" i="98"/>
  <c r="F35" i="98"/>
  <c r="F31" i="98"/>
  <c r="F28" i="98"/>
  <c r="F12" i="98"/>
  <c r="F9" i="98"/>
  <c r="F7" i="98"/>
  <c r="F63" i="97"/>
  <c r="F60" i="97"/>
  <c r="F56" i="97"/>
  <c r="F52" i="97"/>
  <c r="F48" i="97"/>
  <c r="F44" i="97"/>
  <c r="F42" i="97"/>
  <c r="F38" i="97"/>
  <c r="F35" i="97"/>
  <c r="F51" i="97" s="1"/>
  <c r="F31" i="97"/>
  <c r="F28" i="97"/>
  <c r="F12" i="97"/>
  <c r="F9" i="97"/>
  <c r="F7" i="97"/>
  <c r="E42" i="26"/>
  <c r="F10" i="146" s="1"/>
  <c r="G10" i="146" s="1"/>
  <c r="D14" i="50"/>
  <c r="C12" i="66"/>
  <c r="C12" i="75"/>
  <c r="C13" i="45"/>
  <c r="C12" i="67"/>
  <c r="C15" i="63"/>
  <c r="C16" i="63" s="1"/>
  <c r="D12" i="74"/>
  <c r="D13" i="70"/>
  <c r="C14" i="49"/>
  <c r="C12" i="46"/>
  <c r="E38" i="55"/>
  <c r="C8" i="48" s="1"/>
  <c r="C12" i="48" s="1"/>
  <c r="C15" i="48" s="1"/>
  <c r="E28" i="51" l="1"/>
  <c r="F25" i="146" s="1"/>
  <c r="G25" i="146" s="1"/>
  <c r="C17" i="45"/>
  <c r="C27" i="112"/>
  <c r="F34" i="98"/>
  <c r="C16" i="75"/>
  <c r="E67" i="97"/>
  <c r="F33" i="146" s="1"/>
  <c r="G33" i="146" s="1"/>
  <c r="D20" i="117"/>
  <c r="F34" i="97"/>
  <c r="F67" i="97" s="1"/>
  <c r="C16" i="67"/>
  <c r="C23" i="45"/>
  <c r="F66" i="97"/>
  <c r="F54" i="98"/>
  <c r="F69" i="98"/>
  <c r="C19" i="45"/>
  <c r="C19" i="71"/>
  <c r="F70" i="98"/>
  <c r="C20" i="46"/>
  <c r="C20" i="119"/>
  <c r="D23" i="50"/>
  <c r="C23" i="50"/>
  <c r="C20" i="122"/>
  <c r="C19" i="122"/>
  <c r="C21" i="122"/>
  <c r="C17" i="46"/>
  <c r="C7" i="66"/>
  <c r="C13" i="66" s="1"/>
  <c r="C16" i="66" s="1"/>
  <c r="F12" i="146"/>
  <c r="G12" i="146" s="1"/>
  <c r="C19" i="50"/>
  <c r="D20" i="119"/>
  <c r="C23" i="138"/>
  <c r="C7" i="130"/>
  <c r="C11" i="130" s="1"/>
  <c r="C14" i="130" s="1"/>
  <c r="D7" i="43"/>
  <c r="F17" i="146"/>
  <c r="G17" i="146" s="1"/>
  <c r="E42" i="53"/>
  <c r="F27" i="146" s="1"/>
  <c r="G27" i="146" s="1"/>
  <c r="D20" i="43"/>
  <c r="F18" i="146"/>
  <c r="G18" i="146" s="1"/>
  <c r="F22" i="146"/>
  <c r="G22" i="146" s="1"/>
  <c r="E43" i="59"/>
  <c r="F31" i="146" s="1"/>
  <c r="G31" i="146" s="1"/>
  <c r="D18" i="43"/>
  <c r="C16" i="62"/>
  <c r="C23" i="62" s="1"/>
  <c r="C22" i="122" l="1"/>
  <c r="D23" i="43"/>
  <c r="D24" i="43" s="1"/>
  <c r="C23" i="43"/>
  <c r="C24" i="43" s="1"/>
</calcChain>
</file>

<file path=xl/sharedStrings.xml><?xml version="1.0" encoding="utf-8"?>
<sst xmlns="http://schemas.openxmlformats.org/spreadsheetml/2006/main" count="2266" uniqueCount="1097">
  <si>
    <t>Yes</t>
  </si>
  <si>
    <t>No</t>
  </si>
  <si>
    <t>Question</t>
  </si>
  <si>
    <t>Answer</t>
  </si>
  <si>
    <t>Very few or none</t>
  </si>
  <si>
    <t>Yes, sometimes</t>
  </si>
  <si>
    <t>Rarely, if ever</t>
  </si>
  <si>
    <t>Often</t>
  </si>
  <si>
    <t>Sometimes</t>
  </si>
  <si>
    <t>Almost always</t>
  </si>
  <si>
    <t>Yes, almost all</t>
  </si>
  <si>
    <t>Yes, some</t>
  </si>
  <si>
    <t>No, elementary schools rarely have guidance counselors</t>
  </si>
  <si>
    <t>Do guidance counselors have a longer work year than teachers?</t>
  </si>
  <si>
    <t>No, most schools have the same number regardless of enrollment</t>
  </si>
  <si>
    <t>Yes, most schools</t>
  </si>
  <si>
    <t>Yes, some schools</t>
  </si>
  <si>
    <t>Are breakfast and lunch transactions recorded via a point of sale management system, as opposed to a cash register?</t>
  </si>
  <si>
    <t>Points</t>
  </si>
  <si>
    <t>Yes, at some schools</t>
  </si>
  <si>
    <t>Yes, at all schools</t>
  </si>
  <si>
    <t>What is the typical caseload of special education teachers who primarily serve students with mild-to-moderate disabilities?</t>
  </si>
  <si>
    <t>Do special education teachers attend meetings with more than one grade-level or content-area team?</t>
  </si>
  <si>
    <t>Very few or no schools</t>
  </si>
  <si>
    <t>Yes, most schools have guidance counselors rather than social workers</t>
  </si>
  <si>
    <t>Yes, some schools have guidance counselors rather than social workers</t>
  </si>
  <si>
    <t>Many schools have both guidance counselors and social workers</t>
  </si>
  <si>
    <t>Some schools have both guidance counselors and social workers</t>
  </si>
  <si>
    <t>Do special education teachers create their own schedules?</t>
  </si>
  <si>
    <t>Greater than 40</t>
  </si>
  <si>
    <t>30-40</t>
  </si>
  <si>
    <t>10-30</t>
  </si>
  <si>
    <t>Are intervention teachers' actual caseloads reviewed by central office at least once per year?</t>
  </si>
  <si>
    <t>Do intervention teachers create their own schedules and/or caseloads?</t>
  </si>
  <si>
    <t>Managing class size</t>
  </si>
  <si>
    <t>Maximizing revenue</t>
  </si>
  <si>
    <t>Opportunity</t>
  </si>
  <si>
    <t>Category</t>
  </si>
  <si>
    <t>Do not know</t>
  </si>
  <si>
    <t>Head of Title I</t>
  </si>
  <si>
    <t>Food service</t>
  </si>
  <si>
    <t>No one</t>
  </si>
  <si>
    <t>Business office</t>
  </si>
  <si>
    <t>Special education team</t>
  </si>
  <si>
    <t>Outside vendor</t>
  </si>
  <si>
    <t>Decreasing</t>
  </si>
  <si>
    <t>Flat</t>
  </si>
  <si>
    <t>Increasing</t>
  </si>
  <si>
    <t>None</t>
  </si>
  <si>
    <t>Rarely</t>
  </si>
  <si>
    <t>Always</t>
  </si>
  <si>
    <t>All</t>
  </si>
  <si>
    <t>Principal</t>
  </si>
  <si>
    <t>More than 75%</t>
  </si>
  <si>
    <t>Between 50% and 75%</t>
  </si>
  <si>
    <t>Between 25% and 50%</t>
  </si>
  <si>
    <t>Less than 25%</t>
  </si>
  <si>
    <t>CGCS</t>
  </si>
  <si>
    <t xml:space="preserve">Do elementary schools have guidance counselors (rather than social workers)? </t>
  </si>
  <si>
    <t>More than half</t>
  </si>
  <si>
    <t>Less than half</t>
  </si>
  <si>
    <t>Roughly how many school buildings are 50 or more years old?</t>
  </si>
  <si>
    <t xml:space="preserve">Most </t>
  </si>
  <si>
    <t>Some</t>
  </si>
  <si>
    <t>Few</t>
  </si>
  <si>
    <t>No, they have been reduced in smaller proportion</t>
  </si>
  <si>
    <t>Yes, they have been reduced in proportion or greater proportion</t>
  </si>
  <si>
    <t>There has been no reduction in teaching or administrative positions</t>
  </si>
  <si>
    <t>Most</t>
  </si>
  <si>
    <t>Yes, poverty is decreasing</t>
  </si>
  <si>
    <t>Yes, poverty is increasing</t>
  </si>
  <si>
    <t>Principals</t>
  </si>
  <si>
    <t>At the secondary level, are APs, deans, or equivalent positions strong academic and instructional leaders?</t>
  </si>
  <si>
    <t>Nearly all of their time</t>
  </si>
  <si>
    <t>More than half of their time</t>
  </si>
  <si>
    <t>Less than half of their time</t>
  </si>
  <si>
    <t>Yes, at most schools</t>
  </si>
  <si>
    <t>No, they are smaller</t>
  </si>
  <si>
    <t>No, they are the same</t>
  </si>
  <si>
    <t>Yes, they are larger</t>
  </si>
  <si>
    <t>SIZING TOOL</t>
  </si>
  <si>
    <t># of librarians/ library media specialists needed to match other districts</t>
  </si>
  <si>
    <t># of guidance counselor needed to match other districts</t>
  </si>
  <si>
    <t>Source: ERS and Parthenon analysis in Knox County Schools</t>
  </si>
  <si>
    <t>Total points from Screening Tool</t>
  </si>
  <si>
    <t>Last year's total Medicaid reimbursement</t>
  </si>
  <si>
    <t>Source: ERS benchmarking for Lake County Schools</t>
  </si>
  <si>
    <t>At the secondary level, do guidance counselors teach a multi-session guidance curriculum to students in a classroom setting?</t>
  </si>
  <si>
    <t>At the secondary level, does the number of guidance counselors per school differ based on enrollment?</t>
  </si>
  <si>
    <t>Many schools</t>
  </si>
  <si>
    <t>Some schools</t>
  </si>
  <si>
    <t>8 or more</t>
  </si>
  <si>
    <t>Do custodial staffing levels vary based on school size and/or use?</t>
  </si>
  <si>
    <t>Are custodians assigned to more than one building?</t>
  </si>
  <si>
    <t>Does the food service program revenue cover all of the program's operating costs?</t>
  </si>
  <si>
    <t xml:space="preserve">Yes, many </t>
  </si>
  <si>
    <t>3-5</t>
  </si>
  <si>
    <t>Fewer than 3</t>
  </si>
  <si>
    <t>At the elementary level, do intervention teachers attend planning meetings with more than two grade-level or content-area teams?</t>
  </si>
  <si>
    <t>At the secondary level, do intervention teachers attend planning meetings with more than two grade-level or content-area teams?</t>
  </si>
  <si>
    <t>Yes, often</t>
  </si>
  <si>
    <t>Grand total</t>
  </si>
  <si>
    <t>District special education identification rate</t>
  </si>
  <si>
    <t>Last year's total energy costs</t>
  </si>
  <si>
    <t>Percent potential increase in Title I allocation</t>
  </si>
  <si>
    <t>Percent potential increase in Medicaid reimbursement</t>
  </si>
  <si>
    <t>Last year's total annual food services revenue</t>
  </si>
  <si>
    <t>Estimated average cost per student without IEP</t>
  </si>
  <si>
    <t>Total points</t>
  </si>
  <si>
    <t>Yes, in proportion to increasing enrollment</t>
  </si>
  <si>
    <t>Yes, for other reasons</t>
  </si>
  <si>
    <t>In addition to the school secretary, do elementary and middle schools have a full-time data clerk position?</t>
  </si>
  <si>
    <t>Most schools</t>
  </si>
  <si>
    <t>Few or no schools</t>
  </si>
  <si>
    <t>At the secondary level, do guidance counselors spend at least half their time directly working with students?</t>
  </si>
  <si>
    <t>6-8</t>
  </si>
  <si>
    <t>Can the district easily and accurately produce reports that track student participation, cost per meal, and profit and loss and have the reports been reviewed by district leadership in the last two years?</t>
  </si>
  <si>
    <t>Were any recent changes to healthier food offset by increases in revenue or cost-saving measures?</t>
  </si>
  <si>
    <t>At the elementary level, do the intervention teachers attend IEP meetings?</t>
  </si>
  <si>
    <t>At the secondary level, do the intervention teachers attend IEP meetings?</t>
  </si>
  <si>
    <t>Do intervention teachers provide one-to-one instruction?</t>
  </si>
  <si>
    <t>Does the IEP process make use of specialized software for writing and managing IEPs?</t>
  </si>
  <si>
    <t>At the secondary level, do special education teachers work with students for fewer class periods than general education teachers?</t>
  </si>
  <si>
    <t>Are special education teachers' actual caseloads reviewed by district leadership at least once per year?</t>
  </si>
  <si>
    <t>Fewer than 20</t>
  </si>
  <si>
    <t>Greater than 30</t>
  </si>
  <si>
    <t>Do online courses have a cap on enrollment?</t>
  </si>
  <si>
    <t>Few, if any</t>
  </si>
  <si>
    <t>Is the district's identification rate for special education higher than the state average?</t>
  </si>
  <si>
    <t>Central office leader</t>
  </si>
  <si>
    <t>It varies</t>
  </si>
  <si>
    <t>Are there incentives in place for principals to reduce energy costs?</t>
  </si>
  <si>
    <t>SCREENING TOOL</t>
  </si>
  <si>
    <t>75-99 points</t>
  </si>
  <si>
    <t>100 or more points</t>
  </si>
  <si>
    <t>Yes, by between 2% and 5%</t>
  </si>
  <si>
    <t>No, or by less than 2%</t>
  </si>
  <si>
    <t xml:space="preserve"> Median of ERS districts, KCS</t>
  </si>
  <si>
    <t>Source</t>
  </si>
  <si>
    <t>Between 50% and 74%</t>
  </si>
  <si>
    <t>75% or higher</t>
  </si>
  <si>
    <t>Less than 50%</t>
  </si>
  <si>
    <t>What is the elementary lunch participation rate (the number of lunches served daily divided by the average daily attendance)?</t>
  </si>
  <si>
    <t>50% or higher</t>
  </si>
  <si>
    <t>Between 40% and 49%</t>
  </si>
  <si>
    <t>Less than 40%</t>
  </si>
  <si>
    <t>What is the secondary lunch participation rate (the number of lunches served daily divided by the average daily attendance)?</t>
  </si>
  <si>
    <t>Fewer than 10</t>
  </si>
  <si>
    <t>Average teacher salary including benefits</t>
  </si>
  <si>
    <t>Special education identification rate</t>
  </si>
  <si>
    <t>Do students have the option to take online courses outside of the regular school day or year?</t>
  </si>
  <si>
    <t>Are class sizes for blended learning classes larger than traditional classes?</t>
  </si>
  <si>
    <t>Does the district have blended learning or online course offerings?</t>
  </si>
  <si>
    <t>Are IEP teams routinely reconvened between annual meetings?</t>
  </si>
  <si>
    <t>Does the district have alternative schools?</t>
  </si>
  <si>
    <t>Are alternative schools designed primarily for addressing behavior issues rather than for credit recovery or vocational training?</t>
  </si>
  <si>
    <t>Has student enrollment in alternative schools increased over the last five years?</t>
  </si>
  <si>
    <t>Are class sizes intentionally smaller at alternative schools?</t>
  </si>
  <si>
    <t>Are staffing levels at alternative schools adjusted annually based on projected enrollment?</t>
  </si>
  <si>
    <t>Has Medicaid reimbursement been increasing, decreasing, or flat in recent years?</t>
  </si>
  <si>
    <t>Who is responsible for monitoring and maximizing Medicaid reimbursement?</t>
  </si>
  <si>
    <t>Does Medicaid reimbursement flow directly to the school district?</t>
  </si>
  <si>
    <t>Fewer than one-half</t>
  </si>
  <si>
    <t>More than three-quarters</t>
  </si>
  <si>
    <t>Between one-half and three-quarters</t>
  </si>
  <si>
    <t>More than 70%</t>
  </si>
  <si>
    <t>Between 40% and 70%</t>
  </si>
  <si>
    <t>Total clerical support positions (FTE)</t>
  </si>
  <si>
    <t>Estimated number of librarian/ library media specialist positions (FTE) that can be reduced</t>
  </si>
  <si>
    <t>50 or more points</t>
  </si>
  <si>
    <t xml:space="preserve">Average guidance counselor salary including benefits </t>
  </si>
  <si>
    <t>Estimated number of guidance counselor positions (FTE) that can be reduced</t>
  </si>
  <si>
    <t>State</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</si>
  <si>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</si>
  <si>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</si>
  <si>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</si>
  <si>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</si>
  <si>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</si>
  <si>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</si>
  <si>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</si>
  <si>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</si>
  <si>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District of Columbia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</si>
  <si>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</si>
  <si>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</si>
  <si>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</si>
  <si>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</si>
  <si>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</si>
  <si>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</si>
  <si>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</si>
  <si>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</si>
  <si>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</si>
  <si>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</si>
  <si>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</si>
  <si>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</si>
  <si>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</si>
  <si>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</si>
  <si>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</si>
  <si>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</si>
  <si>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</si>
  <si>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</si>
  <si>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</si>
  <si>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</si>
  <si>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</si>
  <si>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</si>
  <si>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</si>
  <si>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</si>
  <si>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</si>
  <si>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</si>
  <si>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</si>
  <si>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</si>
  <si>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</si>
  <si>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</si>
  <si>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</si>
  <si>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</si>
  <si>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</si>
  <si>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</si>
  <si>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</si>
  <si>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</si>
  <si>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</si>
  <si>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</si>
  <si>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</si>
  <si>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</si>
  <si>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</si>
  <si>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</si>
  <si>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Number and percentage of children served under Individuals with Disabilities Education Act</t>
  </si>
  <si>
    <t>Source: NCES</t>
  </si>
  <si>
    <t>Total expenditures (all sources)</t>
  </si>
  <si>
    <t>Per-pupil expenditures</t>
  </si>
  <si>
    <t>Estimated average additional cost per student with IEP (national)</t>
  </si>
  <si>
    <t>District est. average additional cost per students with IEP, adjusted for per-pupil spending</t>
  </si>
  <si>
    <t xml:space="preserve">Average assistant principal salary including benefits </t>
  </si>
  <si>
    <t>Who supervises the coaches in their coaching capacity?</t>
  </si>
  <si>
    <t>Teachers volunteer</t>
  </si>
  <si>
    <t>Selected by principals</t>
  </si>
  <si>
    <t>Based on student achievement or educator evaluation data</t>
  </si>
  <si>
    <t>Based on teacher role, grade, or subject</t>
  </si>
  <si>
    <t>Yes, but data not used to determine if coach continues in role</t>
  </si>
  <si>
    <t>100-149 points</t>
  </si>
  <si>
    <t>50-74 points</t>
  </si>
  <si>
    <t>0-49 points</t>
  </si>
  <si>
    <t>Do effective teachers model lessons for other teachers?</t>
  </si>
  <si>
    <t>Do schools have a strong culture of peer learning and/or peer observation?</t>
  </si>
  <si>
    <t>Answers</t>
  </si>
  <si>
    <t>Score</t>
  </si>
  <si>
    <t>What percentage of students in your district are enrolled in FARM?</t>
  </si>
  <si>
    <t>Is there a higher FARM enrollment rate at the elementary level than at the secondary level?</t>
  </si>
  <si>
    <t>Do effective teachers lead school and/or districtwide 
data teams?</t>
  </si>
  <si>
    <t>Almost all of the costs</t>
  </si>
  <si>
    <t>Most of the costs</t>
  </si>
  <si>
    <t>Some of the costs</t>
  </si>
  <si>
    <t>Very little of the costs</t>
  </si>
  <si>
    <t>Between 20 and 29</t>
  </si>
  <si>
    <t>Part 2. Compare staffing levels to other large districts</t>
  </si>
  <si>
    <t>Maintenance expenditures as a percent of total operating expenditures</t>
  </si>
  <si>
    <t>Custodial expenditures as a percent of total operating expenditures</t>
  </si>
  <si>
    <t>Part 2. Compare district special education identification rate with state identification rate</t>
  </si>
  <si>
    <t>Part 1. Input data</t>
  </si>
  <si>
    <t>Part 2. Assess potential increase in Title I allocation</t>
  </si>
  <si>
    <t>Part 3. Estimate increase in Title I allocation</t>
  </si>
  <si>
    <t>Part 2. Assess potential increase in Medicaid reimbursement</t>
  </si>
  <si>
    <t>Part 3. Estimate increase in Medicaid reimbursement</t>
  </si>
  <si>
    <t>Key: Percent potential reduction based on screening tool points (FOR INTERNAL USE ONLY)</t>
  </si>
  <si>
    <t>Source: "Managing for Results," Council of Great City Schools, 2012</t>
  </si>
  <si>
    <t>Can the district easily and accurately produce reports that track custodial overtime and have these reports been reviewed by district leadership in the last two years?</t>
  </si>
  <si>
    <t>Does the revenue from the food service program cover all of the program's capital purchases (e.g., new ovens or lunch tables)?</t>
  </si>
  <si>
    <t>Does the district track the student-to-teacher ratio in substantially-separate classrooms and shift staffing based on enrollment?</t>
  </si>
  <si>
    <t>Key: Percent potential reduction based on screening tool points ( FOR INTERNAL USE ONLY)</t>
  </si>
  <si>
    <t>Average coach's salary including benefits</t>
  </si>
  <si>
    <t>Have test scores been flat or declining in the subjects being coached?</t>
  </si>
  <si>
    <t>How are teachers identified for coaching support? 
Choose all that apply.</t>
  </si>
  <si>
    <t>At the elementary level, do APs, deans, and/or equivalent positions have responsibilities that less-highly credentialed staff could do, such as supervising bus drop off/ pick up, lunch, or clerical tasks?</t>
  </si>
  <si>
    <t>At the secondary level, to what extent do APs, deans, and/or equivalent positions complete educator evaluations and/or conduct observations and provide feedback to teachers?</t>
  </si>
  <si>
    <t>Part 2. Compare staffing levels to other large districts and estimate savings</t>
  </si>
  <si>
    <t>Total student enrollment</t>
  </si>
  <si>
    <t>Most of their time (&gt;75%)</t>
  </si>
  <si>
    <t>Much of their time (50%-75%)</t>
  </si>
  <si>
    <t>Little of their time (&lt;25%)</t>
  </si>
  <si>
    <t xml:space="preserve">Some of their time (25%-49%) </t>
  </si>
  <si>
    <t>Total guidance counselors (FTE)</t>
  </si>
  <si>
    <t>Is there a formal process to identify new students who transfer into the district as eligible for FARM?</t>
  </si>
  <si>
    <t>At the secondary level, are the meal payment forms anonymous (i.e. is a student able to receive a FARM without classmates knowing that the meal was free or reduced in price)?</t>
  </si>
  <si>
    <t>At the elementary level, is the meal payment process anonymous (i.e. is a student able to receive a FARM at school without classmates knowing that the meal was free or reduced in price)?</t>
  </si>
  <si>
    <t xml:space="preserve">Has there been a significant shift in community demographics within the past 15 years?  </t>
  </si>
  <si>
    <t>The district receives less</t>
  </si>
  <si>
    <t>The district receives more</t>
  </si>
  <si>
    <t>Total intervention teachers (FTE)</t>
  </si>
  <si>
    <t>Total special education teachers (FTE)</t>
  </si>
  <si>
    <t>Has the percent of students with IEPs increased in the past ten years?</t>
  </si>
  <si>
    <t>At what rates are students referred for special education services in the middle and high schools versus in the elementary schools?</t>
  </si>
  <si>
    <t>At similar or higher rates than elementary</t>
  </si>
  <si>
    <t xml:space="preserve">At slightly lower rates </t>
  </si>
  <si>
    <t>At much lower rates</t>
  </si>
  <si>
    <t>Are IEP eligibility criteria consistency applied from school-to-school and/or practitioner-to-practitioner (i.e. would a student found eligible in one school be found eligible in another school)?</t>
  </si>
  <si>
    <t>Demonstrated effectiveness in classroom</t>
  </si>
  <si>
    <t>Are coaches coaching in their content area of expertise (i.e. are math teachers coached by math experts, reading teachers coached by reading specialists)?</t>
  </si>
  <si>
    <t>Approximately how many older heating or cooling systems have been replaced in the past twenty years?</t>
  </si>
  <si>
    <t>Has enrollment decreased in the past five years?</t>
  </si>
  <si>
    <t>If the district contracts with maintenance providers, has the district closely reviewed contracts and/or changed vendors in the past five years?</t>
  </si>
  <si>
    <t>Can the district easily and accurately produce reports that track maintenance overtime and have these reports been reviewed by district leadership in the past two years?</t>
  </si>
  <si>
    <t>Can the district easily and accurately produce reports that track work order completion time and number of outstanding work orders and have these reports been reviewed by district leadership in the past two years?</t>
  </si>
  <si>
    <t>Has a significant portion of older school buildings been replaced or renovated over the past five years?</t>
  </si>
  <si>
    <t>Majority of students are directly certified</t>
  </si>
  <si>
    <t>Some students</t>
  </si>
  <si>
    <t>Few, if any student</t>
  </si>
  <si>
    <t>Does the district directly certify students as FARM eligible who receive Supplemental Nutrition Assistance Program (SNAP), Medicaid, or whose family receives Temporary Assistance for Needy Families (TANF)?</t>
  </si>
  <si>
    <t>Does the district have an established system for indentifying students who are eligible for Medicaid?</t>
  </si>
  <si>
    <t>At the secondary level, what percentage of the total student population is enrolled in alternative schools focused on behavior?</t>
  </si>
  <si>
    <t>Do central office department heads have their own full-time dedicated clerical support?</t>
  </si>
  <si>
    <t xml:space="preserve">Average clerical support position salary including benefits </t>
  </si>
  <si>
    <t>Almost all</t>
  </si>
  <si>
    <t>Has the district measured the impact of various professional development opportunities in the past year beyond teacher satisfaction?</t>
  </si>
  <si>
    <t>Do teachers receive stipends to collaborate with colleagues or participate in other professional development activities before or after the regular school day?</t>
  </si>
  <si>
    <t>Yes, most teachers in the district receive stipends</t>
  </si>
  <si>
    <t>Does the district pay outside consultants or providers for professional development for classroom teachers?</t>
  </si>
  <si>
    <t>Yes, only for long-term training</t>
  </si>
  <si>
    <t>Yes, mostly for short-term workshops and sessions</t>
  </si>
  <si>
    <t xml:space="preserve">Does the district pay for teachers to attend short-term professional development conferences and workshops out of the district? </t>
  </si>
  <si>
    <t>Yes, for most teachers</t>
  </si>
  <si>
    <t>Yes, for some teachers</t>
  </si>
  <si>
    <t>Less frequently than once per year</t>
  </si>
  <si>
    <t>At least annually</t>
  </si>
  <si>
    <t>At least quarterly</t>
  </si>
  <si>
    <t>At least monthly</t>
  </si>
  <si>
    <t>More than once per month</t>
  </si>
  <si>
    <t>NA - do not have coaches</t>
  </si>
  <si>
    <t>Are faculty meetings primarily used for professional development or other activities aimed at improving teacher practice?</t>
  </si>
  <si>
    <t>Yes, in some schools</t>
  </si>
  <si>
    <t>Yes, in many schools</t>
  </si>
  <si>
    <t xml:space="preserve">If the answer to question 1 was "In a few or no schools," this opportunity does not apply to your district. Please continue to another opportunity. </t>
  </si>
  <si>
    <t>In no schools</t>
  </si>
  <si>
    <t>In schools with extended school days and/or years, do nearly all school-based staff stay during the additional time?</t>
  </si>
  <si>
    <t>In schools with extended days, do all staff members who work a longer day start and end their work days at the same time?</t>
  </si>
  <si>
    <t>NA - do not provide extended school days</t>
  </si>
  <si>
    <t>In schools with extended years, do all staff members who work a longer year have the same school calendar?</t>
  </si>
  <si>
    <t>NA - do not provide extended school years</t>
  </si>
  <si>
    <t>At an hourly rate equal to or greater than typical teacher's hourly rate</t>
  </si>
  <si>
    <t>NA - do not provide additional compensation</t>
  </si>
  <si>
    <t>Yes, a significant portion of funds</t>
  </si>
  <si>
    <t>Yes, a small portion of funds</t>
  </si>
  <si>
    <t>Very little, if any funds</t>
  </si>
  <si>
    <t>Last year, was Title I used to fund reductions in class size?</t>
  </si>
  <si>
    <t>Last year, was Title I used to fund paraprofessional/ aide positions?</t>
  </si>
  <si>
    <t>Last year, was Title I used to fund professional development conferences, workshops, and outside contractors to provide short-term professional development for teachers?</t>
  </si>
  <si>
    <t>At schoolwide Title I schools, do Title I services exclude students who are not eligible for Free and/or Reduced Lunch?</t>
  </si>
  <si>
    <t>Yes, in many schoolwide Title I schools</t>
  </si>
  <si>
    <t>Yes, in some schoolwide Title I schools</t>
  </si>
  <si>
    <t>Yes, in a few schoolwide Title I schools</t>
  </si>
  <si>
    <t>In no schoolwide Title I schools</t>
  </si>
  <si>
    <t>Do not know how schoolwide Title I funds are used</t>
  </si>
  <si>
    <t>Very few if any</t>
  </si>
  <si>
    <t>Are students with behavior issues served out-of-district?</t>
  </si>
  <si>
    <t>Are any students with specific learning disabilities served out-of-district?</t>
  </si>
  <si>
    <t>In cases where students with severe disabilities do not have access to suitable programs in their home school, are they transferred to other in-district schools with a suitable program (as opposed to starting a new program at the home school or enrolling the student in an out-of-district program)?</t>
  </si>
  <si>
    <t>At least once per year</t>
  </si>
  <si>
    <t>Every one to two years</t>
  </si>
  <si>
    <t>Less frequently than once every two years</t>
  </si>
  <si>
    <t>Never</t>
  </si>
  <si>
    <t>Before instructional technology is purchased, is a clear way to measure the impact of the technology in place?</t>
  </si>
  <si>
    <t>Before instructional technology is purchased, is a clear way to measure the usage of the technology in place?</t>
  </si>
  <si>
    <t>Has the district recently piloted or launched program(s) requiring the use of many laptops, tablets, and/or other devices in the last two years.</t>
  </si>
  <si>
    <t>Yes, in most schools</t>
  </si>
  <si>
    <t>Yes,  in some schools</t>
  </si>
  <si>
    <t>In very few if any schools</t>
  </si>
  <si>
    <t>On average, what is the district's average daily teacher attendance rate?</t>
  </si>
  <si>
    <t>Greater than 98.0%</t>
  </si>
  <si>
    <t>Between 95.0% and 97.9%</t>
  </si>
  <si>
    <t>Between 92.0% and 94.9%</t>
  </si>
  <si>
    <t xml:space="preserve">Less than 92.0% </t>
  </si>
  <si>
    <t>Typically, how often does senior leadership review teacher attendance data with principals?</t>
  </si>
  <si>
    <t xml:space="preserve">Many </t>
  </si>
  <si>
    <t>Are teachers required to provide detailed lesson plans to substitute teachers prior to absences and is that practice monitored by principals or other school leaders?</t>
  </si>
  <si>
    <t xml:space="preserve">Often </t>
  </si>
  <si>
    <t>How do teachers typically provide notification of absences?</t>
  </si>
  <si>
    <t>Varies widely - no typical practice</t>
  </si>
  <si>
    <t>Few principals</t>
  </si>
  <si>
    <t>Some principals</t>
  </si>
  <si>
    <t>Most principals</t>
  </si>
  <si>
    <t>Average class size targets</t>
  </si>
  <si>
    <t>Class size caps</t>
  </si>
  <si>
    <t>More than 5 years ago</t>
  </si>
  <si>
    <t>Between 2 and 5 years ago</t>
  </si>
  <si>
    <t>Within the last year</t>
  </si>
  <si>
    <t>Yes, by more than 5%</t>
  </si>
  <si>
    <t>Yes, some non-core classes</t>
  </si>
  <si>
    <t>Yes, most non-core classes</t>
  </si>
  <si>
    <t>There are no guidelines/rules/targets</t>
  </si>
  <si>
    <t>At elementary schools, does the number of teachers in a given grade level or department change from year to year?</t>
  </si>
  <si>
    <t>Policy or contract prohibits this</t>
  </si>
  <si>
    <t>Yes, for support staff only</t>
  </si>
  <si>
    <t>Yes, for many teaching and learning roles</t>
  </si>
  <si>
    <t>At the elementary level, does the district  have class size targets, rules, or guidelines?</t>
  </si>
  <si>
    <t>Increasing significantly</t>
  </si>
  <si>
    <t>Increasing slightly</t>
  </si>
  <si>
    <t>Yes, in proportion to the overall budget</t>
  </si>
  <si>
    <t>Yes, in greater proportion than the overall budget</t>
  </si>
  <si>
    <t>Yes, in smaller proportion than the overall budget</t>
  </si>
  <si>
    <t>Typically speaking, how often do principals observe lessons and provide specific and actionable feedback to core teachers that aligns with districtwide goals?</t>
  </si>
  <si>
    <t>If the district has coaches, how often do coaches who work with core teachers observe lessons and provide specific and actionable feedback to core teachers that aligns with districtwide goals?</t>
  </si>
  <si>
    <t>At the elementary school level, is common planning time and/or other time for core teachers to collaborate built into the regular school day (i.e. does not happen before or after school)?</t>
  </si>
  <si>
    <t>At the middle school level, is common planning time and/or other time for core teachers to collaborate built into the regular school day (i.e. does not happen before or after school)?</t>
  </si>
  <si>
    <t>At the high school level, is common planning time and/or other time for core teachers to collaborate built into the regular school day (i.e. does not happen before or after school)?</t>
  </si>
  <si>
    <t xml:space="preserve">Almost always </t>
  </si>
  <si>
    <t>In schools with extended school days and/or years, do all students participate in extended school time?</t>
  </si>
  <si>
    <t>Yes, in many schools with extended school time</t>
  </si>
  <si>
    <t>Yes, in a few schools with extended school time</t>
  </si>
  <si>
    <t>Yes, in some schools with extended school time</t>
  </si>
  <si>
    <t>NA - do not utilize outside partners to provide extended school time</t>
  </si>
  <si>
    <t>Yes, in many schools with extended school days</t>
  </si>
  <si>
    <t>Yes, in some schools with extended school days</t>
  </si>
  <si>
    <t>Yes, in a few schools with extended school days</t>
  </si>
  <si>
    <t>Yes, in many schools with extended school years</t>
  </si>
  <si>
    <t>Yes, in some schools with extended school years</t>
  </si>
  <si>
    <t>Yes, in a few schools with extended school years</t>
  </si>
  <si>
    <t>At an hourly rate less than typical teacher's hourly rate</t>
  </si>
  <si>
    <t>Yes, actively manages and directs most or all funds</t>
  </si>
  <si>
    <t>Yes, actively manages and directs some funds</t>
  </si>
  <si>
    <t xml:space="preserve">No, has limited input </t>
  </si>
  <si>
    <t>NA - the district has very little Title I funding</t>
  </si>
  <si>
    <t>Yes, reviews uses of funds but does not manage funds</t>
  </si>
  <si>
    <t>Has the use of Title I funds been analyzed and reviewed at the senior leadership level in the past two years?</t>
  </si>
  <si>
    <t>Yes, nearly all Title I funds</t>
  </si>
  <si>
    <t>In the budget, has the cost of out-of-district tuitions been increasing in the past three years?</t>
  </si>
  <si>
    <t>How often does the district track the usage of instructional technology and discontinue unused technology (e.g. software licenses and "seats," devices)?</t>
  </si>
  <si>
    <t>Has the district made changes to hardware usage (e.g. which students have access to devices) based on student outcomes in the last two years?</t>
  </si>
  <si>
    <t>How often are teacher attendance data analyzed and reviewed by senior leadership?</t>
  </si>
  <si>
    <t>Call principal or assistant principal directly</t>
  </si>
  <si>
    <t xml:space="preserve">Email principal or assistant principal directly </t>
  </si>
  <si>
    <t>Call or email school secretary or clerk</t>
  </si>
  <si>
    <t>Does the district provide rewards and/or consequences to principals based on teacher attendance?</t>
  </si>
  <si>
    <t>Once per year or less frequently</t>
  </si>
  <si>
    <t>Has student enrollment decreased in the last five years?</t>
  </si>
  <si>
    <t>Do elementary principals place a very high priority on maintaining smaller class sizes?</t>
  </si>
  <si>
    <t>Do class size guidelines or rules for core classes allow some classes to be appreciably bigger than others if the average class size is still within guidelines or rules?</t>
  </si>
  <si>
    <t>At the middle school level, does the district  have class size targets, rules, or guidelines?</t>
  </si>
  <si>
    <t>At the middle school level, do most schools utilize part-time teachers or teachers shared between schools?</t>
  </si>
  <si>
    <t>At middle school level, does the number of teachers in a given grade level or department change from year to year?</t>
  </si>
  <si>
    <t>When determining staffing levels, does the district know the projected class size of middle school physical education courses?</t>
  </si>
  <si>
    <t>Have middle school class size targets/guidelines for core classes been recently updated?</t>
  </si>
  <si>
    <t>At the middle level, what type of class size guidelines or rules for core classes does the district use?</t>
  </si>
  <si>
    <t>At the middle school level, are class size guidelines, rules, or targets different for core and non-core classes?</t>
  </si>
  <si>
    <t>At the high school level, does the district  have class size targets, rules, or guidelines?</t>
  </si>
  <si>
    <t>At high school level, does the number of teachers in a given grade level or department change from year to year?</t>
  </si>
  <si>
    <t>When determining staffing levels, does the district know the projected class size of high school physical education courses?</t>
  </si>
  <si>
    <t>Have high school class size targets/guidelines for core classes been recently updated?</t>
  </si>
  <si>
    <t>At the high level, what type of class size guidelines or rules for core classes does the district use?</t>
  </si>
  <si>
    <t>At the high school level, are class size guidelines, rules, or targets different for core and non-core classes?</t>
  </si>
  <si>
    <t>At the high school level, are actual class sizes larger for non-core classes than core classess?</t>
  </si>
  <si>
    <t>At the high school level, are the actual class sizes in Advanced Placement and other higher-level courses smaller than in other academic courses?</t>
  </si>
  <si>
    <t>At the high school level, does the district have minimum class size enrollment policies for core courses, such that a class would not be offered if fewer than X students sign up?</t>
  </si>
  <si>
    <t>Range</t>
  </si>
  <si>
    <t>100-199</t>
  </si>
  <si>
    <t>200-299</t>
  </si>
  <si>
    <t>300-399</t>
  </si>
  <si>
    <t>400 +</t>
  </si>
  <si>
    <r>
      <rPr>
        <b/>
        <sz val="11"/>
        <color theme="1"/>
        <rFont val="Calibri"/>
        <family val="2"/>
        <scheme val="minor"/>
      </rPr>
      <t xml:space="preserve">Large </t>
    </r>
    <r>
      <rPr>
        <sz val="11"/>
        <color theme="1"/>
        <rFont val="Calibri"/>
        <family val="2"/>
        <scheme val="minor"/>
      </rPr>
      <t>relative opportunity</t>
    </r>
  </si>
  <si>
    <r>
      <rPr>
        <b/>
        <sz val="11"/>
        <color theme="1"/>
        <rFont val="Calibri"/>
        <family val="2"/>
        <scheme val="minor"/>
      </rPr>
      <t xml:space="preserve">Significant </t>
    </r>
    <r>
      <rPr>
        <sz val="11"/>
        <color theme="1"/>
        <rFont val="Calibri"/>
        <family val="2"/>
        <scheme val="minor"/>
      </rPr>
      <t>relative opportunity</t>
    </r>
  </si>
  <si>
    <r>
      <rPr>
        <b/>
        <sz val="11"/>
        <color theme="1"/>
        <rFont val="Calibri"/>
        <family val="2"/>
        <scheme val="minor"/>
      </rPr>
      <t xml:space="preserve">Small </t>
    </r>
    <r>
      <rPr>
        <sz val="11"/>
        <color theme="1"/>
        <rFont val="Calibri"/>
        <family val="2"/>
        <scheme val="minor"/>
      </rPr>
      <t>relative opportunity</t>
    </r>
  </si>
  <si>
    <r>
      <rPr>
        <b/>
        <u/>
        <sz val="11"/>
        <color theme="1"/>
        <rFont val="Calibri"/>
        <family val="2"/>
        <scheme val="minor"/>
      </rPr>
      <t xml:space="preserve">Very </t>
    </r>
    <r>
      <rPr>
        <b/>
        <sz val="11"/>
        <color theme="1"/>
        <rFont val="Calibri"/>
        <family val="2"/>
        <scheme val="minor"/>
      </rPr>
      <t xml:space="preserve">large </t>
    </r>
    <r>
      <rPr>
        <sz val="11"/>
        <color theme="1"/>
        <rFont val="Calibri"/>
        <family val="2"/>
        <scheme val="minor"/>
      </rPr>
      <t>relative opportunity</t>
    </r>
  </si>
  <si>
    <t>Relative size of opportunity</t>
  </si>
  <si>
    <t>Median (internal)</t>
  </si>
  <si>
    <t>Meidan (internal)</t>
  </si>
  <si>
    <t>Has the district reduced or eliminated professional development opportunities based on student achievement data in the past two years?</t>
  </si>
  <si>
    <t>Yes, many</t>
  </si>
  <si>
    <t>Yes, some teachers in the district receive stipends</t>
  </si>
  <si>
    <t>Can the district provide more professional development opportunities for core teachers at little or no additional cost?</t>
  </si>
  <si>
    <t>In the case that core teachers are required to complete trainings on initiatives that are not central to the district's strategic priorities (e.g. new state laws/regulations, information on district policies), do teachers complete these trainings outside the regular school day online?</t>
  </si>
  <si>
    <t xml:space="preserve">Has the number of students with severe disabilities served in-district been increasing, decreasing, or flat in the past five years?
</t>
  </si>
  <si>
    <t>Has the number of students being returned to the district from out-of-district placements been increasing, decreasing, or flat in the past year?</t>
  </si>
  <si>
    <t>Yes, many students with mild autism are served out-of-distrct</t>
  </si>
  <si>
    <t>Yes, some students with mild autism are served out-of-distrct</t>
  </si>
  <si>
    <t>Many students with behavior issues are served out-of-distrct</t>
  </si>
  <si>
    <t>Some students with behavior issues are served out-of-distrct</t>
  </si>
  <si>
    <t>Within its budget allocation, can an individual department or school purchase instructional technology without approval from senior district teaching and learning leadership?</t>
  </si>
  <si>
    <t>Can the district increase federal Medicaid reimbursement for health-related student services?</t>
  </si>
  <si>
    <t>Can the district free up funds from instructional coaching positions?</t>
  </si>
  <si>
    <t>Can the district free up funds from energy expenditures?</t>
  </si>
  <si>
    <t>Can the district free up funds from food services?</t>
  </si>
  <si>
    <t>Can the district free up funds associated with teacher absences?</t>
  </si>
  <si>
    <t>Can the district increase class sizes at the middle schools?</t>
  </si>
  <si>
    <r>
      <t xml:space="preserve">Can the district provide </t>
    </r>
    <r>
      <rPr>
        <b/>
        <sz val="11"/>
        <rFont val="Calibri"/>
        <family val="2"/>
        <scheme val="minor"/>
      </rPr>
      <t xml:space="preserve">more professional development opportunities </t>
    </r>
    <r>
      <rPr>
        <sz val="11"/>
        <rFont val="Calibri"/>
        <family val="2"/>
        <scheme val="minor"/>
      </rPr>
      <t>for core teachers at little or no additional cost?</t>
    </r>
  </si>
  <si>
    <r>
      <t xml:space="preserve">Can the district free up funds from </t>
    </r>
    <r>
      <rPr>
        <b/>
        <sz val="11"/>
        <rFont val="Calibri"/>
        <family val="2"/>
        <scheme val="minor"/>
      </rPr>
      <t>general education transportation</t>
    </r>
    <r>
      <rPr>
        <sz val="11"/>
        <rFont val="Calibri"/>
        <family val="2"/>
        <scheme val="minor"/>
      </rPr>
      <t>?</t>
    </r>
  </si>
  <si>
    <r>
      <t xml:space="preserve">Can the district free up funds from </t>
    </r>
    <r>
      <rPr>
        <b/>
        <sz val="11"/>
        <rFont val="Calibri"/>
        <family val="2"/>
        <scheme val="minor"/>
      </rPr>
      <t>instructional coaching positions</t>
    </r>
    <r>
      <rPr>
        <sz val="11"/>
        <rFont val="Calibri"/>
        <family val="2"/>
        <scheme val="minor"/>
      </rPr>
      <t>?</t>
    </r>
  </si>
  <si>
    <r>
      <t xml:space="preserve">Can the district free up funds from </t>
    </r>
    <r>
      <rPr>
        <b/>
        <sz val="11"/>
        <rFont val="Calibri"/>
        <family val="2"/>
        <scheme val="minor"/>
      </rPr>
      <t>energy expenditures?</t>
    </r>
  </si>
  <si>
    <r>
      <t xml:space="preserve">Can the district increase federal </t>
    </r>
    <r>
      <rPr>
        <b/>
        <sz val="11"/>
        <rFont val="Calibri"/>
        <family val="2"/>
        <scheme val="minor"/>
      </rPr>
      <t xml:space="preserve">Medicaid </t>
    </r>
    <r>
      <rPr>
        <sz val="11"/>
        <rFont val="Calibri"/>
        <family val="2"/>
        <scheme val="minor"/>
      </rPr>
      <t>reimbursement for health-related student services?</t>
    </r>
  </si>
  <si>
    <r>
      <t xml:space="preserve">Can the district free up funds from </t>
    </r>
    <r>
      <rPr>
        <b/>
        <sz val="11"/>
        <rFont val="Calibri"/>
        <family val="2"/>
        <scheme val="minor"/>
      </rPr>
      <t>food services?</t>
    </r>
  </si>
  <si>
    <t xml:space="preserve">If the answer to question 1 was "NA - the district has very little Title I funding," this opportunity does not apply to your district. Please continue to another opportunity. </t>
  </si>
  <si>
    <t>NA - do not have any Title I schoolwide schools</t>
  </si>
  <si>
    <t>Last year's expenditures on outside professional development providers</t>
  </si>
  <si>
    <t>Average number of hours per month core teachers spend in faculty meetings</t>
  </si>
  <si>
    <t>Points from Screening Tool Question # 6</t>
  </si>
  <si>
    <t>Source: DMC analysis of extended school day and year programs</t>
  </si>
  <si>
    <t>Percent increase in staffing costs for extended school days and/or years</t>
  </si>
  <si>
    <t>Percent increase in staffing costs for extended school days and/or years in other districts</t>
  </si>
  <si>
    <t>Part 2. Compare district out-of-district placement rate with national out-of-district placement rate</t>
  </si>
  <si>
    <t>Source: The Condition of Education, National Center for Education Statistics, 2011 data</t>
  </si>
  <si>
    <t>Total teachers (FTE)</t>
  </si>
  <si>
    <t xml:space="preserve">Average teacher salary including benefits </t>
  </si>
  <si>
    <t>Average substitute teacher daily rate</t>
  </si>
  <si>
    <t>Average daily cost of teacher time per teacher</t>
  </si>
  <si>
    <t>Average daily teacher attendance rate</t>
  </si>
  <si>
    <t>Source: Raegen Miller, "Teacher Absence as a Leading Indicator of Student Achievement: New National Data Offer Opportunity to Examine Cost of Teacher Absence Relative to Learning Loss," November 2012.</t>
  </si>
  <si>
    <t xml:space="preserve">Average number of hours per month core teachers spend receiving specific and actionable feedback from coaches that aligns with districtwide goals </t>
  </si>
  <si>
    <t>Average salary including benefits for teachers (not including pay for extended school day and/or year)</t>
  </si>
  <si>
    <t>Average additional pay for extended school day and/or year per staff member</t>
  </si>
  <si>
    <t>Can the district increase the impact of Title I spending?</t>
  </si>
  <si>
    <r>
      <t xml:space="preserve">Can the district increase the impact of </t>
    </r>
    <r>
      <rPr>
        <b/>
        <sz val="11"/>
        <rFont val="Calibri"/>
        <family val="2"/>
        <scheme val="minor"/>
      </rPr>
      <t>Title I spending</t>
    </r>
    <r>
      <rPr>
        <sz val="11"/>
        <rFont val="Calibri"/>
        <family val="2"/>
        <scheme val="minor"/>
      </rPr>
      <t>?</t>
    </r>
  </si>
  <si>
    <t>Part 3. Estimate funds freed up</t>
  </si>
  <si>
    <t>Last year's total expenditures on instructional technology (all sources)</t>
  </si>
  <si>
    <t>No or seldom</t>
  </si>
  <si>
    <t>Source: Adapted from BCG analysis of ERS comparable districts data</t>
  </si>
  <si>
    <t>Multiple</t>
  </si>
  <si>
    <t>Total central office spending</t>
  </si>
  <si>
    <t>Includes other student services such as district-wide enrichment activities, parent outreach and engagement, counseling and other social emotional services, as well as physical health services and therapies</t>
  </si>
  <si>
    <t>Includes costs  such as facilities and maintenance, utilities, security and safety, transportation, and food services</t>
  </si>
  <si>
    <t>Includes research and accountability programs and other governance and school supervision activities, communications, as well as student assignment services</t>
  </si>
  <si>
    <t>Yes, 10% or more of all students</t>
  </si>
  <si>
    <t>Source: Council for Great City Schools, Managing for Results 2012</t>
  </si>
  <si>
    <t>Total annual spending on buses</t>
  </si>
  <si>
    <t>Total number of daily runs (morning and afternoon)</t>
  </si>
  <si>
    <t>Total number of buses</t>
  </si>
  <si>
    <t>Not allowed by state statute</t>
  </si>
  <si>
    <t>Yes, by 10% or more</t>
  </si>
  <si>
    <t>Yes, in kindergarten only</t>
  </si>
  <si>
    <t>Yes, by 2% to 5% points or more</t>
  </si>
  <si>
    <t>Yes, by 5% points or more</t>
  </si>
  <si>
    <t>No, or by less than 2% points</t>
  </si>
  <si>
    <t>Yes, by 2% points or more</t>
  </si>
  <si>
    <t>Yes, by less than 2% points</t>
  </si>
  <si>
    <t>Yes, by greater than 5% points</t>
  </si>
  <si>
    <t>Yes, by between 2% points and 5% points</t>
  </si>
  <si>
    <t>Yes, it is brought up repeatedly during budget debates</t>
  </si>
  <si>
    <t>Yes, it is sometimes raised by stakeholders</t>
  </si>
  <si>
    <t>Last year's total operating budget</t>
  </si>
  <si>
    <t>Last year's central office business services expenditures</t>
  </si>
  <si>
    <t>Last year's central office instructional support and professional development expenditures</t>
  </si>
  <si>
    <t>Last year's central office leadership expenditures</t>
  </si>
  <si>
    <t>Last year's central office operations and maintenance expenditures</t>
  </si>
  <si>
    <t>Last year's central office pupil services and enrichment expenditures</t>
  </si>
  <si>
    <t>Can the district free up funds from general education transportation?</t>
  </si>
  <si>
    <t>Does the district transport students to charter schools and/or parochial schools?</t>
  </si>
  <si>
    <t>Does the district utilize routing software to create new bus routes each year?</t>
  </si>
  <si>
    <t>Do most buses have monitors?</t>
  </si>
  <si>
    <t>Has the district changed transportation providers in the past 5 years?</t>
  </si>
  <si>
    <t>Has student enrollment decreased in the past 5 years?</t>
  </si>
  <si>
    <t>Have new central office positions been created in the past 5 years, perhaps as a result of new grant funding (e.g., Race to the Top, stimulus funding)?</t>
  </si>
  <si>
    <t>Daily runs per bus</t>
  </si>
  <si>
    <t>Cost per bus</t>
  </si>
  <si>
    <t>Are any speech and language services sub-contracted?</t>
  </si>
  <si>
    <t>Do SLPs mostly create their own schedules?</t>
  </si>
  <si>
    <t>More than 40 students</t>
  </si>
  <si>
    <t>Between 30 and 40 students</t>
  </si>
  <si>
    <t>Fewer than 30 students</t>
  </si>
  <si>
    <t>Can the district free up speech and language therapist positions?</t>
  </si>
  <si>
    <t>Average salary including benefits for speech and language therapists</t>
  </si>
  <si>
    <t>Total speech and language therapists (FTE)</t>
  </si>
  <si>
    <t>Total staff members who work a longer school day and/or year (FTE)</t>
  </si>
  <si>
    <t>Total core teachers in the district (FTE)</t>
  </si>
  <si>
    <t>Total teachers in the district (FTE)</t>
  </si>
  <si>
    <t>Are paraprofessionals often assigned to general education classrooms?</t>
  </si>
  <si>
    <t>Are paraprofessionals part-time staff?</t>
  </si>
  <si>
    <t>Do paraprofessionals receive benefits?</t>
  </si>
  <si>
    <t>Do paraprofessionals provide reading support or assistance to elementary  students with mild to moderate special needs or general education students?</t>
  </si>
  <si>
    <t>Yes, most paraprofessionals</t>
  </si>
  <si>
    <t>Yes, some paraprofessionals</t>
  </si>
  <si>
    <t>Yes, by less than 10%</t>
  </si>
  <si>
    <t>Total special education paraprofessionals (FTE)</t>
  </si>
  <si>
    <t>Average salary including benefits for paraprofessionals</t>
  </si>
  <si>
    <t xml:space="preserve">Yes, by less than 10% </t>
  </si>
  <si>
    <t xml:space="preserve">No, or by less than 10% </t>
  </si>
  <si>
    <t>#</t>
  </si>
  <si>
    <r>
      <t xml:space="preserve">Can the district free up funds from </t>
    </r>
    <r>
      <rPr>
        <b/>
        <sz val="11"/>
        <rFont val="Calibri"/>
        <family val="2"/>
        <scheme val="minor"/>
      </rPr>
      <t>paraprofessional positions</t>
    </r>
    <r>
      <rPr>
        <sz val="11"/>
        <rFont val="Calibri"/>
        <family val="2"/>
        <scheme val="minor"/>
      </rPr>
      <t>?</t>
    </r>
  </si>
  <si>
    <r>
      <t xml:space="preserve">Can the district free up funds from </t>
    </r>
    <r>
      <rPr>
        <b/>
        <sz val="11"/>
        <rFont val="Calibri"/>
        <family val="2"/>
        <scheme val="minor"/>
      </rPr>
      <t>speech and language therapist positions</t>
    </r>
    <r>
      <rPr>
        <sz val="11"/>
        <rFont val="Calibri"/>
        <family val="2"/>
        <scheme val="minor"/>
      </rPr>
      <t>?</t>
    </r>
  </si>
  <si>
    <r>
      <t xml:space="preserve">Can the district free up funds from </t>
    </r>
    <r>
      <rPr>
        <b/>
        <sz val="11"/>
        <rFont val="Calibri"/>
        <family val="2"/>
        <scheme val="minor"/>
      </rPr>
      <t>school-based administrator positions and/or increase the impact of existing positions</t>
    </r>
    <r>
      <rPr>
        <sz val="11"/>
        <rFont val="Calibri"/>
        <family val="2"/>
        <scheme val="minor"/>
      </rPr>
      <t>?</t>
    </r>
  </si>
  <si>
    <r>
      <t xml:space="preserve">Can the district </t>
    </r>
    <r>
      <rPr>
        <b/>
        <sz val="11"/>
        <rFont val="Calibri"/>
        <family val="2"/>
        <scheme val="minor"/>
      </rPr>
      <t>increase the impact of the</t>
    </r>
    <r>
      <rPr>
        <sz val="11"/>
        <rFont val="Calibri"/>
        <family val="2"/>
        <scheme val="minor"/>
      </rPr>
      <t xml:space="preserve"> </t>
    </r>
    <r>
      <rPr>
        <b/>
        <sz val="11"/>
        <rFont val="Calibri"/>
        <family val="2"/>
        <scheme val="minor"/>
      </rPr>
      <t xml:space="preserve">coaching model </t>
    </r>
    <r>
      <rPr>
        <sz val="11"/>
        <rFont val="Calibri"/>
        <family val="2"/>
        <scheme val="minor"/>
      </rPr>
      <t>at little to no additional cost?</t>
    </r>
  </si>
  <si>
    <r>
      <t xml:space="preserve">Can the district free up funds by increasing the impact of </t>
    </r>
    <r>
      <rPr>
        <b/>
        <sz val="11"/>
        <rFont val="Calibri"/>
        <family val="2"/>
        <scheme val="minor"/>
      </rPr>
      <t>intervention teaching positions?</t>
    </r>
  </si>
  <si>
    <r>
      <t xml:space="preserve">Can the district free up funds by reducing its reliance on </t>
    </r>
    <r>
      <rPr>
        <b/>
        <sz val="11"/>
        <rFont val="Calibri"/>
        <family val="2"/>
        <scheme val="minor"/>
      </rPr>
      <t>alternative schools</t>
    </r>
    <r>
      <rPr>
        <sz val="11"/>
        <rFont val="Calibri"/>
        <family val="2"/>
        <scheme val="minor"/>
      </rPr>
      <t xml:space="preserve"> for students with behavioral challenges?</t>
    </r>
  </si>
  <si>
    <r>
      <t xml:space="preserve">Can the district free up funds from </t>
    </r>
    <r>
      <rPr>
        <b/>
        <sz val="11"/>
        <rFont val="Calibri"/>
        <family val="2"/>
        <scheme val="minor"/>
      </rPr>
      <t>professional development expenditures</t>
    </r>
    <r>
      <rPr>
        <sz val="11"/>
        <rFont val="Calibri"/>
        <family val="2"/>
        <scheme val="minor"/>
      </rPr>
      <t xml:space="preserve">? </t>
    </r>
  </si>
  <si>
    <t>50-74</t>
  </si>
  <si>
    <t>Not worth exploring</t>
  </si>
  <si>
    <t>0-49</t>
  </si>
  <si>
    <t>Might be worth exploring</t>
  </si>
  <si>
    <t>75-99</t>
  </si>
  <si>
    <t>Worth exploring</t>
  </si>
  <si>
    <t xml:space="preserve">Can the district free up funds from professional development expenditures? </t>
  </si>
  <si>
    <r>
      <t xml:space="preserve">Can the district free up funds from </t>
    </r>
    <r>
      <rPr>
        <b/>
        <sz val="11"/>
        <rFont val="Calibri"/>
        <family val="2"/>
        <scheme val="minor"/>
      </rPr>
      <t>special education teaching positions</t>
    </r>
    <r>
      <rPr>
        <sz val="11"/>
        <rFont val="Calibri"/>
        <family val="2"/>
        <scheme val="minor"/>
      </rPr>
      <t>?</t>
    </r>
  </si>
  <si>
    <r>
      <t xml:space="preserve">Can the district free up funds associated with </t>
    </r>
    <r>
      <rPr>
        <b/>
        <sz val="11"/>
        <rFont val="Calibri"/>
        <family val="2"/>
        <scheme val="minor"/>
      </rPr>
      <t>teacher</t>
    </r>
    <r>
      <rPr>
        <sz val="11"/>
        <rFont val="Calibri"/>
        <family val="2"/>
        <scheme val="minor"/>
      </rPr>
      <t xml:space="preserve"> </t>
    </r>
    <r>
      <rPr>
        <b/>
        <sz val="11"/>
        <rFont val="Calibri"/>
        <family val="2"/>
        <scheme val="minor"/>
      </rPr>
      <t>absences?</t>
    </r>
  </si>
  <si>
    <r>
      <t xml:space="preserve">Can the district free up funds from </t>
    </r>
    <r>
      <rPr>
        <b/>
        <sz val="11"/>
        <rFont val="Calibri"/>
        <family val="2"/>
        <scheme val="minor"/>
      </rPr>
      <t>custodial services</t>
    </r>
    <r>
      <rPr>
        <sz val="11"/>
        <rFont val="Calibri"/>
        <family val="2"/>
        <scheme val="minor"/>
      </rPr>
      <t>?</t>
    </r>
  </si>
  <si>
    <r>
      <t xml:space="preserve">Can the district free up funds from </t>
    </r>
    <r>
      <rPr>
        <b/>
        <sz val="11"/>
        <rFont val="Calibri"/>
        <family val="2"/>
        <scheme val="minor"/>
      </rPr>
      <t>maintenance services</t>
    </r>
    <r>
      <rPr>
        <sz val="11"/>
        <rFont val="Calibri"/>
        <family val="2"/>
        <scheme val="minor"/>
      </rPr>
      <t>?</t>
    </r>
  </si>
  <si>
    <r>
      <t xml:space="preserve">Can the district free up funds from </t>
    </r>
    <r>
      <rPr>
        <b/>
        <sz val="11"/>
        <rFont val="Calibri"/>
        <family val="2"/>
        <scheme val="minor"/>
      </rPr>
      <t>guidance counselor</t>
    </r>
    <r>
      <rPr>
        <sz val="11"/>
        <rFont val="Calibri"/>
        <family val="2"/>
        <scheme val="minor"/>
      </rPr>
      <t xml:space="preserve"> positions?</t>
    </r>
  </si>
  <si>
    <t>No, or in smaller proportion than the overall budget</t>
  </si>
  <si>
    <t>Part 2. Assess potential opportunity to free up funds</t>
  </si>
  <si>
    <r>
      <t xml:space="preserve">Can the district free up funds by managing class sizes differently at the </t>
    </r>
    <r>
      <rPr>
        <b/>
        <sz val="11"/>
        <rFont val="Calibri"/>
        <family val="2"/>
        <scheme val="minor"/>
      </rPr>
      <t>high schools</t>
    </r>
    <r>
      <rPr>
        <sz val="11"/>
        <rFont val="Calibri"/>
        <family val="2"/>
        <scheme val="minor"/>
      </rPr>
      <t>?</t>
    </r>
  </si>
  <si>
    <r>
      <t xml:space="preserve">Can the district free up funds by managing class sizes differently at the </t>
    </r>
    <r>
      <rPr>
        <b/>
        <sz val="11"/>
        <rFont val="Calibri"/>
        <family val="2"/>
        <scheme val="minor"/>
      </rPr>
      <t>middle schools</t>
    </r>
    <r>
      <rPr>
        <sz val="11"/>
        <rFont val="Calibri"/>
        <family val="2"/>
        <scheme val="minor"/>
      </rPr>
      <t>?</t>
    </r>
  </si>
  <si>
    <r>
      <t xml:space="preserve">Can the district free up funds by managing class sizes differently at the </t>
    </r>
    <r>
      <rPr>
        <b/>
        <sz val="11"/>
        <rFont val="Calibri"/>
        <family val="2"/>
        <scheme val="minor"/>
      </rPr>
      <t>elementary schools</t>
    </r>
    <r>
      <rPr>
        <sz val="11"/>
        <rFont val="Calibri"/>
        <family val="2"/>
        <scheme val="minor"/>
      </rPr>
      <t>?</t>
    </r>
  </si>
  <si>
    <r>
      <t>Can the district increase state and federal funding by maximizing f</t>
    </r>
    <r>
      <rPr>
        <b/>
        <sz val="11"/>
        <rFont val="Calibri"/>
        <family val="2"/>
        <scheme val="minor"/>
      </rPr>
      <t>ree and reduced-priced meals enrollment</t>
    </r>
    <r>
      <rPr>
        <sz val="11"/>
        <rFont val="Calibri"/>
        <family val="2"/>
        <scheme val="minor"/>
      </rPr>
      <t>?</t>
    </r>
  </si>
  <si>
    <r>
      <t xml:space="preserve">Can the district free up funds by reducing reliance on </t>
    </r>
    <r>
      <rPr>
        <b/>
        <sz val="11"/>
        <rFont val="Calibri"/>
        <family val="2"/>
        <scheme val="minor"/>
      </rPr>
      <t>out-of-district special education placements?</t>
    </r>
  </si>
  <si>
    <r>
      <t xml:space="preserve">Can the district free up funds from </t>
    </r>
    <r>
      <rPr>
        <b/>
        <sz val="11"/>
        <rFont val="Calibri"/>
        <family val="2"/>
        <scheme val="minor"/>
      </rPr>
      <t xml:space="preserve">extended school day and/or year </t>
    </r>
    <r>
      <rPr>
        <sz val="11"/>
        <rFont val="Calibri"/>
        <family val="2"/>
        <scheme val="minor"/>
      </rPr>
      <t>programs?</t>
    </r>
  </si>
  <si>
    <r>
      <t xml:space="preserve">Can the district free up funds from </t>
    </r>
    <r>
      <rPr>
        <b/>
        <sz val="11"/>
        <rFont val="Calibri"/>
        <family val="2"/>
        <scheme val="minor"/>
      </rPr>
      <t xml:space="preserve">clerical support </t>
    </r>
    <r>
      <rPr>
        <sz val="11"/>
        <rFont val="Calibri"/>
        <family val="2"/>
        <scheme val="minor"/>
      </rPr>
      <t>positions</t>
    </r>
    <r>
      <rPr>
        <b/>
        <sz val="11"/>
        <rFont val="Calibri"/>
        <family val="2"/>
        <scheme val="minor"/>
      </rPr>
      <t>?</t>
    </r>
  </si>
  <si>
    <t>Percent potential opportunity to free up funds from instructional technology, based on Screening Tool score</t>
  </si>
  <si>
    <t>Estimated funds freed up from instructional technology</t>
  </si>
  <si>
    <t>Percent of all students who are served in out-of-district special education placements</t>
  </si>
  <si>
    <t>Number of students with Individualized Education Plans (IEPs) who are served in out-of-district placements</t>
  </si>
  <si>
    <t>Part 2. Assess potential opportunity to increase impact of current spending</t>
  </si>
  <si>
    <t>Percent potential opportunity to increase the impact of Title I spending, based on Screening Tool score</t>
  </si>
  <si>
    <t>Part 3. Estimate current spending that can be used for greater impact</t>
  </si>
  <si>
    <t>250 or more points</t>
  </si>
  <si>
    <t>50-99 points</t>
  </si>
  <si>
    <t>150-249</t>
  </si>
  <si>
    <t>Part 2. Compare increase in staffing costs to other districts with extended school days and/or years</t>
  </si>
  <si>
    <t>Does the district provide incentives to teachers related to attendance?</t>
  </si>
  <si>
    <t>Estimated costs of hiring substitutes</t>
  </si>
  <si>
    <t>Percent potential opportunity to free up funds from professional development, based on Screening Tool score</t>
  </si>
  <si>
    <t xml:space="preserve">Part 3. Estimate funds freed up </t>
  </si>
  <si>
    <t>100-199 points</t>
  </si>
  <si>
    <t>200-299 points</t>
  </si>
  <si>
    <t>300 or more points</t>
  </si>
  <si>
    <t>Estimated funds freed up from outside professional development providers</t>
  </si>
  <si>
    <t>Total estimated funds freed up from professional development</t>
  </si>
  <si>
    <t>Part 2. Assess potential opportunity to increase monthly professional development for core teachers at little or no additional cost</t>
  </si>
  <si>
    <t>For summing</t>
  </si>
  <si>
    <r>
      <t xml:space="preserve">Can the district </t>
    </r>
    <r>
      <rPr>
        <b/>
        <sz val="11"/>
        <rFont val="Calibri"/>
        <family val="2"/>
        <scheme val="minor"/>
      </rPr>
      <t>address mild special needs</t>
    </r>
    <r>
      <rPr>
        <sz val="11"/>
        <rFont val="Calibri"/>
        <family val="2"/>
        <scheme val="minor"/>
      </rPr>
      <t xml:space="preserve"> differently?</t>
    </r>
  </si>
  <si>
    <r>
      <t xml:space="preserve">Can the district free up funds from </t>
    </r>
    <r>
      <rPr>
        <b/>
        <sz val="11"/>
        <rFont val="Calibri"/>
        <family val="2"/>
        <scheme val="minor"/>
      </rPr>
      <t>blended learning and/or online classes</t>
    </r>
    <r>
      <rPr>
        <sz val="11"/>
        <rFont val="Calibri"/>
        <family val="2"/>
        <scheme val="minor"/>
      </rPr>
      <t xml:space="preserve"> and/or increase the impact at little or no additional cost?</t>
    </r>
  </si>
  <si>
    <t>Using instructional time more cost-effectively</t>
  </si>
  <si>
    <r>
      <t xml:space="preserve">Average number of hours per month core teachers spend collaborating with colleagues or participating in other professional development activities </t>
    </r>
    <r>
      <rPr>
        <i/>
        <sz val="11"/>
        <color theme="1"/>
        <rFont val="Calibri"/>
        <family val="2"/>
        <scheme val="minor"/>
      </rPr>
      <t xml:space="preserve">during the regular school day </t>
    </r>
    <r>
      <rPr>
        <sz val="11"/>
        <color theme="1"/>
        <rFont val="Calibri"/>
        <family val="2"/>
        <scheme val="minor"/>
      </rPr>
      <t>(as opposed to before or after school)</t>
    </r>
  </si>
  <si>
    <r>
      <t>For schools with</t>
    </r>
    <r>
      <rPr>
        <b/>
        <sz val="11"/>
        <color theme="1"/>
        <rFont val="Calibri"/>
        <family val="2"/>
        <scheme val="minor"/>
      </rPr>
      <t xml:space="preserve"> </t>
    </r>
    <r>
      <rPr>
        <sz val="11"/>
        <color theme="1"/>
        <rFont val="Calibri"/>
        <family val="2"/>
        <scheme val="minor"/>
      </rPr>
      <t>extended school days and/or years, does the district regularly review partnerships with providers who support extended school days and/or years in an effort to identify lower-cost options?</t>
    </r>
  </si>
  <si>
    <r>
      <t>In schools with</t>
    </r>
    <r>
      <rPr>
        <b/>
        <sz val="11"/>
        <rFont val="Calibri"/>
        <family val="2"/>
        <scheme val="minor"/>
      </rPr>
      <t xml:space="preserve"> </t>
    </r>
    <r>
      <rPr>
        <sz val="11"/>
        <rFont val="Calibri"/>
        <family val="2"/>
        <scheme val="minor"/>
      </rPr>
      <t>extended school days and/or years, how are staff who work extended school days and/or years compensated for the additional time?</t>
    </r>
  </si>
  <si>
    <r>
      <t xml:space="preserve">Has the district reduced or eliminated any </t>
    </r>
    <r>
      <rPr>
        <sz val="11"/>
        <color theme="1"/>
        <rFont val="Calibri"/>
        <family val="2"/>
        <scheme val="minor"/>
      </rPr>
      <t>software or online technology based on student outcomes in the last two years?</t>
    </r>
  </si>
  <si>
    <r>
      <t xml:space="preserve">At the elementary level, are teachers transferred to a different teaching assignment and/or school </t>
    </r>
    <r>
      <rPr>
        <u/>
        <sz val="11"/>
        <color theme="1"/>
        <rFont val="Calibri"/>
        <family val="2"/>
        <scheme val="minor"/>
      </rPr>
      <t xml:space="preserve">in the spring </t>
    </r>
    <r>
      <rPr>
        <sz val="11"/>
        <color theme="1"/>
        <rFont val="Calibri"/>
        <family val="2"/>
        <scheme val="minor"/>
      </rPr>
      <t>in order to better manage class size for the following school year?</t>
    </r>
  </si>
  <si>
    <r>
      <t xml:space="preserve">At the elementary level, are teachers transferred to a different teaching assignment and/or school in order to better manage class size </t>
    </r>
    <r>
      <rPr>
        <u/>
        <sz val="11"/>
        <color theme="1"/>
        <rFont val="Calibri"/>
        <family val="2"/>
        <scheme val="minor"/>
      </rPr>
      <t>after school has started</t>
    </r>
    <r>
      <rPr>
        <sz val="11"/>
        <color theme="1"/>
        <rFont val="Calibri"/>
        <family val="2"/>
        <scheme val="minor"/>
      </rPr>
      <t>?</t>
    </r>
  </si>
  <si>
    <r>
      <t xml:space="preserve">At the middle school level, are teachers transferred to a different teaching assignment and/or school </t>
    </r>
    <r>
      <rPr>
        <u/>
        <sz val="11"/>
        <color theme="1"/>
        <rFont val="Calibri"/>
        <family val="2"/>
        <scheme val="minor"/>
      </rPr>
      <t xml:space="preserve">in the spring </t>
    </r>
    <r>
      <rPr>
        <sz val="11"/>
        <color theme="1"/>
        <rFont val="Calibri"/>
        <family val="2"/>
        <scheme val="minor"/>
      </rPr>
      <t>in order to better manage class size for the following school year?</t>
    </r>
  </si>
  <si>
    <r>
      <t xml:space="preserve">At the middle school level, are teachers transferred to a different teaching assignment and/or school in order to better manage class size </t>
    </r>
    <r>
      <rPr>
        <u/>
        <sz val="11"/>
        <color theme="1"/>
        <rFont val="Calibri"/>
        <family val="2"/>
        <scheme val="minor"/>
      </rPr>
      <t>after school has started</t>
    </r>
    <r>
      <rPr>
        <sz val="11"/>
        <color theme="1"/>
        <rFont val="Calibri"/>
        <family val="2"/>
        <scheme val="minor"/>
      </rPr>
      <t>?</t>
    </r>
  </si>
  <si>
    <r>
      <t xml:space="preserve">At the high school level, are teachers transferred to a different teaching assignment and/or school </t>
    </r>
    <r>
      <rPr>
        <u/>
        <sz val="11"/>
        <color theme="1"/>
        <rFont val="Calibri"/>
        <family val="2"/>
        <scheme val="minor"/>
      </rPr>
      <t xml:space="preserve">in the spring </t>
    </r>
    <r>
      <rPr>
        <sz val="11"/>
        <color theme="1"/>
        <rFont val="Calibri"/>
        <family val="2"/>
        <scheme val="minor"/>
      </rPr>
      <t>in order to better manage class size for the following school year?</t>
    </r>
  </si>
  <si>
    <r>
      <t xml:space="preserve">At the high school level, are teachers transferred to a different teaching assignment and/or school in order to better manage class size </t>
    </r>
    <r>
      <rPr>
        <u/>
        <sz val="11"/>
        <color theme="1"/>
        <rFont val="Calibri"/>
        <family val="2"/>
        <scheme val="minor"/>
      </rPr>
      <t>after school has started</t>
    </r>
    <r>
      <rPr>
        <sz val="11"/>
        <color theme="1"/>
        <rFont val="Calibri"/>
        <family val="2"/>
        <scheme val="minor"/>
      </rPr>
      <t>?</t>
    </r>
  </si>
  <si>
    <t>Boosting the impact and cost-effectiveness of professional development for teachers</t>
  </si>
  <si>
    <t>Rethinking service delivery models for students who struggle</t>
  </si>
  <si>
    <t>Estimated funds freed up from full days devoted to professional development, planning, and/or orientation for teachers</t>
  </si>
  <si>
    <t>Potential hours of faculty meetings that can be devoted to professional development per teacher per month</t>
  </si>
  <si>
    <t>Additional potential hours for teacher collaboration or other forms of professional development that can be embedded during the regular school day per teacher per month</t>
  </si>
  <si>
    <t>Additional potential hours for specific and actionable feedback aligned with districtwide goals that can be provided by coaches per teacher per month</t>
  </si>
  <si>
    <t>Estimated total potential hours available per teacher for professional development at little or no additional cost per teacher per month</t>
  </si>
  <si>
    <t>Additional potential hours for specific and actionable feedback aligned with districtwide goals that can be provided by principals per teacher per month</t>
  </si>
  <si>
    <t>Average number of hours per month core teachers spend receiving specific and actionable feedback  from principals that aligns with districtwide goals</t>
  </si>
  <si>
    <t>Total teacher work days per year</t>
  </si>
  <si>
    <t>Total school days per year</t>
  </si>
  <si>
    <t>Can the district free up funds from extended school day and/or year programs?</t>
  </si>
  <si>
    <t>Estimated funds freed up by matching extended school day and/or year staffing costs in other districts</t>
  </si>
  <si>
    <t>In a few or no schools</t>
  </si>
  <si>
    <t>Is the district paying staff to provide extended time for students beyond the regular school day and/or year?</t>
  </si>
  <si>
    <t>As an percentage of salary proportional to increase in time</t>
  </si>
  <si>
    <t>Do not know which schools are schoolwide Title I schools</t>
  </si>
  <si>
    <t>Does senior teaching and learning leadership (e.g. Chief Academic Officer) manage and direct the use of Title I funds?</t>
  </si>
  <si>
    <t>Percent of all students who are served in out-of-district special education placements nationwide</t>
  </si>
  <si>
    <t>Percent of all students with disabilities who are served in out-of-district special education placements</t>
  </si>
  <si>
    <t>Can the district free up funds by reducing reliance on out-of-district special education placements?</t>
  </si>
  <si>
    <t>Yes, most students with mild autism are served out-of-distrct</t>
  </si>
  <si>
    <t>Most students with behavior issues are served out-of-distrct</t>
  </si>
  <si>
    <t xml:space="preserve">Average daily teacher attendance rate </t>
  </si>
  <si>
    <t>Can the district free up funds by managing class sizes differently at the elementary schools?</t>
  </si>
  <si>
    <t>Can the district free up funds by managing class sizes differently at the middle school level?</t>
  </si>
  <si>
    <t>Can the district free up funds by managing class sizes differently at the high schools?</t>
  </si>
  <si>
    <t>At the elementary level, are there firm class size caps, such that the addition of one student over the cap would result in another classroom being required?</t>
  </si>
  <si>
    <r>
      <t xml:space="preserve">At the elementary level, are teachers transferred to a different teaching assignment and/or school in order to better manage class size </t>
    </r>
    <r>
      <rPr>
        <u/>
        <sz val="11"/>
        <color theme="1"/>
        <rFont val="Calibri"/>
        <family val="2"/>
        <scheme val="minor"/>
      </rPr>
      <t>before the school year starts</t>
    </r>
    <r>
      <rPr>
        <sz val="11"/>
        <color theme="1"/>
        <rFont val="Calibri"/>
        <family val="2"/>
        <scheme val="minor"/>
      </rPr>
      <t>?</t>
    </r>
  </si>
  <si>
    <r>
      <t>Are 1st grade and 5th grade class size policies the same, such that classes in 5th grade cannot have X more students?</t>
    </r>
    <r>
      <rPr>
        <b/>
        <sz val="11"/>
        <color theme="1"/>
        <rFont val="Calibri"/>
        <family val="2"/>
        <scheme val="minor"/>
      </rPr>
      <t xml:space="preserve"> </t>
    </r>
  </si>
  <si>
    <t>Is class size management taken into account when considering questions of school size and/or grade configuration? (As context, it is more difficult to manage to existing class size targets in smaller schools and schools with more grades.)</t>
  </si>
  <si>
    <r>
      <t xml:space="preserve">At the middle school level, are teachers transferred to a different teaching assignment and/or school in order to better manage class size </t>
    </r>
    <r>
      <rPr>
        <u/>
        <sz val="11"/>
        <color theme="1"/>
        <rFont val="Calibri"/>
        <family val="2"/>
        <scheme val="minor"/>
      </rPr>
      <t>before the school year starts</t>
    </r>
    <r>
      <rPr>
        <sz val="11"/>
        <color theme="1"/>
        <rFont val="Calibri"/>
        <family val="2"/>
        <scheme val="minor"/>
      </rPr>
      <t>?</t>
    </r>
  </si>
  <si>
    <t>Yes, for some grade levels and/or courses only</t>
  </si>
  <si>
    <r>
      <t xml:space="preserve">At the high school level, are teachers transferred to a different teaching assignment and/or school in order to better manage class size </t>
    </r>
    <r>
      <rPr>
        <u/>
        <sz val="11"/>
        <color theme="1"/>
        <rFont val="Calibri"/>
        <family val="2"/>
        <scheme val="minor"/>
      </rPr>
      <t>before the school year starts</t>
    </r>
    <r>
      <rPr>
        <sz val="11"/>
        <color theme="1"/>
        <rFont val="Calibri"/>
        <family val="2"/>
        <scheme val="minor"/>
      </rPr>
      <t>?</t>
    </r>
  </si>
  <si>
    <t>Examining staffing levels of non-instructional staff</t>
  </si>
  <si>
    <t>Reducing operational costs</t>
  </si>
  <si>
    <t>Estimated potential additional annual hours for professional development</t>
  </si>
  <si>
    <t>Estimated potential additional annual hours for professional development per teacher</t>
  </si>
  <si>
    <r>
      <t xml:space="preserve">State </t>
    </r>
    <r>
      <rPr>
        <i/>
        <sz val="11"/>
        <color theme="1"/>
        <rFont val="Calibri"/>
        <family val="2"/>
        <scheme val="minor"/>
      </rPr>
      <t>(please select from the drop-down menu)</t>
    </r>
  </si>
  <si>
    <t>N/A - no elementary schools with fewer than 400 students</t>
  </si>
  <si>
    <t>N/A - no middle or high schools with fewer than 400 students</t>
  </si>
  <si>
    <t>Can the district free up funds from school-based administrator positions and/or increase the impact of existing positions?</t>
  </si>
  <si>
    <t>Has the number of Assistant Principals (APs), deans, and/or equivalent positions increased in the past five years?</t>
  </si>
  <si>
    <t>Do elementary schools with fewer than 400 students have full-time APs, deans, and/or equivalent positions?</t>
  </si>
  <si>
    <t>Do middle or high schools with fewer than 400 students have full-time APs, deans, and/or equivalent positions?</t>
  </si>
  <si>
    <t>Part 2. Compare staffing levels to other districts and estimate funds freed up</t>
  </si>
  <si>
    <t>Increase the Impact of Existing Positions Subtotal</t>
  </si>
  <si>
    <t>Grand Total</t>
  </si>
  <si>
    <t>Increase the Impact of Existing Positions Subtotal score from Screening Tool</t>
  </si>
  <si>
    <t>Total APs, deans, and equivalent positions (FTE) if district's staffing levels matched the benchmark</t>
  </si>
  <si>
    <t>Estimated AP, dean, and equicalent positions (FTE) that can be reduced if district's staffing levels matched the benchmark</t>
  </si>
  <si>
    <t>Can the district free up funds from clerical support positions?</t>
  </si>
  <si>
    <t>Are school-based clerical staffing levels determined on a per-pupil basis?</t>
  </si>
  <si>
    <t>Do clerical support staff enter student Individualized Education Plan (IEP) data into an electronic data system?</t>
  </si>
  <si>
    <t>Do central office clerical support staff work through the summer?</t>
  </si>
  <si>
    <t>Do school clerical support staff work through the summer?</t>
  </si>
  <si>
    <t>Are clerical support staff funded through federal entitlement grants (e.g. Title I, Title II, IDEA, Vocational Education)?</t>
  </si>
  <si>
    <t>Estimated clerical support positions (FTE) that can be reduced if the district's staffing levels matched the benchmark</t>
  </si>
  <si>
    <t>Total clerical support positions (FTE) if the district's staffing levels matched the benchmark</t>
  </si>
  <si>
    <t>Part 2. Compare staffing levels to other districts</t>
  </si>
  <si>
    <t>Free up Funds from Library/ Media Specialist Positions Subtotal</t>
  </si>
  <si>
    <t>Free up Funds from School-Based Administrator Positions Subtotal</t>
  </si>
  <si>
    <t>Part 2. Estimate funds freed up by bringing expenditures in line with revenue</t>
  </si>
  <si>
    <t>Part 3. Assess further opportunity to free up funds</t>
  </si>
  <si>
    <t>Can the district free up funds from custodial services?</t>
  </si>
  <si>
    <t>Custodial expenditures as a percent of total operating expenditures in other districts</t>
  </si>
  <si>
    <t>Part 2. Compare custodial expenditures to other districts</t>
  </si>
  <si>
    <t>Part 2. Compare maintenance expenditures to other districts</t>
  </si>
  <si>
    <t>Maintenance expenditures as a percent of total operating expenditures in other districts</t>
  </si>
  <si>
    <t>Percent potential opportunity to free up funds from energy expenditures, based on Screening Tool score</t>
  </si>
  <si>
    <t>Estimated funds freed up from energy expenditures</t>
  </si>
  <si>
    <t>150 or more points</t>
  </si>
  <si>
    <t>200 or more points</t>
  </si>
  <si>
    <t>150-199 points</t>
  </si>
  <si>
    <t>Estimated funds freed up from instructional coaching positions</t>
  </si>
  <si>
    <t>Can the district increase the impact of the coaching model at little to no additional cost?</t>
  </si>
  <si>
    <t>Can the district address mild special needs differently?</t>
  </si>
  <si>
    <t>Estimated funds freed up by addressing mild special needs differently</t>
  </si>
  <si>
    <t>Can the district free up funds by reducing its reliance on alternative schools for students with behavioral challenges?</t>
  </si>
  <si>
    <t>Percent potential opportunity to free up funds by reducing reliance on alternative schools for students with behavioral challenges, based on Screening Tool score</t>
  </si>
  <si>
    <t>Estimated potential funds freed up by reducing reliance on alternative schools for students with behavioral challenges</t>
  </si>
  <si>
    <t>Less than 1%</t>
  </si>
  <si>
    <t>Between 1% and 2%</t>
  </si>
  <si>
    <t>Greater than 2%</t>
  </si>
  <si>
    <t>Can the district free up funds from special education teaching positions?</t>
  </si>
  <si>
    <t>Special education teachers (FTE) per 1,000 students</t>
  </si>
  <si>
    <t>Paraprofessionals (FTE) per 1,000 students</t>
  </si>
  <si>
    <t>Estimated APs, deans, and/or equivalent positions staffing costs</t>
  </si>
  <si>
    <r>
      <rPr>
        <sz val="7"/>
        <color rgb="FF000000"/>
        <rFont val="Calibri"/>
        <family val="2"/>
        <scheme val="minor"/>
      </rPr>
      <t xml:space="preserve"> </t>
    </r>
    <r>
      <rPr>
        <sz val="11"/>
        <color rgb="FF000000"/>
        <rFont val="Calibri"/>
        <family val="2"/>
        <scheme val="minor"/>
      </rPr>
      <t>Has student enrollment decreased in the past 5 years?</t>
    </r>
  </si>
  <si>
    <t>Can the district free up funds from paraprofessional positions?</t>
  </si>
  <si>
    <t>Speech and language therapists (FTE) per 1,000 students</t>
  </si>
  <si>
    <t>Part 2. Compare transportation costs to other districts and estimate funds freed up</t>
  </si>
  <si>
    <t>Cost per bus in other districts</t>
  </si>
  <si>
    <t>Part 3. Compare number of daily runs to other districts and estimate funds freed up</t>
  </si>
  <si>
    <t>Daily runs per bus in other districts</t>
  </si>
  <si>
    <t>Part 2. Compare central office spending to other districts</t>
  </si>
  <si>
    <t>Can the district free up funds by increasing the impact of intervention teaching positions?</t>
  </si>
  <si>
    <t>Part 2. Assess potential opportunity to increase the impact of intervention teaching positions</t>
  </si>
  <si>
    <t>Estimated intervention teaching staffing costs</t>
  </si>
  <si>
    <t>Percent potential opportunity to increase the impact of intervention teaching positions</t>
  </si>
  <si>
    <t>Part 3. Estimate funds freed up by increasing the impact of intervention teaching positions</t>
  </si>
  <si>
    <t>Estimated potential funds freed up by increasing the impact of intervention teaching positions</t>
  </si>
  <si>
    <t>Can the district increase state and federal funding by maximizing free and reduced-priced meals enrollment?</t>
  </si>
  <si>
    <t>How does the district's Medicaid reimbursement per pupil compare to like communities across the state?</t>
  </si>
  <si>
    <t>Do elementary schools have a full-time library/ media specialist?</t>
  </si>
  <si>
    <t>At the secondary level, do schools have more than one certified library/ media specialist per building?</t>
  </si>
  <si>
    <t>Do elementary schools have a library aide in addition to a library/ media specialist?</t>
  </si>
  <si>
    <t>Do secondary schools have a library aide in addition to a library/ media specialist?</t>
  </si>
  <si>
    <t>During library periods at the elementary level, is there typically another teacher present, in addition to the library/ media specialist?</t>
  </si>
  <si>
    <t>During library periods at the secondary level, is there typically another teacher present, in addition to the library/ media specialist?</t>
  </si>
  <si>
    <t>At the elementary level, to what extent is the library used for independent student work, as opposed to group instruction led by a library/ media specialist?</t>
  </si>
  <si>
    <t>At the secondary level, to what extent is the library used for independent student work, as opposed to group instruction led by a library/ media specialist?</t>
  </si>
  <si>
    <t xml:space="preserve">At elementary and middle schools, are library/ media specialists certified positions? </t>
  </si>
  <si>
    <t>At the elementary level, do library/ media specialists have an explicit role in the teaching of reading?</t>
  </si>
  <si>
    <t>At the secondary level, to what extent is library/ media specialists' time dedicated to teaching classes or groups of students?</t>
  </si>
  <si>
    <t>Total library/ media specialists (FTE)</t>
  </si>
  <si>
    <t xml:space="preserve">Average library/ media specialist salary including benefits </t>
  </si>
  <si>
    <t>Estimated library/ media specialist staffing costs</t>
  </si>
  <si>
    <t>Estimated guidance counselor staffing costs</t>
  </si>
  <si>
    <t>Can the district free up funds from guidance counselor positions?</t>
  </si>
  <si>
    <t>Can the district free up funds from blended learning and/or online classes and/or increase the impact at little or no additional cost?</t>
  </si>
  <si>
    <t>Increase the Impact of Blended Learning and/or Online Classes Subtotal</t>
  </si>
  <si>
    <t>Do classroom teachers closely monitor students' progress on the technology-assisted portion of blended learning?</t>
  </si>
  <si>
    <t>Are units of instruction in the technology-assisted portion of blended learning closely aligned to the district's curriculum?</t>
  </si>
  <si>
    <t xml:space="preserve">If the answer to question 1 was "No," this opportunity does not apply to your district. Please continue to another opportunity. </t>
  </si>
  <si>
    <t>How are teachers typically selected to staff blended learning courses?</t>
  </si>
  <si>
    <t>On a volunteer basis</t>
  </si>
  <si>
    <t>Previous assignment</t>
  </si>
  <si>
    <t>NA - do not have blended learning classes</t>
  </si>
  <si>
    <t>Estimated potential funds that can be freed up from blended learning and/or online classes</t>
  </si>
  <si>
    <t>Part 2. Estimate potential opportunity to free up funds</t>
  </si>
  <si>
    <t>Percent potential opportunity to free up funds from blended learning and/or online classes, based on Screening Tool score</t>
  </si>
  <si>
    <t>Total points from Free up Funds from Blended Learning and/or Online Classes Subtotal from Screening Tool</t>
  </si>
  <si>
    <t>Total points from Increase the Impact of Blended Learning and/or Online Classes Subtotal from Screening Tool</t>
  </si>
  <si>
    <t>Key for Percent potential to further increase the impact</t>
  </si>
  <si>
    <t>Can the district free up funds from maintenance services?</t>
  </si>
  <si>
    <t>Not sure</t>
  </si>
  <si>
    <t>State identification rate, adjusted for high-poverty districts</t>
  </si>
  <si>
    <t>15% greater than ID rate</t>
  </si>
  <si>
    <t>Part 3. Estimate current spending that can have greater impact</t>
  </si>
  <si>
    <t xml:space="preserve">In the past 10 years, has the district considered consolidating two or more alternative schools? </t>
  </si>
  <si>
    <t>Total teachers, social workers, and non-administrative professional staff in alternative schools (FTE)</t>
  </si>
  <si>
    <t>Estimated spending on instructional coaching positions</t>
  </si>
  <si>
    <t>Percent potential opportunity to increase the impact of spending on current instructional coaching, based on Screening Tool score</t>
  </si>
  <si>
    <t>Part 2. Assess potential opportunity to increase the impact of current positions</t>
  </si>
  <si>
    <t>Estimated current spending on instructional coaching positions that can have greater impact</t>
  </si>
  <si>
    <t>Estimated spending on remaining APs, deans, and equivalent positions that can have greater impact</t>
  </si>
  <si>
    <t>Part 3. Assess further potential opportunity to increase the impact of spending on remaining positions</t>
  </si>
  <si>
    <t>Percent potential opportunity to increase the impact of spending on remaining library/media specialists, based on Screening Tool score</t>
  </si>
  <si>
    <t>Estimated spending on remaining library/ media specialists that can have a greater impact</t>
  </si>
  <si>
    <t>Part 3. Assess further potential opportunity to increase the impact of current spending</t>
  </si>
  <si>
    <t>Percent potential opportunity to increase the impact of current spending on blended learning and/or online classes' teaching positions, based on Screening Tool score</t>
  </si>
  <si>
    <t xml:space="preserve">Estimated spending on blended learning and/or online classes' teaching positions </t>
  </si>
  <si>
    <t>Estimated spending on blended learning and/or online classes' teaching positions that can have greater impact</t>
  </si>
  <si>
    <t>Has the district created new school assignment policies for students in the past five years?</t>
  </si>
  <si>
    <t>How many months each year do schools typically require heating?</t>
  </si>
  <si>
    <t>How many months each year do schools typically require air conditioning?</t>
  </si>
  <si>
    <t>In the past ten years, has the district had a comprehensive energy audit and implemented most of its recommendations?</t>
  </si>
  <si>
    <t>In the past five years, has the district investigated alternative ways to purchase energy, including cooperative purchasing, hedging, and/or entering long-term purchasing contracts?</t>
  </si>
  <si>
    <t>Benchmark #1 Median of other districts</t>
  </si>
  <si>
    <t>Benchmark #2: Leaner district benchmark</t>
  </si>
  <si>
    <r>
      <t>Do custodians in a given building have overlapping schedules</t>
    </r>
    <r>
      <rPr>
        <sz val="11"/>
        <color rgb="FFFF0000"/>
        <rFont val="Calibri"/>
        <family val="2"/>
        <scheme val="minor"/>
      </rPr>
      <t xml:space="preserve"> </t>
    </r>
    <r>
      <rPr>
        <sz val="11"/>
        <rFont val="Calibri"/>
        <family val="2"/>
        <scheme val="minor"/>
      </rPr>
      <t>(e.g., two custodial shifts overlap during high-use hours such as lunch, but do not overlap in the early morning and late afternoons, when time can be dedicated to cleaning)?</t>
    </r>
  </si>
  <si>
    <t>Last year's total expenditures related to food services, including capital expenditures, staffing and supervision costs, central office management costs, etc.</t>
  </si>
  <si>
    <t>Estimated funds freed up by bringing expenditures in line with revenue</t>
  </si>
  <si>
    <t>In grades K-3, to what extent is additional reading support for students provided by highly-skilled reading teachers?</t>
  </si>
  <si>
    <t>If students struggle academically in grades 4-12, are there general education interventions available and are they expected to be accessed prior to referral for special education services?</t>
  </si>
  <si>
    <t>Has the total number of paraprofessional FTEs increased in the past 5 years?</t>
  </si>
  <si>
    <t>Very few if any are part-time</t>
  </si>
  <si>
    <t>Very few if any receive benefits</t>
  </si>
  <si>
    <t>Benchmark #1: Median of other districts</t>
  </si>
  <si>
    <t>Estimated funds freed up by matching each of two benchmarks</t>
  </si>
  <si>
    <t>Does the district employ speech and language assistants?</t>
  </si>
  <si>
    <t>Estimated speech and language therapy staffing cost</t>
  </si>
  <si>
    <t>Estimated staffing cost if the district's staffing levels matched each of two benchmarks, adjusted for enrollment</t>
  </si>
  <si>
    <t>Estimated special education teaching staffing cost</t>
  </si>
  <si>
    <t>Estimated paraprofessional staffing cost</t>
  </si>
  <si>
    <r>
      <t xml:space="preserve">What is the typical caseload (meaning the number of students seen in a given week) for intervention teachers?
</t>
    </r>
    <r>
      <rPr>
        <i/>
        <sz val="11"/>
        <rFont val="Calibri"/>
        <family val="2"/>
        <scheme val="minor"/>
      </rPr>
      <t>Note: please use "adjusted caseloads" to account for partial FTE, (number of students seen per week divided by FTE)</t>
    </r>
  </si>
  <si>
    <t>Do any schools in the district have a zero-tolerance policy in regards to discipline (i.e. is a student automatically expelled from the school for certain disciplinary infractions)?</t>
  </si>
  <si>
    <t>Estimated staffing cost associated with alternative schools</t>
  </si>
  <si>
    <t>Who is in charge of ensuring all eligible students are enrolled in FARM?</t>
  </si>
  <si>
    <r>
      <t xml:space="preserve">If eligible, does the district utilize </t>
    </r>
    <r>
      <rPr>
        <i/>
        <sz val="11"/>
        <rFont val="Calibri"/>
        <family val="2"/>
        <scheme val="minor"/>
      </rPr>
      <t xml:space="preserve">Provision 2 </t>
    </r>
    <r>
      <rPr>
        <sz val="11"/>
        <rFont val="Calibri"/>
        <family val="2"/>
        <scheme val="minor"/>
      </rPr>
      <t>of the National School Lunch Act that allows high-poverty schools to identify students eligible for FARM on a four-year cycle?</t>
    </r>
  </si>
  <si>
    <t>Are the communications about FARM provided to families in their home languages?</t>
  </si>
  <si>
    <t>Some districts may have the opportunity to identify additional special education services that can be reimbursed by Medicaid. The added Medicaid revenue can be used to invest in other priorities without having to reduce spending.  Districts that successfully maximize Medicaid reimbursement typically have a single point-person in the business office who is charged with tracking and maximizing reimbursements.  The point person develops and monitors systems to identify services that are eligible for reimbursement and ways to track practitioner and/vendor reporting on a monthly basis.  Because eligible services and reimbursement requirements vary significantly by state, potential increases in Medicaid reimbursement will vary significantly.</t>
  </si>
  <si>
    <t>A combination of the above</t>
  </si>
  <si>
    <t xml:space="preserve">Does the district track student achievement for groups of teachers who are being coached and link it to their coach? </t>
  </si>
  <si>
    <t>What percentage of a coach's typical work week does a coach spend working directly with teachers?</t>
  </si>
  <si>
    <t>Do effective teachers lead school and/or districtwide professional development?</t>
  </si>
  <si>
    <t xml:space="preserve">Instructional coaching can be a core part of a district's plan for raising student achievement, but it can also be very expensive. Some districts may have an opportunity to make their coaching models more sustainable by investigating lower-cost service delivery models. Districts that have implemented lower-cost models have leveraged existing district resources by, for example, utilizing the district's most effective teachers as part-time coaches and using standing meetings (e.g., grade-level meetings, faculty meetings) as opportunities for coaching support. </t>
  </si>
  <si>
    <t>Do school schedules include common planning time and/or grade level meetings at least weekly?</t>
  </si>
  <si>
    <t>Estimated instructional coaching staffing cost</t>
  </si>
  <si>
    <t>Have some central office positions been switched to the operating budget from grant funding as grants have come to an end?</t>
  </si>
  <si>
    <t>Has the district devolved professional development or some other central office functions to schools through means such as weighted student funding or principal autonomy in the last five years?</t>
  </si>
  <si>
    <t>Have local residents, civic groups, building leaders, and/or other stakeholders pushed for a smaller central office?</t>
  </si>
  <si>
    <t>Includes costs such as curriculum development, professional development, and program management and support for special populations, including students with disabilities and English language learners</t>
  </si>
  <si>
    <t>Includes costs such as finance and budget services, information services, human resources, insurance, and legal</t>
  </si>
  <si>
    <t>Students per FTE of APs, deans, and equivalent positions</t>
  </si>
  <si>
    <t>Estimated staffing cost</t>
  </si>
  <si>
    <t>Students per FTE of clerical support positions</t>
  </si>
  <si>
    <t>Students per FTE of library/ media specialists</t>
  </si>
  <si>
    <t>At the elementary level, can district leadership describe how the roles of the district's social workers and guidance counselors differ?</t>
  </si>
  <si>
    <t>Students per FTE of guidance counselors</t>
  </si>
  <si>
    <t>Students per FTE of guidance counselor if the district's staffing levels matched the median of other districts</t>
  </si>
  <si>
    <t>Estimated staffing cost if the district's staffing levels matched the median of other districts, adjusted for enrollment</t>
  </si>
  <si>
    <t>Does the technology-assisted portion of blended learning  allow students to advance at their own pace, according to how long it takes them to master a standard or skill?</t>
  </si>
  <si>
    <t>At the high school level, do most schools utilize part-time teachers or teachers shared between schools?</t>
  </si>
  <si>
    <t xml:space="preserve">Notes: (1) Core teachers refers to elementary classroom teachers and secondary teachers who teach core classes, including math, reading/ English Language Arts, science, social studies, and foreign languages; (2) Providing additional opportunities for professional development will require changes to staffing, scheduling, and policies/ procedures; (3) Analysis assumes that all faculty meetings can be devoted to professional development, at least 15 hours of professional development can be embedded during the regular school day per month, and, on average, teachers can receive at least one hour of feedback from coaches and one hour of feedback from principals per month. </t>
  </si>
  <si>
    <t>Note: This opportunity looks specifically at special education teachers who primarily support students with mild-to-moderate disabilities, including teachers in co-teaching, inclusion, resource room, or pullout settings.  This opportunity does NOT include special education teachers who primarily support students with severe needs in substantially-seperate settings, related service providers (e.g., physical therapists, Speech and Langage Pathologosts, occupational therepists), or other staff in the special education department (e.g., IEP team leader, psychologists, paraprofessionals)</t>
  </si>
  <si>
    <t>Yes, substantially smaller</t>
  </si>
  <si>
    <t>Yes, somewhat smaller</t>
  </si>
  <si>
    <t>Fixed coaching FTE by school</t>
  </si>
  <si>
    <t>Mostly highly-effective teachers</t>
  </si>
  <si>
    <t>Mostly new teachers</t>
  </si>
  <si>
    <t>Mostly teachers of average effectiveness</t>
  </si>
  <si>
    <t>Mostly struggling and/or ineffective teachers</t>
  </si>
  <si>
    <t>Student achievement data</t>
  </si>
  <si>
    <t>Introduction</t>
  </si>
  <si>
    <t>Overview</t>
  </si>
  <si>
    <r>
      <t xml:space="preserve">The goal of the Screening Tools is to help identify potential opportunities to reallocate resources to address the district's strategic priorities. Together, they are meant to be a "quick and simple" assessment of a long list of potential opportunities. The Screening Tools guide districts to answer a few, straightforward questions that do not require data collection. The Screening Tools can help districts consider opportunities that at first glance may not have seemed to have a high potential, but are in fact worthy of further investigation. 
There are two main types of resource reallocation opportunities that the Screening Tools can help identify:
1. Can the district </t>
    </r>
    <r>
      <rPr>
        <b/>
        <u/>
        <sz val="11"/>
        <color theme="1"/>
        <rFont val="Calibri"/>
        <family val="2"/>
        <scheme val="minor"/>
      </rPr>
      <t>free up funds for its strategic priorities</t>
    </r>
    <r>
      <rPr>
        <sz val="11"/>
        <color theme="1"/>
        <rFont val="Calibri"/>
        <family val="2"/>
        <scheme val="minor"/>
      </rPr>
      <t xml:space="preserve">?
2. Can the district </t>
    </r>
    <r>
      <rPr>
        <b/>
        <u/>
        <sz val="11"/>
        <color theme="1"/>
        <rFont val="Calibri"/>
        <family val="2"/>
        <scheme val="minor"/>
      </rPr>
      <t xml:space="preserve">increase the impact of current spending </t>
    </r>
    <r>
      <rPr>
        <sz val="11"/>
        <color theme="1"/>
        <rFont val="Calibri"/>
        <family val="2"/>
        <scheme val="minor"/>
      </rPr>
      <t xml:space="preserve">at little or no additional cost, thus reducing the need to free up funds for priorities?
Some opportunities are a combination of both. The Screening Tools will help the district consider a wide range of opportunities in both of these categories. </t>
    </r>
  </si>
  <si>
    <t>What will you get out of this activity?</t>
  </si>
  <si>
    <t>An understanding of which opportunities may be relevant to the districts and are worthy of further consideration and analysis.</t>
  </si>
  <si>
    <t>An understanding of which three to six potential opportunities are worthy of a more detailed, rigorous analysis, because they have the highest potential financial impact.</t>
  </si>
  <si>
    <t>When should you do this activity?</t>
  </si>
  <si>
    <r>
      <t xml:space="preserve"> The Screening Tools are intended to identify opportunities that have the potential to free up funds to address the district's strategic priorities. Districts should use these Screening Tools</t>
    </r>
    <r>
      <rPr>
        <b/>
        <sz val="11"/>
        <rFont val="Calibri"/>
        <family val="2"/>
        <scheme val="minor"/>
      </rPr>
      <t xml:space="preserve"> after identifying the cost of their priorities</t>
    </r>
    <r>
      <rPr>
        <sz val="11"/>
        <rFont val="Calibri"/>
        <family val="2"/>
        <scheme val="minor"/>
      </rPr>
      <t>, so that they know in advance the target they are aiming to achieve.</t>
    </r>
  </si>
  <si>
    <r>
      <t xml:space="preserve">The Sizing Tools are intended as a follow up to the Screening Tools. </t>
    </r>
    <r>
      <rPr>
        <b/>
        <sz val="11"/>
        <color theme="1"/>
        <rFont val="Calibri"/>
        <family val="2"/>
        <scheme val="minor"/>
      </rPr>
      <t xml:space="preserve">After districts have identified high-potential opportunities </t>
    </r>
    <r>
      <rPr>
        <sz val="11"/>
        <color theme="1"/>
        <rFont val="Calibri"/>
        <family val="2"/>
        <scheme val="minor"/>
      </rPr>
      <t>using the Screening Tools, districts may complete the Sizing Tools that correspond to those high-potential opportunities.</t>
    </r>
  </si>
  <si>
    <t>How long will it take to complete?</t>
  </si>
  <si>
    <r>
      <t xml:space="preserve">The Screening Tools are intended to be completed in a relatively short period of time. It should take districts approximately </t>
    </r>
    <r>
      <rPr>
        <b/>
        <sz val="11"/>
        <color theme="1"/>
        <rFont val="Calibri"/>
        <family val="2"/>
        <scheme val="minor"/>
      </rPr>
      <t>half a day to complete all 31 Screening Tools</t>
    </r>
    <r>
      <rPr>
        <sz val="11"/>
        <color theme="1"/>
        <rFont val="Calibri"/>
        <family val="2"/>
        <scheme val="minor"/>
      </rPr>
      <t xml:space="preserve">, provided the right people are in the room. </t>
    </r>
  </si>
  <si>
    <t>Who should be involved?</t>
  </si>
  <si>
    <r>
      <t xml:space="preserve">A </t>
    </r>
    <r>
      <rPr>
        <b/>
        <sz val="11"/>
        <color theme="1"/>
        <rFont val="Calibri"/>
        <family val="2"/>
        <scheme val="minor"/>
      </rPr>
      <t xml:space="preserve">wide group of district leaders </t>
    </r>
    <r>
      <rPr>
        <sz val="11"/>
        <color theme="1"/>
        <rFont val="Calibri"/>
        <family val="2"/>
        <scheme val="minor"/>
      </rPr>
      <t>should work to complete the Screening Tools together or as smaller content-specific teams. Teams should include all relevant department heads and well as their "second-in-commands," who have a detailed knowledge of current practices. For example, a Screening Tool that aims to assess, "Can the district increase state and federal funding by maximizing free and reduced-priced meals enrollment?" would likely require the head of federal programs, the Title I point person, and the head of food services to help complete the tool.</t>
    </r>
  </si>
  <si>
    <r>
      <t xml:space="preserve">The </t>
    </r>
    <r>
      <rPr>
        <b/>
        <sz val="11"/>
        <color theme="1"/>
        <rFont val="Calibri"/>
        <family val="2"/>
        <scheme val="minor"/>
      </rPr>
      <t xml:space="preserve">Chief Financial Officer should coordinate the use </t>
    </r>
    <r>
      <rPr>
        <sz val="11"/>
        <color theme="1"/>
        <rFont val="Calibri"/>
        <family val="2"/>
        <scheme val="minor"/>
      </rPr>
      <t>of the Sizing Tools, seeking input and data from knowledgeable parties. For example, a Sizing Tools that aims to estimate the opportunity "Can the district increase state and federal funding by maximizing free and reduced-priced meals enrollment?" would likely require the Chief Financial Officer to work with the head of federal programs and the "second-in-command" to gather the needed data and complete the tool.</t>
    </r>
  </si>
  <si>
    <t>Note on Scoring</t>
  </si>
  <si>
    <t>Notes &amp; Caveats</t>
  </si>
  <si>
    <t>Benchmark #1: National benchmark</t>
  </si>
  <si>
    <t>Benchmark #2: High-performing district benchmark</t>
  </si>
  <si>
    <t>NA - very little funds managed at the district level</t>
  </si>
  <si>
    <t>NA - very little funds managed at the school level</t>
  </si>
  <si>
    <t>For the portion of Title I funds managed at the district level by district leaders,  was Title I used to fund a few key districtwide strategic priorities last year?</t>
  </si>
  <si>
    <t>For the portion of Title I funds managed at the school level by principals or other school staff, was Title I used to fund a few of the schools' key strategic priorities last year?</t>
  </si>
  <si>
    <t>Part 3. Estimate additional hours of professional development at no additional cost</t>
  </si>
  <si>
    <t>Increasing class sizes in core classes sub-total</t>
  </si>
  <si>
    <t>Increasing class sizes in non-core classes sub-total</t>
  </si>
  <si>
    <t>Can the district free up funds from classroom and other instructional technology?</t>
  </si>
  <si>
    <t>Are there behavioral programs and/or behavioral specialists in the traditional schools, specifically  responsible for working with students and teachers to keep students with challenging behavior issues in traditional schools?</t>
  </si>
  <si>
    <t>How were the current instructional coaches selected?</t>
  </si>
  <si>
    <t xml:space="preserve">Avoid RIF/layoff </t>
  </si>
  <si>
    <t>To remove from classroom</t>
  </si>
  <si>
    <t>Based on the number of teachers who will receive coaching</t>
  </si>
  <si>
    <t xml:space="preserve">Based on student enrollment </t>
  </si>
  <si>
    <t>Can the district easily and accurately produce transportation reports that include duration of each run and the number of students on each run in the morning and afternoon on any given day and are these reports used to adjust routes or stops?</t>
  </si>
  <si>
    <t>Estimated maximum funds freed up by matching daily runs per bus in other districts</t>
  </si>
  <si>
    <t>Providing transportation for students is often very costly. Some districts have reduced spending on transportation by switching to lower-cost providers, making routing more efficient, and/or better utilizing their fleet of buses. 
Note: This opportunity includes general education transportation, and does not include special education transportation</t>
  </si>
  <si>
    <t>In the past ten years, has the district investigated performance contracts with energy providers or auditors to reduce energy use in exchange for a percentage of the savings?</t>
  </si>
  <si>
    <t>As with any non-instructional expenditure, a reduction in spending on energy can enable a district to shift funds to other activities that can have a greater impact on student learning. Energy costs often represent a significant part of the operating budget, especially for older school buildings and systems. Furthermore, principals rarely have an incentive to reduce energy spending even though these are building-based costs that can be managed. Some districts have reduced energy costs by upgrading older systems, managing purchasing differently, and/or providing incentives to principals to conserve energy.
Note: This opportunity includes all energy expenditures, including heating, cooling, gas, and electricity use.</t>
  </si>
  <si>
    <t>Note: This opportunity includes all energy expenditures, including heating, cooling, gas, and electricity use.</t>
  </si>
  <si>
    <t>NA - no contracts with vendors</t>
  </si>
  <si>
    <t>Estimated maintenance expenditures if the district's maintenance expenditures as a percent of total operating expenditures matched each of two benchmarks</t>
  </si>
  <si>
    <t>Percent potential opportunity to free up additional funds from food services, based on Screening Tool score</t>
  </si>
  <si>
    <t xml:space="preserve">Estimated additional potential funds freed up from food services </t>
  </si>
  <si>
    <t>For students with IEPs transferring into the district, to what extent are IEPs reviewed centrally for alignment to the district's service delivery model and eligibility criteria?</t>
  </si>
  <si>
    <t>For students in grades K-3 who are not reading on grade level, to what extent do they receive reading support that is both outside of special education and in addition to core classroom reading instruction?</t>
  </si>
  <si>
    <t>Estimated number of students identified for special education services if the district identification rate matched that of the state, adjusted for high-poverty districts</t>
  </si>
  <si>
    <t>Approximate number of students identified for special education services in the district 
(based on total student enrollment times district identification rate)</t>
  </si>
  <si>
    <t>Paraprofessionals play an important role in serving students with special needs. However, overreliance on paraprofessional support - particularly academic support - does not typically promote sufficient student learning or independence. Some districts have an opportunity to shift paraprofessional support to more effective instruction from highly-skilled teachers.
Note: This opportunity only includes special education paraprofessionals. It does not include paraprofessionals assigned to support whole general education classrooms (e.g. Kindergarten paraprofessionals)</t>
  </si>
  <si>
    <t>What portion of practitioners who provide eligible services completed the paperwork required for reimbursement last month (e.g., speech and language therapists, occupational therapists, nurses, physical therapists)?</t>
  </si>
  <si>
    <t>Estimated maximum increase in Medicaid reimbursement</t>
  </si>
  <si>
    <t>Prior to being hired as instructional coaches, was there evidence available to show that students of the coaches achieved above-average growth?</t>
  </si>
  <si>
    <t>Does the district exit ineffective coaches by returning them to the classroom or other means?</t>
  </si>
  <si>
    <t>Which teachers receive coaching support?</t>
  </si>
  <si>
    <t>Based on seniority</t>
  </si>
  <si>
    <t>Total coaching positions (FTE)</t>
  </si>
  <si>
    <t>Can the district free up funds from central office spending?</t>
  </si>
  <si>
    <t>Spending as percent of total operating budget</t>
  </si>
  <si>
    <t>Spending as percent of total operating budget in other districts</t>
  </si>
  <si>
    <t>Percent potential opportunity to increase the impact of spending on remaining APs, deans, and/or equivalent positions, based on Screening Tool score</t>
  </si>
  <si>
    <t>Total assistant principals (APs), deans, and/or equivalent positions (FTE)</t>
  </si>
  <si>
    <t xml:space="preserve">Effective clerical support allows schools and school districts to operate more efficiently and effectively. Due to older and/or inefficient systems, tools and/or processes, some districts have a higher level of clerical support than is needed or compared to other, similar districts. Some districts may have an opportunity to structure and staff clerical support differently to provide the same - or better - service with fewer staff.
Note: Clerical support positions can look different from district to district.  This screening is based on a relatively broad definition of clerical support positions.  Clerical support positions in this instance are meant to include positions such as (but not necessarily limited to) school secretaries, administrative assistants, data entry staff, bookkeepers/bookkeeper assistants, payroll clerks, human resource support staff.  </t>
  </si>
  <si>
    <r>
      <t xml:space="preserve">Assistant Principals (APs), deans, and/or equivalent positions can serve as key instructional leaders in schools, playing an important role in developing teaching talent and managing the school. However, some districts may have an opportunity to </t>
    </r>
    <r>
      <rPr>
        <b/>
        <i/>
        <u/>
        <sz val="11"/>
        <color theme="1"/>
        <rFont val="Calibri"/>
        <family val="2"/>
        <scheme val="minor"/>
      </rPr>
      <t>free up funds from these positions</t>
    </r>
    <r>
      <rPr>
        <i/>
        <sz val="11"/>
        <color theme="1"/>
        <rFont val="Calibri"/>
        <family val="2"/>
        <scheme val="minor"/>
      </rPr>
      <t xml:space="preserve">, as these positions may be staffed at higher levels than are needed to provide effective building management or compared to other, similar districts. Districts that maximize APs, deans, and/or other equivalent positions carefully match need to staffing level and often do not rely on a a per building allocation model. Additionally, some districts may have an opportunity to </t>
    </r>
    <r>
      <rPr>
        <b/>
        <i/>
        <u/>
        <sz val="11"/>
        <color theme="1"/>
        <rFont val="Calibri"/>
        <family val="2"/>
        <scheme val="minor"/>
      </rPr>
      <t>increase the impact of existing positions</t>
    </r>
    <r>
      <rPr>
        <i/>
        <sz val="11"/>
        <color theme="1"/>
        <rFont val="Calibri"/>
        <family val="2"/>
        <scheme val="minor"/>
      </rPr>
      <t xml:space="preserve">, as APs, deans, and/or equivalent positions may perform activities and tasks that others could do (e.g., bus duty, student supervision).
Note: Building administrator positions can look different from district to district.  This screening is based on a relatively broad definition of building administrator positions.  Building administrator positions in this instance are meant to include positions such assistant principals, deans, department heads, or other equivalent positions, but does </t>
    </r>
    <r>
      <rPr>
        <i/>
        <u/>
        <sz val="11"/>
        <color theme="1"/>
        <rFont val="Calibri"/>
        <family val="2"/>
        <scheme val="minor"/>
      </rPr>
      <t xml:space="preserve">not </t>
    </r>
    <r>
      <rPr>
        <i/>
        <sz val="11"/>
        <color theme="1"/>
        <rFont val="Calibri"/>
        <family val="2"/>
        <scheme val="minor"/>
      </rPr>
      <t xml:space="preserve">include principals. </t>
    </r>
  </si>
  <si>
    <t>Guidance counselors play an important role in scheduling, college planning and placement, and providing other support for students, particularly at the secondary level. However, sometimes staffing allocation rules result in a higher level of guidance support than is needed or than other, similar districts have. As a result, some districts may have an opportunity to shift resources to other strategic priorities. In addition, some districts may be able to provide the same level of service or more effective services by changing the service delivery model. For example, at the elementary level, counseling support may be provided more effectively by social workers, who are highly trained in counseling children. 
Note: Guidance counselor positions can look different from district to district.  This screening is based on a relatively narrow definition of guidance counselor positions.  Guidance counselor positions in this instance are meant to include professional staff who primarily provide academic counseling support to students, including college counseling, course selection, etc. For the purposes of this tool, they are not meant to include professional staff who primarily provide mental health or other non-academic counseling support to students.</t>
  </si>
  <si>
    <t>Note: Guidance counselor positions can look different from district to district.  This screening is based on a relatively narrow definition of guidance counselor positions.  Guidance counselor positions in this instance are meant to include professional staff who primarily provide academic counseling support to students, including college counseling, course selection, etc. For the purposes of this tool, they are not meant to include professional staff who primarily provide mental health or other non-academic counseling support to students.</t>
  </si>
  <si>
    <t>While students are completing work for online courses, does a certified teacher employed by the district oversee students?</t>
  </si>
  <si>
    <t>Note: (1) Blended learning can look different from district to district. This opportunity focuses on the computer-assisted component(s) of districts' blended learning offerings; (2) This analysis focuses on staffing only.  Some districts may have a further opportunity to free up funds from hardware, software, and/or other costs associated with blended learning and/or online classes; (3) Use the average salary for all certified teaching positions, not the average for blended learning or online course staff only</t>
  </si>
  <si>
    <t xml:space="preserve">Note: Library/ media specialist positions can look different from district to district.  This screening is based on a relatively broad definition of library/ media specialist positions.  Library/ media specialist positions in this instance are meant to include full-time professional staff, including positions such as librarians, library specialists, media specialists, etc. </t>
  </si>
  <si>
    <t>Before instructional technology is purchased, is there a clear understanding of how the technology will impact student learning and support the district's strategic priorities?</t>
  </si>
  <si>
    <t>Do most teachers have early release days and/or full days devoted to professional development, planning, or orientation?</t>
  </si>
  <si>
    <t>Yes, the equivalent of 1 full day per year</t>
  </si>
  <si>
    <t>Yes, the equivalent of 2 full days per year</t>
  </si>
  <si>
    <t>Yes, the equivalent of 3 or 4 full days per year</t>
  </si>
  <si>
    <t>Yes, the equivalent of 5 or more full days per year</t>
  </si>
  <si>
    <t>Some schools and districts have adopted extended school days and/or years as a core strategy in their efforts to improve student achievement. Most extended school day initiatives aim to provide one to two hours of additional time per day for student instruction. Others provide an extended school year of more than the typical 180 days. Extended school days and/or years can be very costly, particularly in terms of additional staff time. Some districts have realized the benefits of extended school days and/or years at a lower cost by staggering staff schedules and/or school calendars, seeking lower-cost partners, and paying for staff time strategically. 
Extended school day and/or year programs can look different from district to district. This opportunity includes programs that increase the amount of student learning time during the regular school day and/or year for some or all students in a given school and/or district, but does not include traditional forms of summer school.</t>
  </si>
  <si>
    <t>Managing to existing class size targets sub-total</t>
  </si>
  <si>
    <t>Are different class sizes for core versus non-core classes permitted under the existing collective bargaining agreement(s)?</t>
  </si>
  <si>
    <t>At the high school level, does the district have minimum enrollment policies for non-core classes (e.g., art, music, PE)?</t>
  </si>
  <si>
    <t>At the middle school level, does the district have minimum enrollment policies for non-core classes (e.g., art, music, PE)?</t>
  </si>
  <si>
    <t>Benchmark #1: Typical district benchmark</t>
  </si>
  <si>
    <t>Estimated funds freed up by matching cost per bus in other districts</t>
  </si>
  <si>
    <t>Last year's total operating expenditures</t>
  </si>
  <si>
    <t>Last year's total maintenance expenditures</t>
  </si>
  <si>
    <t>Last year's total custodial expenditures</t>
  </si>
  <si>
    <t>Estimated reduction in students identified for special education services if special education identification rate matched state (number of students)</t>
  </si>
  <si>
    <t>Note: Wyoming had too low a number of special education students to have a rate, so used the national average</t>
  </si>
  <si>
    <t xml:space="preserve">Notes: (1) Staffing levels adjusted for special education identification rate; (2) This opportunity looks at speech and language therapist positions only, and does not include speech and language assistants or other related services providers; (3) For the purposes of this analysis, benchmark data are based on large districts with enrollments of 25,000 or more students. </t>
  </si>
  <si>
    <t xml:space="preserve">Note: (1) Staffing levels adjusted for special education identification rate; (2) This opportunity only includes special education paraprofessionals. It does not include paraprofessionals assigned to support whole general education classrooms (e.g. Kindergarten paraprofessionals); (3) For the purposes of this analysis, benchmark data are based on large districts with enrollments of 25,000 or more students. </t>
  </si>
  <si>
    <t>Last year's total Title I allocation</t>
  </si>
  <si>
    <t>Note: The impact of this opportunity will vary state-by-state, depending on state allocation rules for Title I funds.</t>
  </si>
  <si>
    <t>Estimated potential increase in Title I allocation</t>
  </si>
  <si>
    <t>Note: Do not include personnel or expenditures that are budgeted centrally but take place in schools (e.g., special education personnel, related services personnel)</t>
  </si>
  <si>
    <t>Total school-based clerical support positions (FTE)</t>
  </si>
  <si>
    <t>Total central office clerical support positions (FTE)</t>
  </si>
  <si>
    <t xml:space="preserve">
Note: Building administrator positions can look different from district to district.  This opportunity is based on a relatively broad definition of building administrator positions.  Building administrator positions in this instance are meant to include positions such assistant principals, deans, department heads, or other equivalent positions, but does not include principals. </t>
  </si>
  <si>
    <t xml:space="preserve">Note: Clerical support positions can look different from district to district.  This opportunity is based on a relatively broad definition of clerical support positions.  Clerical support positions in this instance are meant to include positions such as (but not necessarily limited to) school secretaries, administrative assistants, data entry staff, bookkeepers/bookkeeper assistants, payroll clerks, human resource support staff.  </t>
  </si>
  <si>
    <t>Students per library/ media specialist if the district's staffing levels matched the median of other districts</t>
  </si>
  <si>
    <t>Estimated staffing costs if the district's staffing levels matched the median of other districts, adjusted for enrollment</t>
  </si>
  <si>
    <t>Estimated funds freed up by matching median of other districts</t>
  </si>
  <si>
    <t>Total teachers devoted to blended learning and online classes (FTE)</t>
  </si>
  <si>
    <t>Estimated current Title I spending that can have greater impact</t>
  </si>
  <si>
    <t>Estimated number of students served in out-of-district special education placements if the district out-of-district rate matched the nationwide rate</t>
  </si>
  <si>
    <t>Estimated reduction in students served in out-of-district placements if the district rate and the nationwide rate (number of students)</t>
  </si>
  <si>
    <t>Estimated funds freed up by reducing reliance on out-of-district special education placements</t>
  </si>
  <si>
    <t>Total contracted teacher work time during which students are not present, including early release days and/or full days devoted to professional development, planning, and/or orientation per teacher (in days)</t>
  </si>
  <si>
    <t>Note: Analysis does not include some forms of professional development, including time for collaboration and/or other professional development activities embedded during the regular school day and year, costs associated with teacher observation and feedback, increases in pay tied to advanced degrees, administrative costs associated with managing professional development, supplies and materials, etc. A deeper dive should include all associated costs.</t>
  </si>
  <si>
    <t>Last year's expenditures on all stipends provided to teachers for collaboration and/or other professional development activities</t>
  </si>
  <si>
    <t>Estimated funds freed up from stipends provided to teachers for collaboration and/or other professional development activities</t>
  </si>
  <si>
    <t>Part 2. Compare teacher attendance rate to other districts</t>
  </si>
  <si>
    <t>Approximate number of teachers absent per day</t>
  </si>
  <si>
    <t>Notes: (1) Estimated costs of substitute teachers include salary costs only. A deeper dive should include administrative costs associated with managing substitute and other related costs; (2) This opportunity includes absences for personal days and sick days, but does not include absences associated with long-term leaves.</t>
  </si>
  <si>
    <t>Notes: (1) Use the average salary including benefits for all certified teaching positions, not the average for extended school day and/or year staff only; (2) Analysis does not take into account full costs of providing extended school days and/or years, including administrative costs, contracts with partners, transportation, etc; (3) Extended school day and/or year programs can look different from district to district. This opportunity includes programs that increase the amount of student learning time during the regular school day and/or year for some or all students in a given school and/or district, but does not include traditional forms of summer school.</t>
  </si>
  <si>
    <t>Call or email a districtwide contact</t>
  </si>
  <si>
    <r>
      <t xml:space="preserve">Districts invest a significant portion of their budgets toward "professional development" for their teachers, which, defined broadly, includes all time teachers spend on activities aimed at increasing their effectiveness. The full costs of professional development are often much larger than districts expect and are often much larger than they appear in the budget. In some districts, much of the spending on professional development does not lead to improved student outcomes. Professional development must be sustained, intensive, differentiated, and focused in order to have an impact on student achievement.  Districts have taken two inter-related approaches to improving the cost-effectiveness of professional development: 1) Reduce or eliminate ineffective efforts, and 2) Expand effective professional development efforts at little or no additional costs. 
</t>
    </r>
    <r>
      <rPr>
        <b/>
        <i/>
        <u/>
        <sz val="11"/>
        <color theme="1"/>
        <rFont val="Calibri"/>
        <family val="2"/>
        <scheme val="minor"/>
      </rPr>
      <t xml:space="preserve">Expand effective professional development efforts at little or no additional costs: </t>
    </r>
    <r>
      <rPr>
        <i/>
        <sz val="11"/>
        <color theme="1"/>
        <rFont val="Calibri"/>
        <family val="2"/>
        <scheme val="minor"/>
      </rPr>
      <t>Some districts may have an opportunity to provide more professional development opportunities for core teachers - who provide instruction to students in key subject areas - without significantly increasing spending. This may include aligning existing time and resources toward collaboration and other professional development efforts.
Note: "Core teachers" refers to elementary classroom teachers and secondary teachers who teach core classes, including math, English Language Arts, science, social studies, and foreign languages.</t>
    </r>
  </si>
  <si>
    <r>
      <t xml:space="preserve">Districts invest a significant portion of their budgets toward "professional development" for their teachers, which, defined broadly, includes all time teachers spend on activities aimed at increasing their effectiveness. The full costs of professional development are often much larger than districts expect and are often much larger than they appear in the budget. In some districts, much of the spending on professional development does not lead to improved student outcomes. Professional development must be sustained, intensive, differentiated, and focused in order to have an impact on student achievement. Districts have taken two inter-related approaches to improving the cost-effectiveness of professional development: 1) Reduce or eliminate ineffective efforts, and 2) Expand effective professional development efforts at little or no additional costs. 
</t>
    </r>
    <r>
      <rPr>
        <b/>
        <i/>
        <u/>
        <sz val="11"/>
        <rFont val="Calibri"/>
        <family val="2"/>
        <scheme val="minor"/>
      </rPr>
      <t>Reduce or eliminate ineffective efforts</t>
    </r>
    <r>
      <rPr>
        <i/>
        <sz val="11"/>
        <rFont val="Calibri"/>
        <family val="2"/>
        <scheme val="minor"/>
      </rPr>
      <t>: Some districts have shifted spending toward more effective and cost-effective professional development efforts by measuring the effectiveness of all activities and reducing or eliminating ineffective spending. For example, some districts have reduced or eliminated spending on short-term conferences and workshops, which by definition do not provide intensive or sustained support to teachers. Other districts have reduced professional development that is provided outside of the regular school day or year, which is often very costly and often not as effective as job-embedded efforts.</t>
    </r>
  </si>
  <si>
    <t>Some students with severe disabilities require highly-specialized programs and support. In many cases, districts enroll these students in out-of-district programs, which can often be very costly. Some districts have expanded their in-district programming for students with more severe disabilities in order to serve more students in-district. This not only allows students to be served closer to home, but also allows districts to provide appropriate services at a lower cost.</t>
  </si>
  <si>
    <t xml:space="preserve">Yes, significant increase </t>
  </si>
  <si>
    <t xml:space="preserve">Yes, some increase </t>
  </si>
  <si>
    <t xml:space="preserve">Little or no increase </t>
  </si>
  <si>
    <t>Yes, most online courses</t>
  </si>
  <si>
    <t>Yes, some online courses</t>
  </si>
  <si>
    <t>At the elementary level, do guidance counselors spend at least half their time directly working with students?</t>
  </si>
  <si>
    <t>Yes, most guidance counselors</t>
  </si>
  <si>
    <t>Yes, many guidance counselors</t>
  </si>
  <si>
    <t>Yes, some guidance counselors</t>
  </si>
  <si>
    <t>Over the past five years, have clerical positions been reduced in similar proportion to any reductions in teaching or administrative positions?</t>
  </si>
  <si>
    <r>
      <t xml:space="preserve">Library/ media specialists can play an important role in supporting teaching and learning, particularly in elementary reading. However, some districts may have an opportunity to </t>
    </r>
    <r>
      <rPr>
        <b/>
        <i/>
        <u/>
        <sz val="11"/>
        <rFont val="Calibri"/>
        <family val="2"/>
        <scheme val="minor"/>
      </rPr>
      <t>free up funds from these positions</t>
    </r>
    <r>
      <rPr>
        <i/>
        <sz val="11"/>
        <rFont val="Calibri"/>
        <family val="2"/>
        <scheme val="minor"/>
      </rPr>
      <t xml:space="preserve">, as library/ media specialists may be staffed at higher levels than are needed and/or spend limited time with groups of students. Districts that maximize library/ media specialists carefully match need to staffing level and often do not rely on a per-building allocation model.  Additionally, some districts may have an opportunity to </t>
    </r>
    <r>
      <rPr>
        <b/>
        <i/>
        <u/>
        <sz val="11"/>
        <rFont val="Calibri"/>
        <family val="2"/>
        <scheme val="minor"/>
      </rPr>
      <t>increase the impact of the positions</t>
    </r>
    <r>
      <rPr>
        <i/>
        <sz val="11"/>
        <rFont val="Calibri"/>
        <family val="2"/>
        <scheme val="minor"/>
      </rPr>
      <t xml:space="preserve">, as library/media specialists may not play a strategic role in teaching and learning. 
Note: Library/ media specialist positions can look different from district to district.  This screening is based on a relatively broad definition of library/ media specialist positions.  Library/ media specialist positions in this instance are meant to include full-time professional staff, including positions such as librarians, library specialists, media specialists, etc. </t>
    </r>
  </si>
  <si>
    <t>Some districts can effectively support their schools with a leaner central office. Streamlining central office functions, clarifying roles and responsibilities between schools and central office, and eliminating ineffective services can free up funds without reducing school-based spending.
Note: Do not include personnel or expenditures that are budgeted centrally but take place in schools (e.g., special education personnel, related services personnel)</t>
  </si>
  <si>
    <t>Does the district have an evidence-based system for 
identifying highly-effective teachers?</t>
  </si>
  <si>
    <t>How are current coaches assigned?</t>
  </si>
  <si>
    <t>Does the business office know what all the specific services are that are eligible for Medicaid reimbursement in the state?</t>
  </si>
  <si>
    <t>Can the district increase state and federal funding by maximizing free and reduced-priced meals (FARM) enrollment?</t>
  </si>
  <si>
    <t xml:space="preserve">Speech and language therapists play an important role in serving students with special needs. In some cases, districts may be able to provide the same or higher levels of service with fewer therapists by clarifying staffing guidelines, service delivery models, and/or entrance and exit criteria for services.
Note: This opportunity looks at speech and language therapist positions only, and does not include speech and language assistants or other related services providers. </t>
  </si>
  <si>
    <t>Has the number of speech and language therapists increased in the past 5 years?</t>
  </si>
  <si>
    <t>At the elementary level, are most speech and language therapists assigned to a single building?</t>
  </si>
  <si>
    <t>What is the average caseload of an speech and language therapist?</t>
  </si>
  <si>
    <t xml:space="preserve">Some students with mild-to-moderate disabilities require targeted special education services provided through Individualized Education Plans (IEPs). However, which students have been found eligible for IEPs can vary widely from school-to-school due to unclear or inconsistent eligibility criteria. Furthermore, in some cases, students who are referred for special education may not have been referred if they had had access to high-quality early intervention support. Some districts that have addressed mild special needs differently have ensured that only students who meet clear, rigorous, and consistently-applied criteria receive special education services, while all students have access to effective early intervention support, as needed, through general education. Since special education services are generally more costly than general education services, some districts may have an opportunity to shift some special education funds toward other district priorities while providing more effective services. </t>
  </si>
  <si>
    <t xml:space="preserve">Food services can be costly if not closely managed. Districts that have reduced spending on food services have increased student participation, closely tracked key performance indicators, and/or explored lower-cost providers who specialize in food services. Some districts have also succeeded in making food services a revenue-generating department.  </t>
  </si>
  <si>
    <t>NA - no contract with a food service vendor</t>
  </si>
  <si>
    <t>NA - There have been no recent shifts to healthier food</t>
  </si>
  <si>
    <t>If the district contracts with a food service vendor, has the district changed its food service vendor in the past five years?</t>
  </si>
  <si>
    <t>Has the district changed its food suppliers in the past five years?</t>
  </si>
  <si>
    <t>If the district subcontracts custodial services, has the district closely reviewed contracts and/or changed vendors in the past five years?</t>
  </si>
  <si>
    <t>Does the district transport many general education students in grades 7-12 in school buses?</t>
  </si>
  <si>
    <t>Does the district transport general education students who are not mandated under state law?</t>
  </si>
  <si>
    <t>Has spending on transportation increased in the past 3 years?</t>
  </si>
  <si>
    <t>Do most buses make more than one run in the morning and more than one run in the afternoon?</t>
  </si>
  <si>
    <t>Are students whose primary disability is mild autism served out-of-district?</t>
  </si>
  <si>
    <t>Notes: (1) Estimated savings are adjusted for per-pupil spending; (2) Analysis assumes that addressing mild special needs differently through improved early intervention support and clearer eligibility criteria would  allow a district to reduce the number of students requiring special education services; (3) For the purposes of this analysis, the state special education identification rate has been adjusted for high-poverty districts. Lower-poverty districts may have an even greater opportunity to reduce the number of students requiring special education services.</t>
  </si>
  <si>
    <t>Can the district free up funds from library/ media specialist positions and/or increase the impact of existing positions?</t>
  </si>
  <si>
    <t>Instructional coaching for teachers can be a powerful lever for raising student achievement, but can be very expensive. Districts that have seen the greatest results from instructional coaching efforts have hired only highly-effective coaches, focused support on high-potential teachers, provided coaches with focused professional development and support, and tracked the impact of coaching on student achievement. 
Note: This opportunity includes all positions devoted to observing teachers, providing feedback, and coaching support to teachers, but does not include administrators (e.g. principals, assistant principals)</t>
  </si>
  <si>
    <t>Note: This opportunity includes all positions devoted to observing teachers, providing feedback, and coaching support to teachers, but does not include administrators (e.g. principals, assistant principals)</t>
  </si>
  <si>
    <t>Percent potential funds freed up from instructional coaching positions, based on Screening Tool score</t>
  </si>
  <si>
    <t xml:space="preserve">Note: The Sizing Tools can identify opportunities that are worth further analysis, but are not intended to replace a "deep dive." More rigorous analysis is required to accurately estimate the potential financial impact of the most promising opportunities. </t>
  </si>
  <si>
    <t xml:space="preserve">The Sizing Tools can identify opportunities that are worth further analysis, but are not intended to replace a "deep dive." More rigorous analysis is required to accurately estimate the potential financial impact of the most promising opportunities. </t>
  </si>
  <si>
    <t>Notes: (1) Funds freed up may be less depending on the structure of compensation to drivers as well as other state or local factors; (2) Only include general education transportation in this analysis</t>
  </si>
  <si>
    <t xml:space="preserve">Providing alternative schools for students with behavioral challenges can help address student need, but can be a very costly approach. Often a major cost driver in alternative schools is the very small class size, typically well below district targets. Some districts have reduced spending and met student need by providing robust behavioral supports in traditional schools, and/or carefully monitoring staffing levels in alternative schools.  
Note: For the purposes of this tool, only include secondary alternative schools. </t>
  </si>
  <si>
    <t xml:space="preserve">Source: District Management Council benchmarking analysis </t>
  </si>
  <si>
    <t>Title I funding can represent a significant source of revenue for many districts. However, managing Title I funding can be complex, and risk of non-compliance can sometimes discourage districts from proactively aligning funds to the district's strategic priorities. As a result, Title I spending can sometimes have little impact on student achievement. Some districts have shifted spending to strategic priorities by tightly managing the Title I budget, increasing visibility, and/or using funds flexibility, as allowable by regulations (e.g. through schoolwide Title I programs). 
Note: Include all Title I funds whether spent or managed at the district or school level.</t>
  </si>
  <si>
    <t>Note: Include all Title I funds whether spent or managed at the district or school level.</t>
  </si>
  <si>
    <t>Notes: (1) Students with IEPs served out of district includes students in public and non-public separate schools for students with disabilities, separate residential facilities, and home-bound/ hospital placements, but does not include students who are parentally-placed in regular private schools; (2) Include expenditures from all funding sources, including grant sources (e.g. IDEA); (3) Estimates are adjusted for per-pupil spending; (4) Given the difficultly of collecting data on the full costs of serving out-of-district students, the analysis assumes that the cost savings is roughly twice the average per-pupil expenditure. A deeper dive should take into account the actual costs of out-of-district placements and in-district services. Actual cost savings from reducing reliance on out-of-district placements will include tuition and transportation costs; (5) Sometimes first-year investments are needed to build district capacity to serve more students in district and take advantage of savings in later years.</t>
  </si>
  <si>
    <t xml:space="preserve">Note: (1) Use the average salary for all certified teaching positions in the district, not the average for only the teachers, social workers, and non-administrative professional staff in alternative schools; (2) For the purposes of this tool, only include secondary alternative schools. </t>
  </si>
  <si>
    <r>
      <t xml:space="preserve">Teacher absenteeism can not only have a negative impact on student achievement, but it can also be very costly for districts. Substitute teacher salaries must be paid in addition to teacher salaries and other costs related to the recruitment and administration of substitute teachers can be high. Some districts have reduced teacher absenteeism and lowered costs by increasing accountability and/or providing incentives to teachers </t>
    </r>
    <r>
      <rPr>
        <i/>
        <sz val="11"/>
        <rFont val="Calibri"/>
        <family val="2"/>
        <scheme val="minor"/>
      </rPr>
      <t>and principals for high attendance. In addition to freeing up funds, there are also other potential benefits to reducing teacher absenteeism, including higher student achievement associated with more time students spend with full-time classroom teachers as well as a reduction in administrative time devoted to managing substitute teachers.
Note: This opportunity includes absences for personal days and sick days, but does not include absences associated with long-term leaves.</t>
    </r>
  </si>
  <si>
    <r>
      <t xml:space="preserve">Blended learning or online course offerings can increase individualization and access to content, but can be very expensive, depending upon how classes are staffed. Some districts have </t>
    </r>
    <r>
      <rPr>
        <b/>
        <i/>
        <u/>
        <sz val="11"/>
        <rFont val="Calibri"/>
        <family val="2"/>
        <scheme val="minor"/>
      </rPr>
      <t xml:space="preserve">freed up funds from blended learning and/or online classes </t>
    </r>
    <r>
      <rPr>
        <i/>
        <sz val="11"/>
        <rFont val="Calibri"/>
        <family val="2"/>
        <scheme val="minor"/>
      </rPr>
      <t xml:space="preserve">by increasing the student-to-teacher staffing ratio, utilizing paraprofessionals or aides to staff learning labs, and/or allowing students to complete some online courses outside of the school day. Some districts have also </t>
    </r>
    <r>
      <rPr>
        <b/>
        <i/>
        <u/>
        <sz val="11"/>
        <rFont val="Calibri"/>
        <family val="2"/>
        <scheme val="minor"/>
      </rPr>
      <t xml:space="preserve">increased the impact </t>
    </r>
    <r>
      <rPr>
        <i/>
        <sz val="11"/>
        <rFont val="Calibri"/>
        <family val="2"/>
        <scheme val="minor"/>
      </rPr>
      <t xml:space="preserve">of their blended learning offerings by closely monitoring students' progress, aligning it closely to core curriculum, and/or ensuring that only highly-skilled teachers facilitate blended learning.
Note: Blended learning can look different from district to district. This opportunity focuses on the computer-assisted component(s) of districts' blended learning offerings. </t>
    </r>
  </si>
  <si>
    <t>During the technology-assisted portion of blended learning classes, does a certified teacher employed by the district oversee students?</t>
  </si>
  <si>
    <t>Free Up Funds from Blended Learning and/or Online Classes Subtotal</t>
  </si>
  <si>
    <t>Have elementary class size targets/guidelines for elementary classrooms been recently updated?</t>
  </si>
  <si>
    <t>Do class size guidelines or rules for elementary classrooms allow some classes to be appreciably bigger than others if the average class size is still within guidelines or rules?</t>
  </si>
  <si>
    <t>At the elementary level, do two or more classrooms combine for specials classes (e.g., art, music, PE)?</t>
  </si>
  <si>
    <t>Are different class sizes for elementary classrooms versus specials classes permitted under the existing collective bargaining agreement(s)?</t>
  </si>
  <si>
    <t>Increasing class sizes in elementary classrooms sub-total</t>
  </si>
  <si>
    <t>Increasing class sizes in specials classes sub-total</t>
  </si>
  <si>
    <r>
      <t xml:space="preserve">Can the district free up funds from classroom and other </t>
    </r>
    <r>
      <rPr>
        <b/>
        <sz val="11"/>
        <rFont val="Calibri"/>
        <family val="2"/>
        <scheme val="minor"/>
      </rPr>
      <t>instructional technology?</t>
    </r>
  </si>
  <si>
    <r>
      <t xml:space="preserve">Can the district free up funds from </t>
    </r>
    <r>
      <rPr>
        <b/>
        <sz val="11"/>
        <rFont val="Calibri"/>
        <family val="2"/>
        <scheme val="minor"/>
      </rPr>
      <t>central office spending</t>
    </r>
    <r>
      <rPr>
        <sz val="11"/>
        <rFont val="Calibri"/>
        <family val="2"/>
        <scheme val="minor"/>
      </rPr>
      <t>?</t>
    </r>
  </si>
  <si>
    <r>
      <t xml:space="preserve">Can the district free up funds from </t>
    </r>
    <r>
      <rPr>
        <b/>
        <sz val="11"/>
        <rFont val="Calibri"/>
        <family val="2"/>
        <scheme val="minor"/>
      </rPr>
      <t xml:space="preserve">library/media specialist </t>
    </r>
    <r>
      <rPr>
        <sz val="11"/>
        <rFont val="Calibri"/>
        <family val="2"/>
        <scheme val="minor"/>
      </rPr>
      <t>positions and/or increase the impact of existing positions?</t>
    </r>
  </si>
  <si>
    <t>List of Savings Opportunities</t>
  </si>
  <si>
    <t>Total Screening Points</t>
  </si>
  <si>
    <t>Relative Size of Opportunity</t>
  </si>
  <si>
    <t>Would you like to complete a preliminary light-touch sizing analysis for this opportunity?</t>
  </si>
  <si>
    <t>Familiarize yourself with the list of opportunities for potential savings on the tab entitled "A. Opportunities List"</t>
  </si>
  <si>
    <t>Screening Summary</t>
  </si>
  <si>
    <t>an overview of the screening tools</t>
  </si>
  <si>
    <t>Complete the screening tools for all 31 potential opportunities. See the tab entitled "B. Screening Tools Introduction" for</t>
  </si>
  <si>
    <t xml:space="preserve">10-15 highest-scoring opportunities, based on the screening tools. These have the highest potential to shift funds to your </t>
  </si>
  <si>
    <t>financial impact of the opportunity the potential size of the  opportunity.</t>
  </si>
  <si>
    <t>Complete the sizing tools for the 10-15 opportunities for which you have decided to roughly estimate the potential</t>
  </si>
  <si>
    <t>Instructions: Please fill in all yellow-shaded areas. (They are currently filled in with example data.) Blue-shaded areas calculate automatically and white-shaded areas are hard-coded benchmarks</t>
  </si>
  <si>
    <r>
      <t xml:space="preserve">The goal of the Sizing Tools is to roughly estimate the financial impact of high-potential opportunities that were identified using the Screening Tools. They can also help to create momentum for deeper analysis. The Sizing Tools can help districts conduct a "shallow dive" of high-potential opportunities, using relatively easy-to-gather data. They can also help to create momentum for deeper analysis, especially for opportunities that would otherwise be overlooked due to misconceptions about their potential financial impact. Rough estimates of potential financial impact are based on benchmarking, best practice, and the experiences of other districts who have implemented the opportunities.
There are two main types of resource reallocation opportunities that the Sizing Tools can help estimate: 
1. Can the district </t>
    </r>
    <r>
      <rPr>
        <b/>
        <u/>
        <sz val="11"/>
        <color theme="1"/>
        <rFont val="Calibri"/>
        <family val="2"/>
        <scheme val="minor"/>
      </rPr>
      <t>free up funds for its strategic priorities</t>
    </r>
    <r>
      <rPr>
        <sz val="11"/>
        <color theme="1"/>
        <rFont val="Calibri"/>
        <family val="2"/>
        <scheme val="minor"/>
      </rPr>
      <t xml:space="preserve">?
2. Can the district </t>
    </r>
    <r>
      <rPr>
        <b/>
        <u/>
        <sz val="11"/>
        <color theme="1"/>
        <rFont val="Calibri"/>
        <family val="2"/>
        <scheme val="minor"/>
      </rPr>
      <t xml:space="preserve">increase the impact of current spending </t>
    </r>
    <r>
      <rPr>
        <sz val="11"/>
        <color theme="1"/>
        <rFont val="Calibri"/>
        <family val="2"/>
        <scheme val="minor"/>
      </rPr>
      <t xml:space="preserve">at little or no additional cost, thus reducing the need to free up funds for priorities?
Some opportunities are a combination of both. 
The Sizing Tools can identify opportunities that are worth further analysis, but are not intended to replace a "deep dive." More rigorous analysis is required to accurately size the potential financial impact of the most promising opportunities. </t>
    </r>
  </si>
  <si>
    <r>
      <rPr>
        <sz val="11"/>
        <color theme="1"/>
        <rFont val="Calibri"/>
        <family val="2"/>
        <scheme val="minor"/>
      </rPr>
      <t xml:space="preserve">Each Sizing Tool may take </t>
    </r>
    <r>
      <rPr>
        <b/>
        <sz val="11"/>
        <color theme="1"/>
        <rFont val="Calibri"/>
        <family val="2"/>
        <scheme val="minor"/>
      </rPr>
      <t xml:space="preserve">two to four hours </t>
    </r>
    <r>
      <rPr>
        <sz val="11"/>
        <color theme="1"/>
        <rFont val="Calibri"/>
        <family val="2"/>
        <scheme val="minor"/>
      </rPr>
      <t>to complete, and will require collecting data that is easily accessible for most districts.</t>
    </r>
  </si>
  <si>
    <r>
      <t xml:space="preserve"> The Screening and Sizing Tools are intended to identify opportunities that have the potential to free up funds to address the district's strategic priorities. Districts should use these Screening and Sizing Tools</t>
    </r>
    <r>
      <rPr>
        <b/>
        <sz val="11"/>
        <rFont val="Calibri"/>
        <family val="2"/>
        <scheme val="minor"/>
      </rPr>
      <t xml:space="preserve"> after identifying the cost of their priorities</t>
    </r>
    <r>
      <rPr>
        <sz val="11"/>
        <rFont val="Calibri"/>
        <family val="2"/>
        <scheme val="minor"/>
      </rPr>
      <t>, so that they know in advance the target they are aiming to achieve.</t>
    </r>
  </si>
  <si>
    <r>
      <t xml:space="preserve">The </t>
    </r>
    <r>
      <rPr>
        <b/>
        <i/>
        <sz val="11"/>
        <color theme="1"/>
        <rFont val="Calibri"/>
        <family val="2"/>
        <scheme val="minor"/>
      </rPr>
      <t>Screening Tools</t>
    </r>
    <r>
      <rPr>
        <sz val="11"/>
        <color theme="1"/>
        <rFont val="Calibri"/>
        <family val="2"/>
        <scheme val="minor"/>
      </rPr>
      <t xml:space="preserve"> are intended to be completed in a relatively short period of time. It should take districts approximately </t>
    </r>
    <r>
      <rPr>
        <b/>
        <sz val="11"/>
        <color theme="1"/>
        <rFont val="Calibri"/>
        <family val="2"/>
        <scheme val="minor"/>
      </rPr>
      <t>half a day to complete all 31 Screening Tools</t>
    </r>
    <r>
      <rPr>
        <sz val="11"/>
        <color theme="1"/>
        <rFont val="Calibri"/>
        <family val="2"/>
        <scheme val="minor"/>
      </rPr>
      <t xml:space="preserve">, provided the right people are in the room. 
Each </t>
    </r>
    <r>
      <rPr>
        <b/>
        <i/>
        <sz val="11"/>
        <color theme="1"/>
        <rFont val="Calibri"/>
        <family val="2"/>
        <scheme val="minor"/>
      </rPr>
      <t>Sizing Tool</t>
    </r>
    <r>
      <rPr>
        <sz val="11"/>
        <color theme="1"/>
        <rFont val="Calibri"/>
        <family val="2"/>
        <scheme val="minor"/>
      </rPr>
      <t xml:space="preserve"> may take </t>
    </r>
    <r>
      <rPr>
        <b/>
        <sz val="11"/>
        <color theme="1"/>
        <rFont val="Calibri"/>
        <family val="2"/>
        <scheme val="minor"/>
      </rPr>
      <t>two to four hours</t>
    </r>
    <r>
      <rPr>
        <sz val="11"/>
        <color theme="1"/>
        <rFont val="Calibri"/>
        <family val="2"/>
        <scheme val="minor"/>
      </rPr>
      <t xml:space="preserve"> to complete, and will require collecting data that is easily accessible for most districts.</t>
    </r>
  </si>
  <si>
    <t>Notes</t>
  </si>
  <si>
    <r>
      <t xml:space="preserve">Before completing this excel tool, be sure you have reviewed the </t>
    </r>
    <r>
      <rPr>
        <b/>
        <i/>
        <sz val="14"/>
        <color theme="1"/>
        <rFont val="Calibri"/>
        <family val="2"/>
        <scheme val="minor"/>
      </rPr>
      <t>Guide: Identifying Top Savings Options</t>
    </r>
  </si>
  <si>
    <t>Might be worth exploring further</t>
  </si>
  <si>
    <t>Key: Relative Size of Opportunity</t>
  </si>
  <si>
    <t>75-199 points</t>
  </si>
  <si>
    <t>300-399 points</t>
  </si>
  <si>
    <t>400+ points</t>
  </si>
  <si>
    <t>Click Here to Download the Separate Class Size Tool</t>
  </si>
  <si>
    <r>
      <t xml:space="preserve">The goal of the Screening &amp; Sizing Tools is to help identify potential opportunities to reallocate resources to address the district's strategic priorities. Together, they are meant to be a "quick and simple" assessment of a long list of potential opportunities. The Screening Tools guide districts to answer a few straightforward questions that do not require data collection. The Screening Tools can help districts consider opportunities that at first glance may not seem to have high potential, but are in fact worthy of further investigation. 
After completing the Screening Tools for all opportunities, you should complete the Sizing Tools for the opportunities with the highest total points. The goal of the Sizing Tools is to roughly estimate the financial impact of high-potential opportunities that were identified using the Screening Tools. They can also help to create momentum for deeper analysis. The Sizing Tools can identify opportunities that are worth further analysis, but are not intended to replace a "deep dive." More rigorous analysis is required to accurately size the potential financial impact of the most promising opportunities. 
There are two main types of resource reallocation opportunities that the Screening and Sizing Tools can help identify:
1. Can the district </t>
    </r>
    <r>
      <rPr>
        <b/>
        <u/>
        <sz val="11"/>
        <color theme="1"/>
        <rFont val="Calibri"/>
        <family val="2"/>
        <scheme val="minor"/>
      </rPr>
      <t>free up funds for its strategic priorities</t>
    </r>
    <r>
      <rPr>
        <sz val="11"/>
        <color theme="1"/>
        <rFont val="Calibri"/>
        <family val="2"/>
        <scheme val="minor"/>
      </rPr>
      <t xml:space="preserve">?
2. Can the district </t>
    </r>
    <r>
      <rPr>
        <b/>
        <u/>
        <sz val="11"/>
        <color theme="1"/>
        <rFont val="Calibri"/>
        <family val="2"/>
        <scheme val="minor"/>
      </rPr>
      <t xml:space="preserve">increase the impact of current spending </t>
    </r>
    <r>
      <rPr>
        <sz val="11"/>
        <color theme="1"/>
        <rFont val="Calibri"/>
        <family val="2"/>
        <scheme val="minor"/>
      </rPr>
      <t xml:space="preserve">at little or no additional cost, thus reducing the need to free up funds for priorities?
Some opportunities are a combination of both. The Screening and Sizing Tools will help the district consider a wide range of opportunities in both of these categories. </t>
    </r>
  </si>
  <si>
    <r>
      <t xml:space="preserve">A </t>
    </r>
    <r>
      <rPr>
        <b/>
        <sz val="11"/>
        <color theme="1"/>
        <rFont val="Calibri"/>
        <family val="2"/>
        <scheme val="minor"/>
      </rPr>
      <t xml:space="preserve">wide group of district leaders </t>
    </r>
    <r>
      <rPr>
        <sz val="11"/>
        <color theme="1"/>
        <rFont val="Calibri"/>
        <family val="2"/>
        <scheme val="minor"/>
      </rPr>
      <t>should work to complete the</t>
    </r>
    <r>
      <rPr>
        <b/>
        <i/>
        <sz val="11"/>
        <color theme="1"/>
        <rFont val="Calibri"/>
        <family val="2"/>
        <scheme val="minor"/>
      </rPr>
      <t xml:space="preserve"> Screening Tools</t>
    </r>
    <r>
      <rPr>
        <sz val="11"/>
        <color theme="1"/>
        <rFont val="Calibri"/>
        <family val="2"/>
        <scheme val="minor"/>
      </rPr>
      <t xml:space="preserve"> together or as smaller content-specific teams. Teams should include all relevant department heads and well as their "second-in-commands," who have a detailed knowledge of current practices. For example, a Screening Tool that aims to assess, "Can the district increase state and federal funding by maximizing free and reduced-priced meals enrollment?" would likely require the head of federal programs, the Title I point person, and the head of food services to help complete the tool.
The </t>
    </r>
    <r>
      <rPr>
        <b/>
        <sz val="11"/>
        <color theme="1"/>
        <rFont val="Calibri"/>
        <family val="2"/>
        <scheme val="minor"/>
      </rPr>
      <t>Chief Financial Officer should coordinate the us</t>
    </r>
    <r>
      <rPr>
        <sz val="11"/>
        <color theme="1"/>
        <rFont val="Calibri"/>
        <family val="2"/>
        <scheme val="minor"/>
      </rPr>
      <t xml:space="preserve">e of the </t>
    </r>
    <r>
      <rPr>
        <b/>
        <i/>
        <sz val="11"/>
        <color theme="1"/>
        <rFont val="Calibri"/>
        <family val="2"/>
        <scheme val="minor"/>
      </rPr>
      <t>Sizing Tools</t>
    </r>
    <r>
      <rPr>
        <sz val="11"/>
        <color theme="1"/>
        <rFont val="Calibri"/>
        <family val="2"/>
        <scheme val="minor"/>
      </rPr>
      <t>, seeking input and data from knowledgeable parties. For example, a Sizing Tool that aims to estimate the opportunity "Can the district increase state and federal funding by maximizing free and reduced-priced meals enrollment?" would likely require the Chief Financial Officer to work with the head of federal programs and the "second-in-command" to gather the needed data and complete the tool.</t>
    </r>
  </si>
  <si>
    <t xml:space="preserve">Review the "C. Screening Summary" tab to view your points total and the relative size of each opportunity. Identify the </t>
  </si>
  <si>
    <r>
      <t xml:space="preserve">Can the district increase state and federal funding by maximizing </t>
    </r>
    <r>
      <rPr>
        <b/>
        <sz val="11"/>
        <rFont val="Calibri"/>
        <family val="2"/>
        <scheme val="minor"/>
      </rPr>
      <t>free and reduced-priced meals enrollment</t>
    </r>
    <r>
      <rPr>
        <sz val="11"/>
        <rFont val="Calibri"/>
        <family val="2"/>
        <scheme val="minor"/>
      </rPr>
      <t>?</t>
    </r>
  </si>
  <si>
    <t>No, or less than 10% of all students</t>
  </si>
  <si>
    <t>Instructions: Answer the questions below about the district. For each one, there is a drop-down menu in the gray-shaded cell to its right. Please select the score that corresponds to the points for your answer choice. The scores will automatically sum at the bottom to give your total points.</t>
  </si>
  <si>
    <t>Is class size management taken into account when considering questions of school size and/or grade configuration? (As context, it is more difficult to manage existing class size targets in smaller schools and schools with more grades.)</t>
  </si>
  <si>
    <t>financial impact. See the tab entitled "D. Sizing Tools Introduction" for an overview of the sizing tools.</t>
  </si>
  <si>
    <t>Maintenance services are essential to a welcoming and positive school environment, but improved management may allow districts to free up funds to address their strategic priorities. Districts that have reduced spending on school maintenance services have tightly managed services in proportion to enrollment and need, closely monitored overtime, and/or regularly tracked key performance indicators.</t>
  </si>
  <si>
    <t>Federal Title I and other funding is based in part on the percentage of students enrolled in free and reduced-price meals (FARM). Some districts may have an opportunity to identify additional students who are eligible but not yet enrolled in the programs.  Developing systems and ways to track student eligibility and enrollment can help generate additional funds for schools to invest in other priorities, without having to reduce spending elsewhere.  District that maximize FARM revenue by ensuring high student enrollment, typically have a sizeable low income population, a staff member who is responsible for tracking/boosting student participation, and/or similar enrollment rates at all grade levels (e.g., elementary, middle, and high).</t>
  </si>
  <si>
    <r>
      <t xml:space="preserve">Class size can be one of the largest drivers of school staffing, and therefore spending. Small changes in class sizes can have a huge impact on total spending. Some districts may have an opportunity to implement one or more of the following opportunities at the elementary level:
</t>
    </r>
    <r>
      <rPr>
        <b/>
        <i/>
        <sz val="11"/>
        <rFont val="Calibri"/>
        <family val="2"/>
        <scheme val="minor"/>
      </rPr>
      <t xml:space="preserve">1. Better manage actual class sizes to existing </t>
    </r>
    <r>
      <rPr>
        <b/>
        <i/>
        <u/>
        <sz val="11"/>
        <rFont val="Calibri"/>
        <family val="2"/>
        <scheme val="minor"/>
      </rPr>
      <t>class size targets</t>
    </r>
    <r>
      <rPr>
        <i/>
        <sz val="11"/>
        <rFont val="Calibri"/>
        <family val="2"/>
        <scheme val="minor"/>
      </rPr>
      <t xml:space="preserve">: Most districts already have existing class size targets, but in reality, actual class size is often smaller than the targets in place. Raising actual class sizes to existing, pre-approved levels can help districts free up funds toward strategic priorities.
</t>
    </r>
    <r>
      <rPr>
        <b/>
        <i/>
        <sz val="11"/>
        <rFont val="Calibri"/>
        <family val="2"/>
        <scheme val="minor"/>
      </rPr>
      <t xml:space="preserve">2. Selectively increase class sizes in </t>
    </r>
    <r>
      <rPr>
        <b/>
        <i/>
        <u/>
        <sz val="11"/>
        <rFont val="Calibri"/>
        <family val="2"/>
        <scheme val="minor"/>
      </rPr>
      <t>elementary classrooms</t>
    </r>
    <r>
      <rPr>
        <b/>
        <i/>
        <sz val="11"/>
        <rFont val="Calibri"/>
        <family val="2"/>
        <scheme val="minor"/>
      </rPr>
      <t>:</t>
    </r>
    <r>
      <rPr>
        <i/>
        <sz val="11"/>
        <rFont val="Calibri"/>
        <family val="2"/>
        <scheme val="minor"/>
      </rPr>
      <t xml:space="preserve"> Smaller class sizes do not necessarily raise student achievement. Increasing class sizes in elementary classrooms can have a significant impact on finances without having a negative impact on learning. 
</t>
    </r>
    <r>
      <rPr>
        <b/>
        <i/>
        <sz val="11"/>
        <rFont val="Calibri"/>
        <family val="2"/>
        <scheme val="minor"/>
      </rPr>
      <t xml:space="preserve">3. Selectively increase class sizes in </t>
    </r>
    <r>
      <rPr>
        <b/>
        <i/>
        <u/>
        <sz val="11"/>
        <rFont val="Calibri"/>
        <family val="2"/>
        <scheme val="minor"/>
      </rPr>
      <t>specials classes</t>
    </r>
    <r>
      <rPr>
        <b/>
        <i/>
        <sz val="11"/>
        <rFont val="Calibri"/>
        <family val="2"/>
        <scheme val="minor"/>
      </rPr>
      <t>:</t>
    </r>
    <r>
      <rPr>
        <i/>
        <sz val="11"/>
        <rFont val="Calibri"/>
        <family val="2"/>
        <scheme val="minor"/>
      </rPr>
      <t xml:space="preserve"> In many districts, special classes (e.g., art, music, PE) in elementary schools have the same or smaller class sizes as elementary classrooms. In other districts, two elementary classrooms go to the same specials class, resulting in much larger class sizes for specials classes. Depending on the type of special, three homeroom classes may be distributed between two specials classes. These selective increases in class sizes can free up significant funds for district priorities .
</t>
    </r>
  </si>
  <si>
    <r>
      <t xml:space="preserve">Class size can be one of the largest drivers of school staffing, and therefore spending. Small changes in class sizes can have a huge impact on total spending. Some districts may have an opportunity to implement one or more of the following opportunities at the middle school level:
</t>
    </r>
    <r>
      <rPr>
        <b/>
        <i/>
        <sz val="11"/>
        <color theme="1"/>
        <rFont val="Calibri"/>
        <family val="2"/>
        <scheme val="minor"/>
      </rPr>
      <t xml:space="preserve">1. Better manage actual class sizes to existing </t>
    </r>
    <r>
      <rPr>
        <b/>
        <i/>
        <u/>
        <sz val="11"/>
        <color theme="1"/>
        <rFont val="Calibri"/>
        <family val="2"/>
        <scheme val="minor"/>
      </rPr>
      <t>class size targets</t>
    </r>
    <r>
      <rPr>
        <i/>
        <sz val="11"/>
        <color theme="1"/>
        <rFont val="Calibri"/>
        <family val="2"/>
        <scheme val="minor"/>
      </rPr>
      <t xml:space="preserve">: Most districts already have existing class size targets, but in reality, actual class size is often smaller than the targets in place. Raising actual class sizes to existing, pre-approved levels can help districts free up funds toward strategic priorities.
</t>
    </r>
    <r>
      <rPr>
        <b/>
        <i/>
        <sz val="11"/>
        <color theme="1"/>
        <rFont val="Calibri"/>
        <family val="2"/>
        <scheme val="minor"/>
      </rPr>
      <t xml:space="preserve">2. Selectively increase class sizes in </t>
    </r>
    <r>
      <rPr>
        <b/>
        <i/>
        <u/>
        <sz val="11"/>
        <color theme="1"/>
        <rFont val="Calibri"/>
        <family val="2"/>
        <scheme val="minor"/>
      </rPr>
      <t>core classes</t>
    </r>
    <r>
      <rPr>
        <i/>
        <sz val="11"/>
        <color theme="1"/>
        <rFont val="Calibri"/>
        <family val="2"/>
        <scheme val="minor"/>
      </rPr>
      <t xml:space="preserve">: Smaller class sizes do not necessarily raise student achievement. Increasing class sizes in core classes can have a significant impact on finances without having a negative impact on learning. 
</t>
    </r>
    <r>
      <rPr>
        <b/>
        <i/>
        <sz val="11"/>
        <color theme="1"/>
        <rFont val="Calibri"/>
        <family val="2"/>
        <scheme val="minor"/>
      </rPr>
      <t xml:space="preserve">3. Selectively increase class sizes in </t>
    </r>
    <r>
      <rPr>
        <b/>
        <i/>
        <u/>
        <sz val="11"/>
        <color theme="1"/>
        <rFont val="Calibri"/>
        <family val="2"/>
        <scheme val="minor"/>
      </rPr>
      <t>non-core classes</t>
    </r>
    <r>
      <rPr>
        <i/>
        <sz val="11"/>
        <color theme="1"/>
        <rFont val="Calibri"/>
        <family val="2"/>
        <scheme val="minor"/>
      </rPr>
      <t>: In many districts, non-core classes (e.g., art, music, PE) in middle schools have the same or smaller class sizes as core classes. In other districts, class sizes in non-core classes can be much higher than core classes. These selective increases in class sizes can free up significant funds for district priorities.</t>
    </r>
  </si>
  <si>
    <t>At the middle school level, are actual class sizes larger for non-core classes than core classes?</t>
  </si>
  <si>
    <r>
      <t xml:space="preserve">Class size can be one of the largest drivers of school staffing, and therefore spending. Small changes in class sizes can have a huge impact on total spending. Some districts may have an opportunity to implement one or more of the following opportunities at the high school level:
</t>
    </r>
    <r>
      <rPr>
        <b/>
        <i/>
        <sz val="11"/>
        <color theme="1"/>
        <rFont val="Calibri"/>
        <family val="2"/>
        <scheme val="minor"/>
      </rPr>
      <t xml:space="preserve">1. Better manage actual class sizes to existing </t>
    </r>
    <r>
      <rPr>
        <b/>
        <i/>
        <u/>
        <sz val="11"/>
        <color theme="1"/>
        <rFont val="Calibri"/>
        <family val="2"/>
        <scheme val="minor"/>
      </rPr>
      <t>class size targets</t>
    </r>
    <r>
      <rPr>
        <i/>
        <sz val="11"/>
        <color theme="1"/>
        <rFont val="Calibri"/>
        <family val="2"/>
        <scheme val="minor"/>
      </rPr>
      <t xml:space="preserve">: Most districts already have existing class size targets, but in reality, actual class size is often smaller than the targets in place. Raising actual class sizes to existing, pre-approved levels can help districts free up funds toward strategic priorities.
</t>
    </r>
    <r>
      <rPr>
        <b/>
        <i/>
        <sz val="11"/>
        <color theme="1"/>
        <rFont val="Calibri"/>
        <family val="2"/>
        <scheme val="minor"/>
      </rPr>
      <t xml:space="preserve">2. Selectively increase class sizes in </t>
    </r>
    <r>
      <rPr>
        <b/>
        <i/>
        <u/>
        <sz val="11"/>
        <color theme="1"/>
        <rFont val="Calibri"/>
        <family val="2"/>
        <scheme val="minor"/>
      </rPr>
      <t>core classes</t>
    </r>
    <r>
      <rPr>
        <i/>
        <sz val="11"/>
        <color theme="1"/>
        <rFont val="Calibri"/>
        <family val="2"/>
        <scheme val="minor"/>
      </rPr>
      <t xml:space="preserve">: Smaller class sizes do not necessarily raise student achievement. Increasing class sizes in core classes can have a significant impact on finances without having a negative impact on learning. 
</t>
    </r>
    <r>
      <rPr>
        <b/>
        <i/>
        <sz val="11"/>
        <color theme="1"/>
        <rFont val="Calibri"/>
        <family val="2"/>
        <scheme val="minor"/>
      </rPr>
      <t xml:space="preserve">3. Selectively increase class sizes in </t>
    </r>
    <r>
      <rPr>
        <b/>
        <i/>
        <u/>
        <sz val="11"/>
        <color theme="1"/>
        <rFont val="Calibri"/>
        <family val="2"/>
        <scheme val="minor"/>
      </rPr>
      <t>non-core classes</t>
    </r>
    <r>
      <rPr>
        <i/>
        <sz val="11"/>
        <color theme="1"/>
        <rFont val="Calibri"/>
        <family val="2"/>
        <scheme val="minor"/>
      </rPr>
      <t>: In many districts, non-core classes (e.g., art, music, PE) in high schools have the same or smaller class sizes as core classes. In other districts, class sizes in non-core classes can be much higher than core classes. These selective increases in class sizes can free up significant funds for district priorities.</t>
    </r>
  </si>
  <si>
    <r>
      <t xml:space="preserve">After completing the Screening Tools, districts will have a score for each opportunity. The score indicates whether or not districts should consider exploring the opportunity further using the Sizing Tools and other analyses. It is not worth completing the Sizing Tool for any opportunity that scores fewer than 50 points. Sizing up to 15 of the highest-scoring opportunities should be ample work to identify the highest-leverage opportunities.
</t>
    </r>
    <r>
      <rPr>
        <b/>
        <u/>
        <sz val="11"/>
        <color theme="1"/>
        <rFont val="Calibri"/>
        <family val="2"/>
        <scheme val="minor"/>
      </rPr>
      <t xml:space="preserve">
Screening Tools Score Key</t>
    </r>
    <r>
      <rPr>
        <sz val="11"/>
        <color theme="1"/>
        <rFont val="Calibri"/>
        <family val="2"/>
        <scheme val="minor"/>
      </rPr>
      <t xml:space="preserve">
</t>
    </r>
    <r>
      <rPr>
        <b/>
        <sz val="11"/>
        <color theme="1"/>
        <rFont val="Calibri"/>
        <family val="2"/>
        <scheme val="minor"/>
      </rPr>
      <t>0-49  points</t>
    </r>
    <r>
      <rPr>
        <sz val="11"/>
        <color theme="1"/>
        <rFont val="Calibri"/>
        <family val="2"/>
        <scheme val="minor"/>
      </rPr>
      <t xml:space="preserve">: Not worth exploring 
</t>
    </r>
    <r>
      <rPr>
        <b/>
        <sz val="11"/>
        <color theme="1"/>
        <rFont val="Calibri"/>
        <family val="2"/>
        <scheme val="minor"/>
      </rPr>
      <t>50-74  points</t>
    </r>
    <r>
      <rPr>
        <sz val="11"/>
        <color theme="1"/>
        <rFont val="Calibri"/>
        <family val="2"/>
        <scheme val="minor"/>
      </rPr>
      <t xml:space="preserve">: Might be worth exploring further
</t>
    </r>
    <r>
      <rPr>
        <b/>
        <sz val="11"/>
        <color theme="1"/>
        <rFont val="Calibri"/>
        <family val="2"/>
        <scheme val="minor"/>
      </rPr>
      <t>75-199 points</t>
    </r>
    <r>
      <rPr>
        <sz val="11"/>
        <color theme="1"/>
        <rFont val="Calibri"/>
        <family val="2"/>
        <scheme val="minor"/>
      </rPr>
      <t xml:space="preserve">: Worth exploring - small potential opportunity 
</t>
    </r>
    <r>
      <rPr>
        <b/>
        <sz val="11"/>
        <color theme="1"/>
        <rFont val="Calibri"/>
        <family val="2"/>
        <scheme val="minor"/>
      </rPr>
      <t>200-299 points</t>
    </r>
    <r>
      <rPr>
        <sz val="11"/>
        <color theme="1"/>
        <rFont val="Calibri"/>
        <family val="2"/>
        <scheme val="minor"/>
      </rPr>
      <t xml:space="preserve">: Worth exploring - significant potential opportunity 
</t>
    </r>
    <r>
      <rPr>
        <b/>
        <sz val="11"/>
        <color theme="1"/>
        <rFont val="Calibri"/>
        <family val="2"/>
        <scheme val="minor"/>
      </rPr>
      <t>300-399 points</t>
    </r>
    <r>
      <rPr>
        <sz val="11"/>
        <color theme="1"/>
        <rFont val="Calibri"/>
        <family val="2"/>
        <scheme val="minor"/>
      </rPr>
      <t xml:space="preserve">:  Worth exploring - large potential opportunity 
</t>
    </r>
    <r>
      <rPr>
        <b/>
        <sz val="11"/>
        <color theme="1"/>
        <rFont val="Calibri"/>
        <family val="2"/>
        <scheme val="minor"/>
      </rPr>
      <t>400 + points</t>
    </r>
    <r>
      <rPr>
        <sz val="11"/>
        <color theme="1"/>
        <rFont val="Calibri"/>
        <family val="2"/>
        <scheme val="minor"/>
      </rPr>
      <t xml:space="preserve">: Worth exploring - very large potential opportunity
Some of the opportunities include benchmarking analyses. In most cases, the benchmarking is based on large districts (over 25,000 students) with high poverty. A deeper dive should include benchmarking analysis tailored to districts' particular characteristics and locations.
Additionally, the estimates derived from the Sizing Tools do not reflect collective bargaining agreements, state regulations, state and local policies and procedures, or other district-specific factors that may limit the potential financial impact of the opportunity. These factors should be considered in a deep dive. 
</t>
    </r>
  </si>
  <si>
    <r>
      <t xml:space="preserve">After completing the Screening Tools, districts will have a score for each opportunity. The score indicates whether or not districts should consider exploring the opportunity further using the Sizing Tools and other analyses. It is not worth completing the Sizing Tool for any opportunity that scores fewer than 50 points. Sizing up to 15 of the highest-scoring opportunities should be ample work to identify the highest-leverage opportunities.
</t>
    </r>
    <r>
      <rPr>
        <b/>
        <u/>
        <sz val="11"/>
        <color theme="1"/>
        <rFont val="Calibri"/>
        <family val="2"/>
        <scheme val="minor"/>
      </rPr>
      <t xml:space="preserve">
Screening Tools Score Key</t>
    </r>
    <r>
      <rPr>
        <sz val="11"/>
        <color theme="1"/>
        <rFont val="Calibri"/>
        <family val="2"/>
        <scheme val="minor"/>
      </rPr>
      <t xml:space="preserve">
</t>
    </r>
    <r>
      <rPr>
        <b/>
        <sz val="11"/>
        <color theme="1"/>
        <rFont val="Calibri"/>
        <family val="2"/>
        <scheme val="minor"/>
      </rPr>
      <t>0-49  points</t>
    </r>
    <r>
      <rPr>
        <sz val="11"/>
        <color theme="1"/>
        <rFont val="Calibri"/>
        <family val="2"/>
        <scheme val="minor"/>
      </rPr>
      <t xml:space="preserve">: Not worth exploring 
</t>
    </r>
    <r>
      <rPr>
        <b/>
        <sz val="11"/>
        <color theme="1"/>
        <rFont val="Calibri"/>
        <family val="2"/>
        <scheme val="minor"/>
      </rPr>
      <t>50-74  points</t>
    </r>
    <r>
      <rPr>
        <sz val="11"/>
        <color theme="1"/>
        <rFont val="Calibri"/>
        <family val="2"/>
        <scheme val="minor"/>
      </rPr>
      <t xml:space="preserve">: Might be worth exploring further
</t>
    </r>
    <r>
      <rPr>
        <b/>
        <sz val="11"/>
        <color theme="1"/>
        <rFont val="Calibri"/>
        <family val="2"/>
        <scheme val="minor"/>
      </rPr>
      <t>75-199 points</t>
    </r>
    <r>
      <rPr>
        <sz val="11"/>
        <color theme="1"/>
        <rFont val="Calibri"/>
        <family val="2"/>
        <scheme val="minor"/>
      </rPr>
      <t xml:space="preserve">: Worth exploring - small potential opportunity 
</t>
    </r>
    <r>
      <rPr>
        <b/>
        <sz val="11"/>
        <color theme="1"/>
        <rFont val="Calibri"/>
        <family val="2"/>
        <scheme val="minor"/>
      </rPr>
      <t>200-299 points</t>
    </r>
    <r>
      <rPr>
        <sz val="11"/>
        <color theme="1"/>
        <rFont val="Calibri"/>
        <family val="2"/>
        <scheme val="minor"/>
      </rPr>
      <t xml:space="preserve">: Worth exploring - significant potential opportunity 
</t>
    </r>
    <r>
      <rPr>
        <b/>
        <sz val="11"/>
        <color theme="1"/>
        <rFont val="Calibri"/>
        <family val="2"/>
        <scheme val="minor"/>
      </rPr>
      <t>300-399 points</t>
    </r>
    <r>
      <rPr>
        <sz val="11"/>
        <color theme="1"/>
        <rFont val="Calibri"/>
        <family val="2"/>
        <scheme val="minor"/>
      </rPr>
      <t xml:space="preserve">:  Worth exploring - large potential opportunity 
</t>
    </r>
    <r>
      <rPr>
        <b/>
        <sz val="11"/>
        <color theme="1"/>
        <rFont val="Calibri"/>
        <family val="2"/>
        <scheme val="minor"/>
      </rPr>
      <t>400 + points</t>
    </r>
    <r>
      <rPr>
        <sz val="11"/>
        <color theme="1"/>
        <rFont val="Calibri"/>
        <family val="2"/>
        <scheme val="minor"/>
      </rPr>
      <t xml:space="preserve">: Worth exploring - very large potential opportunity
</t>
    </r>
  </si>
  <si>
    <r>
      <t xml:space="preserve">Some of the opportunities include benchmarking analysis. In most cases, the benchmarking is based on large districts (over 25,000 students) with high poverty. A deeper dive should include benchmarking analysis tailored to districts' particular characteristics and locations.
The estimates derived from the Sizing Tools do not reflect collective bargaining agreements, state regulations, state and local policies and procedures, or other district-specific factors that may limit the potential financial impact of the opportunity. These factors should be considered in a deep dive. 
</t>
    </r>
    <r>
      <rPr>
        <i/>
        <sz val="11"/>
        <color theme="1"/>
        <rFont val="Calibri"/>
        <family val="2"/>
        <scheme val="minor"/>
      </rPr>
      <t xml:space="preserve">
</t>
    </r>
  </si>
  <si>
    <r>
      <t xml:space="preserve">Instructions: Please fill in all yellow-shaded areas. </t>
    </r>
    <r>
      <rPr>
        <b/>
        <i/>
        <sz val="11"/>
        <color rgb="FFFF0000"/>
        <rFont val="Calibri"/>
        <family val="2"/>
        <scheme val="minor"/>
      </rPr>
      <t>(They are currently filled in with example data.)</t>
    </r>
    <r>
      <rPr>
        <b/>
        <i/>
        <sz val="11"/>
        <color theme="1"/>
        <rFont val="Calibri"/>
        <family val="2"/>
        <scheme val="minor"/>
      </rPr>
      <t xml:space="preserve"> Blue-shaded areas calculate automatically and white-shaded areas are hard-coded benchmarks</t>
    </r>
  </si>
  <si>
    <t>Estimated funds freed up by matching either of the benchmarks</t>
  </si>
  <si>
    <t>Custodial services are essential to a welcoming and positive school environment, but improved management may allow districts to free up funds to address other strategic priorities. Districts that have reduced spending on school custodial services have tightly managed services in proportion to enrollment and need, closely monitored overtime pay, tracked key performance indicators, and/or explored lower-cost vendor options.</t>
  </si>
  <si>
    <t>Estimated custodial expenditures if the district's custodial expenditures as a percent of total operating expenditures matched either of the two benchmarks</t>
  </si>
  <si>
    <t>Estimated funds freed up by matching either of the two benchmarks</t>
  </si>
  <si>
    <r>
      <t xml:space="preserve">Instructions: Please fill in all yellow-shaded areas. </t>
    </r>
    <r>
      <rPr>
        <b/>
        <i/>
        <sz val="11"/>
        <color rgb="FFFF0000"/>
        <rFont val="Calibri"/>
        <family val="2"/>
        <scheme val="minor"/>
      </rPr>
      <t>(They are currently filled in with example data.)</t>
    </r>
    <r>
      <rPr>
        <b/>
        <i/>
        <sz val="11"/>
        <color theme="1"/>
        <rFont val="Calibri"/>
        <family val="2"/>
        <scheme val="minor"/>
      </rPr>
      <t xml:space="preserve"> Blue-shaded areas calculate automatically and green-shaded areas are hard-coded benchmarks</t>
    </r>
  </si>
  <si>
    <t>No, few if any</t>
  </si>
  <si>
    <t>Investments in instructional technology can be critical to districts' strategic priorities, especially as part of personalized learning or intervention services. However, instructional technology purchases can often be very costly and are not always used as intended. Some districts have shifted spending to more effective uses by reducing little-used software, ensuring instructional technology addresses clear student needs, and/or monitoring for effectiveness.
Note: For the purposes of this tool, instructional technology refers to all hardware and software devoted to enhancing teaching and learning in and outside the classroom as well as associated maintenance and support costs (e.g., computer labs, remediation and intervention software, computer-based learning programs, online resources used by students, mobile devices for students and teachers, staff time devoted to set up, maintenance, and support of instructional technology tools and software). It does NOT include core infrastructure such as repair/maintenance or Wi-Fi bandwidth, or hardware and software used primarily for administrative purposes such as email, ERP, finance, HR, payroll, or student information systems. It also does not include related professional development costs for either administrative or instructional uses of technology.</t>
  </si>
  <si>
    <t>Notes: (1) For the purposes of this tool, instructional technology refers to all hardware and software devoted to enhancing teaching and learning in and outside the classroom as well as associated maintenance and support costs (e.g., computer labs, remediation and intervention software, computer-based learning programs, online resources used by students, mobile devices for students and teachers, staff time devoted to set up, maintenance, and support of instructional technology tools and software). It does NOT include core infrastructure such as repair/maintenance or Wi-Fi bandwidth, or hardware and software used primarily for administrative purposes such as email, ERP, finance, HR, payroll, or student information systems. It also does not include related professional development costs for either administrative or instructional uses of technology. (2) Include instructional technology expenditures from all sources, including capital and grant budgets</t>
  </si>
  <si>
    <t>Is the district using 15% of its IDEA Part B funding for intervention?</t>
  </si>
  <si>
    <t>Estimated staffing cost if the district's staffing levels matched either of the two benchmarks, adjusted for enrollment</t>
  </si>
  <si>
    <t>Paraprofessionals (FTE) per 1,000 students if the district's staffing levels matched either of the two benchmarks</t>
  </si>
  <si>
    <t xml:space="preserve">Intervention teachers, including reading and math specialists, play an important role. They provide instruction to students who struggle and, often, deliver interventions as part of districts' Response to Intervention (RTI) processes. Sometimes, other demands on their time - such as meetings and paperwork - can limit the amount of time intervention teachers spend with students. Also, scheduling constraints and the service delivery model used can often make it difficult for intervention teachers to serve as many students as they could. Some districts may have an opportunity to provide the same or higher levels of service by streamlining intervention teachers' non-instructional duties and increasing the number of students they serve.  
Note: Intervention teaching positions can look very different from district to district. This opportunity is based on a relatively broad definition of intervention teaching positions, including such positions as remedial math and reading teachers, Title I reading and math teachers, and others. In this case, intervention teaching positions are not meant to include special education teachers, related service practitioners, or paraprofessionals. </t>
  </si>
  <si>
    <t>Notes: (1) Intervention teaching positions can look very different from district to district. This opportunity is based on a relatively broad definition of intervention teaching positions,  including such positions as remedial math and reading teachers, Title I reading and math teachers, and others. In this case, intervention teaching positions are not meant to include special education teachers, related service practitioners, or paraprofessionals. Please see other opportunities related to special educators, speech and language therapists, and paraprofessionals. (2) Use the average salary for all certified teaching positions, not the average for intervention teachers only.</t>
  </si>
  <si>
    <t>Special education teachers play a critical role in supporting students with disabilities. In addition to providing instruction to students, special education teachers also have other important responsibilities, particularly as part of the Individualized Education Plan (IEP) process. Sometimes, these non-direct instructional demands on teachers' time - such as meetings and the paperwork associated with the IEP process - can limit the amount of direct support that special education teachers provide to students. Also, scheduling constraints and a school's service delivery model can limit the number of students that special education teachers serve. Some districts may have an opportunity to provide higher levels of service with fewer staff members by streamlining the meetings and paperwork associated with the IEP process and managing scheduling and other processes differently in order to increase the number of students special education teachers are able to serve.</t>
  </si>
  <si>
    <r>
      <t>Instructions: Please fill in all yellow-shaded areas.</t>
    </r>
    <r>
      <rPr>
        <b/>
        <i/>
        <sz val="11"/>
        <color rgb="FFFF0000"/>
        <rFont val="Calibri"/>
        <family val="2"/>
        <scheme val="minor"/>
      </rPr>
      <t xml:space="preserve"> (They are currently filled in with example data.)</t>
    </r>
    <r>
      <rPr>
        <b/>
        <i/>
        <sz val="11"/>
        <color theme="1"/>
        <rFont val="Calibri"/>
        <family val="2"/>
        <scheme val="minor"/>
      </rPr>
      <t xml:space="preserve"> Blue-shaded areas calculate automatically and green-shaded areas are hard-coded benchmarks</t>
    </r>
  </si>
  <si>
    <t>Special education teachers (FTE) per 1,000 students if the district's staffing levels matched either of the two benchmarks</t>
  </si>
  <si>
    <t xml:space="preserve">Notes: (1) This opportunity looks specifically at special education teachers who primarily support students with mild-to-moderate disabilities, including teachers in co-teaching, inclusion, resource room, or pullout settings.  This opportunity does NOT include special education teachers who primarily support students with severe needs in substantially-seperate settings, related service providers (e.g., physical therapists, Speech and Langage Pathologosts, occupational therepists), or other staff in the special education department (e.g., IEP team leader, psychologists, paraprofessionals). (2) Use the average salary for all certified teaching positions, not the average for special education teachers only; (3) Staffing levels adjusted for special education identification rate; (4) For the purposes of this analysis, benchmark data are based on large districts with enrollments of 25,000 or more students. </t>
  </si>
  <si>
    <t>Speech and language therapists (FTE) per 1,000 students if the district's staffing levels matched either of the two benchmarks</t>
  </si>
  <si>
    <t>Estimate funds freed up by matching either of the two benchmarks</t>
  </si>
  <si>
    <t>In the past three years, has the district increased its staffing levels of professionals who are experts in serving students with autism and/or behavior issues?</t>
  </si>
  <si>
    <t>Has student achievement in most grades and subjects been increasing, decreasing, or flat in recent years (not including any changes in the assessment tool)?</t>
  </si>
  <si>
    <t>Estimated central office spending if the district's spending as a percent of total operating expenditures matched either of the two benchmarks</t>
  </si>
  <si>
    <t>Students per FTE of APs, deans, and equivalent positions if the district's staffing levels matched either of the two benchmarks</t>
  </si>
  <si>
    <t>Students per FTE of clerical support positions if the district's staffing levels matched either of the two benchmarks</t>
  </si>
  <si>
    <t xml:space="preserve">Estimated staffing cost if the district's staffing levels matched either of the two benchmarks, adjusted for enrollment </t>
  </si>
  <si>
    <t>Instructions: Please fill in all yellow-shaded areas. (They are currently filled in with example data.) Blue-shaded areas calculate automatically and green-shaded areas are hard-coded benchmarks</t>
  </si>
  <si>
    <t>Estimated number of teachers absent per day if the district's teacher attendance rate matched either of the two benchmarks</t>
  </si>
  <si>
    <t>Estimated costs of hiring substitutes if the district's teacher attendance rate matched either of the two benchmarks</t>
  </si>
  <si>
    <t xml:space="preserve">Estimated funds freed up by matching either of the two benchmarks </t>
  </si>
  <si>
    <t xml:space="preserve">NOTE: THIS TAB IS BEING RE_WORKED TO APPLY TO A BROADER RANGE OF DISTRICTS, PLEASE USE ACCORDINGLY. </t>
  </si>
  <si>
    <t xml:space="preserve">NOTE: THIS TAB IS BEING RE-WORKED TO APPLY TO A BROADER RANGE OF DISTRICTS, PLEASE USE ACCORDINGLY. </t>
  </si>
  <si>
    <t xml:space="preserve">strategic priorities. Select these opportunities in order to use an additional Excel tab to roughly estimate the potential </t>
  </si>
  <si>
    <t>Use the tools, resources, examples, savings tactics, and case studies on the website to conduct deep dive analyses for three to</t>
  </si>
  <si>
    <t>six of your identified opportunities that may have the biggest impact based on your work with the screening and sizing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</si>
</sst>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quot;:&quot;\1"/>
    <numFmt numFmtId="165" formatCode="&quot;$&quot;#,##0"/>
    <numFmt numFmtId="166" formatCode="_(* #,##0_);_(* \(#,##0\);_(* &quot;-&quot;??_);_(@_)"/>
    <numFmt numFmtId="167" formatCode="0.0"/>
    <numFmt numFmtId="168" formatCode="0.0%"/>
    <numFmt numFmtId="169" formatCode="&quot;$&quot;#,##0.00"/>
    <numFmt numFmtId="170" formatCode="_(&quot;$&quot;* #,##0_);_(&quot;$&quot;* \(#,##0\);_(&quot;$&quot;* &quot;-&quot;??_);_(@_)"/>
  </numFmts>
  <fonts count="54" x14ac:knownFonts="1">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9"/>
      <name val="Calibri"/>
      <family val="2"/>
    </font>
    <font>
      <sz val="11"/>
      <name val="Calibri"/>
      <family val="2"/>
      <scheme val="minor"/>
    </font>
    <font>
      <b/>
      <sz val="11"/>
      <name val="Calibri"/>
      <family val="2"/>
      <scheme val="minor"/>
    </font>
    <font>
      <b/>
      <u/>
      <sz val="12"/>
      <color theme="1"/>
      <name val="Calibri"/>
      <family val="2"/>
      <scheme val="minor"/>
    </font>
    <font>
      <b/>
      <sz val="24"/>
      <color theme="1"/>
      <name val="Calibri"/>
      <family val="2"/>
      <scheme val="minor"/>
    </font>
    <font>
      <b/>
      <sz val="12"/>
      <name val="Calibri"/>
      <family val="2"/>
      <scheme val="minor"/>
    </font>
    <font>
      <sz val="11"/>
      <color theme="1"/>
      <name val="Calibri"/>
      <family val="2"/>
      <scheme val="minor"/>
    </font>
    <font>
      <sz val="11"/>
      <color rgb="FF000000"/>
      <name val="Calibri"/>
      <family val="2"/>
      <scheme val="minor"/>
    </font>
    <font>
      <sz val="11"/>
      <color theme="0"/>
      <name val="Calibri"/>
      <family val="2"/>
      <scheme val="minor"/>
    </font>
    <font>
      <b/>
      <sz val="14"/>
      <color theme="1"/>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
      <b/>
      <sz val="11"/>
      <color theme="0"/>
      <name val="Calibri"/>
      <family val="2"/>
      <scheme val="minor"/>
    </font>
    <font>
      <b/>
      <sz val="10"/>
      <color theme="1"/>
      <name val="Calibri"/>
      <family val="2"/>
      <scheme val="minor"/>
    </font>
    <font>
      <i/>
      <sz val="11"/>
      <color theme="1"/>
      <name val="Calibri"/>
      <family val="2"/>
      <scheme val="minor"/>
    </font>
    <font>
      <sz val="9"/>
      <color theme="1"/>
      <name val="Calibri"/>
      <family val="2"/>
      <scheme val="minor"/>
    </font>
    <font>
      <sz val="8"/>
      <color theme="1"/>
      <name val="Calibri"/>
      <family val="2"/>
      <scheme val="minor"/>
    </font>
    <font>
      <i/>
      <sz val="10"/>
      <color rgb="FFFF0000"/>
      <name val="Calibri"/>
      <family val="2"/>
      <scheme val="minor"/>
    </font>
    <font>
      <b/>
      <sz val="14"/>
      <name val="Calibri"/>
      <family val="2"/>
      <scheme val="minor"/>
    </font>
    <font>
      <i/>
      <sz val="11"/>
      <name val="Calibri"/>
      <family val="2"/>
      <scheme val="minor"/>
    </font>
    <font>
      <i/>
      <sz val="9"/>
      <color theme="1"/>
      <name val="Calibri"/>
      <family val="2"/>
      <scheme val="minor"/>
    </font>
    <font>
      <i/>
      <sz val="9"/>
      <color rgb="FFFF0000"/>
      <name val="Calibri"/>
      <family val="2"/>
      <scheme val="minor"/>
    </font>
    <font>
      <b/>
      <sz val="8"/>
      <color theme="1"/>
      <name val="Calibri"/>
      <family val="2"/>
      <scheme val="minor"/>
    </font>
    <font>
      <sz val="10"/>
      <name val="Calibri"/>
      <family val="2"/>
      <scheme val="minor"/>
    </font>
    <font>
      <i/>
      <sz val="11"/>
      <color rgb="FFFF0000"/>
      <name val="Calibri"/>
      <family val="2"/>
      <scheme val="minor"/>
    </font>
    <font>
      <u/>
      <sz val="11"/>
      <color theme="1"/>
      <name val="Calibri"/>
      <family val="2"/>
      <scheme val="minor"/>
    </font>
    <font>
      <b/>
      <i/>
      <u/>
      <sz val="11"/>
      <name val="Calibri"/>
      <family val="2"/>
      <scheme val="minor"/>
    </font>
    <font>
      <b/>
      <i/>
      <u/>
      <sz val="11"/>
      <color theme="1"/>
      <name val="Calibri"/>
      <family val="2"/>
      <scheme val="minor"/>
    </font>
    <font>
      <i/>
      <sz val="9"/>
      <name val="Calibri"/>
      <family val="2"/>
      <scheme val="minor"/>
    </font>
    <font>
      <i/>
      <sz val="10"/>
      <name val="Calibri"/>
      <family val="2"/>
      <scheme val="minor"/>
    </font>
    <font>
      <i/>
      <sz val="10"/>
      <color theme="1"/>
      <name val="Calibri"/>
      <family val="2"/>
      <scheme val="minor"/>
    </font>
    <font>
      <b/>
      <sz val="10"/>
      <name val="Calibri"/>
      <family val="2"/>
      <scheme val="minor"/>
    </font>
    <font>
      <sz val="14"/>
      <color theme="1"/>
      <name val="Calibri"/>
      <family val="2"/>
      <scheme val="minor"/>
    </font>
    <font>
      <b/>
      <sz val="16"/>
      <color theme="1"/>
      <name val="Calibri"/>
      <family val="2"/>
      <scheme val="minor"/>
    </font>
    <font>
      <b/>
      <sz val="12"/>
      <color rgb="FFFFFFFF"/>
      <name val="Calibri"/>
      <family val="2"/>
      <scheme val="minor"/>
    </font>
    <font>
      <sz val="7"/>
      <color rgb="FF000000"/>
      <name val="Calibri"/>
      <family val="2"/>
      <scheme val="minor"/>
    </font>
    <font>
      <b/>
      <sz val="10"/>
      <color rgb="FFFFFFFF"/>
      <name val="Calibri"/>
      <family val="2"/>
      <scheme val="minor"/>
    </font>
    <font>
      <b/>
      <sz val="16"/>
      <color theme="0"/>
      <name val="Calibri"/>
      <family val="2"/>
      <scheme val="minor"/>
    </font>
    <font>
      <b/>
      <sz val="18"/>
      <color theme="0"/>
      <name val="Calibri"/>
      <family val="2"/>
      <scheme val="minor"/>
    </font>
    <font>
      <b/>
      <i/>
      <sz val="16"/>
      <color theme="0"/>
      <name val="Calibri"/>
      <family val="2"/>
      <scheme val="minor"/>
    </font>
    <font>
      <i/>
      <u/>
      <sz val="11"/>
      <color theme="1"/>
      <name val="Calibri"/>
      <family val="2"/>
      <scheme val="minor"/>
    </font>
    <font>
      <b/>
      <i/>
      <sz val="11"/>
      <name val="Calibri"/>
      <family val="2"/>
      <scheme val="minor"/>
    </font>
    <font>
      <b/>
      <u/>
      <sz val="12"/>
      <color theme="0"/>
      <name val="Calibri"/>
      <family val="2"/>
      <scheme val="minor"/>
    </font>
    <font>
      <b/>
      <i/>
      <sz val="12"/>
      <color theme="0"/>
      <name val="Calibri"/>
      <family val="2"/>
      <scheme val="minor"/>
    </font>
    <font>
      <sz val="12"/>
      <color theme="1"/>
      <name val="Calibri"/>
      <family val="2"/>
      <scheme val="minor"/>
    </font>
    <font>
      <i/>
      <sz val="14"/>
      <color theme="1"/>
      <name val="Calibri"/>
      <family val="2"/>
      <scheme val="minor"/>
    </font>
    <font>
      <b/>
      <i/>
      <sz val="14"/>
      <color theme="1"/>
      <name val="Calibri"/>
      <family val="2"/>
      <scheme val="minor"/>
    </font>
    <font>
      <u/>
      <sz val="11"/>
      <color theme="10"/>
      <name val="Calibri"/>
      <family val="2"/>
      <scheme val="minor"/>
    </font>
    <font>
      <b/>
      <i/>
      <sz val="11"/>
      <color rgb="FFFF0000"/>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BD"/>
        <bgColor indexed="64"/>
      </patternFill>
    </fill>
    <fill>
      <patternFill patternType="solid">
        <fgColor theme="0" tint="-4.9989318521683403E-2"/>
        <bgColor indexed="64"/>
      </patternFill>
    </fill>
    <fill>
      <patternFill patternType="solid">
        <fgColor rgb="FF085085"/>
        <bgColor indexed="64"/>
      </patternFill>
    </fill>
    <fill>
      <patternFill patternType="solid">
        <fgColor theme="6" tint="0.59996337778862885"/>
        <bgColor indexed="64"/>
      </patternFill>
    </fill>
    <fill>
      <patternFill patternType="solid">
        <fgColor theme="6" tint="0.59999389629810485"/>
        <bgColor indexed="64"/>
      </patternFill>
    </fill>
  </fills>
  <borders count="82">
    <border>
      <left/>
      <right/>
      <top/>
      <bottom/>
      <diagonal/>
    </border>
    <border>
      <left/>
      <right/>
      <top style="thin">
        <color auto="1"/>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auto="1"/>
      </right>
      <top/>
      <bottom/>
      <diagonal/>
    </border>
    <border>
      <left style="thin">
        <color auto="1"/>
      </left>
      <right style="medium">
        <color indexed="64"/>
      </right>
      <top/>
      <bottom style="thin">
        <color auto="1"/>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style="medium">
        <color indexed="64"/>
      </right>
      <top/>
      <bottom/>
      <diagonal/>
    </border>
    <border>
      <left/>
      <right style="medium">
        <color indexed="64"/>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auto="1"/>
      </top>
      <bottom style="medium">
        <color indexed="64"/>
      </bottom>
      <diagonal/>
    </border>
    <border>
      <left style="thin">
        <color auto="1"/>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ck">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right style="thin">
        <color indexed="64"/>
      </right>
      <top style="thin">
        <color indexed="64"/>
      </top>
      <bottom style="medium">
        <color indexed="64"/>
      </bottom>
      <diagonal/>
    </border>
    <border>
      <left style="thin">
        <color auto="1"/>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thin">
        <color indexed="64"/>
      </right>
      <top style="medium">
        <color indexed="64"/>
      </top>
      <bottom style="thin">
        <color indexed="64"/>
      </bottom>
      <diagonal/>
    </border>
  </borders>
  <cellStyleXfs count="7">
    <xf numFmtId="0" fontId="0" fillId="0" borderId="0"/>
    <xf numFmtId="0" fontId="4"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1" fillId="0" borderId="0"/>
    <xf numFmtId="0" fontId="52" fillId="0" borderId="0" applyNumberFormat="0" applyFill="0" applyBorder="0" applyAlignment="0" applyProtection="0"/>
  </cellStyleXfs>
  <cellXfs count="969">
    <xf numFmtId="0" fontId="0" fillId="0" borderId="0" xfId="0"/>
    <xf numFmtId="0" fontId="0" fillId="0" borderId="0" xfId="0" applyBorder="1" applyAlignment="1">
      <alignment horizontal="left" vertical="top"/>
    </xf>
    <xf numFmtId="0" fontId="9" fillId="0" borderId="0" xfId="0" applyFont="1"/>
    <xf numFmtId="0" fontId="0" fillId="0" borderId="0" xfId="0" applyBorder="1" applyAlignment="1">
      <alignment vertical="top" wrapText="1"/>
    </xf>
    <xf numFmtId="0" fontId="2" fillId="0" borderId="0" xfId="0" applyFont="1" applyAlignment="1">
      <alignment horizontal="right" vertical="top"/>
    </xf>
    <xf numFmtId="0" fontId="2" fillId="0" borderId="0" xfId="0" applyFont="1" applyAlignment="1">
      <alignment vertical="top"/>
    </xf>
    <xf numFmtId="0" fontId="0" fillId="0" borderId="0" xfId="0"/>
    <xf numFmtId="0" fontId="0" fillId="0" borderId="0" xfId="0" applyBorder="1"/>
    <xf numFmtId="0" fontId="2" fillId="0" borderId="0" xfId="0" applyFont="1" applyAlignment="1" applyProtection="1">
      <alignment horizontal="right" vertical="top"/>
      <protection locked="0"/>
    </xf>
    <xf numFmtId="0" fontId="3" fillId="0" borderId="0" xfId="0" applyFont="1"/>
    <xf numFmtId="0" fontId="0" fillId="0" borderId="0" xfId="0" applyFill="1" applyBorder="1"/>
    <xf numFmtId="0" fontId="5" fillId="0" borderId="9" xfId="0" applyFont="1" applyFill="1" applyBorder="1" applyAlignment="1">
      <alignment vertical="center" wrapText="1"/>
    </xf>
    <xf numFmtId="0" fontId="7" fillId="8" borderId="15" xfId="0" applyFont="1" applyFill="1" applyBorder="1" applyAlignment="1">
      <alignment horizontal="center" wrapText="1"/>
    </xf>
    <xf numFmtId="0" fontId="0" fillId="8" borderId="19" xfId="0" applyFill="1" applyBorder="1"/>
    <xf numFmtId="0" fontId="0" fillId="8" borderId="0" xfId="0" applyFill="1" applyBorder="1"/>
    <xf numFmtId="0" fontId="0" fillId="8" borderId="17" xfId="0" applyFill="1" applyBorder="1"/>
    <xf numFmtId="0" fontId="7" fillId="8" borderId="27" xfId="0" applyFont="1" applyFill="1" applyBorder="1" applyAlignment="1">
      <alignment horizontal="left" wrapText="1"/>
    </xf>
    <xf numFmtId="0" fontId="8" fillId="0" borderId="0" xfId="0" applyFont="1" applyBorder="1" applyAlignment="1"/>
    <xf numFmtId="0" fontId="1" fillId="0" borderId="0" xfId="0" applyFont="1" applyBorder="1" applyAlignment="1"/>
    <xf numFmtId="0" fontId="14" fillId="0" borderId="0" xfId="0" applyFont="1" applyBorder="1" applyAlignment="1">
      <alignment wrapText="1"/>
    </xf>
    <xf numFmtId="0" fontId="1" fillId="0" borderId="0" xfId="0" applyFont="1"/>
    <xf numFmtId="0" fontId="0" fillId="0" borderId="0" xfId="0" applyFont="1" applyFill="1" applyBorder="1" applyAlignment="1">
      <alignment horizontal="left" vertical="center" wrapText="1"/>
    </xf>
    <xf numFmtId="0" fontId="0" fillId="0" borderId="0" xfId="0" applyFont="1"/>
    <xf numFmtId="0" fontId="13" fillId="0" borderId="0" xfId="0" applyFont="1"/>
    <xf numFmtId="0" fontId="9" fillId="0" borderId="0" xfId="0" applyFont="1" applyAlignment="1">
      <alignment horizontal="right"/>
    </xf>
    <xf numFmtId="0" fontId="13" fillId="0" borderId="0" xfId="0" applyFont="1" applyFill="1" applyBorder="1" applyAlignment="1">
      <alignment vertical="center"/>
    </xf>
    <xf numFmtId="0" fontId="19" fillId="0" borderId="0" xfId="0" applyFont="1" applyAlignment="1">
      <alignment horizontal="left" vertical="center"/>
    </xf>
    <xf numFmtId="0" fontId="20" fillId="6" borderId="0" xfId="0" applyFont="1" applyFill="1" applyBorder="1" applyAlignment="1">
      <alignment horizontal="left"/>
    </xf>
    <xf numFmtId="168" fontId="20" fillId="6" borderId="0" xfId="4" applyNumberFormat="1" applyFont="1" applyFill="1"/>
    <xf numFmtId="0" fontId="0" fillId="0" borderId="19" xfId="0" applyFont="1" applyBorder="1"/>
    <xf numFmtId="170" fontId="0" fillId="0" borderId="0" xfId="3" applyNumberFormat="1" applyFont="1"/>
    <xf numFmtId="0" fontId="0" fillId="0" borderId="19" xfId="0" applyFont="1" applyBorder="1" applyAlignment="1">
      <alignment wrapText="1"/>
    </xf>
    <xf numFmtId="0" fontId="20" fillId="0" borderId="0" xfId="0" applyFont="1" applyFill="1" applyBorder="1" applyAlignment="1">
      <alignment horizontal="left"/>
    </xf>
    <xf numFmtId="0" fontId="0" fillId="0" borderId="0" xfId="0" applyFont="1" applyFill="1"/>
    <xf numFmtId="0" fontId="0" fillId="0" borderId="37" xfId="0" applyFont="1" applyBorder="1" applyAlignment="1">
      <alignment wrapText="1"/>
    </xf>
    <xf numFmtId="0" fontId="0" fillId="0" borderId="17" xfId="0" applyFont="1" applyBorder="1"/>
    <xf numFmtId="0" fontId="0" fillId="0" borderId="0" xfId="0" applyFont="1" applyFill="1" applyBorder="1"/>
    <xf numFmtId="0" fontId="5" fillId="0" borderId="19" xfId="0" applyFont="1" applyBorder="1" applyAlignment="1">
      <alignment wrapText="1"/>
    </xf>
    <xf numFmtId="0" fontId="0" fillId="0" borderId="0" xfId="0" applyFont="1" applyBorder="1"/>
    <xf numFmtId="0" fontId="15" fillId="0" borderId="0" xfId="0" applyFont="1" applyFill="1"/>
    <xf numFmtId="0" fontId="1" fillId="0" borderId="17" xfId="0" applyFont="1" applyFill="1" applyBorder="1"/>
    <xf numFmtId="0" fontId="0" fillId="0" borderId="17" xfId="0" applyFont="1" applyBorder="1" applyAlignment="1">
      <alignment wrapText="1"/>
    </xf>
    <xf numFmtId="0" fontId="0" fillId="0" borderId="28" xfId="0" applyFont="1" applyBorder="1"/>
    <xf numFmtId="9" fontId="0" fillId="0" borderId="28" xfId="0" applyNumberFormat="1" applyFont="1" applyBorder="1"/>
    <xf numFmtId="165" fontId="0" fillId="11" borderId="21" xfId="0" applyNumberFormat="1" applyFont="1" applyFill="1" applyBorder="1" applyAlignment="1">
      <alignment vertical="center"/>
    </xf>
    <xf numFmtId="165" fontId="0" fillId="11" borderId="20" xfId="0" applyNumberFormat="1" applyFont="1" applyFill="1" applyBorder="1" applyAlignment="1">
      <alignment vertical="center"/>
    </xf>
    <xf numFmtId="1" fontId="0" fillId="11" borderId="20" xfId="0" applyNumberFormat="1" applyFont="1" applyFill="1" applyBorder="1" applyAlignment="1">
      <alignment vertical="center"/>
    </xf>
    <xf numFmtId="166" fontId="0" fillId="11" borderId="21" xfId="2" applyNumberFormat="1" applyFont="1" applyFill="1" applyBorder="1" applyAlignment="1">
      <alignment vertical="center"/>
    </xf>
    <xf numFmtId="3" fontId="0" fillId="11" borderId="20" xfId="0" applyNumberFormat="1" applyFont="1" applyFill="1" applyBorder="1"/>
    <xf numFmtId="165" fontId="0" fillId="11" borderId="18" xfId="0" applyNumberFormat="1" applyFont="1" applyFill="1" applyBorder="1" applyAlignment="1">
      <alignment vertical="center"/>
    </xf>
    <xf numFmtId="0" fontId="0" fillId="11" borderId="20" xfId="0" applyFont="1" applyFill="1" applyBorder="1"/>
    <xf numFmtId="1" fontId="0" fillId="11" borderId="20" xfId="0" applyNumberFormat="1" applyFont="1" applyFill="1" applyBorder="1"/>
    <xf numFmtId="166" fontId="0" fillId="11" borderId="34" xfId="2" applyNumberFormat="1" applyFont="1" applyFill="1" applyBorder="1"/>
    <xf numFmtId="0" fontId="5" fillId="0" borderId="19" xfId="0" applyFont="1" applyBorder="1"/>
    <xf numFmtId="0" fontId="1" fillId="0" borderId="37" xfId="0" applyFont="1" applyFill="1" applyBorder="1"/>
    <xf numFmtId="0" fontId="13" fillId="0" borderId="0" xfId="0" applyFont="1" applyAlignment="1">
      <alignment vertical="top" wrapText="1"/>
    </xf>
    <xf numFmtId="0" fontId="0" fillId="0" borderId="0" xfId="0" applyFont="1" applyAlignment="1">
      <alignment horizontal="center"/>
    </xf>
    <xf numFmtId="0" fontId="9" fillId="0" borderId="0" xfId="0" applyFont="1" applyAlignment="1">
      <alignment vertical="top"/>
    </xf>
    <xf numFmtId="0" fontId="23" fillId="0" borderId="0" xfId="0" applyFont="1" applyFill="1" applyBorder="1" applyAlignment="1">
      <alignment horizontal="left" vertical="top" wrapText="1"/>
    </xf>
    <xf numFmtId="0" fontId="6" fillId="7" borderId="9" xfId="0" applyFont="1" applyFill="1" applyBorder="1" applyAlignment="1">
      <alignment horizontal="left"/>
    </xf>
    <xf numFmtId="0" fontId="2" fillId="0" borderId="0" xfId="0" applyFont="1"/>
    <xf numFmtId="0" fontId="0" fillId="0" borderId="0" xfId="0" applyFont="1" applyAlignment="1">
      <alignment vertical="top"/>
    </xf>
    <xf numFmtId="0" fontId="0" fillId="0" borderId="30"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31" xfId="0" applyFont="1" applyFill="1" applyBorder="1" applyAlignment="1">
      <alignment horizontal="center" vertical="center"/>
    </xf>
    <xf numFmtId="0" fontId="5" fillId="0" borderId="31" xfId="0" applyFont="1" applyFill="1" applyBorder="1" applyAlignment="1">
      <alignment horizontal="left" vertical="center" wrapText="1"/>
    </xf>
    <xf numFmtId="0" fontId="16" fillId="0" borderId="0" xfId="0" applyFont="1"/>
    <xf numFmtId="0" fontId="0" fillId="0" borderId="30" xfId="0" applyFont="1" applyFill="1" applyBorder="1" applyAlignment="1">
      <alignment horizontal="left" vertical="top"/>
    </xf>
    <xf numFmtId="0" fontId="0" fillId="0" borderId="13" xfId="0" applyFont="1" applyFill="1" applyBorder="1" applyAlignment="1">
      <alignment horizontal="center" vertical="top"/>
    </xf>
    <xf numFmtId="0" fontId="0" fillId="0" borderId="31" xfId="0" applyFont="1" applyFill="1" applyBorder="1" applyAlignment="1">
      <alignment horizontal="left" vertical="top"/>
    </xf>
    <xf numFmtId="0" fontId="0" fillId="0" borderId="31" xfId="0" applyFont="1" applyFill="1" applyBorder="1" applyAlignment="1">
      <alignment horizontal="center" vertical="top"/>
    </xf>
    <xf numFmtId="0" fontId="0" fillId="0" borderId="30" xfId="0" applyFont="1" applyFill="1" applyBorder="1" applyAlignment="1">
      <alignment horizontal="left" vertical="top" wrapText="1"/>
    </xf>
    <xf numFmtId="0" fontId="0" fillId="0" borderId="7" xfId="0" applyFont="1" applyFill="1" applyBorder="1" applyAlignment="1">
      <alignment horizontal="left"/>
    </xf>
    <xf numFmtId="0" fontId="0" fillId="0" borderId="32" xfId="0" applyFont="1" applyFill="1" applyBorder="1" applyAlignment="1">
      <alignment horizontal="center" vertical="top"/>
    </xf>
    <xf numFmtId="0" fontId="1" fillId="0" borderId="0" xfId="0" applyFont="1" applyAlignment="1">
      <alignment horizontal="right"/>
    </xf>
    <xf numFmtId="0" fontId="17" fillId="5" borderId="8" xfId="0" applyFont="1" applyFill="1" applyBorder="1" applyAlignment="1">
      <alignment horizontal="center"/>
    </xf>
    <xf numFmtId="0" fontId="0" fillId="0" borderId="0" xfId="0" applyFont="1" applyBorder="1" applyAlignment="1">
      <alignment vertical="top" wrapText="1"/>
    </xf>
    <xf numFmtId="0" fontId="0" fillId="0" borderId="0" xfId="0" applyFont="1" applyAlignment="1">
      <alignment vertical="top" wrapText="1"/>
    </xf>
    <xf numFmtId="0" fontId="0" fillId="0" borderId="30" xfId="0" applyFont="1" applyFill="1" applyBorder="1" applyAlignment="1">
      <alignment horizontal="center" vertical="top"/>
    </xf>
    <xf numFmtId="0" fontId="0" fillId="0" borderId="33" xfId="0" applyFont="1" applyFill="1" applyBorder="1" applyAlignment="1">
      <alignment horizontal="left" vertical="top"/>
    </xf>
    <xf numFmtId="0" fontId="0" fillId="0" borderId="12" xfId="0" applyFont="1" applyFill="1" applyBorder="1" applyAlignment="1">
      <alignment horizontal="center" vertical="top"/>
    </xf>
    <xf numFmtId="0" fontId="0" fillId="0" borderId="7" xfId="0" applyFont="1" applyFill="1" applyBorder="1" applyAlignment="1">
      <alignment horizontal="left" vertical="top"/>
    </xf>
    <xf numFmtId="0" fontId="0" fillId="0" borderId="2" xfId="0" applyFont="1" applyFill="1" applyBorder="1" applyAlignment="1">
      <alignment horizontal="left" vertical="top"/>
    </xf>
    <xf numFmtId="0" fontId="0" fillId="0" borderId="32" xfId="0" applyFont="1" applyFill="1" applyBorder="1" applyAlignment="1">
      <alignment horizontal="left" vertical="top"/>
    </xf>
    <xf numFmtId="0" fontId="0" fillId="0" borderId="31" xfId="0" applyFont="1" applyFill="1" applyBorder="1" applyAlignment="1">
      <alignment horizontal="left" vertical="top" wrapText="1"/>
    </xf>
    <xf numFmtId="0" fontId="0" fillId="0" borderId="30" xfId="0" applyFont="1" applyFill="1" applyBorder="1" applyAlignment="1">
      <alignment horizontal="left" vertical="center" wrapText="1"/>
    </xf>
    <xf numFmtId="0" fontId="15" fillId="0" borderId="0" xfId="0" applyFont="1"/>
    <xf numFmtId="0" fontId="13" fillId="0" borderId="0" xfId="0" applyFont="1" applyFill="1" applyBorder="1" applyAlignment="1">
      <alignment vertical="center" wrapText="1"/>
    </xf>
    <xf numFmtId="0" fontId="17" fillId="0" borderId="0" xfId="0" applyFont="1" applyFill="1" applyBorder="1" applyAlignment="1">
      <alignment horizontal="center"/>
    </xf>
    <xf numFmtId="165" fontId="0" fillId="0" borderId="9" xfId="0" applyNumberFormat="1" applyFont="1" applyBorder="1"/>
    <xf numFmtId="165" fontId="0" fillId="0" borderId="0" xfId="0" applyNumberFormat="1" applyFont="1" applyFill="1" applyBorder="1"/>
    <xf numFmtId="0" fontId="12" fillId="0" borderId="0" xfId="0" applyFont="1" applyFill="1" applyBorder="1" applyAlignment="1">
      <alignment horizontal="centerContinuous"/>
    </xf>
    <xf numFmtId="168" fontId="0" fillId="0" borderId="0" xfId="4" applyNumberFormat="1" applyFont="1" applyFill="1" applyBorder="1" applyAlignment="1">
      <alignment horizontal="right"/>
    </xf>
    <xf numFmtId="168" fontId="0" fillId="0" borderId="0" xfId="4" applyNumberFormat="1" applyFont="1" applyFill="1" applyBorder="1" applyAlignment="1">
      <alignment vertical="center"/>
    </xf>
    <xf numFmtId="0" fontId="0" fillId="0" borderId="27" xfId="0" applyFont="1" applyBorder="1" applyAlignment="1">
      <alignment wrapText="1"/>
    </xf>
    <xf numFmtId="0" fontId="1" fillId="0" borderId="17" xfId="0" applyFont="1" applyBorder="1" applyAlignment="1">
      <alignment wrapText="1"/>
    </xf>
    <xf numFmtId="165" fontId="1" fillId="0" borderId="0" xfId="0" applyNumberFormat="1" applyFont="1" applyBorder="1" applyAlignment="1">
      <alignment vertical="center"/>
    </xf>
    <xf numFmtId="0" fontId="0" fillId="0" borderId="27" xfId="0" applyFont="1" applyBorder="1"/>
    <xf numFmtId="0" fontId="26" fillId="0" borderId="0" xfId="0" applyFont="1"/>
    <xf numFmtId="169" fontId="0" fillId="0" borderId="0" xfId="0" applyNumberFormat="1" applyFont="1"/>
    <xf numFmtId="166" fontId="0" fillId="11" borderId="20" xfId="2" applyNumberFormat="1" applyFont="1" applyFill="1" applyBorder="1"/>
    <xf numFmtId="165" fontId="0" fillId="11" borderId="20" xfId="3" applyNumberFormat="1" applyFont="1" applyFill="1" applyBorder="1"/>
    <xf numFmtId="165" fontId="0" fillId="11" borderId="18" xfId="0" applyNumberFormat="1" applyFont="1" applyFill="1" applyBorder="1"/>
    <xf numFmtId="0" fontId="5" fillId="0" borderId="17" xfId="0" applyFont="1" applyBorder="1" applyAlignment="1">
      <alignment wrapText="1"/>
    </xf>
    <xf numFmtId="0" fontId="5" fillId="0" borderId="28" xfId="0" applyFont="1" applyBorder="1"/>
    <xf numFmtId="9" fontId="0" fillId="0" borderId="0" xfId="4" applyFont="1" applyFill="1" applyBorder="1"/>
    <xf numFmtId="166" fontId="0" fillId="0" borderId="0" xfId="0" applyNumberFormat="1" applyFont="1" applyBorder="1"/>
    <xf numFmtId="0" fontId="1" fillId="0" borderId="17" xfId="0" applyFont="1" applyFill="1" applyBorder="1" applyAlignment="1">
      <alignment wrapText="1"/>
    </xf>
    <xf numFmtId="165" fontId="0" fillId="11" borderId="20" xfId="2" applyNumberFormat="1" applyFont="1" applyFill="1" applyBorder="1"/>
    <xf numFmtId="166" fontId="0" fillId="11" borderId="18" xfId="2" applyNumberFormat="1" applyFont="1" applyFill="1" applyBorder="1"/>
    <xf numFmtId="0" fontId="29" fillId="0" borderId="0" xfId="0" applyFont="1"/>
    <xf numFmtId="165" fontId="0" fillId="11" borderId="20" xfId="0" applyNumberFormat="1" applyFont="1" applyFill="1" applyBorder="1" applyAlignment="1">
      <alignment horizontal="right"/>
    </xf>
    <xf numFmtId="168" fontId="0" fillId="11" borderId="18" xfId="4" applyNumberFormat="1" applyFont="1" applyFill="1" applyBorder="1" applyAlignment="1">
      <alignment horizontal="right"/>
    </xf>
    <xf numFmtId="165" fontId="0" fillId="2" borderId="0" xfId="4" applyNumberFormat="1" applyFont="1" applyFill="1" applyBorder="1" applyAlignment="1">
      <alignment horizontal="right"/>
    </xf>
    <xf numFmtId="0" fontId="0" fillId="0" borderId="7" xfId="0" applyFont="1" applyBorder="1"/>
    <xf numFmtId="0" fontId="0" fillId="0" borderId="0" xfId="0" applyFont="1" applyProtection="1">
      <protection locked="0"/>
    </xf>
    <xf numFmtId="0" fontId="0" fillId="0" borderId="19" xfId="0" applyFont="1" applyBorder="1" applyAlignment="1">
      <alignment horizontal="left" wrapText="1"/>
    </xf>
    <xf numFmtId="0" fontId="0" fillId="0" borderId="2" xfId="0" applyFont="1" applyBorder="1" applyAlignment="1">
      <alignment horizontal="left" vertical="top"/>
    </xf>
    <xf numFmtId="0" fontId="0" fillId="0" borderId="30" xfId="0" applyFont="1" applyBorder="1" applyAlignment="1">
      <alignment horizontal="center" vertical="top"/>
    </xf>
    <xf numFmtId="0" fontId="0" fillId="0" borderId="31" xfId="0" applyFont="1" applyBorder="1" applyAlignment="1">
      <alignment horizontal="left" vertical="top"/>
    </xf>
    <xf numFmtId="0" fontId="0" fillId="0" borderId="12" xfId="0" applyFont="1" applyBorder="1" applyAlignment="1">
      <alignment horizontal="center" vertical="top"/>
    </xf>
    <xf numFmtId="0" fontId="0" fillId="0" borderId="31" xfId="0" applyFont="1" applyBorder="1" applyAlignment="1">
      <alignment horizontal="center" vertical="top"/>
    </xf>
    <xf numFmtId="0" fontId="19" fillId="0" borderId="0" xfId="0" applyFont="1" applyAlignment="1">
      <alignment vertical="top"/>
    </xf>
    <xf numFmtId="0" fontId="0" fillId="0" borderId="7" xfId="0" applyFont="1" applyFill="1" applyBorder="1" applyAlignment="1">
      <alignment horizontal="left" vertical="top" wrapText="1"/>
    </xf>
    <xf numFmtId="0" fontId="0" fillId="0" borderId="32" xfId="0" applyFont="1" applyFill="1" applyBorder="1" applyAlignment="1">
      <alignment horizontal="center" vertical="center"/>
    </xf>
    <xf numFmtId="0" fontId="0" fillId="0" borderId="31" xfId="0" applyFont="1" applyFill="1" applyBorder="1" applyAlignment="1">
      <alignment horizontal="left"/>
    </xf>
    <xf numFmtId="0" fontId="0" fillId="0" borderId="32" xfId="0" applyFont="1" applyBorder="1" applyAlignment="1">
      <alignment horizontal="center" vertical="top"/>
    </xf>
    <xf numFmtId="0" fontId="19" fillId="0" borderId="0" xfId="0" applyFont="1" applyAlignment="1">
      <alignment horizontal="left" vertical="top" wrapText="1"/>
    </xf>
    <xf numFmtId="0" fontId="0" fillId="0" borderId="13" xfId="0" applyFont="1" applyBorder="1" applyAlignment="1">
      <alignment horizontal="center" vertical="top"/>
    </xf>
    <xf numFmtId="0" fontId="0" fillId="0" borderId="7" xfId="0" applyFont="1" applyBorder="1" applyAlignment="1">
      <alignment horizontal="left" vertical="top"/>
    </xf>
    <xf numFmtId="0" fontId="0" fillId="0" borderId="0" xfId="0" applyFont="1" applyFill="1" applyBorder="1" applyAlignment="1">
      <alignment horizontal="left" vertical="top"/>
    </xf>
    <xf numFmtId="0" fontId="0" fillId="0" borderId="32" xfId="0" applyFont="1" applyFill="1" applyBorder="1" applyAlignment="1">
      <alignment horizontal="left" vertical="center" wrapText="1"/>
    </xf>
    <xf numFmtId="0" fontId="5" fillId="0" borderId="13" xfId="0" applyFont="1" applyFill="1" applyBorder="1" applyAlignment="1">
      <alignment horizontal="center" vertical="top"/>
    </xf>
    <xf numFmtId="0" fontId="5" fillId="0" borderId="32" xfId="0" applyFont="1" applyFill="1" applyBorder="1" applyAlignment="1">
      <alignment horizontal="left" vertical="top"/>
    </xf>
    <xf numFmtId="0" fontId="5" fillId="0" borderId="31" xfId="0" applyFont="1" applyFill="1" applyBorder="1" applyAlignment="1">
      <alignment horizontal="center" vertical="top"/>
    </xf>
    <xf numFmtId="0" fontId="5" fillId="0" borderId="12" xfId="0" applyFont="1" applyFill="1" applyBorder="1" applyAlignment="1">
      <alignment horizontal="center" vertical="top"/>
    </xf>
    <xf numFmtId="0" fontId="0" fillId="0" borderId="2" xfId="0" applyFont="1" applyFill="1" applyBorder="1" applyAlignment="1">
      <alignment horizontal="center" vertical="top"/>
    </xf>
    <xf numFmtId="0" fontId="0" fillId="0" borderId="12" xfId="0" applyFont="1" applyFill="1" applyBorder="1" applyAlignment="1">
      <alignment horizontal="left" vertical="center" wrapText="1"/>
    </xf>
    <xf numFmtId="0" fontId="0" fillId="0" borderId="43"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10" xfId="0" applyFont="1" applyFill="1" applyBorder="1" applyAlignment="1">
      <alignment horizontal="left" vertical="center" wrapText="1"/>
    </xf>
    <xf numFmtId="0" fontId="0" fillId="0" borderId="0" xfId="0" applyFont="1" applyBorder="1" applyAlignment="1">
      <alignment horizontal="center"/>
    </xf>
    <xf numFmtId="0" fontId="0" fillId="0" borderId="30" xfId="0" applyFont="1" applyFill="1" applyBorder="1" applyAlignment="1">
      <alignment horizontal="left"/>
    </xf>
    <xf numFmtId="0" fontId="0" fillId="0" borderId="1" xfId="0" applyFont="1" applyFill="1" applyBorder="1" applyAlignment="1">
      <alignment horizontal="center"/>
    </xf>
    <xf numFmtId="0" fontId="0" fillId="0" borderId="12" xfId="0" applyFont="1" applyFill="1" applyBorder="1" applyAlignment="1">
      <alignment horizontal="left"/>
    </xf>
    <xf numFmtId="0" fontId="0" fillId="0" borderId="41" xfId="0" applyFont="1" applyFill="1" applyBorder="1" applyAlignment="1">
      <alignment horizontal="center"/>
    </xf>
    <xf numFmtId="0" fontId="0" fillId="0" borderId="13" xfId="0" applyFont="1" applyFill="1" applyBorder="1" applyAlignment="1">
      <alignment horizontal="left"/>
    </xf>
    <xf numFmtId="0" fontId="0" fillId="0" borderId="45" xfId="0" applyFont="1" applyFill="1" applyBorder="1" applyAlignment="1">
      <alignment horizontal="center"/>
    </xf>
    <xf numFmtId="0" fontId="0" fillId="0" borderId="0" xfId="0" applyFont="1" applyBorder="1" applyAlignment="1">
      <alignment horizontal="left" vertical="top"/>
    </xf>
    <xf numFmtId="0" fontId="1" fillId="0" borderId="0" xfId="0" applyFont="1" applyBorder="1" applyAlignment="1">
      <alignment horizontal="right" vertical="top"/>
    </xf>
    <xf numFmtId="0" fontId="0" fillId="0" borderId="0" xfId="0" applyFont="1" applyBorder="1" applyAlignment="1">
      <alignment horizontal="left" vertical="top" wrapText="1"/>
    </xf>
    <xf numFmtId="0" fontId="0" fillId="0" borderId="14" xfId="0" applyFont="1" applyBorder="1"/>
    <xf numFmtId="0" fontId="0" fillId="0" borderId="0" xfId="0" applyFont="1" applyAlignment="1">
      <alignment horizontal="center" vertical="center"/>
    </xf>
    <xf numFmtId="0" fontId="0" fillId="0" borderId="13" xfId="0" applyFont="1" applyFill="1" applyBorder="1" applyAlignment="1">
      <alignment horizontal="left" vertical="top"/>
    </xf>
    <xf numFmtId="0" fontId="0" fillId="0" borderId="44" xfId="0" applyFont="1" applyFill="1" applyBorder="1" applyAlignment="1">
      <alignment horizontal="center" vertical="top"/>
    </xf>
    <xf numFmtId="0" fontId="0" fillId="0" borderId="43" xfId="0" applyFont="1" applyFill="1" applyBorder="1" applyAlignment="1">
      <alignment horizontal="center" vertical="top"/>
    </xf>
    <xf numFmtId="0" fontId="0" fillId="0" borderId="32" xfId="0" applyFont="1" applyFill="1" applyBorder="1" applyAlignment="1">
      <alignment horizontal="left" vertical="top" wrapText="1"/>
    </xf>
    <xf numFmtId="0" fontId="0" fillId="0" borderId="7" xfId="0" applyFont="1" applyFill="1" applyBorder="1" applyAlignment="1">
      <alignment horizontal="center" vertical="top"/>
    </xf>
    <xf numFmtId="0" fontId="0" fillId="0" borderId="44" xfId="0" applyFont="1" applyFill="1" applyBorder="1" applyAlignment="1">
      <alignment horizontal="center" vertical="center"/>
    </xf>
    <xf numFmtId="0" fontId="0" fillId="0" borderId="14" xfId="0" applyFont="1" applyBorder="1" applyAlignment="1">
      <alignment horizontal="center" vertical="center"/>
    </xf>
    <xf numFmtId="0" fontId="0" fillId="0" borderId="32" xfId="0" applyFont="1" applyFill="1" applyBorder="1" applyAlignment="1">
      <alignment horizontal="left"/>
    </xf>
    <xf numFmtId="0" fontId="0" fillId="0" borderId="43" xfId="0" applyFont="1" applyFill="1" applyBorder="1" applyAlignment="1">
      <alignment horizontal="center"/>
    </xf>
    <xf numFmtId="0" fontId="0" fillId="0" borderId="0" xfId="0" applyFont="1" applyFill="1" applyBorder="1" applyAlignment="1">
      <alignment horizontal="center"/>
    </xf>
    <xf numFmtId="0" fontId="0" fillId="0" borderId="46" xfId="0" applyFont="1" applyBorder="1" applyAlignment="1">
      <alignment horizontal="center" vertical="center"/>
    </xf>
    <xf numFmtId="0" fontId="0" fillId="0" borderId="32" xfId="0" applyFont="1" applyFill="1" applyBorder="1" applyAlignment="1">
      <alignment horizontal="center"/>
    </xf>
    <xf numFmtId="9" fontId="5" fillId="0" borderId="20" xfId="4" applyFont="1" applyFill="1" applyBorder="1" applyAlignment="1">
      <alignment horizontal="right" wrapText="1"/>
    </xf>
    <xf numFmtId="0" fontId="5" fillId="0" borderId="7" xfId="0" applyFont="1" applyFill="1" applyBorder="1" applyAlignment="1">
      <alignment horizontal="left" vertical="top" wrapText="1"/>
    </xf>
    <xf numFmtId="0" fontId="5" fillId="8" borderId="19" xfId="0" applyFont="1" applyFill="1" applyBorder="1"/>
    <xf numFmtId="0" fontId="5" fillId="8" borderId="0" xfId="0" applyFont="1" applyFill="1" applyBorder="1"/>
    <xf numFmtId="0" fontId="0" fillId="0" borderId="12" xfId="0" applyFont="1" applyFill="1" applyBorder="1" applyAlignment="1">
      <alignment horizontal="left" vertical="top"/>
    </xf>
    <xf numFmtId="0" fontId="5" fillId="0" borderId="52" xfId="0" applyFont="1" applyFill="1" applyBorder="1" applyAlignment="1">
      <alignment vertical="center" wrapText="1"/>
    </xf>
    <xf numFmtId="0" fontId="5" fillId="0" borderId="20" xfId="0" applyFont="1" applyFill="1" applyBorder="1" applyAlignment="1">
      <alignment horizontal="left" vertical="center" wrapText="1"/>
    </xf>
    <xf numFmtId="0" fontId="5" fillId="0" borderId="20" xfId="0" applyFont="1" applyFill="1" applyBorder="1" applyAlignment="1">
      <alignment vertical="center" wrapText="1"/>
    </xf>
    <xf numFmtId="0" fontId="5" fillId="0" borderId="18" xfId="0" applyFont="1" applyFill="1" applyBorder="1" applyAlignment="1">
      <alignment vertical="center" wrapText="1"/>
    </xf>
    <xf numFmtId="0" fontId="5" fillId="0" borderId="52"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20" xfId="0" applyFont="1" applyFill="1" applyBorder="1" applyAlignment="1">
      <alignment horizontal="left" vertical="distributed" wrapText="1"/>
    </xf>
    <xf numFmtId="0" fontId="13" fillId="0" borderId="0" xfId="0" applyFont="1" applyAlignment="1">
      <alignment horizontal="right"/>
    </xf>
    <xf numFmtId="0" fontId="23" fillId="0" borderId="0" xfId="0" applyFont="1" applyFill="1" applyBorder="1" applyAlignment="1">
      <alignment vertical="top" wrapText="1"/>
    </xf>
    <xf numFmtId="0" fontId="19" fillId="0" borderId="0" xfId="0" applyFont="1" applyFill="1" applyAlignment="1">
      <alignment horizontal="left" vertical="top" wrapText="1"/>
    </xf>
    <xf numFmtId="0" fontId="13" fillId="0" borderId="0" xfId="0" applyFont="1" applyFill="1" applyBorder="1" applyAlignment="1">
      <alignment vertical="center" wrapText="1"/>
    </xf>
    <xf numFmtId="0" fontId="25" fillId="0" borderId="0" xfId="0" applyFont="1" applyBorder="1" applyAlignment="1">
      <alignment wrapText="1"/>
    </xf>
    <xf numFmtId="0" fontId="13" fillId="0" borderId="0" xfId="0" applyFont="1" applyFill="1" applyBorder="1" applyAlignment="1">
      <alignment horizontal="left" vertical="center"/>
    </xf>
    <xf numFmtId="0" fontId="0" fillId="0" borderId="0" xfId="0" applyFont="1" applyAlignment="1"/>
    <xf numFmtId="0" fontId="0" fillId="0" borderId="0" xfId="0" applyFont="1" applyAlignment="1">
      <alignment horizontal="center" vertical="top"/>
    </xf>
    <xf numFmtId="0" fontId="15" fillId="4" borderId="0" xfId="0" applyFont="1" applyFill="1"/>
    <xf numFmtId="0" fontId="0" fillId="0" borderId="0" xfId="0" applyFont="1" applyAlignment="1">
      <alignment wrapText="1"/>
    </xf>
    <xf numFmtId="0" fontId="1" fillId="0" borderId="0" xfId="0" applyFont="1" applyBorder="1" applyAlignment="1">
      <alignment horizontal="right"/>
    </xf>
    <xf numFmtId="0" fontId="13" fillId="0" borderId="0" xfId="0" applyFont="1" applyProtection="1">
      <protection locked="0"/>
    </xf>
    <xf numFmtId="0" fontId="13" fillId="0" borderId="0" xfId="0" applyFont="1" applyFill="1" applyBorder="1" applyAlignment="1" applyProtection="1">
      <alignment vertical="center"/>
      <protection locked="0"/>
    </xf>
    <xf numFmtId="0" fontId="20" fillId="6" borderId="0" xfId="0" applyFont="1" applyFill="1" applyBorder="1" applyAlignment="1" applyProtection="1">
      <alignment horizontal="left"/>
      <protection locked="0"/>
    </xf>
    <xf numFmtId="168" fontId="20" fillId="6" borderId="0" xfId="4" applyNumberFormat="1" applyFont="1" applyFill="1" applyProtection="1">
      <protection locked="0"/>
    </xf>
    <xf numFmtId="0" fontId="0" fillId="0" borderId="19" xfId="0" applyFont="1" applyFill="1" applyBorder="1" applyProtection="1">
      <protection locked="0"/>
    </xf>
    <xf numFmtId="0" fontId="0" fillId="0" borderId="19" xfId="0" applyFont="1" applyBorder="1" applyProtection="1">
      <protection locked="0"/>
    </xf>
    <xf numFmtId="0" fontId="0" fillId="0" borderId="17" xfId="0" applyFont="1" applyBorder="1" applyProtection="1">
      <protection locked="0"/>
    </xf>
    <xf numFmtId="0" fontId="0" fillId="0" borderId="0" xfId="0" applyFont="1" applyFill="1" applyBorder="1" applyProtection="1">
      <protection locked="0"/>
    </xf>
    <xf numFmtId="0" fontId="0" fillId="11" borderId="20" xfId="0" applyFont="1" applyFill="1" applyBorder="1" applyProtection="1">
      <protection locked="0"/>
    </xf>
    <xf numFmtId="3" fontId="0" fillId="11" borderId="20" xfId="0" applyNumberFormat="1" applyFont="1" applyFill="1" applyBorder="1" applyProtection="1">
      <protection locked="0"/>
    </xf>
    <xf numFmtId="165" fontId="0" fillId="11" borderId="18" xfId="0" applyNumberFormat="1" applyFont="1" applyFill="1" applyBorder="1" applyAlignment="1" applyProtection="1">
      <alignment horizontal="right"/>
      <protection locked="0"/>
    </xf>
    <xf numFmtId="0" fontId="13" fillId="0" borderId="0" xfId="0" applyFont="1" applyAlignment="1">
      <alignment wrapText="1"/>
    </xf>
    <xf numFmtId="0" fontId="19" fillId="0" borderId="0" xfId="0" applyFont="1" applyAlignment="1">
      <alignment vertical="top" wrapText="1"/>
    </xf>
    <xf numFmtId="0" fontId="19" fillId="0" borderId="0" xfId="0" applyFont="1" applyAlignment="1"/>
    <xf numFmtId="0" fontId="0" fillId="0" borderId="31" xfId="0" applyFont="1" applyFill="1" applyBorder="1" applyAlignment="1">
      <alignment horizontal="center" vertical="top" wrapText="1"/>
    </xf>
    <xf numFmtId="0" fontId="33" fillId="0" borderId="0" xfId="0" applyNumberFormat="1" applyFont="1" applyBorder="1" applyAlignment="1" applyProtection="1">
      <alignment vertical="center"/>
      <protection hidden="1"/>
    </xf>
    <xf numFmtId="0" fontId="1" fillId="0" borderId="0" xfId="0" applyFont="1" applyAlignment="1">
      <alignment horizontal="right" vertical="top"/>
    </xf>
    <xf numFmtId="0" fontId="15" fillId="0" borderId="0" xfId="0" applyFont="1" applyAlignment="1"/>
    <xf numFmtId="166" fontId="0" fillId="0" borderId="34" xfId="2" applyNumberFormat="1" applyFont="1" applyFill="1" applyBorder="1" applyAlignment="1">
      <alignment horizontal="right"/>
    </xf>
    <xf numFmtId="0" fontId="0" fillId="0" borderId="19" xfId="0" applyFont="1" applyBorder="1" applyAlignment="1">
      <alignment horizontal="left" indent="1"/>
    </xf>
    <xf numFmtId="0" fontId="0" fillId="0" borderId="26" xfId="0" applyFont="1" applyBorder="1"/>
    <xf numFmtId="0" fontId="0" fillId="0" borderId="21" xfId="0" applyFont="1" applyBorder="1"/>
    <xf numFmtId="0" fontId="0" fillId="0" borderId="23" xfId="0" applyFont="1" applyBorder="1"/>
    <xf numFmtId="165" fontId="0" fillId="11" borderId="18" xfId="0" applyNumberFormat="1" applyFont="1" applyFill="1" applyBorder="1" applyAlignment="1">
      <alignment horizontal="right"/>
    </xf>
    <xf numFmtId="0" fontId="13" fillId="0" borderId="0" xfId="0" applyFont="1" applyFill="1" applyBorder="1" applyAlignment="1">
      <alignment horizontal="left" vertical="center" wrapText="1"/>
    </xf>
    <xf numFmtId="0" fontId="19" fillId="0" borderId="0" xfId="0" applyFont="1" applyAlignment="1">
      <alignment wrapText="1"/>
    </xf>
    <xf numFmtId="0" fontId="15" fillId="0" borderId="0" xfId="0" applyFont="1" applyAlignment="1">
      <alignment vertical="top"/>
    </xf>
    <xf numFmtId="0" fontId="5" fillId="0" borderId="31" xfId="0" applyFont="1" applyFill="1" applyBorder="1" applyAlignment="1">
      <alignment horizontal="left" vertical="top" wrapText="1"/>
    </xf>
    <xf numFmtId="168" fontId="20" fillId="0" borderId="0" xfId="4" quotePrefix="1" applyNumberFormat="1" applyFont="1" applyFill="1"/>
    <xf numFmtId="0" fontId="0" fillId="0" borderId="25" xfId="0" applyFont="1" applyBorder="1"/>
    <xf numFmtId="0" fontId="1" fillId="0" borderId="17" xfId="0" applyFont="1" applyBorder="1"/>
    <xf numFmtId="3" fontId="0" fillId="11" borderId="23" xfId="0" applyNumberFormat="1" applyFont="1" applyFill="1" applyBorder="1"/>
    <xf numFmtId="165" fontId="0" fillId="11" borderId="22" xfId="0" applyNumberFormat="1" applyFont="1" applyFill="1" applyBorder="1" applyAlignment="1">
      <alignment horizontal="right"/>
    </xf>
    <xf numFmtId="0" fontId="0" fillId="0" borderId="0" xfId="0" applyFont="1" applyAlignment="1">
      <alignment horizontal="center" vertical="top" wrapText="1"/>
    </xf>
    <xf numFmtId="0" fontId="0" fillId="0" borderId="0" xfId="0" quotePrefix="1" applyFont="1" applyAlignment="1">
      <alignment vertical="top"/>
    </xf>
    <xf numFmtId="0" fontId="35" fillId="0" borderId="0" xfId="0" applyFont="1" applyAlignment="1">
      <alignment vertical="top"/>
    </xf>
    <xf numFmtId="0" fontId="0" fillId="0" borderId="33" xfId="0" applyFont="1" applyFill="1" applyBorder="1" applyAlignment="1">
      <alignment horizontal="left" vertical="top" wrapText="1"/>
    </xf>
    <xf numFmtId="9" fontId="0" fillId="0" borderId="0" xfId="0" applyNumberFormat="1" applyFont="1" applyBorder="1"/>
    <xf numFmtId="0" fontId="0" fillId="0" borderId="0" xfId="0" quotePrefix="1" applyFont="1"/>
    <xf numFmtId="0" fontId="0" fillId="0" borderId="33" xfId="0" applyFont="1" applyFill="1" applyBorder="1" applyAlignment="1">
      <alignment horizontal="center" vertical="top"/>
    </xf>
    <xf numFmtId="0" fontId="23" fillId="0" borderId="0" xfId="0" applyFont="1" applyAlignment="1">
      <alignment vertical="top" wrapText="1"/>
    </xf>
    <xf numFmtId="49" fontId="0" fillId="0" borderId="31" xfId="0" applyNumberFormat="1" applyFont="1" applyFill="1" applyBorder="1" applyAlignment="1">
      <alignment horizontal="left" vertical="top"/>
    </xf>
    <xf numFmtId="165" fontId="0" fillId="0" borderId="0" xfId="0" applyNumberFormat="1" applyFont="1" applyFill="1" applyBorder="1" applyAlignment="1">
      <alignment vertical="center"/>
    </xf>
    <xf numFmtId="0" fontId="0" fillId="0" borderId="17" xfId="0" applyFont="1" applyFill="1" applyBorder="1" applyAlignment="1">
      <alignment wrapText="1"/>
    </xf>
    <xf numFmtId="0" fontId="6" fillId="0" borderId="17" xfId="0" applyFont="1" applyFill="1" applyBorder="1" applyAlignment="1">
      <alignment wrapText="1"/>
    </xf>
    <xf numFmtId="0" fontId="0" fillId="0" borderId="0" xfId="0" applyFont="1" applyAlignment="1">
      <alignment horizontal="right"/>
    </xf>
    <xf numFmtId="167" fontId="0" fillId="0" borderId="0" xfId="0" applyNumberFormat="1" applyFont="1" applyAlignment="1">
      <alignment horizontal="center"/>
    </xf>
    <xf numFmtId="0" fontId="0" fillId="0" borderId="0" xfId="0" applyFont="1" applyFill="1" applyAlignment="1">
      <alignment vertical="top"/>
    </xf>
    <xf numFmtId="168" fontId="0" fillId="11" borderId="20" xfId="4" applyNumberFormat="1" applyFont="1" applyFill="1" applyBorder="1"/>
    <xf numFmtId="2" fontId="11" fillId="0" borderId="0" xfId="5" applyNumberFormat="1" applyFont="1" applyFill="1" applyBorder="1" applyAlignment="1">
      <alignment horizontal="right" wrapText="1"/>
    </xf>
    <xf numFmtId="2" fontId="11" fillId="2" borderId="0" xfId="5" applyNumberFormat="1" applyFont="1" applyFill="1" applyBorder="1" applyAlignment="1">
      <alignment horizontal="center"/>
    </xf>
    <xf numFmtId="0" fontId="0" fillId="0" borderId="32" xfId="0" applyFont="1" applyFill="1" applyBorder="1" applyAlignment="1">
      <alignment horizontal="left" vertical="center"/>
    </xf>
    <xf numFmtId="165" fontId="0" fillId="0" borderId="0" xfId="2" applyNumberFormat="1" applyFont="1" applyFill="1" applyBorder="1"/>
    <xf numFmtId="0" fontId="0" fillId="0" borderId="19" xfId="0" applyFont="1" applyFill="1" applyBorder="1"/>
    <xf numFmtId="0" fontId="5" fillId="11" borderId="20" xfId="0" applyFont="1" applyFill="1" applyBorder="1" applyAlignment="1">
      <alignment horizontal="right"/>
    </xf>
    <xf numFmtId="168" fontId="0" fillId="11" borderId="18" xfId="4" applyNumberFormat="1" applyFont="1" applyFill="1" applyBorder="1"/>
    <xf numFmtId="0" fontId="1" fillId="0" borderId="0" xfId="0" applyFont="1" applyAlignment="1">
      <alignment horizontal="right" vertical="center"/>
    </xf>
    <xf numFmtId="9" fontId="20" fillId="6" borderId="0" xfId="4" applyNumberFormat="1" applyFont="1" applyFill="1"/>
    <xf numFmtId="0" fontId="0" fillId="0" borderId="36" xfId="0" applyFont="1" applyBorder="1"/>
    <xf numFmtId="9" fontId="0" fillId="0" borderId="36" xfId="0" applyNumberFormat="1" applyFont="1" applyBorder="1"/>
    <xf numFmtId="0" fontId="37" fillId="0" borderId="0" xfId="0" applyFont="1"/>
    <xf numFmtId="0" fontId="0" fillId="0" borderId="0" xfId="0" quotePrefix="1" applyFont="1" applyAlignment="1">
      <alignment wrapText="1"/>
    </xf>
    <xf numFmtId="0" fontId="33" fillId="0" borderId="0" xfId="0" applyNumberFormat="1" applyFont="1" applyBorder="1" applyAlignment="1" applyProtection="1">
      <alignment vertical="top"/>
      <protection hidden="1"/>
    </xf>
    <xf numFmtId="165" fontId="0" fillId="11" borderId="20" xfId="0" applyNumberFormat="1" applyFont="1" applyFill="1" applyBorder="1"/>
    <xf numFmtId="165" fontId="0" fillId="11" borderId="18" xfId="3" applyNumberFormat="1" applyFont="1" applyFill="1" applyBorder="1"/>
    <xf numFmtId="0" fontId="38" fillId="0" borderId="0" xfId="0" applyFont="1"/>
    <xf numFmtId="0" fontId="1" fillId="0" borderId="0" xfId="0" quotePrefix="1" applyFont="1" applyFill="1"/>
    <xf numFmtId="0" fontId="0" fillId="0" borderId="0" xfId="0" quotePrefix="1" applyFont="1" applyFill="1"/>
    <xf numFmtId="0" fontId="0" fillId="0" borderId="0" xfId="0" applyFont="1" applyBorder="1" applyProtection="1">
      <protection locked="0"/>
    </xf>
    <xf numFmtId="0" fontId="0" fillId="0" borderId="28" xfId="0" applyFont="1" applyBorder="1" applyProtection="1">
      <protection locked="0"/>
    </xf>
    <xf numFmtId="0" fontId="0" fillId="0" borderId="25" xfId="0" applyFont="1" applyBorder="1" applyAlignment="1" applyProtection="1">
      <alignment horizontal="left" wrapText="1"/>
      <protection locked="0"/>
    </xf>
    <xf numFmtId="0" fontId="0" fillId="0" borderId="19" xfId="0" applyFont="1" applyBorder="1" applyAlignment="1" applyProtection="1">
      <alignment horizontal="left"/>
      <protection locked="0"/>
    </xf>
    <xf numFmtId="1" fontId="0" fillId="0" borderId="9" xfId="0" applyNumberFormat="1" applyFont="1" applyBorder="1" applyProtection="1"/>
    <xf numFmtId="1" fontId="0" fillId="0" borderId="20" xfId="0" applyNumberFormat="1" applyFont="1" applyBorder="1" applyProtection="1"/>
    <xf numFmtId="0" fontId="5" fillId="0" borderId="12" xfId="0" applyFont="1" applyFill="1" applyBorder="1" applyAlignment="1">
      <alignment horizontal="left" vertical="top"/>
    </xf>
    <xf numFmtId="0" fontId="5" fillId="0" borderId="31" xfId="0" applyFont="1" applyFill="1" applyBorder="1" applyAlignment="1">
      <alignment horizontal="left" vertical="top"/>
    </xf>
    <xf numFmtId="0" fontId="0" fillId="0" borderId="19" xfId="0" applyFont="1" applyBorder="1" applyAlignment="1">
      <alignment horizontal="left"/>
    </xf>
    <xf numFmtId="0" fontId="0" fillId="0" borderId="17" xfId="0" applyFont="1" applyBorder="1" applyAlignment="1">
      <alignment horizontal="left"/>
    </xf>
    <xf numFmtId="0" fontId="0" fillId="0" borderId="22" xfId="0" applyFont="1" applyBorder="1"/>
    <xf numFmtId="0" fontId="5" fillId="0" borderId="30" xfId="0" applyFont="1" applyFill="1" applyBorder="1" applyAlignment="1">
      <alignment horizontal="left" vertical="center"/>
    </xf>
    <xf numFmtId="0" fontId="5" fillId="0" borderId="32" xfId="0" applyFont="1" applyFill="1" applyBorder="1" applyAlignment="1">
      <alignment horizontal="left" vertical="center"/>
    </xf>
    <xf numFmtId="0" fontId="5" fillId="0" borderId="12" xfId="0" applyFont="1" applyFill="1" applyBorder="1" applyAlignment="1">
      <alignment horizontal="left" vertical="center"/>
    </xf>
    <xf numFmtId="0" fontId="5" fillId="0" borderId="12" xfId="0" applyFont="1" applyFill="1" applyBorder="1" applyAlignment="1">
      <alignment horizontal="left" vertical="center" wrapText="1"/>
    </xf>
    <xf numFmtId="0" fontId="5" fillId="0" borderId="0" xfId="0" applyFont="1" applyAlignment="1">
      <alignment vertical="top"/>
    </xf>
    <xf numFmtId="0" fontId="5" fillId="0" borderId="1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left" vertical="center" wrapText="1"/>
    </xf>
    <xf numFmtId="0" fontId="13" fillId="0" borderId="0" xfId="0" applyFont="1" applyAlignment="1">
      <alignment horizontal="left" vertical="center"/>
    </xf>
    <xf numFmtId="0" fontId="0" fillId="0" borderId="0" xfId="0" applyFont="1" applyAlignment="1">
      <alignment horizontal="left"/>
    </xf>
    <xf numFmtId="0" fontId="0" fillId="0" borderId="19" xfId="0" applyFont="1" applyFill="1" applyBorder="1" applyAlignment="1">
      <alignment horizontal="left"/>
    </xf>
    <xf numFmtId="0" fontId="18" fillId="0" borderId="0" xfId="0" applyFont="1" applyAlignment="1">
      <alignment vertical="center"/>
    </xf>
    <xf numFmtId="0" fontId="9" fillId="0" borderId="7" xfId="0" applyFont="1" applyFill="1" applyBorder="1" applyAlignment="1">
      <alignment horizontal="center" vertical="center" wrapText="1"/>
    </xf>
    <xf numFmtId="0" fontId="11" fillId="0" borderId="30"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32" xfId="0" applyFont="1" applyFill="1" applyBorder="1" applyAlignment="1">
      <alignment horizontal="left" vertical="center"/>
    </xf>
    <xf numFmtId="2" fontId="0" fillId="0" borderId="0" xfId="0" applyNumberFormat="1" applyFont="1" applyBorder="1" applyAlignment="1">
      <alignment horizontal="right"/>
    </xf>
    <xf numFmtId="165" fontId="1" fillId="0" borderId="0" xfId="0" applyNumberFormat="1" applyFont="1" applyFill="1" applyBorder="1" applyAlignment="1">
      <alignment horizontal="right"/>
    </xf>
    <xf numFmtId="0" fontId="1" fillId="0" borderId="19" xfId="0" applyFont="1" applyBorder="1" applyAlignment="1">
      <alignment vertical="top"/>
    </xf>
    <xf numFmtId="0" fontId="35" fillId="0" borderId="19" xfId="0" applyFont="1" applyBorder="1" applyAlignment="1">
      <alignment horizontal="left" vertical="top" wrapText="1"/>
    </xf>
    <xf numFmtId="0" fontId="35" fillId="0" borderId="17" xfId="0" applyFont="1" applyBorder="1" applyAlignment="1">
      <alignment horizontal="left" vertical="top" wrapText="1"/>
    </xf>
    <xf numFmtId="165" fontId="0" fillId="11" borderId="26" xfId="0" applyNumberFormat="1" applyFont="1" applyFill="1" applyBorder="1"/>
    <xf numFmtId="49" fontId="5" fillId="0" borderId="31" xfId="0" applyNumberFormat="1" applyFont="1" applyFill="1" applyBorder="1" applyAlignment="1">
      <alignment horizontal="left" vertical="top"/>
    </xf>
    <xf numFmtId="0" fontId="5" fillId="0" borderId="32" xfId="0" applyFont="1" applyFill="1" applyBorder="1" applyAlignment="1">
      <alignment horizontal="center" vertical="top"/>
    </xf>
    <xf numFmtId="0" fontId="5" fillId="0" borderId="31" xfId="0" applyFont="1" applyFill="1" applyBorder="1" applyAlignment="1">
      <alignment horizontal="left"/>
    </xf>
    <xf numFmtId="0" fontId="5" fillId="0" borderId="31" xfId="0" applyFont="1" applyFill="1" applyBorder="1" applyAlignment="1">
      <alignment horizontal="center"/>
    </xf>
    <xf numFmtId="0" fontId="0" fillId="0" borderId="25" xfId="0" applyFont="1" applyBorder="1" applyAlignment="1">
      <alignment horizontal="left" wrapText="1"/>
    </xf>
    <xf numFmtId="0" fontId="0" fillId="11" borderId="47" xfId="0" applyFont="1" applyFill="1" applyBorder="1"/>
    <xf numFmtId="0" fontId="0" fillId="0" borderId="57" xfId="0" applyFont="1" applyBorder="1"/>
    <xf numFmtId="3" fontId="0" fillId="11" borderId="24" xfId="0" applyNumberFormat="1" applyFont="1" applyFill="1" applyBorder="1"/>
    <xf numFmtId="0" fontId="0" fillId="0" borderId="37" xfId="0" applyFont="1" applyBorder="1" applyAlignment="1">
      <alignment horizontal="left" wrapText="1"/>
    </xf>
    <xf numFmtId="0" fontId="0" fillId="0" borderId="20" xfId="0" applyFont="1" applyBorder="1"/>
    <xf numFmtId="0" fontId="0" fillId="0" borderId="37" xfId="0" applyFont="1" applyBorder="1"/>
    <xf numFmtId="0" fontId="0" fillId="0" borderId="31" xfId="0" applyFont="1" applyFill="1" applyBorder="1" applyAlignment="1">
      <alignment horizontal="left" wrapText="1"/>
    </xf>
    <xf numFmtId="0" fontId="13" fillId="0" borderId="0" xfId="0" applyFont="1" applyFill="1" applyBorder="1" applyAlignment="1">
      <alignment vertical="center" wrapText="1"/>
    </xf>
    <xf numFmtId="0" fontId="44" fillId="9" borderId="9" xfId="0" applyFont="1" applyFill="1" applyBorder="1" applyAlignment="1">
      <alignment horizontal="center" vertical="center" wrapText="1"/>
    </xf>
    <xf numFmtId="0" fontId="0" fillId="12" borderId="9" xfId="0" applyFont="1" applyFill="1" applyBorder="1" applyAlignment="1">
      <alignment horizontal="left" vertical="center" wrapText="1" indent="1"/>
    </xf>
    <xf numFmtId="0" fontId="5" fillId="12" borderId="9" xfId="0" applyFont="1" applyFill="1" applyBorder="1" applyAlignment="1">
      <alignment horizontal="left" vertical="center" wrapText="1" indent="1"/>
    </xf>
    <xf numFmtId="0" fontId="1" fillId="12" borderId="9" xfId="0" applyFont="1" applyFill="1" applyBorder="1" applyAlignment="1">
      <alignment horizontal="left" vertical="center" wrapText="1" indent="1"/>
    </xf>
    <xf numFmtId="0" fontId="0" fillId="12" borderId="9" xfId="0" applyFill="1" applyBorder="1" applyAlignment="1">
      <alignment horizontal="left" vertical="center" wrapText="1" indent="1"/>
    </xf>
    <xf numFmtId="0" fontId="0" fillId="0" borderId="12" xfId="0" applyFont="1" applyFill="1" applyBorder="1" applyAlignment="1">
      <alignment horizontal="center" vertical="center"/>
    </xf>
    <xf numFmtId="0" fontId="0" fillId="0" borderId="58" xfId="0" applyFont="1" applyBorder="1" applyAlignment="1">
      <alignment horizontal="left" vertical="top"/>
    </xf>
    <xf numFmtId="0" fontId="0" fillId="0" borderId="55" xfId="0" applyFont="1" applyBorder="1" applyAlignment="1">
      <alignment horizontal="center" vertical="top"/>
    </xf>
    <xf numFmtId="0" fontId="0" fillId="0" borderId="56" xfId="0" applyFont="1" applyFill="1" applyBorder="1" applyAlignment="1">
      <alignment horizontal="left" vertical="top"/>
    </xf>
    <xf numFmtId="0" fontId="0" fillId="0" borderId="55" xfId="0" applyFont="1" applyFill="1" applyBorder="1" applyAlignment="1">
      <alignment horizontal="center" vertical="top"/>
    </xf>
    <xf numFmtId="0" fontId="0" fillId="0" borderId="60" xfId="0" applyFont="1" applyFill="1" applyBorder="1" applyAlignment="1">
      <alignment horizontal="left" vertical="top"/>
    </xf>
    <xf numFmtId="0" fontId="0" fillId="0" borderId="60" xfId="0" applyFont="1" applyFill="1" applyBorder="1" applyAlignment="1">
      <alignment horizontal="center" vertical="top"/>
    </xf>
    <xf numFmtId="0" fontId="0" fillId="0" borderId="58" xfId="0" applyFont="1" applyFill="1" applyBorder="1" applyAlignment="1">
      <alignment horizontal="left" vertical="top"/>
    </xf>
    <xf numFmtId="0" fontId="0" fillId="0" borderId="55" xfId="0" applyFont="1" applyFill="1" applyBorder="1" applyAlignment="1">
      <alignment horizontal="left" vertical="top"/>
    </xf>
    <xf numFmtId="0" fontId="0" fillId="0" borderId="60" xfId="0" applyFont="1" applyFill="1" applyBorder="1" applyAlignment="1">
      <alignment horizontal="left" vertical="top" wrapText="1"/>
    </xf>
    <xf numFmtId="0" fontId="0" fillId="0" borderId="59" xfId="0" applyFont="1" applyFill="1" applyBorder="1" applyAlignment="1">
      <alignment horizontal="center" vertical="top"/>
    </xf>
    <xf numFmtId="0" fontId="0" fillId="0" borderId="60" xfId="0" applyFont="1" applyFill="1" applyBorder="1" applyAlignment="1">
      <alignment horizontal="center" vertical="center"/>
    </xf>
    <xf numFmtId="0" fontId="0" fillId="0" borderId="58" xfId="0" applyFont="1" applyFill="1" applyBorder="1" applyAlignment="1">
      <alignment horizontal="left" vertical="top" wrapText="1"/>
    </xf>
    <xf numFmtId="0" fontId="0" fillId="0" borderId="58" xfId="0" applyFont="1" applyFill="1" applyBorder="1" applyAlignment="1">
      <alignment horizontal="center" vertical="center"/>
    </xf>
    <xf numFmtId="0" fontId="0" fillId="0" borderId="58" xfId="0" applyFont="1" applyFill="1" applyBorder="1" applyAlignment="1">
      <alignment horizontal="center" vertical="top"/>
    </xf>
    <xf numFmtId="0" fontId="0" fillId="0" borderId="12" xfId="0" applyFont="1" applyFill="1" applyBorder="1" applyAlignment="1">
      <alignment horizontal="center" vertical="center"/>
    </xf>
    <xf numFmtId="0" fontId="0" fillId="0" borderId="55" xfId="0" applyFont="1" applyFill="1" applyBorder="1" applyAlignment="1">
      <alignment horizontal="center" vertical="center"/>
    </xf>
    <xf numFmtId="0" fontId="13" fillId="0" borderId="0" xfId="0" applyFont="1" applyFill="1" applyBorder="1" applyAlignment="1">
      <alignment vertical="center" wrapText="1"/>
    </xf>
    <xf numFmtId="0" fontId="5" fillId="0" borderId="12" xfId="0" applyFont="1" applyFill="1" applyBorder="1" applyAlignment="1">
      <alignment vertical="top" wrapText="1"/>
    </xf>
    <xf numFmtId="0" fontId="19" fillId="0" borderId="0" xfId="0" applyFont="1" applyAlignment="1">
      <alignment vertical="top" wrapText="1"/>
    </xf>
    <xf numFmtId="0" fontId="5" fillId="0" borderId="13" xfId="0" applyFont="1" applyFill="1" applyBorder="1" applyAlignment="1">
      <alignment horizontal="left" vertical="top" wrapText="1"/>
    </xf>
    <xf numFmtId="0" fontId="5"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7"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9"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55" xfId="0" applyFont="1" applyFill="1" applyBorder="1" applyAlignment="1">
      <alignment horizontal="left" vertical="top" wrapText="1"/>
    </xf>
    <xf numFmtId="0" fontId="19" fillId="0" borderId="0" xfId="0" applyFont="1" applyFill="1" applyAlignment="1">
      <alignment horizontal="left" vertical="top" wrapText="1"/>
    </xf>
    <xf numFmtId="0" fontId="21" fillId="0" borderId="0" xfId="0" applyFont="1" applyFill="1" applyAlignment="1">
      <alignment horizontal="left" wrapText="1"/>
    </xf>
    <xf numFmtId="0" fontId="0" fillId="0" borderId="13" xfId="0" applyFont="1" applyFill="1" applyBorder="1" applyAlignment="1">
      <alignment horizontal="center"/>
    </xf>
    <xf numFmtId="0" fontId="0" fillId="0" borderId="12" xfId="0" applyFont="1" applyFill="1" applyBorder="1" applyAlignment="1">
      <alignment horizontal="center"/>
    </xf>
    <xf numFmtId="0" fontId="0" fillId="0" borderId="0" xfId="0" applyFont="1" applyFill="1" applyBorder="1" applyAlignment="1">
      <alignment horizontal="center" vertical="top"/>
    </xf>
    <xf numFmtId="0" fontId="0" fillId="0" borderId="58" xfId="0" applyFont="1" applyBorder="1" applyAlignment="1">
      <alignment horizontal="center" vertical="top"/>
    </xf>
    <xf numFmtId="0" fontId="0" fillId="0" borderId="7" xfId="0" applyFont="1" applyFill="1" applyBorder="1" applyAlignment="1">
      <alignment horizontal="left" vertical="center" wrapText="1"/>
    </xf>
    <xf numFmtId="0" fontId="5" fillId="0" borderId="7" xfId="0" applyFont="1" applyFill="1" applyBorder="1" applyAlignment="1">
      <alignment horizontal="left" vertical="top"/>
    </xf>
    <xf numFmtId="0" fontId="0" fillId="0" borderId="58" xfId="0" applyFont="1" applyFill="1" applyBorder="1" applyAlignment="1">
      <alignment horizontal="left" vertical="center" wrapText="1"/>
    </xf>
    <xf numFmtId="0" fontId="5" fillId="0" borderId="33" xfId="0" applyFont="1" applyFill="1" applyBorder="1" applyAlignment="1">
      <alignment horizontal="left" vertical="top"/>
    </xf>
    <xf numFmtId="0" fontId="5" fillId="0" borderId="33" xfId="0" applyFont="1" applyFill="1" applyBorder="1" applyAlignment="1">
      <alignment horizontal="left" vertical="top" wrapText="1"/>
    </xf>
    <xf numFmtId="0" fontId="5" fillId="0" borderId="58" xfId="0" applyFont="1" applyFill="1" applyBorder="1" applyAlignment="1">
      <alignment horizontal="left" vertical="top"/>
    </xf>
    <xf numFmtId="0" fontId="5" fillId="0" borderId="56"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wrapText="1"/>
    </xf>
    <xf numFmtId="0" fontId="5" fillId="0" borderId="58" xfId="0" applyFont="1" applyFill="1" applyBorder="1" applyAlignment="1">
      <alignment horizontal="center" vertical="top"/>
    </xf>
    <xf numFmtId="0" fontId="0" fillId="0" borderId="58" xfId="0" applyFont="1" applyFill="1" applyBorder="1" applyAlignment="1">
      <alignment horizontal="left"/>
    </xf>
    <xf numFmtId="0" fontId="0" fillId="0" borderId="2" xfId="0" applyFont="1" applyFill="1" applyBorder="1" applyAlignment="1">
      <alignment horizontal="center"/>
    </xf>
    <xf numFmtId="0" fontId="0" fillId="0" borderId="56" xfId="0" applyFont="1" applyFill="1" applyBorder="1" applyAlignment="1">
      <alignment horizontal="center" vertical="top"/>
    </xf>
    <xf numFmtId="0" fontId="0" fillId="0" borderId="62" xfId="0" applyFont="1" applyFill="1" applyBorder="1" applyAlignment="1">
      <alignment horizontal="center"/>
    </xf>
    <xf numFmtId="0" fontId="0" fillId="0" borderId="3" xfId="0" applyFont="1" applyBorder="1" applyAlignment="1">
      <alignment vertical="top" wrapText="1"/>
    </xf>
    <xf numFmtId="0" fontId="0" fillId="0" borderId="28" xfId="0" applyFont="1" applyFill="1" applyBorder="1" applyAlignment="1">
      <alignment horizontal="center" vertical="top"/>
    </xf>
    <xf numFmtId="0" fontId="0" fillId="0" borderId="55" xfId="0" applyFont="1" applyFill="1" applyBorder="1" applyAlignment="1">
      <alignment horizontal="left"/>
    </xf>
    <xf numFmtId="0" fontId="0" fillId="0" borderId="63" xfId="0" applyFont="1" applyFill="1" applyBorder="1" applyAlignment="1">
      <alignment horizontal="center"/>
    </xf>
    <xf numFmtId="0" fontId="0" fillId="0" borderId="33" xfId="0" applyFont="1" applyFill="1" applyBorder="1" applyAlignment="1">
      <alignment horizontal="left"/>
    </xf>
    <xf numFmtId="0" fontId="0" fillId="0" borderId="28" xfId="0" applyFont="1" applyFill="1" applyBorder="1" applyAlignment="1">
      <alignment horizontal="center"/>
    </xf>
    <xf numFmtId="0" fontId="0" fillId="0" borderId="0" xfId="0" applyFont="1" applyFill="1" applyBorder="1" applyAlignment="1">
      <alignment vertical="top"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2" xfId="0" applyFont="1" applyFill="1" applyBorder="1" applyAlignment="1">
      <alignment horizontal="center" vertical="top"/>
    </xf>
    <xf numFmtId="0" fontId="0" fillId="0" borderId="58" xfId="0" applyFont="1" applyFill="1" applyBorder="1" applyAlignment="1">
      <alignment horizontal="center"/>
    </xf>
    <xf numFmtId="0" fontId="1" fillId="0" borderId="0" xfId="0" applyFont="1" applyFill="1" applyBorder="1" applyAlignment="1">
      <alignment horizontal="right" vertical="top"/>
    </xf>
    <xf numFmtId="0" fontId="0" fillId="0" borderId="3" xfId="0" applyFont="1" applyFill="1" applyBorder="1" applyAlignment="1">
      <alignment vertical="top" wrapText="1"/>
    </xf>
    <xf numFmtId="0" fontId="0" fillId="0" borderId="42" xfId="0" applyFont="1" applyFill="1" applyBorder="1" applyAlignment="1">
      <alignment horizontal="center" vertical="top"/>
    </xf>
    <xf numFmtId="0" fontId="1" fillId="0" borderId="0" xfId="0" applyFont="1" applyBorder="1" applyAlignment="1">
      <alignment horizontal="right" vertical="top" wrapText="1"/>
    </xf>
    <xf numFmtId="0" fontId="0" fillId="0" borderId="13" xfId="0" applyFont="1" applyFill="1" applyBorder="1" applyAlignment="1">
      <alignment horizontal="center" vertical="top" wrapText="1"/>
    </xf>
    <xf numFmtId="0" fontId="11" fillId="0" borderId="13"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13"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58" xfId="0" applyFont="1" applyFill="1" applyBorder="1" applyAlignment="1">
      <alignment horizontal="left" vertical="center" wrapText="1"/>
    </xf>
    <xf numFmtId="0" fontId="11" fillId="0" borderId="55" xfId="0" applyFont="1" applyFill="1" applyBorder="1" applyAlignment="1">
      <alignment horizontal="center" vertical="center"/>
    </xf>
    <xf numFmtId="0" fontId="11" fillId="0" borderId="12" xfId="0" applyFont="1" applyFill="1" applyBorder="1" applyAlignment="1">
      <alignment horizontal="left" vertical="center" wrapText="1"/>
    </xf>
    <xf numFmtId="0" fontId="11" fillId="0" borderId="12" xfId="0" applyFont="1" applyFill="1" applyBorder="1" applyAlignment="1">
      <alignment horizontal="center" vertical="center"/>
    </xf>
    <xf numFmtId="0" fontId="11" fillId="0" borderId="58" xfId="0" applyFont="1" applyFill="1" applyBorder="1" applyAlignment="1">
      <alignment horizontal="left" vertical="center"/>
    </xf>
    <xf numFmtId="0" fontId="11" fillId="0" borderId="58" xfId="0" applyFont="1" applyFill="1" applyBorder="1" applyAlignment="1">
      <alignment horizontal="center" vertical="center"/>
    </xf>
    <xf numFmtId="0" fontId="11" fillId="0" borderId="55"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33" xfId="0" applyFont="1" applyFill="1" applyBorder="1" applyAlignment="1">
      <alignment horizontal="center" vertical="center"/>
    </xf>
    <xf numFmtId="0" fontId="6" fillId="0" borderId="17" xfId="0" applyFont="1" applyBorder="1"/>
    <xf numFmtId="49" fontId="0" fillId="0" borderId="55" xfId="0" applyNumberFormat="1" applyFont="1" applyFill="1" applyBorder="1" applyAlignment="1">
      <alignment horizontal="left" vertical="top"/>
    </xf>
    <xf numFmtId="0" fontId="35" fillId="0" borderId="0" xfId="0" applyFont="1" applyFill="1" applyBorder="1"/>
    <xf numFmtId="0" fontId="34" fillId="0" borderId="0" xfId="0" applyFont="1"/>
    <xf numFmtId="0" fontId="0" fillId="0" borderId="31" xfId="0" applyFont="1" applyFill="1" applyBorder="1" applyAlignment="1">
      <alignment horizontal="center"/>
    </xf>
    <xf numFmtId="0" fontId="0" fillId="0" borderId="58" xfId="0" applyFont="1" applyFill="1" applyBorder="1" applyAlignment="1">
      <alignment horizontal="left" vertical="center"/>
    </xf>
    <xf numFmtId="0" fontId="0" fillId="0" borderId="12" xfId="0" applyFont="1" applyFill="1" applyBorder="1" applyAlignment="1">
      <alignment horizontal="left" vertical="center"/>
    </xf>
    <xf numFmtId="0" fontId="0" fillId="0" borderId="33" xfId="0" applyFont="1" applyFill="1" applyBorder="1" applyAlignment="1">
      <alignment horizontal="center"/>
    </xf>
    <xf numFmtId="0" fontId="0" fillId="0" borderId="55" xfId="0" applyFont="1" applyFill="1" applyBorder="1" applyAlignment="1">
      <alignment horizontal="center"/>
    </xf>
    <xf numFmtId="0" fontId="0" fillId="0" borderId="19" xfId="0" applyFont="1" applyBorder="1" applyAlignment="1">
      <alignment vertical="center"/>
    </xf>
    <xf numFmtId="0" fontId="5" fillId="0" borderId="13" xfId="0" applyFont="1" applyFill="1" applyBorder="1" applyAlignment="1">
      <alignment horizontal="left" vertical="center" wrapText="1"/>
    </xf>
    <xf numFmtId="0" fontId="5" fillId="0" borderId="31" xfId="0" applyFont="1" applyFill="1" applyBorder="1" applyAlignment="1">
      <alignment horizontal="left" vertical="center"/>
    </xf>
    <xf numFmtId="0" fontId="5" fillId="0" borderId="33"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58" xfId="0" applyFont="1" applyFill="1" applyBorder="1" applyAlignment="1">
      <alignment horizontal="left" vertical="center" wrapText="1"/>
    </xf>
    <xf numFmtId="0" fontId="5" fillId="0" borderId="58" xfId="0" applyFont="1" applyFill="1" applyBorder="1" applyAlignment="1">
      <alignment horizontal="center" vertical="center"/>
    </xf>
    <xf numFmtId="0" fontId="5" fillId="0" borderId="58" xfId="0" applyFont="1" applyFill="1" applyBorder="1" applyAlignment="1">
      <alignment horizontal="left" vertical="center"/>
    </xf>
    <xf numFmtId="0" fontId="5" fillId="0" borderId="55" xfId="0" applyFont="1" applyFill="1" applyBorder="1" applyAlignment="1">
      <alignment horizontal="left" vertical="center" wrapText="1"/>
    </xf>
    <xf numFmtId="0" fontId="5" fillId="0" borderId="55"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55" xfId="0" applyFont="1" applyFill="1" applyBorder="1" applyAlignment="1">
      <alignment horizontal="left" vertical="center"/>
    </xf>
    <xf numFmtId="0" fontId="1" fillId="0" borderId="0" xfId="0" applyFont="1" applyFill="1" applyBorder="1" applyAlignment="1">
      <alignment wrapText="1"/>
    </xf>
    <xf numFmtId="0" fontId="6" fillId="0" borderId="17" xfId="0" applyFont="1" applyFill="1" applyBorder="1"/>
    <xf numFmtId="0" fontId="5" fillId="0" borderId="17" xfId="0" applyFont="1" applyFill="1" applyBorder="1" applyAlignment="1">
      <alignment vertical="center" wrapText="1"/>
    </xf>
    <xf numFmtId="0" fontId="11" fillId="0" borderId="32" xfId="0" applyFont="1" applyFill="1" applyBorder="1" applyAlignment="1">
      <alignment horizontal="center" vertical="center"/>
    </xf>
    <xf numFmtId="0" fontId="11" fillId="0" borderId="31" xfId="0" applyFont="1" applyFill="1" applyBorder="1" applyAlignment="1">
      <alignment horizontal="left" vertical="center" wrapText="1"/>
    </xf>
    <xf numFmtId="0" fontId="11" fillId="0" borderId="31" xfId="0" applyFont="1" applyFill="1" applyBorder="1" applyAlignment="1">
      <alignment horizontal="left" vertical="center"/>
    </xf>
    <xf numFmtId="0" fontId="11" fillId="0" borderId="55" xfId="0" applyFont="1" applyFill="1" applyBorder="1" applyAlignment="1">
      <alignment horizontal="left" vertical="center" wrapText="1"/>
    </xf>
    <xf numFmtId="0" fontId="5" fillId="0" borderId="7" xfId="0" applyFont="1" applyFill="1" applyBorder="1" applyAlignment="1">
      <alignment horizontal="left"/>
    </xf>
    <xf numFmtId="0" fontId="5" fillId="0" borderId="58" xfId="0" applyFont="1" applyFill="1" applyBorder="1" applyAlignment="1">
      <alignment horizontal="left" vertical="top" wrapText="1"/>
    </xf>
    <xf numFmtId="0" fontId="5" fillId="0" borderId="56" xfId="0" applyFont="1" applyFill="1" applyBorder="1" applyAlignment="1">
      <alignment horizontal="left" vertical="top"/>
    </xf>
    <xf numFmtId="0" fontId="5" fillId="0" borderId="55" xfId="0" applyFont="1" applyFill="1" applyBorder="1" applyAlignment="1">
      <alignment horizontal="left" vertical="top"/>
    </xf>
    <xf numFmtId="0" fontId="5" fillId="0" borderId="55" xfId="0" applyFont="1" applyFill="1" applyBorder="1" applyAlignment="1">
      <alignment horizontal="center" vertical="top"/>
    </xf>
    <xf numFmtId="0" fontId="5" fillId="0" borderId="33" xfId="0" applyFont="1" applyFill="1" applyBorder="1" applyAlignment="1">
      <alignment horizontal="center" vertical="top"/>
    </xf>
    <xf numFmtId="0" fontId="0" fillId="0" borderId="65" xfId="0" applyFont="1" applyFill="1" applyBorder="1" applyAlignment="1">
      <alignment horizontal="center" vertical="top"/>
    </xf>
    <xf numFmtId="0" fontId="0" fillId="0" borderId="66" xfId="0" applyFont="1" applyFill="1" applyBorder="1" applyAlignment="1">
      <alignment horizontal="center" vertical="top"/>
    </xf>
    <xf numFmtId="0" fontId="0" fillId="0" borderId="29" xfId="0" applyFont="1" applyFill="1" applyBorder="1" applyAlignment="1">
      <alignment horizontal="center" vertical="top"/>
    </xf>
    <xf numFmtId="0" fontId="0" fillId="0" borderId="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0" fontId="0" fillId="0" borderId="69" xfId="0" applyFont="1" applyFill="1" applyBorder="1" applyAlignment="1">
      <alignment horizontal="center" vertical="top"/>
    </xf>
    <xf numFmtId="0" fontId="5" fillId="0" borderId="6" xfId="0" applyFont="1" applyFill="1" applyBorder="1" applyAlignment="1">
      <alignment horizontal="center" vertical="top"/>
    </xf>
    <xf numFmtId="0" fontId="5" fillId="0" borderId="67" xfId="0" applyFont="1" applyFill="1" applyBorder="1" applyAlignment="1">
      <alignment horizontal="center" vertical="top"/>
    </xf>
    <xf numFmtId="0" fontId="5" fillId="0" borderId="68" xfId="0" applyFont="1" applyFill="1" applyBorder="1" applyAlignment="1">
      <alignment horizontal="center" vertical="top"/>
    </xf>
    <xf numFmtId="0" fontId="5" fillId="0" borderId="69" xfId="0" applyFont="1" applyFill="1" applyBorder="1" applyAlignment="1">
      <alignment horizontal="center" vertical="top"/>
    </xf>
    <xf numFmtId="0" fontId="5" fillId="0" borderId="66" xfId="0" applyFont="1" applyFill="1" applyBorder="1" applyAlignment="1">
      <alignment horizontal="center" vertical="top"/>
    </xf>
    <xf numFmtId="0" fontId="5" fillId="0" borderId="29" xfId="0" applyFont="1" applyFill="1" applyBorder="1" applyAlignment="1">
      <alignment horizontal="center" vertical="top"/>
    </xf>
    <xf numFmtId="0" fontId="5" fillId="0" borderId="32" xfId="0" applyFont="1" applyFill="1" applyBorder="1" applyAlignment="1">
      <alignment horizontal="left"/>
    </xf>
    <xf numFmtId="0" fontId="5" fillId="0" borderId="12" xfId="0" applyFont="1" applyFill="1" applyBorder="1" applyAlignment="1">
      <alignment horizontal="center"/>
    </xf>
    <xf numFmtId="0" fontId="5" fillId="0" borderId="12" xfId="0" applyFont="1" applyFill="1" applyBorder="1" applyAlignment="1">
      <alignment horizontal="left"/>
    </xf>
    <xf numFmtId="0" fontId="0" fillId="4" borderId="55" xfId="0" applyFont="1" applyFill="1" applyBorder="1" applyAlignment="1">
      <alignment horizontal="left" vertical="top"/>
    </xf>
    <xf numFmtId="0" fontId="0" fillId="4" borderId="55" xfId="0" applyFont="1" applyFill="1" applyBorder="1" applyAlignment="1">
      <alignment horizontal="center" vertical="top"/>
    </xf>
    <xf numFmtId="0" fontId="0" fillId="4" borderId="33" xfId="0" applyFont="1" applyFill="1" applyBorder="1" applyAlignment="1">
      <alignment horizontal="left" vertical="top"/>
    </xf>
    <xf numFmtId="0" fontId="0" fillId="4" borderId="33" xfId="0" applyFont="1" applyFill="1" applyBorder="1" applyAlignment="1">
      <alignment horizontal="center" vertical="top"/>
    </xf>
    <xf numFmtId="0" fontId="5" fillId="0" borderId="55" xfId="0" applyFont="1" applyFill="1" applyBorder="1" applyAlignment="1">
      <alignment horizontal="left"/>
    </xf>
    <xf numFmtId="0" fontId="5" fillId="0" borderId="55" xfId="0" applyFont="1" applyFill="1" applyBorder="1" applyAlignment="1">
      <alignment horizontal="center"/>
    </xf>
    <xf numFmtId="0" fontId="5" fillId="0" borderId="33" xfId="0" applyFont="1" applyFill="1" applyBorder="1" applyAlignment="1">
      <alignment horizontal="left"/>
    </xf>
    <xf numFmtId="0" fontId="5" fillId="0" borderId="33" xfId="0" applyFont="1" applyFill="1" applyBorder="1" applyAlignment="1">
      <alignment horizontal="center"/>
    </xf>
    <xf numFmtId="9" fontId="5" fillId="0" borderId="55" xfId="0" applyNumberFormat="1" applyFont="1" applyFill="1" applyBorder="1" applyAlignment="1">
      <alignment horizontal="left"/>
    </xf>
    <xf numFmtId="0" fontId="5" fillId="0" borderId="58" xfId="0" applyFont="1" applyFill="1" applyBorder="1" applyAlignment="1">
      <alignment horizontal="center"/>
    </xf>
    <xf numFmtId="0" fontId="5" fillId="0" borderId="58" xfId="0" applyFont="1" applyFill="1" applyBorder="1" applyAlignment="1">
      <alignment horizontal="left"/>
    </xf>
    <xf numFmtId="0" fontId="23" fillId="0" borderId="0" xfId="0" applyFont="1" applyAlignment="1">
      <alignment horizontal="left" vertical="center"/>
    </xf>
    <xf numFmtId="0" fontId="11" fillId="0" borderId="33" xfId="0" applyFont="1" applyFill="1" applyBorder="1" applyAlignment="1">
      <alignment horizontal="left" vertical="center" wrapText="1"/>
    </xf>
    <xf numFmtId="0" fontId="0" fillId="0" borderId="0" xfId="0" applyFont="1" applyFill="1" applyAlignment="1">
      <alignment wrapText="1"/>
    </xf>
    <xf numFmtId="0" fontId="1" fillId="0" borderId="0" xfId="0" applyFont="1" applyFill="1" applyBorder="1" applyAlignment="1">
      <alignment horizontal="right" vertical="top" wrapText="1"/>
    </xf>
    <xf numFmtId="0" fontId="28" fillId="0" borderId="0" xfId="0" applyFont="1" applyProtection="1">
      <protection locked="0"/>
    </xf>
    <xf numFmtId="0" fontId="5" fillId="0" borderId="55" xfId="0" applyFont="1" applyFill="1" applyBorder="1" applyAlignment="1">
      <alignment vertical="top" wrapText="1"/>
    </xf>
    <xf numFmtId="0" fontId="0" fillId="0" borderId="55" xfId="0" applyFont="1" applyFill="1" applyBorder="1" applyAlignment="1">
      <alignment horizontal="center" vertical="top" wrapText="1"/>
    </xf>
    <xf numFmtId="0" fontId="20" fillId="0" borderId="0" xfId="0" applyFont="1" applyFill="1" applyBorder="1" applyAlignment="1" applyProtection="1">
      <alignment horizontal="left"/>
      <protection locked="0"/>
    </xf>
    <xf numFmtId="168" fontId="20" fillId="0" borderId="0" xfId="4" applyNumberFormat="1" applyFont="1" applyFill="1" applyProtection="1">
      <protection locked="0"/>
    </xf>
    <xf numFmtId="0" fontId="5" fillId="0" borderId="55" xfId="0" applyFont="1" applyFill="1" applyBorder="1" applyAlignment="1">
      <alignment horizontal="left" vertical="top" wrapText="1"/>
    </xf>
    <xf numFmtId="1" fontId="0" fillId="0" borderId="0" xfId="0" applyNumberFormat="1" applyFont="1" applyFill="1" applyBorder="1"/>
    <xf numFmtId="165" fontId="0" fillId="0" borderId="0" xfId="0" applyNumberFormat="1" applyFont="1" applyFill="1" applyBorder="1" applyAlignment="1">
      <alignment horizontal="right"/>
    </xf>
    <xf numFmtId="0" fontId="2" fillId="0" borderId="0" xfId="0" applyFont="1" applyFill="1" applyAlignment="1">
      <alignment vertical="top"/>
    </xf>
    <xf numFmtId="0" fontId="17" fillId="0" borderId="0" xfId="0" applyFont="1" applyFill="1" applyBorder="1" applyAlignment="1"/>
    <xf numFmtId="3" fontId="0" fillId="0" borderId="0" xfId="0" applyNumberFormat="1" applyFont="1" applyFill="1" applyBorder="1"/>
    <xf numFmtId="165" fontId="1" fillId="0" borderId="0" xfId="0" applyNumberFormat="1" applyFont="1" applyFill="1" applyBorder="1" applyAlignment="1">
      <alignment vertical="center"/>
    </xf>
    <xf numFmtId="0" fontId="5" fillId="0" borderId="0" xfId="0" applyFont="1" applyAlignment="1">
      <alignment wrapText="1"/>
    </xf>
    <xf numFmtId="0" fontId="6" fillId="0" borderId="0" xfId="0" applyFont="1" applyBorder="1" applyAlignment="1">
      <alignment horizontal="right" vertical="top" wrapText="1"/>
    </xf>
    <xf numFmtId="0" fontId="5" fillId="0" borderId="32" xfId="0" applyFont="1" applyFill="1" applyBorder="1" applyAlignment="1">
      <alignment horizontal="left" vertical="top" wrapText="1"/>
    </xf>
    <xf numFmtId="0" fontId="5" fillId="0" borderId="61" xfId="0" applyFont="1" applyFill="1" applyBorder="1" applyAlignment="1">
      <alignment horizontal="left" vertical="top"/>
    </xf>
    <xf numFmtId="0" fontId="5" fillId="0" borderId="60" xfId="0" applyFont="1" applyFill="1" applyBorder="1" applyAlignment="1">
      <alignment horizontal="left" vertical="top"/>
    </xf>
    <xf numFmtId="0" fontId="5" fillId="0" borderId="60" xfId="0" applyFont="1" applyFill="1" applyBorder="1" applyAlignment="1">
      <alignment horizontal="left" vertical="top" wrapText="1"/>
    </xf>
    <xf numFmtId="0" fontId="5" fillId="0" borderId="2" xfId="0" applyFont="1" applyFill="1" applyBorder="1" applyAlignment="1">
      <alignment horizontal="left" vertical="center" wrapText="1"/>
    </xf>
    <xf numFmtId="0" fontId="6" fillId="0" borderId="0" xfId="0" applyFont="1" applyFill="1" applyBorder="1" applyAlignment="1">
      <alignment horizontal="right" vertical="center"/>
    </xf>
    <xf numFmtId="0" fontId="0" fillId="0" borderId="12" xfId="0" applyFont="1" applyFill="1" applyBorder="1" applyAlignment="1">
      <alignment vertical="top" wrapText="1"/>
    </xf>
    <xf numFmtId="0" fontId="0" fillId="0" borderId="55" xfId="0" applyFont="1" applyFill="1" applyBorder="1" applyAlignment="1">
      <alignment vertical="top" wrapText="1"/>
    </xf>
    <xf numFmtId="0" fontId="5" fillId="0" borderId="12" xfId="0" applyFont="1" applyFill="1" applyBorder="1" applyAlignment="1">
      <alignment horizontal="left" vertical="top" wrapText="1"/>
    </xf>
    <xf numFmtId="0" fontId="5" fillId="0" borderId="55" xfId="0" applyFont="1" applyFill="1" applyBorder="1" applyAlignment="1">
      <alignment vertical="top" wrapText="1"/>
    </xf>
    <xf numFmtId="0" fontId="5" fillId="0" borderId="12" xfId="0" applyFont="1" applyFill="1" applyBorder="1" applyAlignment="1">
      <alignment vertical="top" wrapText="1"/>
    </xf>
    <xf numFmtId="0" fontId="0" fillId="0" borderId="33" xfId="0" applyFont="1" applyFill="1" applyBorder="1"/>
    <xf numFmtId="0" fontId="0" fillId="0" borderId="31" xfId="0" applyFont="1" applyFill="1" applyBorder="1"/>
    <xf numFmtId="0" fontId="5" fillId="0" borderId="59" xfId="0" applyFont="1" applyFill="1" applyBorder="1" applyAlignment="1">
      <alignment horizontal="center" vertical="top"/>
    </xf>
    <xf numFmtId="0" fontId="5" fillId="0" borderId="55" xfId="0" applyFont="1" applyFill="1" applyBorder="1" applyAlignment="1">
      <alignment vertical="top"/>
    </xf>
    <xf numFmtId="166" fontId="0" fillId="11" borderId="20" xfId="2" applyNumberFormat="1" applyFont="1" applyFill="1" applyBorder="1" applyAlignment="1">
      <alignment horizontal="right"/>
    </xf>
    <xf numFmtId="0" fontId="0" fillId="0" borderId="12" xfId="0" applyFont="1" applyFill="1" applyBorder="1" applyAlignment="1">
      <alignment horizontal="left" vertical="top" wrapText="1"/>
    </xf>
    <xf numFmtId="0" fontId="19" fillId="0" borderId="0" xfId="0" applyFont="1" applyAlignment="1">
      <alignment horizontal="left" vertical="top" wrapText="1"/>
    </xf>
    <xf numFmtId="0" fontId="23" fillId="0" borderId="0" xfId="0" applyFont="1" applyFill="1" applyBorder="1" applyAlignment="1">
      <alignment horizontal="left" vertical="top" wrapText="1"/>
    </xf>
    <xf numFmtId="0" fontId="23" fillId="0" borderId="0" xfId="0" applyFont="1" applyAlignment="1">
      <alignment vertical="top" wrapText="1"/>
    </xf>
    <xf numFmtId="0" fontId="19" fillId="0" borderId="0" xfId="0" applyFont="1" applyFill="1" applyAlignment="1">
      <alignment horizontal="left" vertical="top" wrapText="1"/>
    </xf>
    <xf numFmtId="0" fontId="0" fillId="0" borderId="61" xfId="0" applyFont="1" applyFill="1" applyBorder="1" applyAlignment="1">
      <alignment horizontal="center" vertical="top"/>
    </xf>
    <xf numFmtId="0" fontId="0" fillId="5" borderId="0" xfId="0" applyFill="1" applyBorder="1"/>
    <xf numFmtId="0" fontId="1" fillId="5" borderId="0" xfId="0" applyFont="1" applyFill="1" applyBorder="1" applyAlignment="1"/>
    <xf numFmtId="0" fontId="0" fillId="5" borderId="0" xfId="0" applyFill="1" applyBorder="1" applyAlignment="1">
      <alignment horizontal="left" vertical="top"/>
    </xf>
    <xf numFmtId="0" fontId="0" fillId="5" borderId="0" xfId="0" applyFill="1" applyBorder="1" applyAlignment="1">
      <alignment vertical="top" wrapText="1"/>
    </xf>
    <xf numFmtId="0" fontId="19" fillId="2" borderId="51"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48" xfId="0" applyFont="1" applyFill="1" applyBorder="1" applyAlignment="1">
      <alignment horizontal="center" vertical="center"/>
    </xf>
    <xf numFmtId="0" fontId="19" fillId="12" borderId="51" xfId="0" applyFont="1" applyFill="1" applyBorder="1" applyAlignment="1">
      <alignment horizontal="center" vertical="center"/>
    </xf>
    <xf numFmtId="0" fontId="19" fillId="12" borderId="9" xfId="0" applyFont="1" applyFill="1" applyBorder="1" applyAlignment="1">
      <alignment horizontal="center" vertical="center"/>
    </xf>
    <xf numFmtId="0" fontId="19" fillId="12" borderId="48" xfId="0" applyFont="1" applyFill="1" applyBorder="1" applyAlignment="1">
      <alignment horizontal="center" vertical="center"/>
    </xf>
    <xf numFmtId="0" fontId="19" fillId="2" borderId="10" xfId="0" applyFont="1" applyFill="1" applyBorder="1" applyAlignment="1">
      <alignment horizontal="center" vertical="center"/>
    </xf>
    <xf numFmtId="0" fontId="5" fillId="0" borderId="26" xfId="0" applyFont="1" applyFill="1" applyBorder="1" applyAlignment="1">
      <alignment vertical="center" wrapText="1"/>
    </xf>
    <xf numFmtId="0" fontId="0" fillId="5" borderId="0" xfId="0" applyFill="1"/>
    <xf numFmtId="165" fontId="0" fillId="10" borderId="20" xfId="0" applyNumberFormat="1" applyFont="1" applyFill="1" applyBorder="1" applyAlignment="1">
      <alignment horizontal="right"/>
    </xf>
    <xf numFmtId="165" fontId="1" fillId="10" borderId="18" xfId="0" applyNumberFormat="1" applyFont="1" applyFill="1" applyBorder="1" applyAlignment="1">
      <alignment horizontal="right"/>
    </xf>
    <xf numFmtId="1" fontId="0" fillId="10" borderId="20" xfId="0" applyNumberFormat="1" applyFont="1" applyFill="1" applyBorder="1" applyAlignment="1">
      <alignment horizontal="right"/>
    </xf>
    <xf numFmtId="0" fontId="0" fillId="10" borderId="20" xfId="0" applyFont="1" applyFill="1" applyBorder="1"/>
    <xf numFmtId="9" fontId="0" fillId="10" borderId="18" xfId="0" applyNumberFormat="1" applyFont="1" applyFill="1" applyBorder="1"/>
    <xf numFmtId="165" fontId="1" fillId="10" borderId="18" xfId="0" applyNumberFormat="1" applyFont="1" applyFill="1" applyBorder="1"/>
    <xf numFmtId="168" fontId="0" fillId="10" borderId="21" xfId="4" applyNumberFormat="1" applyFont="1" applyFill="1" applyBorder="1" applyAlignment="1">
      <alignment horizontal="right"/>
    </xf>
    <xf numFmtId="0" fontId="17" fillId="5" borderId="9" xfId="0" applyFont="1" applyFill="1" applyBorder="1" applyAlignment="1" applyProtection="1">
      <alignment horizontal="center" wrapText="1"/>
      <protection locked="0"/>
    </xf>
    <xf numFmtId="165" fontId="0" fillId="10" borderId="48" xfId="4" applyNumberFormat="1" applyFont="1" applyFill="1" applyBorder="1" applyAlignment="1">
      <alignment vertical="center"/>
    </xf>
    <xf numFmtId="165" fontId="0" fillId="10" borderId="18" xfId="4" applyNumberFormat="1" applyFont="1" applyFill="1" applyBorder="1" applyAlignment="1">
      <alignment vertical="center"/>
    </xf>
    <xf numFmtId="165" fontId="1" fillId="10" borderId="49" xfId="0" applyNumberFormat="1" applyFont="1" applyFill="1" applyBorder="1" applyAlignment="1">
      <alignment vertical="center"/>
    </xf>
    <xf numFmtId="165" fontId="1" fillId="10" borderId="18" xfId="0" applyNumberFormat="1" applyFont="1" applyFill="1" applyBorder="1" applyAlignment="1">
      <alignment vertical="center"/>
    </xf>
    <xf numFmtId="9" fontId="0" fillId="10" borderId="20" xfId="0" applyNumberFormat="1" applyFont="1" applyFill="1" applyBorder="1"/>
    <xf numFmtId="166" fontId="0" fillId="10" borderId="20" xfId="2" applyNumberFormat="1" applyFont="1" applyFill="1" applyBorder="1" applyAlignment="1">
      <alignment vertical="center"/>
    </xf>
    <xf numFmtId="166" fontId="0" fillId="10" borderId="20" xfId="0" applyNumberFormat="1" applyFont="1" applyFill="1" applyBorder="1" applyAlignment="1">
      <alignment vertical="center"/>
    </xf>
    <xf numFmtId="166" fontId="0" fillId="10" borderId="18" xfId="2" applyNumberFormat="1" applyFont="1" applyFill="1" applyBorder="1" applyAlignment="1">
      <alignment vertical="center"/>
    </xf>
    <xf numFmtId="2" fontId="0" fillId="10" borderId="20" xfId="0" applyNumberFormat="1" applyFont="1" applyFill="1" applyBorder="1" applyAlignment="1">
      <alignment horizontal="right"/>
    </xf>
    <xf numFmtId="165" fontId="0" fillId="10" borderId="21" xfId="0" applyNumberFormat="1" applyFont="1" applyFill="1" applyBorder="1"/>
    <xf numFmtId="167" fontId="0" fillId="10" borderId="9" xfId="0" applyNumberFormat="1" applyFont="1" applyFill="1" applyBorder="1" applyAlignment="1">
      <alignment horizontal="right"/>
    </xf>
    <xf numFmtId="167" fontId="0" fillId="10" borderId="47" xfId="0" applyNumberFormat="1" applyFont="1" applyFill="1" applyBorder="1" applyAlignment="1">
      <alignment horizontal="right"/>
    </xf>
    <xf numFmtId="165" fontId="0" fillId="10" borderId="48" xfId="0" applyNumberFormat="1" applyFont="1" applyFill="1" applyBorder="1"/>
    <xf numFmtId="165" fontId="0" fillId="10" borderId="54" xfId="0" applyNumberFormat="1" applyFont="1" applyFill="1" applyBorder="1"/>
    <xf numFmtId="165" fontId="1" fillId="10" borderId="49" xfId="0" applyNumberFormat="1" applyFont="1" applyFill="1" applyBorder="1"/>
    <xf numFmtId="165" fontId="0" fillId="10" borderId="20" xfId="0" applyNumberFormat="1" applyFont="1" applyFill="1" applyBorder="1" applyAlignment="1">
      <alignment vertical="center"/>
    </xf>
    <xf numFmtId="9" fontId="0" fillId="10" borderId="18" xfId="0" applyNumberFormat="1" applyFont="1" applyFill="1" applyBorder="1" applyAlignment="1">
      <alignment vertical="center"/>
    </xf>
    <xf numFmtId="167" fontId="0" fillId="10" borderId="20" xfId="0" applyNumberFormat="1" applyFont="1" applyFill="1" applyBorder="1" applyAlignment="1">
      <alignment horizontal="right"/>
    </xf>
    <xf numFmtId="167" fontId="0" fillId="10" borderId="38" xfId="0" applyNumberFormat="1" applyFont="1" applyFill="1" applyBorder="1" applyAlignment="1">
      <alignment horizontal="right"/>
    </xf>
    <xf numFmtId="165" fontId="0" fillId="10" borderId="49" xfId="0" applyNumberFormat="1" applyFont="1" applyFill="1" applyBorder="1"/>
    <xf numFmtId="165" fontId="0" fillId="10" borderId="18" xfId="0" applyNumberFormat="1" applyFont="1" applyFill="1" applyBorder="1"/>
    <xf numFmtId="165" fontId="1" fillId="10" borderId="34" xfId="0" applyNumberFormat="1" applyFont="1" applyFill="1" applyBorder="1"/>
    <xf numFmtId="168" fontId="5" fillId="10" borderId="20" xfId="4" applyNumberFormat="1" applyFont="1" applyFill="1" applyBorder="1" applyAlignment="1">
      <alignment horizontal="right" wrapText="1"/>
    </xf>
    <xf numFmtId="165" fontId="0" fillId="10" borderId="20" xfId="0" applyNumberFormat="1" applyFont="1" applyFill="1" applyBorder="1"/>
    <xf numFmtId="165" fontId="0" fillId="10" borderId="18" xfId="0" applyNumberFormat="1" applyFont="1" applyFill="1" applyBorder="1" applyAlignment="1">
      <alignment vertical="center"/>
    </xf>
    <xf numFmtId="9" fontId="0" fillId="10" borderId="34" xfId="0" applyNumberFormat="1" applyFont="1" applyFill="1" applyBorder="1"/>
    <xf numFmtId="0" fontId="0" fillId="10" borderId="20" xfId="0" applyFont="1" applyFill="1" applyBorder="1" applyAlignment="1">
      <alignment vertical="center"/>
    </xf>
    <xf numFmtId="166" fontId="0" fillId="10" borderId="21" xfId="2" applyNumberFormat="1" applyFont="1" applyFill="1" applyBorder="1" applyAlignment="1">
      <alignment vertical="center"/>
    </xf>
    <xf numFmtId="166" fontId="1" fillId="10" borderId="21" xfId="2" applyNumberFormat="1" applyFont="1" applyFill="1" applyBorder="1" applyAlignment="1">
      <alignment vertical="center"/>
    </xf>
    <xf numFmtId="166" fontId="1" fillId="10" borderId="18" xfId="2" applyNumberFormat="1" applyFont="1" applyFill="1" applyBorder="1" applyAlignment="1">
      <alignment vertical="center"/>
    </xf>
    <xf numFmtId="9" fontId="0" fillId="10" borderId="21" xfId="4" applyNumberFormat="1" applyFont="1" applyFill="1" applyBorder="1"/>
    <xf numFmtId="165" fontId="0" fillId="10" borderId="34" xfId="4" applyNumberFormat="1" applyFont="1" applyFill="1" applyBorder="1" applyAlignment="1">
      <alignment vertical="center"/>
    </xf>
    <xf numFmtId="0" fontId="0" fillId="10" borderId="20" xfId="0" applyFont="1" applyFill="1" applyBorder="1" applyProtection="1">
      <protection locked="0"/>
    </xf>
    <xf numFmtId="1" fontId="0" fillId="10" borderId="20" xfId="0" applyNumberFormat="1" applyFont="1" applyFill="1" applyBorder="1" applyProtection="1"/>
    <xf numFmtId="165" fontId="0" fillId="10" borderId="71" xfId="0" applyNumberFormat="1" applyFont="1" applyFill="1" applyBorder="1" applyAlignment="1" applyProtection="1">
      <alignment horizontal="right"/>
    </xf>
    <xf numFmtId="0" fontId="17" fillId="5" borderId="9" xfId="0" applyFont="1" applyFill="1" applyBorder="1" applyAlignment="1" applyProtection="1">
      <alignment horizontal="center" vertical="center" wrapText="1"/>
      <protection locked="0"/>
    </xf>
    <xf numFmtId="9" fontId="5" fillId="10" borderId="39" xfId="0" applyNumberFormat="1" applyFont="1" applyFill="1" applyBorder="1" applyAlignment="1" applyProtection="1">
      <alignment vertical="center"/>
    </xf>
    <xf numFmtId="9" fontId="5" fillId="10" borderId="26" xfId="0" applyNumberFormat="1" applyFont="1" applyFill="1" applyBorder="1" applyAlignment="1" applyProtection="1">
      <alignment vertical="center"/>
    </xf>
    <xf numFmtId="165" fontId="1" fillId="10" borderId="49" xfId="0" applyNumberFormat="1" applyFont="1" applyFill="1" applyBorder="1" applyAlignment="1" applyProtection="1">
      <alignment vertical="center"/>
    </xf>
    <xf numFmtId="165" fontId="1" fillId="10" borderId="18" xfId="0" applyNumberFormat="1" applyFont="1" applyFill="1" applyBorder="1" applyAlignment="1" applyProtection="1">
      <alignment vertical="center"/>
    </xf>
    <xf numFmtId="1" fontId="0" fillId="10" borderId="20" xfId="0" applyNumberFormat="1" applyFont="1" applyFill="1" applyBorder="1"/>
    <xf numFmtId="165" fontId="0" fillId="10" borderId="21" xfId="0" applyNumberFormat="1" applyFont="1" applyFill="1" applyBorder="1" applyAlignment="1">
      <alignment horizontal="right"/>
    </xf>
    <xf numFmtId="0" fontId="16" fillId="0" borderId="19" xfId="0" applyFont="1" applyFill="1" applyBorder="1" applyProtection="1">
      <protection locked="0"/>
    </xf>
    <xf numFmtId="165" fontId="17" fillId="5" borderId="9" xfId="0" applyNumberFormat="1" applyFont="1" applyFill="1" applyBorder="1" applyAlignment="1" applyProtection="1">
      <alignment horizontal="center" wrapText="1"/>
    </xf>
    <xf numFmtId="0" fontId="0" fillId="10" borderId="24" xfId="0" applyFont="1" applyFill="1" applyBorder="1"/>
    <xf numFmtId="165" fontId="0" fillId="10" borderId="26" xfId="0" applyNumberFormat="1" applyFont="1" applyFill="1" applyBorder="1" applyAlignment="1">
      <alignment horizontal="right"/>
    </xf>
    <xf numFmtId="1" fontId="0" fillId="10" borderId="26" xfId="0" applyNumberFormat="1" applyFont="1" applyFill="1" applyBorder="1"/>
    <xf numFmtId="165" fontId="0" fillId="10" borderId="18" xfId="3" applyNumberFormat="1" applyFont="1" applyFill="1" applyBorder="1"/>
    <xf numFmtId="165" fontId="0" fillId="10" borderId="21" xfId="0" applyNumberFormat="1" applyFont="1" applyFill="1" applyBorder="1" applyAlignment="1">
      <alignment horizontal="right" vertical="center"/>
    </xf>
    <xf numFmtId="0" fontId="6" fillId="0" borderId="19" xfId="0" applyFont="1" applyFill="1" applyBorder="1" applyProtection="1">
      <protection locked="0"/>
    </xf>
    <xf numFmtId="165" fontId="17" fillId="5" borderId="9" xfId="0" applyNumberFormat="1" applyFont="1" applyFill="1" applyBorder="1" applyAlignment="1" applyProtection="1">
      <alignment horizontal="center" vertical="center" wrapText="1"/>
    </xf>
    <xf numFmtId="1" fontId="0" fillId="10" borderId="9" xfId="4" applyNumberFormat="1" applyFont="1" applyFill="1" applyBorder="1" applyAlignment="1">
      <alignment vertical="center"/>
    </xf>
    <xf numFmtId="1" fontId="0" fillId="10" borderId="20" xfId="4" applyNumberFormat="1" applyFont="1" applyFill="1" applyBorder="1" applyAlignment="1">
      <alignment vertical="center"/>
    </xf>
    <xf numFmtId="165" fontId="0" fillId="10" borderId="48" xfId="0" applyNumberFormat="1" applyFont="1" applyFill="1" applyBorder="1" applyAlignment="1">
      <alignment horizontal="right" vertical="center"/>
    </xf>
    <xf numFmtId="165" fontId="0" fillId="10" borderId="18" xfId="0" applyNumberFormat="1" applyFont="1" applyFill="1" applyBorder="1" applyAlignment="1">
      <alignment horizontal="right" vertical="center"/>
    </xf>
    <xf numFmtId="168" fontId="0" fillId="10" borderId="20" xfId="4" applyNumberFormat="1" applyFont="1" applyFill="1" applyBorder="1" applyAlignment="1">
      <alignment horizontal="right"/>
    </xf>
    <xf numFmtId="9" fontId="0" fillId="10" borderId="21" xfId="0" applyNumberFormat="1" applyFont="1" applyFill="1" applyBorder="1"/>
    <xf numFmtId="165" fontId="5" fillId="10" borderId="20" xfId="0" applyNumberFormat="1" applyFont="1" applyFill="1" applyBorder="1" applyAlignment="1">
      <alignment horizontal="right" wrapText="1"/>
    </xf>
    <xf numFmtId="0" fontId="47" fillId="5" borderId="13" xfId="0" applyFont="1" applyFill="1" applyBorder="1" applyAlignment="1">
      <alignment horizontal="center" vertical="center" wrapText="1"/>
    </xf>
    <xf numFmtId="0" fontId="48" fillId="5" borderId="13" xfId="0" applyFont="1" applyFill="1" applyBorder="1" applyAlignment="1">
      <alignment horizontal="center" vertical="center" wrapText="1"/>
    </xf>
    <xf numFmtId="0" fontId="47" fillId="5" borderId="13" xfId="0" applyFont="1" applyFill="1" applyBorder="1" applyAlignment="1">
      <alignment horizontal="center" vertical="center"/>
    </xf>
    <xf numFmtId="0" fontId="47" fillId="5" borderId="73" xfId="0" applyFont="1" applyFill="1" applyBorder="1" applyAlignment="1">
      <alignment horizontal="center" vertical="center"/>
    </xf>
    <xf numFmtId="0" fontId="47" fillId="5" borderId="74" xfId="0" applyFont="1" applyFill="1" applyBorder="1" applyAlignment="1">
      <alignment horizontal="center" vertical="center"/>
    </xf>
    <xf numFmtId="0" fontId="0" fillId="10" borderId="51" xfId="0" applyFill="1" applyBorder="1" applyAlignment="1">
      <alignment horizontal="center" vertical="center"/>
    </xf>
    <xf numFmtId="0" fontId="0" fillId="10" borderId="9" xfId="0" applyFill="1" applyBorder="1" applyAlignment="1">
      <alignment horizontal="center" vertical="center"/>
    </xf>
    <xf numFmtId="0" fontId="0" fillId="10" borderId="48" xfId="0" applyFill="1" applyBorder="1" applyAlignment="1">
      <alignment horizontal="center" vertical="center"/>
    </xf>
    <xf numFmtId="0" fontId="5" fillId="10" borderId="9" xfId="0" applyFont="1" applyFill="1" applyBorder="1" applyAlignment="1">
      <alignment horizontal="center" vertical="center"/>
    </xf>
    <xf numFmtId="0" fontId="1" fillId="10" borderId="51"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48" xfId="0" applyFont="1" applyFill="1" applyBorder="1" applyAlignment="1">
      <alignment horizontal="center" vertical="center" wrapText="1"/>
    </xf>
    <xf numFmtId="0" fontId="0" fillId="8" borderId="23" xfId="0" applyFill="1" applyBorder="1"/>
    <xf numFmtId="0" fontId="0" fillId="8" borderId="22" xfId="0" applyFill="1" applyBorder="1"/>
    <xf numFmtId="0" fontId="47" fillId="5" borderId="75"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left" vertical="distributed" wrapText="1"/>
    </xf>
    <xf numFmtId="0" fontId="5" fillId="0" borderId="51" xfId="0" applyFont="1" applyFill="1" applyBorder="1" applyAlignment="1">
      <alignment vertical="center" wrapText="1"/>
    </xf>
    <xf numFmtId="0" fontId="5" fillId="0" borderId="48" xfId="0" applyFont="1" applyFill="1" applyBorder="1" applyAlignment="1">
      <alignment vertical="center" wrapText="1"/>
    </xf>
    <xf numFmtId="0" fontId="5" fillId="0" borderId="51"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0" fillId="0" borderId="0" xfId="0" applyFont="1" applyFill="1" applyAlignment="1">
      <alignment horizontal="center"/>
    </xf>
    <xf numFmtId="0" fontId="0" fillId="0" borderId="0" xfId="0" applyFont="1" applyFill="1" applyAlignment="1"/>
    <xf numFmtId="0" fontId="0" fillId="0" borderId="0" xfId="0" applyFill="1"/>
    <xf numFmtId="0" fontId="0" fillId="11" borderId="51" xfId="0" applyFill="1" applyBorder="1"/>
    <xf numFmtId="0" fontId="0" fillId="11" borderId="9" xfId="0" applyFill="1" applyBorder="1"/>
    <xf numFmtId="0" fontId="0" fillId="11" borderId="48" xfId="0" applyFill="1" applyBorder="1"/>
    <xf numFmtId="0" fontId="36" fillId="10" borderId="64" xfId="0" applyFont="1" applyFill="1" applyBorder="1" applyAlignment="1">
      <alignment horizontal="center" vertical="center" wrapText="1"/>
    </xf>
    <xf numFmtId="0" fontId="6" fillId="10" borderId="46" xfId="0" applyFont="1" applyFill="1" applyBorder="1" applyAlignment="1">
      <alignment horizontal="center" vertical="center"/>
    </xf>
    <xf numFmtId="0" fontId="6" fillId="10" borderId="14" xfId="0" applyFont="1" applyFill="1" applyBorder="1" applyAlignment="1">
      <alignment horizontal="center" vertical="center"/>
    </xf>
    <xf numFmtId="0" fontId="49" fillId="0" borderId="0" xfId="0" applyFont="1"/>
    <xf numFmtId="0" fontId="50" fillId="0" borderId="0" xfId="0" applyFont="1"/>
    <xf numFmtId="0" fontId="0" fillId="5" borderId="0" xfId="0" applyFont="1" applyFill="1"/>
    <xf numFmtId="0" fontId="0" fillId="5" borderId="0" xfId="0" applyFont="1" applyFill="1" applyBorder="1"/>
    <xf numFmtId="0" fontId="0" fillId="5" borderId="0" xfId="0" applyFont="1" applyFill="1" applyAlignment="1">
      <alignment vertical="top"/>
    </xf>
    <xf numFmtId="0" fontId="0" fillId="5" borderId="0" xfId="0" applyFont="1" applyFill="1" applyAlignment="1">
      <alignment horizontal="centerContinuous"/>
    </xf>
    <xf numFmtId="0" fontId="0" fillId="5" borderId="0" xfId="0" applyFont="1" applyFill="1" applyAlignment="1">
      <alignment vertical="top" wrapText="1"/>
    </xf>
    <xf numFmtId="0" fontId="0" fillId="5" borderId="0" xfId="0" applyFont="1" applyFill="1" applyAlignment="1">
      <alignment horizontal="center"/>
    </xf>
    <xf numFmtId="0" fontId="23" fillId="5" borderId="0" xfId="0" applyFont="1" applyFill="1" applyBorder="1" applyAlignment="1">
      <alignment vertical="top" wrapText="1"/>
    </xf>
    <xf numFmtId="0" fontId="2" fillId="5" borderId="0" xfId="0" applyFont="1" applyFill="1"/>
    <xf numFmtId="0" fontId="16" fillId="5" borderId="0" xfId="0" applyFont="1" applyFill="1"/>
    <xf numFmtId="0" fontId="0" fillId="5" borderId="0" xfId="0" applyFont="1" applyFill="1" applyBorder="1" applyAlignment="1">
      <alignment horizontal="left" vertical="top"/>
    </xf>
    <xf numFmtId="0" fontId="5" fillId="5" borderId="0" xfId="0" quotePrefix="1" applyFont="1" applyFill="1"/>
    <xf numFmtId="0" fontId="3" fillId="5" borderId="0" xfId="0" applyFont="1" applyFill="1"/>
    <xf numFmtId="0" fontId="15" fillId="5" borderId="0" xfId="0" quotePrefix="1" applyFont="1" applyFill="1"/>
    <xf numFmtId="0" fontId="15" fillId="5" borderId="0" xfId="0" applyFont="1" applyFill="1"/>
    <xf numFmtId="0" fontId="0" fillId="5" borderId="0" xfId="0" applyFont="1" applyFill="1" applyBorder="1" applyAlignment="1">
      <alignment horizontal="left" vertical="top" wrapText="1"/>
    </xf>
    <xf numFmtId="0" fontId="0" fillId="5" borderId="0" xfId="0" applyFont="1" applyFill="1" applyBorder="1" applyAlignment="1">
      <alignment horizontal="centerContinuous"/>
    </xf>
    <xf numFmtId="0" fontId="13" fillId="5" borderId="0" xfId="0" applyFont="1" applyFill="1" applyBorder="1" applyAlignment="1">
      <alignment horizontal="left" vertical="center" wrapText="1"/>
    </xf>
    <xf numFmtId="0" fontId="19" fillId="5" borderId="0" xfId="0" applyFont="1" applyFill="1" applyAlignment="1">
      <alignment wrapText="1"/>
    </xf>
    <xf numFmtId="0" fontId="1" fillId="5" borderId="0" xfId="0" applyFont="1" applyFill="1"/>
    <xf numFmtId="0" fontId="19" fillId="5" borderId="0" xfId="0" applyFont="1" applyFill="1"/>
    <xf numFmtId="3" fontId="28" fillId="5" borderId="0" xfId="1" applyNumberFormat="1" applyFont="1" applyFill="1" applyBorder="1" applyAlignment="1" applyProtection="1">
      <alignment horizontal="right" wrapText="1" indent="1"/>
      <protection hidden="1"/>
    </xf>
    <xf numFmtId="164" fontId="34" fillId="5" borderId="0" xfId="1" applyNumberFormat="1" applyFont="1" applyFill="1" applyBorder="1" applyAlignment="1" applyProtection="1">
      <alignment horizontal="right" vertical="center" wrapText="1" indent="1"/>
      <protection hidden="1"/>
    </xf>
    <xf numFmtId="0" fontId="0" fillId="5" borderId="0" xfId="0" applyFont="1" applyFill="1" applyAlignment="1"/>
    <xf numFmtId="0" fontId="0" fillId="5" borderId="0" xfId="0" applyFont="1" applyFill="1" applyBorder="1" applyAlignment="1"/>
    <xf numFmtId="0" fontId="13" fillId="5" borderId="0" xfId="0" applyFont="1" applyFill="1" applyBorder="1" applyAlignment="1">
      <alignment horizontal="left" vertical="center"/>
    </xf>
    <xf numFmtId="0" fontId="15" fillId="5" borderId="0" xfId="0" applyFont="1" applyFill="1" applyBorder="1"/>
    <xf numFmtId="0" fontId="19" fillId="5" borderId="0" xfId="0" applyFont="1" applyFill="1" applyAlignment="1">
      <alignment vertical="top"/>
    </xf>
    <xf numFmtId="0" fontId="23" fillId="5" borderId="0" xfId="0" applyFont="1" applyFill="1" applyAlignment="1">
      <alignment vertical="top" wrapText="1"/>
    </xf>
    <xf numFmtId="0" fontId="19" fillId="5" borderId="0" xfId="0" applyFont="1" applyFill="1" applyAlignment="1">
      <alignment vertical="top" wrapText="1"/>
    </xf>
    <xf numFmtId="0" fontId="0" fillId="5" borderId="0" xfId="0" quotePrefix="1" applyFont="1" applyFill="1"/>
    <xf numFmtId="0" fontId="13" fillId="5" borderId="0" xfId="0" applyFont="1" applyFill="1" applyAlignment="1">
      <alignment horizontal="left" vertical="center"/>
    </xf>
    <xf numFmtId="0" fontId="0" fillId="5" borderId="0" xfId="0" applyFont="1" applyFill="1" applyAlignment="1">
      <alignment wrapText="1"/>
    </xf>
    <xf numFmtId="165" fontId="0" fillId="5" borderId="0" xfId="0" applyNumberFormat="1" applyFont="1" applyFill="1" applyAlignment="1">
      <alignment vertical="top"/>
    </xf>
    <xf numFmtId="0" fontId="0" fillId="5" borderId="0" xfId="0" applyFont="1" applyFill="1" applyAlignment="1">
      <alignment horizontal="center" vertical="top"/>
    </xf>
    <xf numFmtId="0" fontId="0" fillId="5" borderId="0" xfId="0" applyFont="1" applyFill="1" applyAlignment="1">
      <alignment horizontal="center" vertical="center"/>
    </xf>
    <xf numFmtId="0" fontId="0" fillId="5" borderId="0" xfId="0" applyFont="1" applyFill="1" applyAlignment="1">
      <alignment vertical="center" wrapText="1"/>
    </xf>
    <xf numFmtId="0" fontId="0" fillId="5" borderId="0" xfId="0" applyFont="1" applyFill="1" applyAlignment="1">
      <alignment horizontal="center" vertical="top" wrapText="1"/>
    </xf>
    <xf numFmtId="0" fontId="0" fillId="5" borderId="0" xfId="0" applyFont="1" applyFill="1" applyBorder="1" applyAlignment="1">
      <alignment vertical="top"/>
    </xf>
    <xf numFmtId="0" fontId="0" fillId="5" borderId="0" xfId="0" applyFont="1" applyFill="1" applyBorder="1" applyAlignment="1">
      <alignment horizontal="center" vertical="top"/>
    </xf>
    <xf numFmtId="0" fontId="0" fillId="5" borderId="0" xfId="0" applyFont="1" applyFill="1" applyBorder="1" applyAlignment="1">
      <alignment horizontal="left" vertical="center" wrapText="1"/>
    </xf>
    <xf numFmtId="0" fontId="0" fillId="5" borderId="0" xfId="0" applyFont="1" applyFill="1" applyBorder="1" applyAlignment="1">
      <alignment horizontal="center" vertical="center"/>
    </xf>
    <xf numFmtId="0" fontId="0" fillId="5" borderId="0" xfId="0" applyFont="1" applyFill="1" applyBorder="1" applyAlignment="1">
      <alignment wrapText="1"/>
    </xf>
    <xf numFmtId="0" fontId="0" fillId="5" borderId="0" xfId="0" applyFont="1" applyFill="1" applyBorder="1" applyAlignment="1">
      <alignment horizontal="center" vertical="center" wrapText="1"/>
    </xf>
    <xf numFmtId="0" fontId="0" fillId="5" borderId="0" xfId="0" applyFont="1" applyFill="1" applyBorder="1" applyAlignment="1">
      <alignment vertical="top" wrapText="1"/>
    </xf>
    <xf numFmtId="0" fontId="0" fillId="5" borderId="0" xfId="0" applyFont="1" applyFill="1" applyBorder="1" applyAlignment="1">
      <alignment horizontal="center"/>
    </xf>
    <xf numFmtId="0" fontId="20" fillId="5" borderId="0" xfId="0" applyFont="1" applyFill="1" applyBorder="1" applyAlignment="1">
      <alignment horizontal="left"/>
    </xf>
    <xf numFmtId="0" fontId="13" fillId="5" borderId="0" xfId="0" applyFont="1" applyFill="1" applyBorder="1" applyAlignment="1">
      <alignment vertical="center"/>
    </xf>
    <xf numFmtId="170" fontId="0" fillId="5" borderId="0" xfId="3" applyNumberFormat="1" applyFont="1" applyFill="1"/>
    <xf numFmtId="0" fontId="0" fillId="5" borderId="9" xfId="0" applyFont="1" applyFill="1" applyBorder="1"/>
    <xf numFmtId="0" fontId="0" fillId="5" borderId="0" xfId="0" applyFont="1" applyFill="1" applyProtection="1">
      <protection locked="0"/>
    </xf>
    <xf numFmtId="0" fontId="13" fillId="5" borderId="0" xfId="0" applyFont="1" applyFill="1" applyBorder="1" applyAlignment="1" applyProtection="1">
      <alignment vertical="center"/>
      <protection locked="0"/>
    </xf>
    <xf numFmtId="0" fontId="0" fillId="5" borderId="0" xfId="0" applyFont="1" applyFill="1" applyBorder="1" applyProtection="1">
      <protection locked="0"/>
    </xf>
    <xf numFmtId="0" fontId="0" fillId="5" borderId="0" xfId="0" applyFont="1" applyFill="1" applyAlignment="1" applyProtection="1">
      <alignment horizontal="centerContinuous"/>
      <protection locked="0"/>
    </xf>
    <xf numFmtId="0" fontId="0" fillId="5" borderId="0" xfId="0" applyFont="1" applyFill="1" applyBorder="1" applyAlignment="1" applyProtection="1">
      <alignment horizontal="centerContinuous"/>
      <protection locked="0"/>
    </xf>
    <xf numFmtId="0" fontId="28" fillId="5" borderId="0" xfId="0" applyFont="1" applyFill="1" applyProtection="1">
      <protection locked="0"/>
    </xf>
    <xf numFmtId="0" fontId="28" fillId="5" borderId="0" xfId="0" applyFont="1" applyFill="1" applyBorder="1" applyProtection="1">
      <protection locked="0"/>
    </xf>
    <xf numFmtId="166" fontId="0" fillId="5" borderId="0" xfId="2" applyNumberFormat="1" applyFont="1" applyFill="1"/>
    <xf numFmtId="0" fontId="13" fillId="5" borderId="0" xfId="0" applyFont="1" applyFill="1" applyBorder="1" applyAlignment="1">
      <alignment vertical="center" wrapText="1"/>
    </xf>
    <xf numFmtId="165" fontId="0" fillId="5" borderId="0" xfId="3" applyNumberFormat="1" applyFont="1" applyFill="1" applyBorder="1"/>
    <xf numFmtId="0" fontId="29" fillId="5" borderId="0" xfId="0" applyFont="1" applyFill="1"/>
    <xf numFmtId="169" fontId="0" fillId="5" borderId="0" xfId="0" applyNumberFormat="1" applyFont="1" applyFill="1"/>
    <xf numFmtId="0" fontId="26" fillId="5" borderId="0" xfId="0" applyFont="1" applyFill="1"/>
    <xf numFmtId="0" fontId="0" fillId="5" borderId="19" xfId="0" applyFont="1" applyFill="1" applyBorder="1"/>
    <xf numFmtId="0" fontId="0" fillId="5" borderId="19" xfId="0" applyFont="1" applyFill="1" applyBorder="1" applyAlignment="1" applyProtection="1">
      <alignment horizontal="left"/>
      <protection locked="0"/>
    </xf>
    <xf numFmtId="1" fontId="0" fillId="5" borderId="9" xfId="0" applyNumberFormat="1" applyFont="1" applyFill="1" applyBorder="1" applyProtection="1"/>
    <xf numFmtId="1" fontId="0" fillId="5" borderId="20" xfId="0" applyNumberFormat="1" applyFont="1" applyFill="1" applyBorder="1" applyProtection="1"/>
    <xf numFmtId="2" fontId="11" fillId="5" borderId="0" xfId="5" applyNumberFormat="1" applyFont="1" applyFill="1" applyBorder="1" applyAlignment="1">
      <alignment horizontal="right" wrapText="1"/>
    </xf>
    <xf numFmtId="2" fontId="11" fillId="5" borderId="0" xfId="5" applyNumberFormat="1" applyFont="1" applyFill="1" applyBorder="1" applyAlignment="1">
      <alignment horizontal="center"/>
    </xf>
    <xf numFmtId="0" fontId="1" fillId="5" borderId="0" xfId="0" applyFont="1" applyFill="1" applyAlignment="1">
      <alignment horizontal="right"/>
    </xf>
    <xf numFmtId="0" fontId="1" fillId="5" borderId="0" xfId="0" applyFont="1" applyFill="1" applyAlignment="1">
      <alignment horizontal="center" wrapText="1"/>
    </xf>
    <xf numFmtId="0" fontId="0" fillId="5" borderId="0" xfId="0" applyFont="1" applyFill="1" applyAlignment="1">
      <alignment horizontal="right"/>
    </xf>
    <xf numFmtId="167" fontId="0" fillId="5" borderId="0" xfId="0" applyNumberFormat="1" applyFont="1" applyFill="1" applyAlignment="1">
      <alignment horizontal="center"/>
    </xf>
    <xf numFmtId="168" fontId="0" fillId="5" borderId="23" xfId="4" applyNumberFormat="1" applyFont="1" applyFill="1" applyBorder="1"/>
    <xf numFmtId="165" fontId="0" fillId="5" borderId="23" xfId="0" applyNumberFormat="1" applyFont="1" applyFill="1" applyBorder="1"/>
    <xf numFmtId="168" fontId="1" fillId="5" borderId="0" xfId="4" applyNumberFormat="1" applyFont="1" applyFill="1" applyAlignment="1">
      <alignment horizontal="left"/>
    </xf>
    <xf numFmtId="37" fontId="36" fillId="5" borderId="0" xfId="0" applyNumberFormat="1" applyFont="1" applyFill="1" applyAlignment="1" applyProtection="1">
      <alignment horizontal="left" vertical="center" wrapText="1"/>
    </xf>
    <xf numFmtId="168" fontId="0" fillId="5" borderId="0" xfId="4" applyNumberFormat="1" applyFont="1" applyFill="1"/>
    <xf numFmtId="37" fontId="28" fillId="5" borderId="0" xfId="0" applyNumberFormat="1" applyFont="1" applyFill="1" applyAlignment="1" applyProtection="1">
      <alignment horizontal="left" vertical="center"/>
    </xf>
    <xf numFmtId="0" fontId="26" fillId="5" borderId="0" xfId="0" applyFont="1" applyFill="1" applyBorder="1"/>
    <xf numFmtId="0" fontId="6" fillId="0" borderId="17" xfId="0" applyFont="1" applyFill="1" applyBorder="1" applyAlignment="1">
      <alignment vertical="center" wrapText="1"/>
    </xf>
    <xf numFmtId="0" fontId="6" fillId="0" borderId="0" xfId="0" applyFont="1" applyFill="1" applyBorder="1" applyAlignment="1">
      <alignment vertical="center" wrapText="1"/>
    </xf>
    <xf numFmtId="0" fontId="25" fillId="0" borderId="0" xfId="0" applyFont="1" applyFill="1"/>
    <xf numFmtId="0" fontId="26" fillId="0" borderId="0" xfId="0" applyFont="1" applyFill="1"/>
    <xf numFmtId="0" fontId="0" fillId="4" borderId="0" xfId="0" applyFont="1" applyFill="1"/>
    <xf numFmtId="0" fontId="25" fillId="4" borderId="0" xfId="0" applyFont="1" applyFill="1"/>
    <xf numFmtId="0" fontId="16" fillId="0" borderId="0" xfId="0" applyFont="1" applyFill="1" applyBorder="1" applyAlignment="1">
      <alignment vertical="center" wrapText="1"/>
    </xf>
    <xf numFmtId="0" fontId="0" fillId="4" borderId="19" xfId="0" applyFont="1" applyFill="1" applyBorder="1"/>
    <xf numFmtId="0" fontId="1" fillId="0" borderId="0" xfId="0" applyFont="1" applyFill="1" applyBorder="1"/>
    <xf numFmtId="0" fontId="0" fillId="0" borderId="0" xfId="0" applyFont="1" applyFill="1" applyAlignment="1">
      <alignment horizontal="left"/>
    </xf>
    <xf numFmtId="0" fontId="35" fillId="0" borderId="0" xfId="0" applyFont="1" applyFill="1"/>
    <xf numFmtId="0" fontId="26" fillId="4" borderId="0" xfId="0" applyFont="1" applyFill="1"/>
    <xf numFmtId="0" fontId="1" fillId="4" borderId="17" xfId="0" applyFont="1" applyFill="1" applyBorder="1"/>
    <xf numFmtId="0" fontId="1" fillId="4" borderId="0" xfId="0" applyFont="1" applyFill="1" applyBorder="1"/>
    <xf numFmtId="165" fontId="1" fillId="4" borderId="0" xfId="0" applyNumberFormat="1" applyFont="1" applyFill="1" applyBorder="1"/>
    <xf numFmtId="0" fontId="35" fillId="4" borderId="0" xfId="0" applyFont="1" applyFill="1"/>
    <xf numFmtId="2" fontId="11" fillId="4" borderId="0" xfId="5" applyNumberFormat="1" applyFont="1" applyFill="1" applyBorder="1" applyAlignment="1">
      <alignment horizontal="right" wrapText="1"/>
    </xf>
    <xf numFmtId="2" fontId="11" fillId="4" borderId="0" xfId="5" applyNumberFormat="1" applyFont="1" applyFill="1" applyBorder="1" applyAlignment="1">
      <alignment horizontal="center"/>
    </xf>
    <xf numFmtId="0" fontId="1" fillId="4" borderId="37" xfId="0" applyFont="1" applyFill="1" applyBorder="1"/>
    <xf numFmtId="0" fontId="1" fillId="4" borderId="17" xfId="0" applyFont="1" applyFill="1" applyBorder="1" applyAlignment="1">
      <alignment wrapText="1"/>
    </xf>
    <xf numFmtId="0" fontId="0" fillId="4" borderId="0" xfId="0" applyFont="1" applyFill="1" applyBorder="1"/>
    <xf numFmtId="0" fontId="25" fillId="4" borderId="0" xfId="0" applyFont="1" applyFill="1" applyBorder="1"/>
    <xf numFmtId="0" fontId="22" fillId="4" borderId="0" xfId="0" applyFont="1" applyFill="1"/>
    <xf numFmtId="0" fontId="5" fillId="4" borderId="19" xfId="0" applyFont="1" applyFill="1" applyBorder="1" applyAlignment="1">
      <alignment wrapText="1"/>
    </xf>
    <xf numFmtId="0" fontId="5" fillId="4" borderId="37" xfId="0" applyFont="1" applyFill="1" applyBorder="1" applyAlignment="1">
      <alignment wrapText="1"/>
    </xf>
    <xf numFmtId="166" fontId="0" fillId="4" borderId="0" xfId="2" applyNumberFormat="1" applyFont="1" applyFill="1" applyBorder="1" applyAlignment="1">
      <alignment vertical="center"/>
    </xf>
    <xf numFmtId="0" fontId="1" fillId="4" borderId="19" xfId="0" applyFont="1" applyFill="1" applyBorder="1"/>
    <xf numFmtId="166" fontId="0" fillId="4" borderId="20" xfId="2" applyNumberFormat="1" applyFont="1" applyFill="1" applyBorder="1" applyAlignment="1">
      <alignment vertical="center"/>
    </xf>
    <xf numFmtId="0" fontId="1" fillId="4" borderId="25" xfId="0" applyFont="1" applyFill="1" applyBorder="1" applyAlignment="1">
      <alignment wrapText="1"/>
    </xf>
    <xf numFmtId="0" fontId="0" fillId="4" borderId="0" xfId="0" applyFont="1" applyFill="1" applyProtection="1">
      <protection locked="0"/>
    </xf>
    <xf numFmtId="0" fontId="0" fillId="4" borderId="19" xfId="0" applyFont="1" applyFill="1" applyBorder="1" applyProtection="1">
      <protection locked="0"/>
    </xf>
    <xf numFmtId="168" fontId="0" fillId="4" borderId="0" xfId="4" applyNumberFormat="1" applyFont="1" applyFill="1" applyBorder="1"/>
    <xf numFmtId="0" fontId="34" fillId="4" borderId="0" xfId="0" applyFont="1" applyFill="1" applyAlignment="1">
      <alignment horizontal="left"/>
    </xf>
    <xf numFmtId="0" fontId="0" fillId="4" borderId="19" xfId="0" applyFont="1" applyFill="1" applyBorder="1" applyAlignment="1" applyProtection="1">
      <alignment horizontal="left"/>
      <protection locked="0"/>
    </xf>
    <xf numFmtId="0" fontId="1" fillId="4" borderId="17" xfId="0" applyFont="1" applyFill="1" applyBorder="1" applyProtection="1">
      <protection locked="0"/>
    </xf>
    <xf numFmtId="0" fontId="5" fillId="4" borderId="35" xfId="0" applyFont="1" applyFill="1" applyBorder="1" applyAlignment="1" applyProtection="1">
      <alignment wrapText="1"/>
      <protection locked="0"/>
    </xf>
    <xf numFmtId="0" fontId="1" fillId="4" borderId="17" xfId="0" applyFont="1" applyFill="1" applyBorder="1" applyAlignment="1" applyProtection="1">
      <alignment wrapText="1"/>
      <protection locked="0"/>
    </xf>
    <xf numFmtId="0" fontId="35" fillId="4" borderId="0" xfId="0" applyFont="1" applyFill="1" applyProtection="1">
      <protection locked="0"/>
    </xf>
    <xf numFmtId="0" fontId="28" fillId="4" borderId="0" xfId="0" applyFont="1" applyFill="1" applyProtection="1">
      <protection locked="0"/>
    </xf>
    <xf numFmtId="0" fontId="13" fillId="4" borderId="0" xfId="0" applyFont="1" applyFill="1" applyBorder="1" applyAlignment="1" applyProtection="1">
      <alignment vertical="center"/>
      <protection locked="0"/>
    </xf>
    <xf numFmtId="0" fontId="0" fillId="4" borderId="27" xfId="0" applyFont="1" applyFill="1" applyBorder="1"/>
    <xf numFmtId="165" fontId="0" fillId="4" borderId="0" xfId="0" applyNumberFormat="1" applyFont="1" applyFill="1" applyBorder="1" applyAlignment="1">
      <alignment horizontal="right"/>
    </xf>
    <xf numFmtId="0" fontId="17" fillId="4" borderId="0" xfId="0" applyFont="1" applyFill="1" applyBorder="1" applyAlignment="1">
      <alignment horizontal="left" wrapText="1"/>
    </xf>
    <xf numFmtId="0" fontId="0" fillId="4" borderId="35" xfId="0" applyFont="1" applyFill="1" applyBorder="1" applyAlignment="1">
      <alignment wrapText="1"/>
    </xf>
    <xf numFmtId="9" fontId="0" fillId="4" borderId="0" xfId="0" applyNumberFormat="1" applyFont="1" applyFill="1" applyBorder="1"/>
    <xf numFmtId="0" fontId="1" fillId="4" borderId="37" xfId="0" applyFont="1" applyFill="1" applyBorder="1" applyAlignment="1">
      <alignment wrapText="1"/>
    </xf>
    <xf numFmtId="165" fontId="1" fillId="4" borderId="0" xfId="0" applyNumberFormat="1" applyFont="1" applyFill="1" applyBorder="1" applyAlignment="1">
      <alignment vertical="center"/>
    </xf>
    <xf numFmtId="0" fontId="0" fillId="4" borderId="19" xfId="0" applyFont="1" applyFill="1" applyBorder="1" applyAlignment="1">
      <alignment horizontal="left" wrapText="1"/>
    </xf>
    <xf numFmtId="0" fontId="0" fillId="4" borderId="17" xfId="0" applyFont="1" applyFill="1" applyBorder="1"/>
    <xf numFmtId="0" fontId="0" fillId="4" borderId="0" xfId="0" applyFont="1" applyFill="1" applyBorder="1" applyAlignment="1">
      <alignment vertical="center"/>
    </xf>
    <xf numFmtId="0" fontId="6" fillId="4" borderId="17" xfId="0" applyFont="1" applyFill="1" applyBorder="1" applyAlignment="1">
      <alignment wrapText="1"/>
    </xf>
    <xf numFmtId="0" fontId="0" fillId="4" borderId="19" xfId="0" applyFont="1" applyFill="1" applyBorder="1" applyAlignment="1">
      <alignment wrapText="1"/>
    </xf>
    <xf numFmtId="0" fontId="0" fillId="4" borderId="0" xfId="0" applyFont="1" applyFill="1" applyBorder="1" applyAlignment="1">
      <alignment wrapText="1"/>
    </xf>
    <xf numFmtId="0" fontId="23" fillId="0" borderId="0" xfId="0" applyFont="1" applyFill="1" applyAlignment="1">
      <alignment vertical="top" wrapText="1"/>
    </xf>
    <xf numFmtId="0" fontId="25" fillId="0" borderId="0" xfId="0" applyFont="1" applyFill="1" applyAlignment="1">
      <alignment vertical="top"/>
    </xf>
    <xf numFmtId="0" fontId="14" fillId="0" borderId="0" xfId="0" applyFont="1" applyAlignment="1">
      <alignment vertical="center" wrapText="1"/>
    </xf>
    <xf numFmtId="168" fontId="20" fillId="6" borderId="9" xfId="4" applyNumberFormat="1" applyFont="1" applyFill="1" applyBorder="1" applyAlignment="1">
      <alignment horizontal="center" vertical="center" wrapText="1"/>
    </xf>
    <xf numFmtId="0" fontId="20" fillId="6" borderId="9" xfId="0" applyFont="1" applyFill="1" applyBorder="1" applyAlignment="1">
      <alignment horizontal="center" vertical="center"/>
    </xf>
    <xf numFmtId="0" fontId="52" fillId="11" borderId="51" xfId="6" applyFill="1" applyBorder="1" applyAlignment="1">
      <alignment horizontal="center" vertical="center" wrapText="1"/>
    </xf>
    <xf numFmtId="0" fontId="52" fillId="11" borderId="9" xfId="6" applyFill="1" applyBorder="1" applyAlignment="1">
      <alignment horizontal="center" vertical="center" wrapText="1"/>
    </xf>
    <xf numFmtId="0" fontId="52" fillId="11" borderId="48" xfId="6" applyFill="1" applyBorder="1" applyAlignment="1">
      <alignment horizontal="center" vertical="center" wrapText="1"/>
    </xf>
    <xf numFmtId="0" fontId="5" fillId="0" borderId="25" xfId="0" applyFont="1" applyBorder="1" applyAlignment="1">
      <alignment wrapText="1"/>
    </xf>
    <xf numFmtId="0" fontId="0" fillId="0" borderId="19" xfId="0" applyFont="1" applyFill="1" applyBorder="1" applyAlignment="1">
      <alignment horizontal="left" wrapText="1"/>
    </xf>
    <xf numFmtId="0" fontId="0" fillId="4" borderId="17" xfId="0" applyFont="1" applyFill="1" applyBorder="1" applyAlignment="1">
      <alignment horizontal="left" wrapText="1"/>
    </xf>
    <xf numFmtId="0" fontId="41" fillId="13" borderId="9" xfId="0" applyFont="1" applyFill="1" applyBorder="1" applyAlignment="1">
      <alignment horizontal="center" vertical="center" wrapText="1"/>
    </xf>
    <xf numFmtId="0" fontId="41" fillId="13" borderId="9" xfId="0" applyFont="1" applyFill="1" applyBorder="1" applyAlignment="1">
      <alignment horizontal="center" vertical="center"/>
    </xf>
    <xf numFmtId="0" fontId="17" fillId="13" borderId="13" xfId="0" applyFont="1" applyFill="1" applyBorder="1" applyAlignment="1">
      <alignment horizontal="center" wrapText="1"/>
    </xf>
    <xf numFmtId="0" fontId="17" fillId="13" borderId="9" xfId="0" applyFont="1" applyFill="1" applyBorder="1" applyAlignment="1">
      <alignment horizontal="center" wrapText="1"/>
    </xf>
    <xf numFmtId="0" fontId="17" fillId="13" borderId="11" xfId="0" applyFont="1" applyFill="1" applyBorder="1" applyAlignment="1">
      <alignment horizontal="center" wrapText="1"/>
    </xf>
    <xf numFmtId="0" fontId="17" fillId="13" borderId="9" xfId="0" applyFont="1" applyFill="1" applyBorder="1" applyAlignment="1">
      <alignment horizontal="center"/>
    </xf>
    <xf numFmtId="0" fontId="17" fillId="13" borderId="9" xfId="0" applyFont="1" applyFill="1" applyBorder="1" applyAlignment="1">
      <alignment horizontal="center" vertical="top" wrapText="1"/>
    </xf>
    <xf numFmtId="0" fontId="17" fillId="13" borderId="11" xfId="0" applyFont="1" applyFill="1" applyBorder="1" applyAlignment="1">
      <alignment horizontal="center"/>
    </xf>
    <xf numFmtId="0" fontId="17" fillId="13" borderId="13" xfId="0" applyFont="1" applyFill="1" applyBorder="1" applyAlignment="1">
      <alignment horizontal="center"/>
    </xf>
    <xf numFmtId="0" fontId="39" fillId="13" borderId="9" xfId="0" applyFont="1" applyFill="1" applyBorder="1" applyAlignment="1">
      <alignment horizontal="center" vertical="center" wrapText="1"/>
    </xf>
    <xf numFmtId="0" fontId="39" fillId="13" borderId="9" xfId="0" applyFont="1" applyFill="1" applyBorder="1" applyAlignment="1">
      <alignment horizontal="center" vertical="center"/>
    </xf>
    <xf numFmtId="0" fontId="17" fillId="13" borderId="9" xfId="0" applyFont="1" applyFill="1" applyBorder="1" applyAlignment="1">
      <alignment horizontal="center" vertical="top"/>
    </xf>
    <xf numFmtId="0" fontId="17" fillId="13" borderId="0" xfId="0" applyFont="1" applyFill="1" applyAlignment="1">
      <alignment horizontal="center"/>
    </xf>
    <xf numFmtId="0" fontId="17" fillId="13" borderId="9" xfId="0" applyFont="1" applyFill="1" applyBorder="1" applyAlignment="1">
      <alignment horizontal="center" vertical="center"/>
    </xf>
    <xf numFmtId="0" fontId="39" fillId="13" borderId="38" xfId="0" applyFont="1" applyFill="1" applyBorder="1" applyAlignment="1">
      <alignment horizontal="center" vertical="center" wrapText="1"/>
    </xf>
    <xf numFmtId="0" fontId="39" fillId="13" borderId="5" xfId="0" applyFont="1" applyFill="1" applyBorder="1" applyAlignment="1">
      <alignment horizontal="center" vertical="center" wrapText="1"/>
    </xf>
    <xf numFmtId="0" fontId="39" fillId="13" borderId="5" xfId="0" applyFont="1" applyFill="1" applyBorder="1" applyAlignment="1">
      <alignment horizontal="center" vertical="center"/>
    </xf>
    <xf numFmtId="0" fontId="39" fillId="13" borderId="11" xfId="0" applyFont="1" applyFill="1" applyBorder="1" applyAlignment="1">
      <alignment horizontal="center" vertical="center" wrapText="1"/>
    </xf>
    <xf numFmtId="0" fontId="17" fillId="13" borderId="13" xfId="0" applyFont="1" applyFill="1" applyBorder="1" applyAlignment="1">
      <alignment horizontal="center" vertical="top"/>
    </xf>
    <xf numFmtId="0" fontId="17" fillId="13" borderId="15" xfId="0" applyFont="1" applyFill="1" applyBorder="1" applyAlignment="1">
      <alignment horizontal="left"/>
    </xf>
    <xf numFmtId="0" fontId="0" fillId="13" borderId="16" xfId="0" applyFont="1" applyFill="1" applyBorder="1" applyAlignment="1">
      <alignment horizontal="centerContinuous"/>
    </xf>
    <xf numFmtId="0" fontId="17" fillId="13" borderId="15" xfId="0" applyFont="1" applyFill="1" applyBorder="1" applyAlignment="1">
      <alignment horizontal="left" wrapText="1"/>
    </xf>
    <xf numFmtId="0" fontId="12" fillId="13" borderId="16" xfId="0" applyFont="1" applyFill="1" applyBorder="1" applyAlignment="1">
      <alignment horizontal="centerContinuous" wrapText="1"/>
    </xf>
    <xf numFmtId="0" fontId="0" fillId="0" borderId="19" xfId="0" applyFont="1" applyBorder="1" applyAlignment="1">
      <alignment horizontal="left" vertical="center" wrapText="1"/>
    </xf>
    <xf numFmtId="0" fontId="5" fillId="0" borderId="37" xfId="0" applyFont="1" applyBorder="1" applyAlignment="1">
      <alignment vertical="center" wrapText="1"/>
    </xf>
    <xf numFmtId="165" fontId="0" fillId="14" borderId="20" xfId="0" applyNumberFormat="1" applyFont="1" applyFill="1" applyBorder="1" applyAlignment="1">
      <alignment horizontal="right"/>
    </xf>
    <xf numFmtId="1" fontId="0" fillId="14" borderId="20" xfId="0" applyNumberFormat="1" applyFont="1" applyFill="1" applyBorder="1" applyAlignment="1">
      <alignment horizontal="right"/>
    </xf>
    <xf numFmtId="168" fontId="0" fillId="14" borderId="40" xfId="4" applyNumberFormat="1" applyFont="1" applyFill="1" applyBorder="1" applyAlignment="1">
      <alignment vertical="center"/>
    </xf>
    <xf numFmtId="168" fontId="5" fillId="14" borderId="20" xfId="4" applyNumberFormat="1" applyFont="1" applyFill="1" applyBorder="1" applyAlignment="1">
      <alignment vertical="center"/>
    </xf>
    <xf numFmtId="0" fontId="5" fillId="0" borderId="59" xfId="0" applyFont="1" applyFill="1" applyBorder="1" applyAlignment="1">
      <alignment horizontal="left" vertical="center"/>
    </xf>
    <xf numFmtId="0" fontId="5" fillId="0" borderId="59" xfId="0" applyFont="1" applyFill="1" applyBorder="1" applyAlignment="1">
      <alignment horizontal="center" vertical="center"/>
    </xf>
    <xf numFmtId="9" fontId="5" fillId="15" borderId="13" xfId="4" applyNumberFormat="1" applyFont="1" applyFill="1" applyBorder="1"/>
    <xf numFmtId="9" fontId="0" fillId="15" borderId="20" xfId="4" applyNumberFormat="1" applyFont="1" applyFill="1" applyBorder="1"/>
    <xf numFmtId="0" fontId="0" fillId="15" borderId="9" xfId="0" applyFont="1" applyFill="1" applyBorder="1"/>
    <xf numFmtId="0" fontId="5" fillId="15" borderId="47" xfId="0" applyFont="1" applyFill="1" applyBorder="1"/>
    <xf numFmtId="0" fontId="0" fillId="15" borderId="10" xfId="0" applyFont="1" applyFill="1" applyBorder="1"/>
    <xf numFmtId="0" fontId="0" fillId="15" borderId="24" xfId="0" applyFont="1" applyFill="1" applyBorder="1"/>
    <xf numFmtId="0" fontId="0" fillId="15" borderId="13" xfId="0" applyFont="1" applyFill="1" applyBorder="1"/>
    <xf numFmtId="0" fontId="0" fillId="15" borderId="53" xfId="0" applyFont="1" applyFill="1" applyBorder="1"/>
    <xf numFmtId="0" fontId="0" fillId="15" borderId="20" xfId="0" applyFont="1" applyFill="1" applyBorder="1"/>
    <xf numFmtId="165" fontId="1" fillId="10" borderId="48" xfId="0" applyNumberFormat="1" applyFont="1" applyFill="1" applyBorder="1" applyAlignment="1">
      <alignment wrapText="1"/>
    </xf>
    <xf numFmtId="165" fontId="1" fillId="10" borderId="54" xfId="0" applyNumberFormat="1" applyFont="1" applyFill="1" applyBorder="1" applyAlignment="1">
      <alignment wrapText="1"/>
    </xf>
    <xf numFmtId="165" fontId="6" fillId="10" borderId="48" xfId="0" applyNumberFormat="1" applyFont="1" applyFill="1" applyBorder="1" applyAlignment="1" applyProtection="1">
      <alignment horizontal="right"/>
    </xf>
    <xf numFmtId="165" fontId="6" fillId="10" borderId="18" xfId="0" applyNumberFormat="1" applyFont="1" applyFill="1" applyBorder="1" applyAlignment="1" applyProtection="1">
      <alignment horizontal="right"/>
    </xf>
    <xf numFmtId="165" fontId="0" fillId="10" borderId="9" xfId="0" applyNumberFormat="1" applyFont="1" applyFill="1" applyBorder="1" applyAlignment="1" applyProtection="1">
      <alignment horizontal="right"/>
    </xf>
    <xf numFmtId="165" fontId="0" fillId="10" borderId="20" xfId="0" applyNumberFormat="1" applyFont="1" applyFill="1" applyBorder="1" applyAlignment="1" applyProtection="1">
      <alignment horizontal="right"/>
    </xf>
    <xf numFmtId="0" fontId="0" fillId="15" borderId="9" xfId="0" applyFont="1" applyFill="1" applyBorder="1" applyProtection="1"/>
    <xf numFmtId="0" fontId="5" fillId="15" borderId="20" xfId="0" applyFont="1" applyFill="1" applyBorder="1" applyAlignment="1" applyProtection="1">
      <alignment horizontal="right"/>
    </xf>
    <xf numFmtId="165" fontId="0" fillId="10" borderId="48" xfId="0" applyNumberFormat="1" applyFont="1" applyFill="1" applyBorder="1" applyAlignment="1">
      <alignment horizontal="right"/>
    </xf>
    <xf numFmtId="165" fontId="0" fillId="10" borderId="54" xfId="0" applyNumberFormat="1" applyFont="1" applyFill="1" applyBorder="1" applyAlignment="1">
      <alignment horizontal="right"/>
    </xf>
    <xf numFmtId="168" fontId="0" fillId="15" borderId="18" xfId="4" applyNumberFormat="1" applyFont="1" applyFill="1" applyBorder="1" applyAlignment="1">
      <alignment vertical="center"/>
    </xf>
    <xf numFmtId="168" fontId="0" fillId="15" borderId="9" xfId="4" applyNumberFormat="1" applyFont="1" applyFill="1" applyBorder="1" applyAlignment="1">
      <alignment vertical="center"/>
    </xf>
    <xf numFmtId="168" fontId="0" fillId="15" borderId="20" xfId="4" applyNumberFormat="1" applyFont="1" applyFill="1" applyBorder="1" applyAlignment="1">
      <alignment vertical="center"/>
    </xf>
    <xf numFmtId="165" fontId="6" fillId="10" borderId="34" xfId="0" applyNumberFormat="1" applyFont="1" applyFill="1" applyBorder="1" applyAlignment="1">
      <alignment horizontal="right" vertical="center"/>
    </xf>
    <xf numFmtId="0" fontId="42" fillId="13" borderId="38" xfId="0" applyFont="1" applyFill="1" applyBorder="1" applyAlignment="1">
      <alignment horizontal="centerContinuous" wrapText="1"/>
    </xf>
    <xf numFmtId="0" fontId="43" fillId="13" borderId="11" xfId="0" applyFont="1" applyFill="1" applyBorder="1" applyAlignment="1">
      <alignment horizontal="centerContinuous" wrapText="1"/>
    </xf>
    <xf numFmtId="0" fontId="42" fillId="13" borderId="38" xfId="0" applyFont="1" applyFill="1" applyBorder="1" applyAlignment="1">
      <alignment horizontal="center" wrapText="1"/>
    </xf>
    <xf numFmtId="0" fontId="42" fillId="13" borderId="11" xfId="0" applyFont="1" applyFill="1" applyBorder="1" applyAlignment="1">
      <alignment horizontal="center" wrapText="1"/>
    </xf>
    <xf numFmtId="0" fontId="17" fillId="13" borderId="50" xfId="0" applyFont="1" applyFill="1" applyBorder="1" applyAlignment="1">
      <alignment horizontal="left" vertical="center" wrapText="1"/>
    </xf>
    <xf numFmtId="0" fontId="17" fillId="13" borderId="25" xfId="0" applyFont="1" applyFill="1" applyBorder="1" applyAlignment="1">
      <alignment horizontal="left" vertical="center" wrapText="1"/>
    </xf>
    <xf numFmtId="0" fontId="17" fillId="13" borderId="37" xfId="0" applyFont="1" applyFill="1" applyBorder="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horizontal="left" vertical="top" wrapText="1"/>
    </xf>
    <xf numFmtId="0" fontId="11" fillId="0" borderId="10"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48" xfId="0" applyFont="1" applyFill="1" applyBorder="1" applyAlignment="1">
      <alignment horizontal="left" vertical="top"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 fillId="0" borderId="0" xfId="0" applyFont="1" applyBorder="1" applyAlignment="1">
      <alignment horizontal="right" vertical="center" wrapText="1"/>
    </xf>
    <xf numFmtId="0" fontId="5" fillId="0" borderId="10" xfId="0" applyFont="1" applyFill="1" applyBorder="1" applyAlignment="1">
      <alignment horizontal="left" vertical="top" wrapText="1"/>
    </xf>
    <xf numFmtId="0" fontId="5" fillId="0" borderId="48" xfId="0" applyFont="1" applyFill="1" applyBorder="1" applyAlignment="1">
      <alignment horizontal="left" vertical="top" wrapText="1"/>
    </xf>
    <xf numFmtId="0" fontId="0" fillId="0" borderId="12" xfId="0" applyFont="1" applyFill="1" applyBorder="1" applyAlignment="1">
      <alignment vertical="top" wrapText="1"/>
    </xf>
    <xf numFmtId="0" fontId="0" fillId="0" borderId="55" xfId="0" applyFont="1" applyFill="1" applyBorder="1" applyAlignment="1">
      <alignment vertical="top" wrapText="1"/>
    </xf>
    <xf numFmtId="0" fontId="0" fillId="2" borderId="12" xfId="0" applyFont="1" applyFill="1" applyBorder="1" applyAlignment="1">
      <alignment horizontal="center" vertical="center"/>
    </xf>
    <xf numFmtId="0" fontId="0" fillId="2" borderId="55" xfId="0" applyFont="1" applyFill="1" applyBorder="1" applyAlignment="1">
      <alignment horizontal="center" vertical="center"/>
    </xf>
    <xf numFmtId="0" fontId="0" fillId="0" borderId="12" xfId="0" applyFont="1" applyFill="1" applyBorder="1" applyAlignment="1">
      <alignment horizontal="left" vertical="top" wrapText="1"/>
    </xf>
    <xf numFmtId="0" fontId="0" fillId="0" borderId="55" xfId="0" applyFont="1" applyFill="1" applyBorder="1" applyAlignment="1">
      <alignment horizontal="left" vertical="top" wrapText="1"/>
    </xf>
    <xf numFmtId="0" fontId="19" fillId="0" borderId="0" xfId="0" applyFont="1" applyAlignment="1">
      <alignment vertical="top" wrapText="1"/>
    </xf>
    <xf numFmtId="0" fontId="0" fillId="2" borderId="13" xfId="0" applyFont="1" applyFill="1" applyBorder="1" applyAlignment="1">
      <alignment horizontal="center" vertical="center"/>
    </xf>
    <xf numFmtId="0" fontId="0" fillId="0" borderId="13" xfId="0" applyFont="1" applyFill="1" applyBorder="1" applyAlignment="1">
      <alignment vertical="top" wrapText="1"/>
    </xf>
    <xf numFmtId="0" fontId="0" fillId="2" borderId="10" xfId="0" applyFont="1" applyFill="1" applyBorder="1" applyAlignment="1">
      <alignment horizontal="center" vertical="center"/>
    </xf>
    <xf numFmtId="0" fontId="0" fillId="2" borderId="48" xfId="0" applyFont="1" applyFill="1" applyBorder="1" applyAlignment="1">
      <alignment horizontal="center" vertical="center"/>
    </xf>
    <xf numFmtId="0" fontId="13" fillId="0" borderId="0" xfId="0" applyFont="1" applyAlignment="1">
      <alignment wrapText="1"/>
    </xf>
    <xf numFmtId="0" fontId="0" fillId="2" borderId="9" xfId="0" applyFont="1" applyFill="1" applyBorder="1" applyAlignment="1">
      <alignment horizontal="center" vertical="center"/>
    </xf>
    <xf numFmtId="0" fontId="13" fillId="0" borderId="0" xfId="0" applyFont="1" applyAlignment="1">
      <alignment horizontal="left" vertical="center" wrapText="1"/>
    </xf>
    <xf numFmtId="0" fontId="0" fillId="0" borderId="12" xfId="0" applyFont="1" applyFill="1" applyBorder="1" applyAlignment="1">
      <alignment vertical="top"/>
    </xf>
    <xf numFmtId="0" fontId="0" fillId="0" borderId="55" xfId="0" applyFont="1" applyFill="1" applyBorder="1" applyAlignment="1">
      <alignment vertical="top"/>
    </xf>
    <xf numFmtId="0" fontId="19" fillId="0" borderId="0" xfId="0" applyFont="1" applyBorder="1" applyAlignment="1">
      <alignment horizontal="left" vertical="top" wrapText="1"/>
    </xf>
    <xf numFmtId="0" fontId="19" fillId="0" borderId="3" xfId="0" applyFont="1" applyBorder="1" applyAlignment="1">
      <alignment horizontal="left" vertical="top" wrapText="1"/>
    </xf>
    <xf numFmtId="0" fontId="29" fillId="5" borderId="0" xfId="0" applyFont="1" applyFill="1" applyAlignment="1">
      <alignment vertical="top" wrapText="1"/>
    </xf>
    <xf numFmtId="0" fontId="19" fillId="5" borderId="0" xfId="0" applyFont="1" applyFill="1" applyAlignment="1">
      <alignment vertical="top" wrapText="1"/>
    </xf>
    <xf numFmtId="0" fontId="0" fillId="0" borderId="59" xfId="0" applyFont="1" applyFill="1" applyBorder="1" applyAlignment="1">
      <alignment vertical="top" wrapText="1"/>
    </xf>
    <xf numFmtId="0" fontId="0" fillId="2" borderId="59" xfId="0" applyFont="1" applyFill="1" applyBorder="1" applyAlignment="1">
      <alignment horizontal="center" vertical="center"/>
    </xf>
    <xf numFmtId="0" fontId="0" fillId="0" borderId="59" xfId="0" applyFont="1" applyFill="1" applyBorder="1" applyAlignment="1">
      <alignment horizontal="left" vertical="top" wrapText="1"/>
    </xf>
    <xf numFmtId="0" fontId="0" fillId="2" borderId="51" xfId="0" applyFont="1" applyFill="1" applyBorder="1" applyAlignment="1">
      <alignment horizontal="center" vertical="center"/>
    </xf>
    <xf numFmtId="0" fontId="5" fillId="0" borderId="59"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55" xfId="0" applyFont="1" applyFill="1" applyBorder="1" applyAlignment="1">
      <alignment horizontal="left" vertical="top" wrapText="1"/>
    </xf>
    <xf numFmtId="0" fontId="5" fillId="0" borderId="59" xfId="0" applyFont="1" applyFill="1" applyBorder="1" applyAlignment="1">
      <alignment vertical="top" wrapText="1"/>
    </xf>
    <xf numFmtId="0" fontId="5" fillId="0" borderId="55" xfId="0" applyFont="1" applyFill="1" applyBorder="1" applyAlignment="1">
      <alignment vertical="top" wrapText="1"/>
    </xf>
    <xf numFmtId="0" fontId="23" fillId="0" borderId="0" xfId="0" applyFont="1" applyFill="1" applyBorder="1" applyAlignment="1">
      <alignment horizontal="left" vertical="top" wrapText="1"/>
    </xf>
    <xf numFmtId="0" fontId="24" fillId="0" borderId="0" xfId="0" applyFont="1" applyFill="1" applyAlignment="1">
      <alignment horizontal="left" vertical="top" wrapText="1"/>
    </xf>
    <xf numFmtId="0" fontId="0" fillId="0" borderId="13" xfId="0" applyFont="1" applyBorder="1" applyAlignment="1">
      <alignment vertical="top" wrapText="1"/>
    </xf>
    <xf numFmtId="0" fontId="0" fillId="0" borderId="12" xfId="0" applyFont="1" applyBorder="1" applyAlignment="1">
      <alignment vertical="top" wrapText="1"/>
    </xf>
    <xf numFmtId="0" fontId="0" fillId="0" borderId="55" xfId="0" applyFont="1" applyBorder="1" applyAlignment="1">
      <alignment vertical="top" wrapText="1"/>
    </xf>
    <xf numFmtId="0" fontId="23" fillId="0" borderId="0" xfId="0" applyFont="1" applyAlignment="1">
      <alignment horizontal="left" vertical="top" wrapText="1"/>
    </xf>
    <xf numFmtId="0" fontId="5" fillId="0" borderId="12" xfId="0" applyFont="1" applyFill="1" applyBorder="1" applyAlignment="1">
      <alignment vertical="top" wrapText="1"/>
    </xf>
    <xf numFmtId="0" fontId="5" fillId="2" borderId="9"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3" xfId="0" applyFont="1" applyFill="1" applyBorder="1" applyAlignment="1">
      <alignment vertical="top" wrapText="1"/>
    </xf>
    <xf numFmtId="0" fontId="11" fillId="0" borderId="12" xfId="0" applyFont="1" applyFill="1" applyBorder="1" applyAlignment="1">
      <alignment vertical="top" wrapText="1"/>
    </xf>
    <xf numFmtId="0" fontId="11" fillId="0" borderId="55" xfId="0" applyFont="1" applyFill="1" applyBorder="1" applyAlignment="1">
      <alignment vertical="top" wrapText="1"/>
    </xf>
    <xf numFmtId="0" fontId="11" fillId="2" borderId="12"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 fillId="0" borderId="0" xfId="0" applyFont="1" applyAlignment="1">
      <alignment horizontal="right" vertical="center" wrapText="1"/>
    </xf>
    <xf numFmtId="0" fontId="11" fillId="0" borderId="13" xfId="0" applyFont="1" applyFill="1" applyBorder="1" applyAlignment="1">
      <alignment vertical="top" wrapText="1"/>
    </xf>
    <xf numFmtId="0" fontId="23" fillId="0" borderId="0" xfId="0" applyFont="1" applyAlignment="1">
      <alignment vertical="top" wrapText="1"/>
    </xf>
    <xf numFmtId="0" fontId="24" fillId="0" borderId="0" xfId="0" applyFont="1" applyAlignment="1">
      <alignment horizontal="left" vertical="top" wrapText="1"/>
    </xf>
    <xf numFmtId="0" fontId="19"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2" borderId="7" xfId="0" applyFont="1" applyFill="1" applyBorder="1" applyAlignment="1">
      <alignment horizontal="center" vertical="center"/>
    </xf>
    <xf numFmtId="0" fontId="0" fillId="2" borderId="56" xfId="0" applyFont="1" applyFill="1" applyBorder="1" applyAlignment="1">
      <alignment horizontal="center" vertical="center"/>
    </xf>
    <xf numFmtId="0" fontId="0" fillId="0" borderId="13" xfId="0" applyFont="1" applyFill="1" applyBorder="1" applyAlignment="1">
      <alignment horizontal="left" vertical="top" wrapText="1"/>
    </xf>
    <xf numFmtId="0" fontId="0" fillId="4" borderId="12" xfId="0" applyFont="1" applyFill="1" applyBorder="1" applyAlignment="1">
      <alignment vertical="top" wrapText="1"/>
    </xf>
    <xf numFmtId="0" fontId="0" fillId="4" borderId="55" xfId="0" applyFont="1" applyFill="1" applyBorder="1" applyAlignment="1">
      <alignment vertical="top" wrapText="1"/>
    </xf>
    <xf numFmtId="0" fontId="0" fillId="2" borderId="4" xfId="0" applyFont="1" applyFill="1" applyBorder="1" applyAlignment="1">
      <alignment horizontal="center" vertical="center"/>
    </xf>
    <xf numFmtId="0" fontId="0" fillId="2" borderId="7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55" xfId="0" applyFont="1" applyFill="1" applyBorder="1" applyAlignment="1">
      <alignment horizontal="center" vertical="center"/>
    </xf>
    <xf numFmtId="0" fontId="13" fillId="0" borderId="0" xfId="0" applyFont="1" applyFill="1" applyBorder="1" applyAlignment="1">
      <alignment horizontal="left" vertical="top" wrapText="1"/>
    </xf>
    <xf numFmtId="0" fontId="0" fillId="2" borderId="11" xfId="0" applyFont="1" applyFill="1" applyBorder="1" applyAlignment="1">
      <alignment horizontal="center" vertical="center"/>
    </xf>
    <xf numFmtId="0" fontId="23" fillId="0" borderId="0" xfId="0" applyFont="1" applyAlignment="1">
      <alignment horizontal="left" wrapText="1"/>
    </xf>
    <xf numFmtId="0" fontId="19" fillId="0" borderId="0" xfId="0" applyFont="1" applyFill="1" applyAlignment="1">
      <alignment horizontal="left" vertical="top" wrapText="1"/>
    </xf>
    <xf numFmtId="0" fontId="5" fillId="2" borderId="81" xfId="0" applyFont="1" applyFill="1" applyBorder="1" applyAlignment="1">
      <alignment horizontal="center" vertical="center"/>
    </xf>
    <xf numFmtId="0" fontId="5" fillId="0" borderId="13" xfId="0" applyFont="1" applyFill="1" applyBorder="1" applyAlignment="1">
      <alignment horizontal="left" vertical="top" wrapText="1"/>
    </xf>
    <xf numFmtId="0" fontId="11" fillId="0" borderId="6" xfId="0" applyFont="1" applyFill="1" applyBorder="1" applyAlignment="1">
      <alignment vertical="top" wrapText="1"/>
    </xf>
    <xf numFmtId="0" fontId="11" fillId="0" borderId="29" xfId="0" applyFont="1" applyFill="1" applyBorder="1" applyAlignment="1">
      <alignment vertical="top" wrapText="1"/>
    </xf>
    <xf numFmtId="0" fontId="11" fillId="2" borderId="7"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11" fillId="0" borderId="40" xfId="0" applyFont="1" applyFill="1" applyBorder="1" applyAlignment="1">
      <alignment vertical="top" wrapText="1"/>
    </xf>
    <xf numFmtId="0" fontId="11" fillId="2" borderId="2"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24" fillId="5" borderId="0" xfId="0" applyFont="1" applyFill="1" applyAlignment="1">
      <alignment horizontal="left" vertical="top" wrapText="1"/>
    </xf>
    <xf numFmtId="0" fontId="24" fillId="0" borderId="0" xfId="0" applyFont="1" applyAlignment="1">
      <alignment vertical="top" wrapText="1"/>
    </xf>
    <xf numFmtId="0" fontId="23" fillId="0" borderId="0" xfId="0" applyFont="1" applyFill="1" applyBorder="1" applyAlignment="1">
      <alignment horizontal="left" vertical="center" wrapText="1"/>
    </xf>
    <xf numFmtId="0" fontId="0" fillId="2" borderId="2" xfId="0" applyFont="1" applyFill="1" applyBorder="1" applyAlignment="1">
      <alignment horizontal="center" vertical="center"/>
    </xf>
    <xf numFmtId="0" fontId="0" fillId="2" borderId="61" xfId="0" applyFont="1" applyFill="1" applyBorder="1" applyAlignment="1">
      <alignment horizontal="center" vertical="center"/>
    </xf>
    <xf numFmtId="0" fontId="0" fillId="0" borderId="6" xfId="0" applyFont="1" applyFill="1" applyBorder="1" applyAlignment="1">
      <alignment vertical="top" wrapText="1"/>
    </xf>
    <xf numFmtId="0" fontId="0" fillId="0" borderId="29" xfId="0" applyFont="1" applyFill="1" applyBorder="1" applyAlignment="1">
      <alignment vertical="top" wrapText="1"/>
    </xf>
    <xf numFmtId="0" fontId="0" fillId="5" borderId="0" xfId="0" applyFont="1" applyFill="1" applyBorder="1" applyAlignment="1">
      <alignment vertical="top" wrapText="1"/>
    </xf>
    <xf numFmtId="0" fontId="5" fillId="0" borderId="40" xfId="0" applyFont="1" applyFill="1" applyBorder="1" applyAlignment="1">
      <alignment vertical="top" wrapText="1"/>
    </xf>
    <xf numFmtId="0" fontId="5" fillId="0" borderId="6" xfId="0" applyFont="1" applyFill="1" applyBorder="1" applyAlignment="1">
      <alignment vertical="top" wrapText="1"/>
    </xf>
    <xf numFmtId="0" fontId="5" fillId="0" borderId="29" xfId="0" applyFont="1" applyFill="1" applyBorder="1" applyAlignment="1">
      <alignment vertical="top" wrapText="1"/>
    </xf>
    <xf numFmtId="0" fontId="0" fillId="0" borderId="40" xfId="0" applyFont="1" applyFill="1" applyBorder="1" applyAlignment="1">
      <alignment vertical="top" wrapText="1"/>
    </xf>
    <xf numFmtId="0" fontId="0" fillId="0" borderId="13" xfId="0" applyFont="1" applyFill="1" applyBorder="1" applyAlignment="1">
      <alignment horizontal="center"/>
    </xf>
    <xf numFmtId="0" fontId="0" fillId="0" borderId="12" xfId="0" applyFont="1" applyFill="1" applyBorder="1" applyAlignment="1">
      <alignment horizontal="center"/>
    </xf>
    <xf numFmtId="0" fontId="0" fillId="0" borderId="10" xfId="0" applyFont="1" applyFill="1" applyBorder="1" applyAlignment="1">
      <alignment horizontal="center"/>
    </xf>
    <xf numFmtId="0" fontId="0" fillId="2" borderId="13" xfId="0" applyFont="1" applyFill="1" applyBorder="1" applyAlignment="1">
      <alignment horizontal="center"/>
    </xf>
    <xf numFmtId="0" fontId="0" fillId="2" borderId="12" xfId="0" applyFont="1" applyFill="1" applyBorder="1" applyAlignment="1">
      <alignment horizontal="center"/>
    </xf>
    <xf numFmtId="0" fontId="0" fillId="2" borderId="10" xfId="0" applyFont="1" applyFill="1" applyBorder="1" applyAlignment="1">
      <alignment horizontal="center"/>
    </xf>
    <xf numFmtId="0" fontId="0" fillId="0" borderId="1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2" borderId="55" xfId="0" applyFont="1" applyFill="1" applyBorder="1" applyAlignment="1">
      <alignment horizontal="center"/>
    </xf>
    <xf numFmtId="0" fontId="0" fillId="0" borderId="9" xfId="0" applyFont="1" applyFill="1" applyBorder="1" applyAlignment="1">
      <alignment horizontal="center" vertical="center"/>
    </xf>
    <xf numFmtId="0" fontId="0" fillId="2" borderId="9" xfId="0" applyFont="1" applyFill="1" applyBorder="1" applyAlignment="1">
      <alignment horizontal="center"/>
    </xf>
    <xf numFmtId="0" fontId="0" fillId="0" borderId="39" xfId="0" applyFont="1" applyFill="1" applyBorder="1" applyAlignment="1">
      <alignment vertical="top" wrapText="1"/>
    </xf>
    <xf numFmtId="0" fontId="0" fillId="2" borderId="48" xfId="0" applyFont="1" applyFill="1" applyBorder="1" applyAlignment="1">
      <alignment horizontal="center"/>
    </xf>
    <xf numFmtId="0" fontId="0" fillId="0" borderId="9" xfId="0" applyFont="1" applyFill="1" applyBorder="1" applyAlignment="1">
      <alignment horizontal="center"/>
    </xf>
    <xf numFmtId="0" fontId="0" fillId="0" borderId="72" xfId="0" applyFont="1" applyFill="1" applyBorder="1" applyAlignment="1">
      <alignment horizontal="left" vertical="top" wrapText="1"/>
    </xf>
    <xf numFmtId="0" fontId="17" fillId="13" borderId="76" xfId="0" applyFont="1" applyFill="1" applyBorder="1" applyAlignment="1">
      <alignment horizontal="center" vertical="center" wrapText="1"/>
    </xf>
    <xf numFmtId="0" fontId="17" fillId="13" borderId="77" xfId="0" applyFont="1" applyFill="1" applyBorder="1" applyAlignment="1">
      <alignment horizontal="center" vertical="center" wrapText="1"/>
    </xf>
    <xf numFmtId="0" fontId="17" fillId="13" borderId="78"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35" fillId="0" borderId="0" xfId="0" applyFont="1" applyFill="1" applyAlignment="1">
      <alignment wrapText="1"/>
    </xf>
    <xf numFmtId="0" fontId="13" fillId="0" borderId="0" xfId="0" applyFont="1" applyFill="1" applyBorder="1" applyAlignment="1">
      <alignment vertical="center" wrapText="1"/>
    </xf>
    <xf numFmtId="0" fontId="17" fillId="13" borderId="15" xfId="0" applyFont="1" applyFill="1" applyBorder="1" applyAlignment="1">
      <alignment horizontal="left"/>
    </xf>
    <xf numFmtId="0" fontId="17" fillId="13" borderId="16" xfId="0" applyFont="1" applyFill="1" applyBorder="1" applyAlignment="1">
      <alignment horizontal="left"/>
    </xf>
    <xf numFmtId="0" fontId="18" fillId="6" borderId="0" xfId="0" applyFont="1" applyFill="1" applyAlignment="1">
      <alignment horizontal="center" wrapText="1"/>
    </xf>
    <xf numFmtId="0" fontId="17" fillId="13" borderId="27" xfId="0" applyFont="1" applyFill="1" applyBorder="1" applyAlignment="1">
      <alignment horizontal="left"/>
    </xf>
    <xf numFmtId="0" fontId="23" fillId="0" borderId="0" xfId="0" applyFont="1" applyFill="1" applyBorder="1" applyAlignment="1">
      <alignment vertical="center" wrapText="1"/>
    </xf>
    <xf numFmtId="0" fontId="34" fillId="0" borderId="0" xfId="0" applyFont="1" applyAlignment="1">
      <alignment horizontal="left" wrapText="1"/>
    </xf>
    <xf numFmtId="0" fontId="17" fillId="13" borderId="15" xfId="0" applyFont="1" applyFill="1" applyBorder="1" applyAlignment="1">
      <alignment horizontal="left" wrapText="1"/>
    </xf>
    <xf numFmtId="0" fontId="17" fillId="13" borderId="16" xfId="0" applyFont="1" applyFill="1" applyBorder="1" applyAlignment="1">
      <alignment horizontal="left" wrapText="1"/>
    </xf>
    <xf numFmtId="0" fontId="25" fillId="0" borderId="0" xfId="0" applyFont="1" applyFill="1" applyBorder="1" applyAlignment="1">
      <alignment horizontal="left" vertical="top" wrapText="1"/>
    </xf>
    <xf numFmtId="0" fontId="17" fillId="3" borderId="15" xfId="0" applyFont="1" applyFill="1" applyBorder="1" applyAlignment="1">
      <alignment horizontal="left"/>
    </xf>
    <xf numFmtId="0" fontId="17" fillId="3" borderId="27" xfId="0" applyFont="1" applyFill="1" applyBorder="1" applyAlignment="1">
      <alignment horizontal="left"/>
    </xf>
    <xf numFmtId="0" fontId="17" fillId="3" borderId="16" xfId="0" applyFont="1" applyFill="1" applyBorder="1" applyAlignment="1">
      <alignment horizontal="left"/>
    </xf>
    <xf numFmtId="0" fontId="34" fillId="0" borderId="0" xfId="0" applyFont="1" applyFill="1" applyAlignment="1">
      <alignment horizontal="left" wrapText="1"/>
    </xf>
    <xf numFmtId="0" fontId="23" fillId="0" borderId="0" xfId="0" applyFont="1" applyAlignment="1">
      <alignment horizontal="left" vertical="center" wrapText="1"/>
    </xf>
    <xf numFmtId="0" fontId="27" fillId="6" borderId="0" xfId="0" applyFont="1" applyFill="1" applyAlignment="1">
      <alignment horizontal="center" wrapText="1"/>
    </xf>
    <xf numFmtId="0" fontId="35" fillId="4" borderId="0" xfId="0" applyFont="1" applyFill="1" applyAlignment="1">
      <alignment horizontal="left" vertical="top" wrapText="1"/>
    </xf>
    <xf numFmtId="0" fontId="25" fillId="4" borderId="0" xfId="0" applyFont="1" applyFill="1" applyAlignment="1">
      <alignment horizontal="left" wrapText="1"/>
    </xf>
    <xf numFmtId="0" fontId="34" fillId="4" borderId="0" xfId="0" applyFont="1" applyFill="1" applyAlignment="1">
      <alignment wrapText="1"/>
    </xf>
    <xf numFmtId="0" fontId="17" fillId="13" borderId="15" xfId="0" applyFont="1" applyFill="1" applyBorder="1" applyAlignment="1">
      <alignment wrapText="1"/>
    </xf>
    <xf numFmtId="0" fontId="17" fillId="13" borderId="16" xfId="0" applyFont="1" applyFill="1" applyBorder="1" applyAlignment="1">
      <alignment wrapText="1"/>
    </xf>
    <xf numFmtId="0" fontId="28" fillId="0" borderId="0" xfId="0" applyFont="1" applyFill="1" applyBorder="1" applyAlignment="1">
      <alignment horizontal="right" wrapText="1"/>
    </xf>
    <xf numFmtId="0" fontId="26" fillId="4" borderId="0" xfId="0" applyFont="1" applyFill="1" applyAlignment="1">
      <alignment wrapText="1"/>
    </xf>
    <xf numFmtId="0" fontId="33" fillId="4" borderId="0" xfId="0" applyFont="1" applyFill="1" applyBorder="1" applyAlignment="1">
      <alignment wrapText="1"/>
    </xf>
    <xf numFmtId="0" fontId="35" fillId="4" borderId="0" xfId="0" applyFont="1" applyFill="1" applyAlignment="1">
      <alignment horizontal="left" wrapText="1"/>
    </xf>
    <xf numFmtId="0" fontId="17" fillId="3" borderId="15" xfId="0" applyFont="1" applyFill="1" applyBorder="1" applyAlignment="1">
      <alignment horizontal="left" wrapText="1"/>
    </xf>
    <xf numFmtId="0" fontId="17" fillId="3" borderId="16" xfId="0" applyFont="1" applyFill="1" applyBorder="1" applyAlignment="1">
      <alignment horizontal="left" wrapText="1"/>
    </xf>
    <xf numFmtId="0" fontId="34" fillId="4" borderId="0" xfId="0" applyFont="1" applyFill="1" applyAlignment="1">
      <alignment horizontal="left" wrapText="1"/>
    </xf>
    <xf numFmtId="0" fontId="34" fillId="4" borderId="0" xfId="0" applyFont="1" applyFill="1" applyAlignment="1" applyProtection="1">
      <alignment wrapText="1"/>
      <protection locked="0"/>
    </xf>
    <xf numFmtId="0" fontId="27" fillId="6" borderId="0" xfId="0" applyFont="1" applyFill="1" applyAlignment="1" applyProtection="1">
      <alignment horizontal="center" wrapText="1"/>
      <protection locked="0"/>
    </xf>
    <xf numFmtId="0" fontId="17" fillId="13" borderId="15" xfId="0" applyFont="1" applyFill="1" applyBorder="1" applyAlignment="1" applyProtection="1">
      <alignment horizontal="left"/>
      <protection locked="0"/>
    </xf>
    <xf numFmtId="0" fontId="17" fillId="13" borderId="27" xfId="0" applyFont="1" applyFill="1" applyBorder="1" applyAlignment="1" applyProtection="1">
      <alignment horizontal="left"/>
      <protection locked="0"/>
    </xf>
    <xf numFmtId="0" fontId="17" fillId="13" borderId="16" xfId="0" applyFont="1" applyFill="1" applyBorder="1" applyAlignment="1" applyProtection="1">
      <alignment horizontal="left"/>
      <protection locked="0"/>
    </xf>
    <xf numFmtId="0" fontId="17" fillId="3" borderId="15" xfId="0" applyFont="1" applyFill="1" applyBorder="1" applyAlignment="1" applyProtection="1">
      <alignment horizontal="left" wrapText="1"/>
      <protection locked="0"/>
    </xf>
    <xf numFmtId="0" fontId="17" fillId="3" borderId="27" xfId="0" applyFont="1" applyFill="1" applyBorder="1" applyAlignment="1" applyProtection="1">
      <alignment horizontal="left" wrapText="1"/>
      <protection locked="0"/>
    </xf>
    <xf numFmtId="0" fontId="17" fillId="3" borderId="16" xfId="0" applyFont="1" applyFill="1" applyBorder="1" applyAlignment="1" applyProtection="1">
      <alignment horizontal="left" wrapText="1"/>
      <protection locked="0"/>
    </xf>
    <xf numFmtId="0" fontId="13" fillId="0" borderId="0" xfId="0" applyFont="1" applyFill="1" applyBorder="1" applyAlignment="1" applyProtection="1">
      <alignment vertical="center" wrapText="1"/>
      <protection locked="0"/>
    </xf>
    <xf numFmtId="0" fontId="33" fillId="4" borderId="0" xfId="0" applyFont="1" applyFill="1" applyAlignment="1">
      <alignment horizontal="left" vertical="top" wrapText="1"/>
    </xf>
    <xf numFmtId="0" fontId="17" fillId="13" borderId="79" xfId="0" applyFont="1" applyFill="1" applyBorder="1" applyAlignment="1">
      <alignment horizontal="left"/>
    </xf>
    <xf numFmtId="0" fontId="17" fillId="13" borderId="80" xfId="0" applyFont="1" applyFill="1" applyBorder="1" applyAlignment="1">
      <alignment horizontal="left"/>
    </xf>
    <xf numFmtId="0" fontId="35" fillId="4" borderId="0" xfId="0" applyFont="1" applyFill="1" applyAlignment="1">
      <alignment wrapText="1"/>
    </xf>
  </cellXfs>
  <cellStyles count="7">
    <cellStyle name="Comma" xfId="2" builtinId="3"/>
    <cellStyle name="Currency" xfId="3" builtinId="4"/>
    <cellStyle name="Hyperlink" xfId="6" builtinId="8"/>
    <cellStyle name="Normal" xfId="0" builtinId="0"/>
    <cellStyle name="Normal 2" xfId="1" xr:uid="{00000000-0005-0000-0000-000004000000}"/>
    <cellStyle name="Normal 2 2" xfId="5" xr:uid="{00000000-0005-0000-0000-000005000000}"/>
    <cellStyle name="Percent" xfId="4"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85085"/>
      <color rgb="FF3D8FB9"/>
      <color rgb="FFE04344"/>
      <color rgb="FFFFFFBD"/>
      <color rgb="FF31326A"/>
      <color rgb="FF006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71"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B7. Mild special needs'!A1"/></Relationships>
</file>

<file path=xl/drawings/_rels/drawing11.xml.rels><?xml version="1.0" encoding="UTF-8" standalone="yes"?>
<Relationships xmlns="http://schemas.openxmlformats.org/package/2006/relationships"><Relationship Id="rId1" Type="http://schemas.openxmlformats.org/officeDocument/2006/relationships/hyperlink" Target="#'B8. Paras'!A1"/></Relationships>
</file>

<file path=xl/drawings/_rels/drawing12.xml.rels><?xml version="1.0" encoding="UTF-8" standalone="yes"?>
<Relationships xmlns="http://schemas.openxmlformats.org/package/2006/relationships"><Relationship Id="rId1" Type="http://schemas.openxmlformats.org/officeDocument/2006/relationships/hyperlink" Target="#'B9. Intervention'!A1"/></Relationships>
</file>

<file path=xl/drawings/_rels/drawing13.xml.rels><?xml version="1.0" encoding="UTF-8" standalone="yes"?>
<Relationships xmlns="http://schemas.openxmlformats.org/package/2006/relationships"><Relationship Id="rId1" Type="http://schemas.openxmlformats.org/officeDocument/2006/relationships/hyperlink" Target="#'B10. Sped teachers'!A1"/></Relationships>
</file>

<file path=xl/drawings/_rels/drawing14.xml.rels><?xml version="1.0" encoding="UTF-8" standalone="yes"?>
<Relationships xmlns="http://schemas.openxmlformats.org/package/2006/relationships"><Relationship Id="rId1" Type="http://schemas.openxmlformats.org/officeDocument/2006/relationships/hyperlink" Target="#'B11. SLPs'!A1"/></Relationships>
</file>

<file path=xl/drawings/_rels/drawing15.xml.rels><?xml version="1.0" encoding="UTF-8" standalone="yes"?>
<Relationships xmlns="http://schemas.openxmlformats.org/package/2006/relationships"><Relationship Id="rId1" Type="http://schemas.openxmlformats.org/officeDocument/2006/relationships/hyperlink" Target="#'B12. Title I'!A1"/></Relationships>
</file>

<file path=xl/drawings/_rels/drawing16.xml.rels><?xml version="1.0" encoding="UTF-8" standalone="yes"?>
<Relationships xmlns="http://schemas.openxmlformats.org/package/2006/relationships"><Relationship Id="rId1" Type="http://schemas.openxmlformats.org/officeDocument/2006/relationships/hyperlink" Target="#'B13. OOD'!A1"/></Relationships>
</file>

<file path=xl/drawings/_rels/drawing17.xml.rels><?xml version="1.0" encoding="UTF-8" standalone="yes"?>
<Relationships xmlns="http://schemas.openxmlformats.org/package/2006/relationships"><Relationship Id="rId1" Type="http://schemas.openxmlformats.org/officeDocument/2006/relationships/hyperlink" Target="#'B14. Alt schools'!A1"/></Relationships>
</file>

<file path=xl/drawings/_rels/drawing18.xml.rels><?xml version="1.0" encoding="UTF-8" standalone="yes"?>
<Relationships xmlns="http://schemas.openxmlformats.org/package/2006/relationships"><Relationship Id="rId1" Type="http://schemas.openxmlformats.org/officeDocument/2006/relationships/hyperlink" Target="#'B15. FARM'!A1"/></Relationships>
</file>

<file path=xl/drawings/_rels/drawing19.xml.rels><?xml version="1.0" encoding="UTF-8" standalone="yes"?>
<Relationships xmlns="http://schemas.openxmlformats.org/package/2006/relationships"><Relationship Id="rId1" Type="http://schemas.openxmlformats.org/officeDocument/2006/relationships/hyperlink" Target="#'B16. MEDICAID'!A1"/></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5.png"/><Relationship Id="rId7" Type="http://schemas.openxmlformats.org/officeDocument/2006/relationships/hyperlink" Target="https://smarterschoolspending.org/resources/identify-top-savings-options" TargetMode="External"/><Relationship Id="rId2" Type="http://schemas.openxmlformats.org/officeDocument/2006/relationships/hyperlink" Target="#'B. Screening Tools Introduction'!A1"/><Relationship Id="rId1" Type="http://schemas.openxmlformats.org/officeDocument/2006/relationships/hyperlink" Target="#'A. Opportunities List'!A1"/><Relationship Id="rId6" Type="http://schemas.openxmlformats.org/officeDocument/2006/relationships/hyperlink" Target="#'D. Sizing Tools Introduction'!A1"/><Relationship Id="rId5" Type="http://schemas.openxmlformats.org/officeDocument/2006/relationships/image" Target="../media/image6.png"/><Relationship Id="rId10" Type="http://schemas.openxmlformats.org/officeDocument/2006/relationships/image" Target="../media/image9.png"/><Relationship Id="rId4" Type="http://schemas.openxmlformats.org/officeDocument/2006/relationships/hyperlink" Target="#'C. Screening Summary'!A1"/><Relationship Id="rId9" Type="http://schemas.openxmlformats.org/officeDocument/2006/relationships/image" Target="../media/image8.png"/></Relationships>
</file>

<file path=xl/drawings/_rels/drawing20.xml.rels><?xml version="1.0" encoding="UTF-8" standalone="yes"?>
<Relationships xmlns="http://schemas.openxmlformats.org/package/2006/relationships"><Relationship Id="rId1" Type="http://schemas.openxmlformats.org/officeDocument/2006/relationships/hyperlink" Target="#'B17. PD '!A1"/></Relationships>
</file>

<file path=xl/drawings/_rels/drawing21.xml.rels><?xml version="1.0" encoding="UTF-8" standalone="yes"?>
<Relationships xmlns="http://schemas.openxmlformats.org/package/2006/relationships"><Relationship Id="rId1" Type="http://schemas.openxmlformats.org/officeDocument/2006/relationships/hyperlink" Target="#'B18. No-cost PD'!A1"/></Relationships>
</file>

<file path=xl/drawings/_rels/drawing22.xml.rels><?xml version="1.0" encoding="UTF-8" standalone="yes"?>
<Relationships xmlns="http://schemas.openxmlformats.org/package/2006/relationships"><Relationship Id="rId1" Type="http://schemas.openxmlformats.org/officeDocument/2006/relationships/hyperlink" Target="#'B19. Coaching impact'!A1"/></Relationships>
</file>

<file path=xl/drawings/_rels/drawing23.xml.rels><?xml version="1.0" encoding="UTF-8" standalone="yes"?>
<Relationships xmlns="http://schemas.openxmlformats.org/package/2006/relationships"><Relationship Id="rId1" Type="http://schemas.openxmlformats.org/officeDocument/2006/relationships/hyperlink" Target="#'B20. Free funds coaching'!A1"/></Relationships>
</file>

<file path=xl/drawings/_rels/drawing24.xml.rels><?xml version="1.0" encoding="UTF-8" standalone="yes"?>
<Relationships xmlns="http://schemas.openxmlformats.org/package/2006/relationships"><Relationship Id="rId1" Type="http://schemas.openxmlformats.org/officeDocument/2006/relationships/hyperlink" Target="#'B21. Central office'!A1"/></Relationships>
</file>

<file path=xl/drawings/_rels/drawing25.xml.rels><?xml version="1.0" encoding="UTF-8" standalone="yes"?>
<Relationships xmlns="http://schemas.openxmlformats.org/package/2006/relationships"><Relationship Id="rId1" Type="http://schemas.openxmlformats.org/officeDocument/2006/relationships/hyperlink" Target="#'B22. Building admins'!A1"/></Relationships>
</file>

<file path=xl/drawings/_rels/drawing26.xml.rels><?xml version="1.0" encoding="UTF-8" standalone="yes"?>
<Relationships xmlns="http://schemas.openxmlformats.org/package/2006/relationships"><Relationship Id="rId1" Type="http://schemas.openxmlformats.org/officeDocument/2006/relationships/hyperlink" Target="#'B23. Clerical'!A1"/></Relationships>
</file>

<file path=xl/drawings/_rels/drawing27.xml.rels><?xml version="1.0" encoding="UTF-8" standalone="yes"?>
<Relationships xmlns="http://schemas.openxmlformats.org/package/2006/relationships"><Relationship Id="rId1" Type="http://schemas.openxmlformats.org/officeDocument/2006/relationships/hyperlink" Target="#'B24. Library'!A1"/></Relationships>
</file>

<file path=xl/drawings/_rels/drawing28.xml.rels><?xml version="1.0" encoding="UTF-8" standalone="yes"?>
<Relationships xmlns="http://schemas.openxmlformats.org/package/2006/relationships"><Relationship Id="rId1" Type="http://schemas.openxmlformats.org/officeDocument/2006/relationships/hyperlink" Target="#'B25. Guidance'!A1"/></Relationships>
</file>

<file path=xl/drawings/_rels/drawing29.xml.rels><?xml version="1.0" encoding="UTF-8" standalone="yes"?>
<Relationships xmlns="http://schemas.openxmlformats.org/package/2006/relationships"><Relationship Id="rId1" Type="http://schemas.openxmlformats.org/officeDocument/2006/relationships/hyperlink" Target="#'B26. Absenteeism'!A1"/></Relationships>
</file>

<file path=xl/drawings/_rels/drawing3.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0.xml.rels><?xml version="1.0" encoding="UTF-8" standalone="yes"?>
<Relationships xmlns="http://schemas.openxmlformats.org/package/2006/relationships"><Relationship Id="rId1" Type="http://schemas.openxmlformats.org/officeDocument/2006/relationships/hyperlink" Target="#'B27. ELT'!A1"/></Relationships>
</file>

<file path=xl/drawings/_rels/drawing31.xml.rels><?xml version="1.0" encoding="UTF-8" standalone="yes"?>
<Relationships xmlns="http://schemas.openxmlformats.org/package/2006/relationships"><Relationship Id="rId1" Type="http://schemas.openxmlformats.org/officeDocument/2006/relationships/hyperlink" Target="#'B28. Blended learning'!A1"/></Relationships>
</file>

<file path=xl/drawings/_rels/drawing32.xml.rels><?xml version="1.0" encoding="UTF-8" standalone="yes"?>
<Relationships xmlns="http://schemas.openxmlformats.org/package/2006/relationships"><Relationship Id="rId1" Type="http://schemas.openxmlformats.org/officeDocument/2006/relationships/hyperlink" Target="#'B29. Ele class size'!A1"/></Relationships>
</file>

<file path=xl/drawings/_rels/drawing33.xml.rels><?xml version="1.0" encoding="UTF-8" standalone="yes"?>
<Relationships xmlns="http://schemas.openxmlformats.org/package/2006/relationships"><Relationship Id="rId1" Type="http://schemas.openxmlformats.org/officeDocument/2006/relationships/hyperlink" Target="#'B30. Mid class size'!A1"/></Relationships>
</file>

<file path=xl/drawings/_rels/drawing34.xml.rels><?xml version="1.0" encoding="UTF-8" standalone="yes"?>
<Relationships xmlns="http://schemas.openxmlformats.org/package/2006/relationships"><Relationship Id="rId1" Type="http://schemas.openxmlformats.org/officeDocument/2006/relationships/hyperlink" Target="#'B31. High class size'!A1"/></Relationships>
</file>

<file path=xl/drawings/_rels/drawing35.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structions!A1"/><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structions!A1"/><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hyperlink" Target="#'B2. Energy'!A1"/></Relationships>
</file>

<file path=xl/drawings/_rels/drawing6.xml.rels><?xml version="1.0" encoding="UTF-8" standalone="yes"?>
<Relationships xmlns="http://schemas.openxmlformats.org/package/2006/relationships"><Relationship Id="rId1" Type="http://schemas.openxmlformats.org/officeDocument/2006/relationships/hyperlink" Target="#'B3. Maintenance'!A1"/></Relationships>
</file>

<file path=xl/drawings/_rels/drawing7.xml.rels><?xml version="1.0" encoding="UTF-8" standalone="yes"?>
<Relationships xmlns="http://schemas.openxmlformats.org/package/2006/relationships"><Relationship Id="rId1" Type="http://schemas.openxmlformats.org/officeDocument/2006/relationships/hyperlink" Target="#'B4. Custodial'!A1"/></Relationships>
</file>

<file path=xl/drawings/_rels/drawing8.xml.rels><?xml version="1.0" encoding="UTF-8" standalone="yes"?>
<Relationships xmlns="http://schemas.openxmlformats.org/package/2006/relationships"><Relationship Id="rId1" Type="http://schemas.openxmlformats.org/officeDocument/2006/relationships/hyperlink" Target="#'B5. Food services'!A1"/></Relationships>
</file>

<file path=xl/drawings/_rels/drawing9.xml.rels><?xml version="1.0" encoding="UTF-8" standalone="yes"?>
<Relationships xmlns="http://schemas.openxmlformats.org/package/2006/relationships"><Relationship Id="rId1" Type="http://schemas.openxmlformats.org/officeDocument/2006/relationships/hyperlink" Target="#'B6. IT'!A1"/></Relationships>
</file>

<file path=xl/drawings/_rels/vmlDrawing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25.emf"/><Relationship Id="rId18" Type="http://schemas.openxmlformats.org/officeDocument/2006/relationships/image" Target="../media/image20.emf"/><Relationship Id="rId26" Type="http://schemas.openxmlformats.org/officeDocument/2006/relationships/image" Target="../media/image12.emf"/><Relationship Id="rId3" Type="http://schemas.openxmlformats.org/officeDocument/2006/relationships/image" Target="../media/image35.emf"/><Relationship Id="rId21" Type="http://schemas.openxmlformats.org/officeDocument/2006/relationships/image" Target="../media/image17.emf"/><Relationship Id="rId7" Type="http://schemas.openxmlformats.org/officeDocument/2006/relationships/image" Target="../media/image31.emf"/><Relationship Id="rId12" Type="http://schemas.openxmlformats.org/officeDocument/2006/relationships/image" Target="../media/image26.emf"/><Relationship Id="rId17" Type="http://schemas.openxmlformats.org/officeDocument/2006/relationships/image" Target="../media/image21.emf"/><Relationship Id="rId25" Type="http://schemas.openxmlformats.org/officeDocument/2006/relationships/image" Target="../media/image13.emf"/><Relationship Id="rId2" Type="http://schemas.openxmlformats.org/officeDocument/2006/relationships/image" Target="../media/image36.emf"/><Relationship Id="rId16" Type="http://schemas.openxmlformats.org/officeDocument/2006/relationships/image" Target="../media/image22.emf"/><Relationship Id="rId20" Type="http://schemas.openxmlformats.org/officeDocument/2006/relationships/image" Target="../media/image18.emf"/><Relationship Id="rId1" Type="http://schemas.openxmlformats.org/officeDocument/2006/relationships/image" Target="../media/image37.emf"/><Relationship Id="rId6" Type="http://schemas.openxmlformats.org/officeDocument/2006/relationships/image" Target="../media/image32.emf"/><Relationship Id="rId11" Type="http://schemas.openxmlformats.org/officeDocument/2006/relationships/image" Target="../media/image27.emf"/><Relationship Id="rId24" Type="http://schemas.openxmlformats.org/officeDocument/2006/relationships/image" Target="../media/image14.emf"/><Relationship Id="rId5" Type="http://schemas.openxmlformats.org/officeDocument/2006/relationships/image" Target="../media/image33.emf"/><Relationship Id="rId15" Type="http://schemas.openxmlformats.org/officeDocument/2006/relationships/image" Target="../media/image23.emf"/><Relationship Id="rId23" Type="http://schemas.openxmlformats.org/officeDocument/2006/relationships/image" Target="../media/image15.emf"/><Relationship Id="rId28" Type="http://schemas.openxmlformats.org/officeDocument/2006/relationships/image" Target="../media/image10.emf"/><Relationship Id="rId10" Type="http://schemas.openxmlformats.org/officeDocument/2006/relationships/image" Target="../media/image28.emf"/><Relationship Id="rId19" Type="http://schemas.openxmlformats.org/officeDocument/2006/relationships/image" Target="../media/image19.emf"/><Relationship Id="rId4" Type="http://schemas.openxmlformats.org/officeDocument/2006/relationships/image" Target="../media/image34.emf"/><Relationship Id="rId9" Type="http://schemas.openxmlformats.org/officeDocument/2006/relationships/image" Target="../media/image29.emf"/><Relationship Id="rId14" Type="http://schemas.openxmlformats.org/officeDocument/2006/relationships/image" Target="../media/image24.emf"/><Relationship Id="rId22" Type="http://schemas.openxmlformats.org/officeDocument/2006/relationships/image" Target="../media/image16.emf"/><Relationship Id="rId27"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0</xdr:col>
      <xdr:colOff>438004</xdr:colOff>
      <xdr:row>4</xdr:row>
      <xdr:rowOff>61912</xdr:rowOff>
    </xdr:from>
    <xdr:to>
      <xdr:col>3</xdr:col>
      <xdr:colOff>11906</xdr:colOff>
      <xdr:row>7</xdr:row>
      <xdr:rowOff>147637</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438004" y="792162"/>
          <a:ext cx="9995840" cy="63341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Cost Savings Options: Screening &amp; Sizing Tools</a:t>
          </a:r>
        </a:p>
      </xdr:txBody>
    </xdr:sp>
    <xdr:clientData/>
  </xdr:twoCellAnchor>
  <xdr:twoCellAnchor>
    <xdr:from>
      <xdr:col>2</xdr:col>
      <xdr:colOff>988218</xdr:colOff>
      <xdr:row>15</xdr:row>
      <xdr:rowOff>3964781</xdr:rowOff>
    </xdr:from>
    <xdr:to>
      <xdr:col>2</xdr:col>
      <xdr:colOff>6593682</xdr:colOff>
      <xdr:row>15</xdr:row>
      <xdr:rowOff>4441033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401218" y="14164469"/>
          <a:ext cx="5605464" cy="476252"/>
          <a:chOff x="3376611" y="9751222"/>
          <a:chExt cx="5605464" cy="476252"/>
        </a:xfrm>
      </xdr:grpSpPr>
      <xdr:sp macro="" textlink="">
        <xdr:nvSpPr>
          <xdr:cNvPr id="6" name="Rectangle 5">
            <a:extLst>
              <a:ext uri="{FF2B5EF4-FFF2-40B4-BE49-F238E27FC236}">
                <a16:creationId xmlns:a16="http://schemas.microsoft.com/office/drawing/2014/main" id="{00000000-0008-0000-0000-000006000000}"/>
              </a:ext>
            </a:extLst>
          </xdr:cNvPr>
          <xdr:cNvSpPr/>
        </xdr:nvSpPr>
        <xdr:spPr>
          <a:xfrm>
            <a:off x="3376611" y="9751222"/>
            <a:ext cx="5605464" cy="476252"/>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sysClr val="windowText" lastClr="000000"/>
                </a:solidFill>
                <a:effectLst/>
                <a:uLnTx/>
                <a:uFillTx/>
                <a:latin typeface="+mn-lt"/>
              </a:rPr>
              <a:t>To use special features of this tool, </a:t>
            </a:r>
            <a:r>
              <a:rPr lang="en-US" sz="1200" b="1" i="1">
                <a:solidFill>
                  <a:sysClr val="windowText" lastClr="000000"/>
                </a:solidFill>
              </a:rPr>
              <a:t>select </a:t>
            </a:r>
            <a:r>
              <a:rPr lang="en-US" sz="1200" b="1" i="1" u="sng">
                <a:solidFill>
                  <a:sysClr val="windowText" lastClr="000000"/>
                </a:solidFill>
              </a:rPr>
              <a:t>Enable Content </a:t>
            </a:r>
            <a:r>
              <a:rPr lang="en-US" sz="1200" b="1" i="1">
                <a:solidFill>
                  <a:sysClr val="windowText" lastClr="000000"/>
                </a:solidFill>
              </a:rPr>
              <a:t>and</a:t>
            </a:r>
            <a:r>
              <a:rPr lang="en-US" sz="1200" b="1" i="1" baseline="0">
                <a:solidFill>
                  <a:sysClr val="windowText" lastClr="000000"/>
                </a:solidFill>
              </a:rPr>
              <a:t> </a:t>
            </a:r>
            <a:r>
              <a:rPr lang="en-US" sz="1200" b="1" i="1" u="sng">
                <a:solidFill>
                  <a:sysClr val="windowText" lastClr="000000"/>
                </a:solidFill>
              </a:rPr>
              <a:t>Allow Macros</a:t>
            </a: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0" i="1" u="none">
                <a:solidFill>
                  <a:sysClr val="windowText" lastClr="000000"/>
                </a:solidFill>
              </a:rPr>
              <a:t>You may also use the            buttons on the top and left  to access those same features</a:t>
            </a:r>
          </a:p>
        </xdr:txBody>
      </xdr:sp>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a:srcRect l="41046" t="46231" r="44918" b="34376"/>
          <a:stretch/>
        </xdr:blipFill>
        <xdr:spPr>
          <a:xfrm>
            <a:off x="4886827" y="10014414"/>
            <a:ext cx="140368" cy="140369"/>
          </a:xfrm>
          <a:prstGeom prst="rect">
            <a:avLst/>
          </a:prstGeom>
        </xdr:spPr>
      </xdr:pic>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srcRect l="27781" t="35699" r="40635" b="32942"/>
          <a:stretch/>
        </xdr:blipFill>
        <xdr:spPr>
          <a:xfrm>
            <a:off x="5042235" y="10014414"/>
            <a:ext cx="135354" cy="140368"/>
          </a:xfrm>
          <a:prstGeom prst="rect">
            <a:avLst/>
          </a:prstGeom>
        </xdr:spPr>
      </xdr:pic>
    </xdr:grpSp>
    <xdr:clientData/>
  </xdr:twoCellAnchor>
  <xdr:twoCellAnchor editAs="oneCell">
    <xdr:from>
      <xdr:col>1</xdr:col>
      <xdr:colOff>107156</xdr:colOff>
      <xdr:row>0</xdr:row>
      <xdr:rowOff>166688</xdr:rowOff>
    </xdr:from>
    <xdr:to>
      <xdr:col>2</xdr:col>
      <xdr:colOff>4929200</xdr:colOff>
      <xdr:row>4</xdr:row>
      <xdr:rowOff>14506</xdr:rowOff>
    </xdr:to>
    <xdr:pic>
      <xdr:nvPicPr>
        <xdr:cNvPr id="9" name="Picture 8" descr="C:\Users\MBubness\Downloads\New_logo.pn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7687" y="166688"/>
          <a:ext cx="6679419" cy="60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178594</xdr:colOff>
      <xdr:row>4</xdr:row>
      <xdr:rowOff>166688</xdr:rowOff>
    </xdr:from>
    <xdr:to>
      <xdr:col>1</xdr:col>
      <xdr:colOff>642952</xdr:colOff>
      <xdr:row>7</xdr:row>
      <xdr:rowOff>62642</xdr:rowOff>
    </xdr:to>
    <xdr:pic>
      <xdr:nvPicPr>
        <xdr:cNvPr id="10" name="Picture 9" descr="C:\Users\MBubness\Documents\Gates - School BP - SSS\SSS Re-design\Uploads to new SSS\Tools.pn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9125" y="928688"/>
          <a:ext cx="464358" cy="46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790575</xdr:colOff>
      <xdr:row>35</xdr:row>
      <xdr:rowOff>95250</xdr:rowOff>
    </xdr:from>
    <xdr:to>
      <xdr:col>5</xdr:col>
      <xdr:colOff>378403</xdr:colOff>
      <xdr:row>35</xdr:row>
      <xdr:rowOff>817382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791450" y="963930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485775</xdr:colOff>
      <xdr:row>42</xdr:row>
      <xdr:rowOff>104775</xdr:rowOff>
    </xdr:from>
    <xdr:to>
      <xdr:col>6</xdr:col>
      <xdr:colOff>73603</xdr:colOff>
      <xdr:row>42</xdr:row>
      <xdr:rowOff>826907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067550" y="1032510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219075</xdr:colOff>
      <xdr:row>26</xdr:row>
      <xdr:rowOff>85725</xdr:rowOff>
    </xdr:from>
    <xdr:to>
      <xdr:col>5</xdr:col>
      <xdr:colOff>359353</xdr:colOff>
      <xdr:row>26</xdr:row>
      <xdr:rowOff>807857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962775" y="677227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28575</xdr:colOff>
      <xdr:row>43</xdr:row>
      <xdr:rowOff>114300</xdr:rowOff>
    </xdr:from>
    <xdr:to>
      <xdr:col>5</xdr:col>
      <xdr:colOff>368878</xdr:colOff>
      <xdr:row>43</xdr:row>
      <xdr:rowOff>836432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6105525" y="1283970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1009650</xdr:colOff>
      <xdr:row>31</xdr:row>
      <xdr:rowOff>85725</xdr:rowOff>
    </xdr:from>
    <xdr:to>
      <xdr:col>5</xdr:col>
      <xdr:colOff>359353</xdr:colOff>
      <xdr:row>31</xdr:row>
      <xdr:rowOff>807857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401050" y="846772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495300</xdr:colOff>
      <xdr:row>24</xdr:row>
      <xdr:rowOff>85725</xdr:rowOff>
    </xdr:from>
    <xdr:to>
      <xdr:col>5</xdr:col>
      <xdr:colOff>378403</xdr:colOff>
      <xdr:row>24</xdr:row>
      <xdr:rowOff>807857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115175" y="618172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781050</xdr:colOff>
      <xdr:row>49</xdr:row>
      <xdr:rowOff>76200</xdr:rowOff>
    </xdr:from>
    <xdr:to>
      <xdr:col>5</xdr:col>
      <xdr:colOff>368878</xdr:colOff>
      <xdr:row>49</xdr:row>
      <xdr:rowOff>798332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9191625" y="1132522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771525</xdr:colOff>
      <xdr:row>37</xdr:row>
      <xdr:rowOff>76200</xdr:rowOff>
    </xdr:from>
    <xdr:to>
      <xdr:col>5</xdr:col>
      <xdr:colOff>359353</xdr:colOff>
      <xdr:row>37</xdr:row>
      <xdr:rowOff>798332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934450" y="875347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781050</xdr:colOff>
      <xdr:row>30</xdr:row>
      <xdr:rowOff>104775</xdr:rowOff>
    </xdr:from>
    <xdr:to>
      <xdr:col>5</xdr:col>
      <xdr:colOff>368878</xdr:colOff>
      <xdr:row>30</xdr:row>
      <xdr:rowOff>826907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6924675" y="882015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638175</xdr:colOff>
      <xdr:row>38</xdr:row>
      <xdr:rowOff>104775</xdr:rowOff>
    </xdr:from>
    <xdr:to>
      <xdr:col>5</xdr:col>
      <xdr:colOff>359353</xdr:colOff>
      <xdr:row>38</xdr:row>
      <xdr:rowOff>826907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724775" y="965835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114300</xdr:rowOff>
    </xdr:from>
    <xdr:to>
      <xdr:col>7</xdr:col>
      <xdr:colOff>114300</xdr:colOff>
      <xdr:row>2</xdr:row>
      <xdr:rowOff>66675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3825" y="114300"/>
          <a:ext cx="4257675"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0</xdr:col>
      <xdr:colOff>254793</xdr:colOff>
      <xdr:row>1</xdr:row>
      <xdr:rowOff>250</xdr:rowOff>
    </xdr:from>
    <xdr:to>
      <xdr:col>0</xdr:col>
      <xdr:colOff>437867</xdr:colOff>
      <xdr:row>1</xdr:row>
      <xdr:rowOff>145030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254793" y="1907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4</xdr:col>
      <xdr:colOff>359851</xdr:colOff>
      <xdr:row>1</xdr:row>
      <xdr:rowOff>9859</xdr:rowOff>
    </xdr:from>
    <xdr:to>
      <xdr:col>4</xdr:col>
      <xdr:colOff>542925</xdr:colOff>
      <xdr:row>1</xdr:row>
      <xdr:rowOff>154639</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2798251" y="200359"/>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2</xdr:col>
      <xdr:colOff>74101</xdr:colOff>
      <xdr:row>1</xdr:row>
      <xdr:rowOff>9859</xdr:rowOff>
    </xdr:from>
    <xdr:to>
      <xdr:col>2</xdr:col>
      <xdr:colOff>257175</xdr:colOff>
      <xdr:row>1</xdr:row>
      <xdr:rowOff>154639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293301" y="2003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0</xdr:col>
      <xdr:colOff>238125</xdr:colOff>
      <xdr:row>7</xdr:row>
      <xdr:rowOff>161925</xdr:rowOff>
    </xdr:from>
    <xdr:to>
      <xdr:col>0</xdr:col>
      <xdr:colOff>512445</xdr:colOff>
      <xdr:row>9</xdr:row>
      <xdr:rowOff>7620</xdr:rowOff>
    </xdr:to>
    <xdr:sp macro="" textlink="">
      <xdr:nvSpPr>
        <xdr:cNvPr id="6" name="Oval 5">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238125" y="733425"/>
          <a:ext cx="274320" cy="274320"/>
        </a:xfrm>
        <a:prstGeom prst="ellipse">
          <a:avLst/>
        </a:prstGeom>
        <a:solidFill>
          <a:srgbClr val="3D8FB9"/>
        </a:solidFill>
        <a:ln>
          <a:solidFill>
            <a:srgbClr val="08508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A</a:t>
          </a:r>
        </a:p>
      </xdr:txBody>
    </xdr:sp>
    <xdr:clientData/>
  </xdr:twoCellAnchor>
  <xdr:twoCellAnchor>
    <xdr:from>
      <xdr:col>0</xdr:col>
      <xdr:colOff>238125</xdr:colOff>
      <xdr:row>22</xdr:row>
      <xdr:rowOff>19050</xdr:rowOff>
    </xdr:from>
    <xdr:to>
      <xdr:col>0</xdr:col>
      <xdr:colOff>512445</xdr:colOff>
      <xdr:row>23</xdr:row>
      <xdr:rowOff>55245</xdr:rowOff>
    </xdr:to>
    <xdr:sp macro="" textlink="">
      <xdr:nvSpPr>
        <xdr:cNvPr id="8" name="Oval 7">
          <a:hlinkClick xmlns:r="http://schemas.openxmlformats.org/officeDocument/2006/relationships" r:id="rId2"/>
          <a:extLst>
            <a:ext uri="{FF2B5EF4-FFF2-40B4-BE49-F238E27FC236}">
              <a16:creationId xmlns:a16="http://schemas.microsoft.com/office/drawing/2014/main" id="{00000000-0008-0000-0100-000008000000}"/>
            </a:ext>
          </a:extLst>
        </xdr:cNvPr>
        <xdr:cNvSpPr/>
      </xdr:nvSpPr>
      <xdr:spPr>
        <a:xfrm>
          <a:off x="238125" y="3495675"/>
          <a:ext cx="274320" cy="274320"/>
        </a:xfrm>
        <a:prstGeom prst="ellipse">
          <a:avLst/>
        </a:prstGeom>
        <a:solidFill>
          <a:srgbClr val="3D8FB9"/>
        </a:solidFill>
        <a:ln>
          <a:solidFill>
            <a:srgbClr val="08508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lt1"/>
              </a:solidFill>
              <a:latin typeface="+mn-lt"/>
              <a:ea typeface="+mn-ea"/>
              <a:cs typeface="+mn-cs"/>
            </a:rPr>
            <a:t>B</a:t>
          </a:r>
        </a:p>
      </xdr:txBody>
    </xdr:sp>
    <xdr:clientData/>
  </xdr:twoCellAnchor>
  <xdr:twoCellAnchor editAs="oneCell">
    <xdr:from>
      <xdr:col>1</xdr:col>
      <xdr:colOff>26846</xdr:colOff>
      <xdr:row>9</xdr:row>
      <xdr:rowOff>84571</xdr:rowOff>
    </xdr:from>
    <xdr:to>
      <xdr:col>10</xdr:col>
      <xdr:colOff>335712</xdr:colOff>
      <xdr:row>21</xdr:row>
      <xdr:rowOff>10234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636446" y="1084696"/>
          <a:ext cx="5795266" cy="2211663"/>
        </a:xfrm>
        <a:prstGeom prst="rect">
          <a:avLst/>
        </a:prstGeom>
      </xdr:spPr>
    </xdr:pic>
    <xdr:clientData/>
  </xdr:twoCellAnchor>
  <xdr:twoCellAnchor>
    <xdr:from>
      <xdr:col>0</xdr:col>
      <xdr:colOff>238125</xdr:colOff>
      <xdr:row>37</xdr:row>
      <xdr:rowOff>38100</xdr:rowOff>
    </xdr:from>
    <xdr:to>
      <xdr:col>0</xdr:col>
      <xdr:colOff>512445</xdr:colOff>
      <xdr:row>38</xdr:row>
      <xdr:rowOff>74295</xdr:rowOff>
    </xdr:to>
    <xdr:sp macro="" textlink="">
      <xdr:nvSpPr>
        <xdr:cNvPr id="11" name="Oval 10">
          <a:hlinkClick xmlns:r="http://schemas.openxmlformats.org/officeDocument/2006/relationships" r:id="rId4"/>
          <a:extLst>
            <a:ext uri="{FF2B5EF4-FFF2-40B4-BE49-F238E27FC236}">
              <a16:creationId xmlns:a16="http://schemas.microsoft.com/office/drawing/2014/main" id="{00000000-0008-0000-0100-00000B000000}"/>
            </a:ext>
          </a:extLst>
        </xdr:cNvPr>
        <xdr:cNvSpPr/>
      </xdr:nvSpPr>
      <xdr:spPr>
        <a:xfrm>
          <a:off x="238125" y="6467475"/>
          <a:ext cx="274320" cy="274320"/>
        </a:xfrm>
        <a:prstGeom prst="ellipse">
          <a:avLst/>
        </a:prstGeom>
        <a:solidFill>
          <a:srgbClr val="3D8FB9"/>
        </a:solidFill>
        <a:ln>
          <a:solidFill>
            <a:srgbClr val="08508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C</a:t>
          </a:r>
        </a:p>
      </xdr:txBody>
    </xdr:sp>
    <xdr:clientData/>
  </xdr:twoCellAnchor>
  <xdr:twoCellAnchor editAs="oneCell">
    <xdr:from>
      <xdr:col>1</xdr:col>
      <xdr:colOff>26846</xdr:colOff>
      <xdr:row>41</xdr:row>
      <xdr:rowOff>119445</xdr:rowOff>
    </xdr:from>
    <xdr:to>
      <xdr:col>15</xdr:col>
      <xdr:colOff>339097</xdr:colOff>
      <xdr:row>51</xdr:row>
      <xdr:rowOff>165912</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5"/>
        <a:stretch>
          <a:fillRect/>
        </a:stretch>
      </xdr:blipFill>
      <xdr:spPr>
        <a:xfrm>
          <a:off x="636446" y="7263195"/>
          <a:ext cx="8846651" cy="1951467"/>
        </a:xfrm>
        <a:prstGeom prst="rect">
          <a:avLst/>
        </a:prstGeom>
        <a:ln>
          <a:solidFill>
            <a:sysClr val="windowText" lastClr="000000"/>
          </a:solidFill>
        </a:ln>
      </xdr:spPr>
    </xdr:pic>
    <xdr:clientData/>
  </xdr:twoCellAnchor>
  <xdr:twoCellAnchor>
    <xdr:from>
      <xdr:col>0</xdr:col>
      <xdr:colOff>238125</xdr:colOff>
      <xdr:row>53</xdr:row>
      <xdr:rowOff>57150</xdr:rowOff>
    </xdr:from>
    <xdr:to>
      <xdr:col>0</xdr:col>
      <xdr:colOff>512445</xdr:colOff>
      <xdr:row>54</xdr:row>
      <xdr:rowOff>93345</xdr:rowOff>
    </xdr:to>
    <xdr:sp macro="" textlink="">
      <xdr:nvSpPr>
        <xdr:cNvPr id="13" name="Oval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a:xfrm>
          <a:off x="238125" y="9486900"/>
          <a:ext cx="274320" cy="274320"/>
        </a:xfrm>
        <a:prstGeom prst="ellipse">
          <a:avLst/>
        </a:prstGeom>
        <a:solidFill>
          <a:srgbClr val="3D8FB9"/>
        </a:solidFill>
        <a:ln>
          <a:solidFill>
            <a:srgbClr val="08508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D</a:t>
          </a:r>
        </a:p>
      </xdr:txBody>
    </xdr:sp>
    <xdr:clientData/>
  </xdr:twoCellAnchor>
  <xdr:twoCellAnchor>
    <xdr:from>
      <xdr:col>0</xdr:col>
      <xdr:colOff>180974</xdr:colOff>
      <xdr:row>69</xdr:row>
      <xdr:rowOff>95250</xdr:rowOff>
    </xdr:from>
    <xdr:to>
      <xdr:col>15</xdr:col>
      <xdr:colOff>495299</xdr:colOff>
      <xdr:row>71</xdr:row>
      <xdr:rowOff>85725</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180974" y="12668250"/>
          <a:ext cx="9458325" cy="371475"/>
        </a:xfrm>
        <a:prstGeom prst="rect">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1">
              <a:solidFill>
                <a:sysClr val="windowText" lastClr="000000"/>
              </a:solidFill>
            </a:rPr>
            <a:t>Next Step</a:t>
          </a:r>
        </a:p>
      </xdr:txBody>
    </xdr:sp>
    <xdr:clientData/>
  </xdr:twoCellAnchor>
  <xdr:twoCellAnchor>
    <xdr:from>
      <xdr:col>0</xdr:col>
      <xdr:colOff>9959</xdr:colOff>
      <xdr:row>6</xdr:row>
      <xdr:rowOff>59517</xdr:rowOff>
    </xdr:from>
    <xdr:to>
      <xdr:col>1</xdr:col>
      <xdr:colOff>182058</xdr:colOff>
      <xdr:row>7</xdr:row>
      <xdr:rowOff>154767</xdr:rowOff>
    </xdr:to>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9959" y="1202517"/>
          <a:ext cx="77931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t>Click Here</a:t>
          </a:r>
        </a:p>
      </xdr:txBody>
    </xdr:sp>
    <xdr:clientData/>
  </xdr:twoCellAnchor>
  <xdr:twoCellAnchor>
    <xdr:from>
      <xdr:col>0</xdr:col>
      <xdr:colOff>9959</xdr:colOff>
      <xdr:row>52</xdr:row>
      <xdr:rowOff>9525</xdr:rowOff>
    </xdr:from>
    <xdr:to>
      <xdr:col>1</xdr:col>
      <xdr:colOff>182058</xdr:colOff>
      <xdr:row>53</xdr:row>
      <xdr:rowOff>128587</xdr:rowOff>
    </xdr:to>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9959" y="9248775"/>
          <a:ext cx="779318"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t>Click Here</a:t>
          </a:r>
        </a:p>
      </xdr:txBody>
    </xdr:sp>
    <xdr:clientData/>
  </xdr:twoCellAnchor>
  <xdr:twoCellAnchor>
    <xdr:from>
      <xdr:col>0</xdr:col>
      <xdr:colOff>9959</xdr:colOff>
      <xdr:row>36</xdr:row>
      <xdr:rowOff>14290</xdr:rowOff>
    </xdr:from>
    <xdr:to>
      <xdr:col>1</xdr:col>
      <xdr:colOff>182058</xdr:colOff>
      <xdr:row>37</xdr:row>
      <xdr:rowOff>133352</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9959" y="6253165"/>
          <a:ext cx="779318"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t>Click Here</a:t>
          </a:r>
        </a:p>
      </xdr:txBody>
    </xdr:sp>
    <xdr:clientData/>
  </xdr:twoCellAnchor>
  <xdr:twoCellAnchor>
    <xdr:from>
      <xdr:col>0</xdr:col>
      <xdr:colOff>9959</xdr:colOff>
      <xdr:row>21</xdr:row>
      <xdr:rowOff>7147</xdr:rowOff>
    </xdr:from>
    <xdr:to>
      <xdr:col>1</xdr:col>
      <xdr:colOff>182058</xdr:colOff>
      <xdr:row>22</xdr:row>
      <xdr:rowOff>126209</xdr:rowOff>
    </xdr:to>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9959" y="3293272"/>
          <a:ext cx="779318"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t>Click Here</a:t>
          </a:r>
        </a:p>
      </xdr:txBody>
    </xdr:sp>
    <xdr:clientData/>
  </xdr:twoCellAnchor>
  <xdr:twoCellAnchor>
    <xdr:from>
      <xdr:col>0</xdr:col>
      <xdr:colOff>440528</xdr:colOff>
      <xdr:row>4</xdr:row>
      <xdr:rowOff>59532</xdr:rowOff>
    </xdr:from>
    <xdr:to>
      <xdr:col>6</xdr:col>
      <xdr:colOff>95247</xdr:colOff>
      <xdr:row>6</xdr:row>
      <xdr:rowOff>59532</xdr:rowOff>
    </xdr:to>
    <xdr:sp macro="" textlink="">
      <xdr:nvSpPr>
        <xdr:cNvPr id="26" name="Rectangle 25">
          <a:hlinkClick xmlns:r="http://schemas.openxmlformats.org/officeDocument/2006/relationships" r:id="rId7"/>
          <a:extLst>
            <a:ext uri="{FF2B5EF4-FFF2-40B4-BE49-F238E27FC236}">
              <a16:creationId xmlns:a16="http://schemas.microsoft.com/office/drawing/2014/main" id="{00000000-0008-0000-0100-00001A000000}"/>
            </a:ext>
          </a:extLst>
        </xdr:cNvPr>
        <xdr:cNvSpPr/>
      </xdr:nvSpPr>
      <xdr:spPr>
        <a:xfrm>
          <a:off x="440528" y="869157"/>
          <a:ext cx="3298032"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algn="l">
            <a:lnSpc>
              <a:spcPct val="115000"/>
            </a:lnSpc>
            <a:spcBef>
              <a:spcPts val="0"/>
            </a:spcBef>
            <a:spcAft>
              <a:spcPts val="0"/>
            </a:spcAft>
          </a:pPr>
          <a:r>
            <a:rPr lang="en-US" sz="1200" b="1" i="1">
              <a:solidFill>
                <a:srgbClr val="3D8FB9"/>
              </a:solidFill>
              <a:effectLst/>
              <a:ea typeface="Calibri"/>
              <a:cs typeface="Times New Roman"/>
            </a:rPr>
            <a:t>Identifying Top Savings Options</a:t>
          </a:r>
          <a:endParaRPr lang="en-US" sz="1200">
            <a:solidFill>
              <a:srgbClr val="3D8FB9"/>
            </a:solidFill>
            <a:effectLst/>
            <a:ea typeface="Calibri"/>
            <a:cs typeface="Times New Roman"/>
          </a:endParaRPr>
        </a:p>
      </xdr:txBody>
    </xdr:sp>
    <xdr:clientData/>
  </xdr:twoCellAnchor>
  <xdr:twoCellAnchor>
    <xdr:from>
      <xdr:col>1</xdr:col>
      <xdr:colOff>333375</xdr:colOff>
      <xdr:row>4</xdr:row>
      <xdr:rowOff>76013</xdr:rowOff>
    </xdr:from>
    <xdr:to>
      <xdr:col>5</xdr:col>
      <xdr:colOff>559593</xdr:colOff>
      <xdr:row>6</xdr:row>
      <xdr:rowOff>78768</xdr:rowOff>
    </xdr:to>
    <xdr:sp macro="" textlink="">
      <xdr:nvSpPr>
        <xdr:cNvPr id="27" name="Rectangle 26">
          <a:extLst>
            <a:ext uri="{FF2B5EF4-FFF2-40B4-BE49-F238E27FC236}">
              <a16:creationId xmlns:a16="http://schemas.microsoft.com/office/drawing/2014/main" id="{00000000-0008-0000-0100-00001B000000}"/>
            </a:ext>
          </a:extLst>
        </xdr:cNvPr>
        <xdr:cNvSpPr/>
      </xdr:nvSpPr>
      <xdr:spPr>
        <a:xfrm>
          <a:off x="940594" y="885638"/>
          <a:ext cx="2655093" cy="383755"/>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36097</xdr:colOff>
      <xdr:row>24</xdr:row>
      <xdr:rowOff>53116</xdr:rowOff>
    </xdr:from>
    <xdr:to>
      <xdr:col>10</xdr:col>
      <xdr:colOff>188988</xdr:colOff>
      <xdr:row>36</xdr:row>
      <xdr:rowOff>8346</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8"/>
        <a:stretch>
          <a:fillRect/>
        </a:stretch>
      </xdr:blipFill>
      <xdr:spPr>
        <a:xfrm>
          <a:off x="643316" y="4815616"/>
          <a:ext cx="5617860" cy="2241230"/>
        </a:xfrm>
        <a:prstGeom prst="rect">
          <a:avLst/>
        </a:prstGeom>
        <a:ln>
          <a:solidFill>
            <a:sysClr val="windowText" lastClr="000000"/>
          </a:solidFill>
        </a:ln>
      </xdr:spPr>
    </xdr:pic>
    <xdr:clientData/>
  </xdr:twoCellAnchor>
  <xdr:twoCellAnchor editAs="oneCell">
    <xdr:from>
      <xdr:col>1</xdr:col>
      <xdr:colOff>23536</xdr:colOff>
      <xdr:row>55</xdr:row>
      <xdr:rowOff>137214</xdr:rowOff>
    </xdr:from>
    <xdr:to>
      <xdr:col>8</xdr:col>
      <xdr:colOff>415864</xdr:colOff>
      <xdr:row>68</xdr:row>
      <xdr:rowOff>133648</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9"/>
        <a:stretch>
          <a:fillRect/>
        </a:stretch>
      </xdr:blipFill>
      <xdr:spPr>
        <a:xfrm>
          <a:off x="630755" y="10852839"/>
          <a:ext cx="4642859" cy="2472934"/>
        </a:xfrm>
        <a:prstGeom prst="rect">
          <a:avLst/>
        </a:prstGeom>
        <a:ln>
          <a:solidFill>
            <a:sysClr val="windowText" lastClr="000000"/>
          </a:solidFill>
        </a:ln>
      </xdr:spPr>
    </xdr:pic>
    <xdr:clientData/>
  </xdr:twoCellAnchor>
  <xdr:twoCellAnchor editAs="oneCell">
    <xdr:from>
      <xdr:col>1</xdr:col>
      <xdr:colOff>409576</xdr:colOff>
      <xdr:row>4</xdr:row>
      <xdr:rowOff>142876</xdr:rowOff>
    </xdr:from>
    <xdr:to>
      <xdr:col>2</xdr:col>
      <xdr:colOff>57150</xdr:colOff>
      <xdr:row>6</xdr:row>
      <xdr:rowOff>38100</xdr:rowOff>
    </xdr:to>
    <xdr:pic>
      <xdr:nvPicPr>
        <xdr:cNvPr id="31" name="Picture 30" descr="C:\Users\MBubness\Documents\Gates - School BP - SSS\SSS Re-design\Uploads to new SSS\Guide.png">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19176" y="914401"/>
          <a:ext cx="257174" cy="257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685800</xdr:colOff>
      <xdr:row>29</xdr:row>
      <xdr:rowOff>114300</xdr:rowOff>
    </xdr:from>
    <xdr:to>
      <xdr:col>5</xdr:col>
      <xdr:colOff>359353</xdr:colOff>
      <xdr:row>29</xdr:row>
      <xdr:rowOff>836432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143750" y="741045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781050</xdr:colOff>
      <xdr:row>30</xdr:row>
      <xdr:rowOff>95250</xdr:rowOff>
    </xdr:from>
    <xdr:to>
      <xdr:col>5</xdr:col>
      <xdr:colOff>368878</xdr:colOff>
      <xdr:row>30</xdr:row>
      <xdr:rowOff>817382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8429625" y="856297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781050</xdr:colOff>
      <xdr:row>41</xdr:row>
      <xdr:rowOff>133350</xdr:rowOff>
    </xdr:from>
    <xdr:to>
      <xdr:col>5</xdr:col>
      <xdr:colOff>368878</xdr:colOff>
      <xdr:row>41</xdr:row>
      <xdr:rowOff>855482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896225" y="1120140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495300</xdr:colOff>
      <xdr:row>49</xdr:row>
      <xdr:rowOff>123825</xdr:rowOff>
    </xdr:from>
    <xdr:to>
      <xdr:col>5</xdr:col>
      <xdr:colOff>387928</xdr:colOff>
      <xdr:row>49</xdr:row>
      <xdr:rowOff>845957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9134475" y="1127760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447675</xdr:colOff>
      <xdr:row>22</xdr:row>
      <xdr:rowOff>76200</xdr:rowOff>
    </xdr:from>
    <xdr:to>
      <xdr:col>5</xdr:col>
      <xdr:colOff>359353</xdr:colOff>
      <xdr:row>22</xdr:row>
      <xdr:rowOff>798332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276975" y="545782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609600</xdr:colOff>
      <xdr:row>19</xdr:row>
      <xdr:rowOff>114300</xdr:rowOff>
    </xdr:from>
    <xdr:to>
      <xdr:col>5</xdr:col>
      <xdr:colOff>368878</xdr:colOff>
      <xdr:row>19</xdr:row>
      <xdr:rowOff>836432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8229600" y="587692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495300</xdr:colOff>
      <xdr:row>28</xdr:row>
      <xdr:rowOff>95250</xdr:rowOff>
    </xdr:from>
    <xdr:to>
      <xdr:col>5</xdr:col>
      <xdr:colOff>359353</xdr:colOff>
      <xdr:row>28</xdr:row>
      <xdr:rowOff>817382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8210550" y="841057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847725</xdr:colOff>
      <xdr:row>30</xdr:row>
      <xdr:rowOff>133350</xdr:rowOff>
    </xdr:from>
    <xdr:to>
      <xdr:col>5</xdr:col>
      <xdr:colOff>359353</xdr:colOff>
      <xdr:row>30</xdr:row>
      <xdr:rowOff>855482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9344025" y="777240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695325</xdr:colOff>
      <xdr:row>42</xdr:row>
      <xdr:rowOff>123825</xdr:rowOff>
    </xdr:from>
    <xdr:to>
      <xdr:col>5</xdr:col>
      <xdr:colOff>368878</xdr:colOff>
      <xdr:row>42</xdr:row>
      <xdr:rowOff>845957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629400" y="1168717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3</xdr:col>
      <xdr:colOff>828675</xdr:colOff>
      <xdr:row>33</xdr:row>
      <xdr:rowOff>104775</xdr:rowOff>
    </xdr:from>
    <xdr:to>
      <xdr:col>5</xdr:col>
      <xdr:colOff>368878</xdr:colOff>
      <xdr:row>33</xdr:row>
      <xdr:rowOff>826907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9458325" y="984885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5876925</xdr:colOff>
      <xdr:row>0</xdr:row>
      <xdr:rowOff>94298</xdr:rowOff>
    </xdr:from>
    <xdr:to>
      <xdr:col>5</xdr:col>
      <xdr:colOff>0</xdr:colOff>
      <xdr:row>1</xdr:row>
      <xdr:rowOff>134303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8353425" y="94298"/>
          <a:ext cx="1219200" cy="440055"/>
        </a:xfrm>
        <a:prstGeom prst="rect">
          <a:avLst/>
        </a:prstGeom>
        <a:solidFill>
          <a:srgbClr val="E04344"/>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a:t>Return to Instructions</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790575</xdr:colOff>
      <xdr:row>33</xdr:row>
      <xdr:rowOff>104775</xdr:rowOff>
    </xdr:from>
    <xdr:to>
      <xdr:col>5</xdr:col>
      <xdr:colOff>378403</xdr:colOff>
      <xdr:row>33</xdr:row>
      <xdr:rowOff>826907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7905750" y="833437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781050</xdr:colOff>
      <xdr:row>37</xdr:row>
      <xdr:rowOff>95250</xdr:rowOff>
    </xdr:from>
    <xdr:to>
      <xdr:col>5</xdr:col>
      <xdr:colOff>368878</xdr:colOff>
      <xdr:row>37</xdr:row>
      <xdr:rowOff>817382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9772650" y="921067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3</xdr:col>
      <xdr:colOff>581025</xdr:colOff>
      <xdr:row>43</xdr:row>
      <xdr:rowOff>104775</xdr:rowOff>
    </xdr:from>
    <xdr:to>
      <xdr:col>5</xdr:col>
      <xdr:colOff>359353</xdr:colOff>
      <xdr:row>43</xdr:row>
      <xdr:rowOff>826907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7515225" y="1135380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3</xdr:col>
      <xdr:colOff>790575</xdr:colOff>
      <xdr:row>54</xdr:row>
      <xdr:rowOff>85725</xdr:rowOff>
    </xdr:from>
    <xdr:to>
      <xdr:col>5</xdr:col>
      <xdr:colOff>378403</xdr:colOff>
      <xdr:row>54</xdr:row>
      <xdr:rowOff>807857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8410575" y="1368742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3</xdr:col>
      <xdr:colOff>790575</xdr:colOff>
      <xdr:row>67</xdr:row>
      <xdr:rowOff>152400</xdr:rowOff>
    </xdr:from>
    <xdr:to>
      <xdr:col>6</xdr:col>
      <xdr:colOff>378403</xdr:colOff>
      <xdr:row>67</xdr:row>
      <xdr:rowOff>874532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8991600" y="1796415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425450</xdr:colOff>
          <xdr:row>3</xdr:row>
          <xdr:rowOff>38100</xdr:rowOff>
        </xdr:from>
        <xdr:to>
          <xdr:col>7</xdr:col>
          <xdr:colOff>2101850</xdr:colOff>
          <xdr:row>3</xdr:row>
          <xdr:rowOff>361950</xdr:rowOff>
        </xdr:to>
        <xdr:sp macro="" textlink="">
          <xdr:nvSpPr>
            <xdr:cNvPr id="66561" name="CheckBox1" hidden="1">
              <a:extLst>
                <a:ext uri="{63B3BB69-23CF-44E3-9099-C40C66FF867C}">
                  <a14:compatExt spid="_x0000_s66561"/>
                </a:ext>
                <a:ext uri="{FF2B5EF4-FFF2-40B4-BE49-F238E27FC236}">
                  <a16:creationId xmlns:a16="http://schemas.microsoft.com/office/drawing/2014/main" id="{00000000-0008-0000-2300-00000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4</xdr:row>
          <xdr:rowOff>38100</xdr:rowOff>
        </xdr:from>
        <xdr:to>
          <xdr:col>7</xdr:col>
          <xdr:colOff>2101850</xdr:colOff>
          <xdr:row>4</xdr:row>
          <xdr:rowOff>361950</xdr:rowOff>
        </xdr:to>
        <xdr:sp macro="" textlink="">
          <xdr:nvSpPr>
            <xdr:cNvPr id="66562" name="CheckBox2" hidden="1">
              <a:extLst>
                <a:ext uri="{63B3BB69-23CF-44E3-9099-C40C66FF867C}">
                  <a14:compatExt spid="_x0000_s66562"/>
                </a:ext>
                <a:ext uri="{FF2B5EF4-FFF2-40B4-BE49-F238E27FC236}">
                  <a16:creationId xmlns:a16="http://schemas.microsoft.com/office/drawing/2014/main" id="{00000000-0008-0000-2300-00000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5</xdr:row>
          <xdr:rowOff>38100</xdr:rowOff>
        </xdr:from>
        <xdr:to>
          <xdr:col>7</xdr:col>
          <xdr:colOff>2101850</xdr:colOff>
          <xdr:row>5</xdr:row>
          <xdr:rowOff>361950</xdr:rowOff>
        </xdr:to>
        <xdr:sp macro="" textlink="">
          <xdr:nvSpPr>
            <xdr:cNvPr id="66563" name="CheckBox3" hidden="1">
              <a:extLst>
                <a:ext uri="{63B3BB69-23CF-44E3-9099-C40C66FF867C}">
                  <a14:compatExt spid="_x0000_s66563"/>
                </a:ext>
                <a:ext uri="{FF2B5EF4-FFF2-40B4-BE49-F238E27FC236}">
                  <a16:creationId xmlns:a16="http://schemas.microsoft.com/office/drawing/2014/main" id="{00000000-0008-0000-2300-000003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6</xdr:row>
          <xdr:rowOff>38100</xdr:rowOff>
        </xdr:from>
        <xdr:to>
          <xdr:col>7</xdr:col>
          <xdr:colOff>2101850</xdr:colOff>
          <xdr:row>6</xdr:row>
          <xdr:rowOff>361950</xdr:rowOff>
        </xdr:to>
        <xdr:sp macro="" textlink="">
          <xdr:nvSpPr>
            <xdr:cNvPr id="66564" name="CheckBox4" hidden="1">
              <a:extLst>
                <a:ext uri="{63B3BB69-23CF-44E3-9099-C40C66FF867C}">
                  <a14:compatExt spid="_x0000_s66564"/>
                </a:ext>
                <a:ext uri="{FF2B5EF4-FFF2-40B4-BE49-F238E27FC236}">
                  <a16:creationId xmlns:a16="http://schemas.microsoft.com/office/drawing/2014/main" id="{00000000-0008-0000-2300-000004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7</xdr:row>
          <xdr:rowOff>38100</xdr:rowOff>
        </xdr:from>
        <xdr:to>
          <xdr:col>7</xdr:col>
          <xdr:colOff>2101850</xdr:colOff>
          <xdr:row>7</xdr:row>
          <xdr:rowOff>361950</xdr:rowOff>
        </xdr:to>
        <xdr:sp macro="" textlink="">
          <xdr:nvSpPr>
            <xdr:cNvPr id="66565" name="CheckBox5" hidden="1">
              <a:extLst>
                <a:ext uri="{63B3BB69-23CF-44E3-9099-C40C66FF867C}">
                  <a14:compatExt spid="_x0000_s66565"/>
                </a:ext>
                <a:ext uri="{FF2B5EF4-FFF2-40B4-BE49-F238E27FC236}">
                  <a16:creationId xmlns:a16="http://schemas.microsoft.com/office/drawing/2014/main" id="{00000000-0008-0000-2300-000005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8</xdr:row>
          <xdr:rowOff>38100</xdr:rowOff>
        </xdr:from>
        <xdr:to>
          <xdr:col>7</xdr:col>
          <xdr:colOff>2101850</xdr:colOff>
          <xdr:row>8</xdr:row>
          <xdr:rowOff>361950</xdr:rowOff>
        </xdr:to>
        <xdr:sp macro="" textlink="">
          <xdr:nvSpPr>
            <xdr:cNvPr id="66566" name="CheckBox6" hidden="1">
              <a:extLst>
                <a:ext uri="{63B3BB69-23CF-44E3-9099-C40C66FF867C}">
                  <a14:compatExt spid="_x0000_s66566"/>
                </a:ext>
                <a:ext uri="{FF2B5EF4-FFF2-40B4-BE49-F238E27FC236}">
                  <a16:creationId xmlns:a16="http://schemas.microsoft.com/office/drawing/2014/main" id="{00000000-0008-0000-2300-000006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9</xdr:row>
          <xdr:rowOff>38100</xdr:rowOff>
        </xdr:from>
        <xdr:to>
          <xdr:col>7</xdr:col>
          <xdr:colOff>2101850</xdr:colOff>
          <xdr:row>9</xdr:row>
          <xdr:rowOff>361950</xdr:rowOff>
        </xdr:to>
        <xdr:sp macro="" textlink="">
          <xdr:nvSpPr>
            <xdr:cNvPr id="66567" name="CheckBox7" hidden="1">
              <a:extLst>
                <a:ext uri="{63B3BB69-23CF-44E3-9099-C40C66FF867C}">
                  <a14:compatExt spid="_x0000_s66567"/>
                </a:ext>
                <a:ext uri="{FF2B5EF4-FFF2-40B4-BE49-F238E27FC236}">
                  <a16:creationId xmlns:a16="http://schemas.microsoft.com/office/drawing/2014/main" id="{00000000-0008-0000-2300-000007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10</xdr:row>
          <xdr:rowOff>38100</xdr:rowOff>
        </xdr:from>
        <xdr:to>
          <xdr:col>7</xdr:col>
          <xdr:colOff>2101850</xdr:colOff>
          <xdr:row>10</xdr:row>
          <xdr:rowOff>361950</xdr:rowOff>
        </xdr:to>
        <xdr:sp macro="" textlink="">
          <xdr:nvSpPr>
            <xdr:cNvPr id="66568" name="CheckBox8" hidden="1">
              <a:extLst>
                <a:ext uri="{63B3BB69-23CF-44E3-9099-C40C66FF867C}">
                  <a14:compatExt spid="_x0000_s66568"/>
                </a:ext>
                <a:ext uri="{FF2B5EF4-FFF2-40B4-BE49-F238E27FC236}">
                  <a16:creationId xmlns:a16="http://schemas.microsoft.com/office/drawing/2014/main" id="{00000000-0008-0000-2300-000008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11</xdr:row>
          <xdr:rowOff>38100</xdr:rowOff>
        </xdr:from>
        <xdr:to>
          <xdr:col>7</xdr:col>
          <xdr:colOff>2101850</xdr:colOff>
          <xdr:row>11</xdr:row>
          <xdr:rowOff>361950</xdr:rowOff>
        </xdr:to>
        <xdr:sp macro="" textlink="">
          <xdr:nvSpPr>
            <xdr:cNvPr id="66569" name="CheckBox9" hidden="1">
              <a:extLst>
                <a:ext uri="{63B3BB69-23CF-44E3-9099-C40C66FF867C}">
                  <a14:compatExt spid="_x0000_s66569"/>
                </a:ext>
                <a:ext uri="{FF2B5EF4-FFF2-40B4-BE49-F238E27FC236}">
                  <a16:creationId xmlns:a16="http://schemas.microsoft.com/office/drawing/2014/main" id="{00000000-0008-0000-2300-000009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12</xdr:row>
          <xdr:rowOff>38100</xdr:rowOff>
        </xdr:from>
        <xdr:to>
          <xdr:col>7</xdr:col>
          <xdr:colOff>2101850</xdr:colOff>
          <xdr:row>12</xdr:row>
          <xdr:rowOff>361950</xdr:rowOff>
        </xdr:to>
        <xdr:sp macro="" textlink="">
          <xdr:nvSpPr>
            <xdr:cNvPr id="66570" name="CheckBox10" hidden="1">
              <a:extLst>
                <a:ext uri="{63B3BB69-23CF-44E3-9099-C40C66FF867C}">
                  <a14:compatExt spid="_x0000_s66570"/>
                </a:ext>
                <a:ext uri="{FF2B5EF4-FFF2-40B4-BE49-F238E27FC236}">
                  <a16:creationId xmlns:a16="http://schemas.microsoft.com/office/drawing/2014/main" id="{00000000-0008-0000-2300-00000A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13</xdr:row>
          <xdr:rowOff>38100</xdr:rowOff>
        </xdr:from>
        <xdr:to>
          <xdr:col>7</xdr:col>
          <xdr:colOff>2101850</xdr:colOff>
          <xdr:row>13</xdr:row>
          <xdr:rowOff>361950</xdr:rowOff>
        </xdr:to>
        <xdr:sp macro="" textlink="">
          <xdr:nvSpPr>
            <xdr:cNvPr id="66571" name="CheckBox11" hidden="1">
              <a:extLst>
                <a:ext uri="{63B3BB69-23CF-44E3-9099-C40C66FF867C}">
                  <a14:compatExt spid="_x0000_s66571"/>
                </a:ext>
                <a:ext uri="{FF2B5EF4-FFF2-40B4-BE49-F238E27FC236}">
                  <a16:creationId xmlns:a16="http://schemas.microsoft.com/office/drawing/2014/main" id="{00000000-0008-0000-2300-00000B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14</xdr:row>
          <xdr:rowOff>38100</xdr:rowOff>
        </xdr:from>
        <xdr:to>
          <xdr:col>7</xdr:col>
          <xdr:colOff>2101850</xdr:colOff>
          <xdr:row>14</xdr:row>
          <xdr:rowOff>361950</xdr:rowOff>
        </xdr:to>
        <xdr:sp macro="" textlink="">
          <xdr:nvSpPr>
            <xdr:cNvPr id="66572" name="CheckBox12" hidden="1">
              <a:extLst>
                <a:ext uri="{63B3BB69-23CF-44E3-9099-C40C66FF867C}">
                  <a14:compatExt spid="_x0000_s66572"/>
                </a:ext>
                <a:ext uri="{FF2B5EF4-FFF2-40B4-BE49-F238E27FC236}">
                  <a16:creationId xmlns:a16="http://schemas.microsoft.com/office/drawing/2014/main" id="{00000000-0008-0000-2300-00000C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18</xdr:row>
          <xdr:rowOff>38100</xdr:rowOff>
        </xdr:from>
        <xdr:to>
          <xdr:col>7</xdr:col>
          <xdr:colOff>2101850</xdr:colOff>
          <xdr:row>18</xdr:row>
          <xdr:rowOff>368300</xdr:rowOff>
        </xdr:to>
        <xdr:sp macro="" textlink="">
          <xdr:nvSpPr>
            <xdr:cNvPr id="66573" name="CheckBox13" hidden="1">
              <a:extLst>
                <a:ext uri="{63B3BB69-23CF-44E3-9099-C40C66FF867C}">
                  <a14:compatExt spid="_x0000_s66573"/>
                </a:ext>
                <a:ext uri="{FF2B5EF4-FFF2-40B4-BE49-F238E27FC236}">
                  <a16:creationId xmlns:a16="http://schemas.microsoft.com/office/drawing/2014/main" id="{00000000-0008-0000-2300-00000D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16</xdr:row>
          <xdr:rowOff>38100</xdr:rowOff>
        </xdr:from>
        <xdr:to>
          <xdr:col>7</xdr:col>
          <xdr:colOff>2101850</xdr:colOff>
          <xdr:row>16</xdr:row>
          <xdr:rowOff>361950</xdr:rowOff>
        </xdr:to>
        <xdr:sp macro="" textlink="">
          <xdr:nvSpPr>
            <xdr:cNvPr id="66574" name="CheckBox14" hidden="1">
              <a:extLst>
                <a:ext uri="{63B3BB69-23CF-44E3-9099-C40C66FF867C}">
                  <a14:compatExt spid="_x0000_s66574"/>
                </a:ext>
                <a:ext uri="{FF2B5EF4-FFF2-40B4-BE49-F238E27FC236}">
                  <a16:creationId xmlns:a16="http://schemas.microsoft.com/office/drawing/2014/main" id="{00000000-0008-0000-2300-00000E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533400</xdr:colOff>
          <xdr:row>11</xdr:row>
          <xdr:rowOff>0</xdr:rowOff>
        </xdr:from>
        <xdr:to>
          <xdr:col>34</xdr:col>
          <xdr:colOff>298450</xdr:colOff>
          <xdr:row>11</xdr:row>
          <xdr:rowOff>330200</xdr:rowOff>
        </xdr:to>
        <xdr:sp macro="" textlink="">
          <xdr:nvSpPr>
            <xdr:cNvPr id="66575" name="CheckBox15" hidden="1">
              <a:extLst>
                <a:ext uri="{63B3BB69-23CF-44E3-9099-C40C66FF867C}">
                  <a14:compatExt spid="_x0000_s66575"/>
                </a:ext>
                <a:ext uri="{FF2B5EF4-FFF2-40B4-BE49-F238E27FC236}">
                  <a16:creationId xmlns:a16="http://schemas.microsoft.com/office/drawing/2014/main" id="{00000000-0008-0000-2300-00000F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15</xdr:row>
          <xdr:rowOff>38100</xdr:rowOff>
        </xdr:from>
        <xdr:to>
          <xdr:col>7</xdr:col>
          <xdr:colOff>2101850</xdr:colOff>
          <xdr:row>15</xdr:row>
          <xdr:rowOff>361950</xdr:rowOff>
        </xdr:to>
        <xdr:sp macro="" textlink="">
          <xdr:nvSpPr>
            <xdr:cNvPr id="66576" name="CheckBox16" hidden="1">
              <a:extLst>
                <a:ext uri="{63B3BB69-23CF-44E3-9099-C40C66FF867C}">
                  <a14:compatExt spid="_x0000_s66576"/>
                </a:ext>
                <a:ext uri="{FF2B5EF4-FFF2-40B4-BE49-F238E27FC236}">
                  <a16:creationId xmlns:a16="http://schemas.microsoft.com/office/drawing/2014/main" id="{00000000-0008-0000-2300-000010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19</xdr:row>
          <xdr:rowOff>31750</xdr:rowOff>
        </xdr:from>
        <xdr:to>
          <xdr:col>7</xdr:col>
          <xdr:colOff>2101850</xdr:colOff>
          <xdr:row>19</xdr:row>
          <xdr:rowOff>355600</xdr:rowOff>
        </xdr:to>
        <xdr:sp macro="" textlink="">
          <xdr:nvSpPr>
            <xdr:cNvPr id="66577" name="CheckBox17" hidden="1">
              <a:extLst>
                <a:ext uri="{63B3BB69-23CF-44E3-9099-C40C66FF867C}">
                  <a14:compatExt spid="_x0000_s66577"/>
                </a:ext>
                <a:ext uri="{FF2B5EF4-FFF2-40B4-BE49-F238E27FC236}">
                  <a16:creationId xmlns:a16="http://schemas.microsoft.com/office/drawing/2014/main" id="{00000000-0008-0000-2300-00001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20</xdr:row>
          <xdr:rowOff>31750</xdr:rowOff>
        </xdr:from>
        <xdr:to>
          <xdr:col>7</xdr:col>
          <xdr:colOff>2101850</xdr:colOff>
          <xdr:row>20</xdr:row>
          <xdr:rowOff>355600</xdr:rowOff>
        </xdr:to>
        <xdr:sp macro="" textlink="">
          <xdr:nvSpPr>
            <xdr:cNvPr id="66578" name="CheckBox18" hidden="1">
              <a:extLst>
                <a:ext uri="{63B3BB69-23CF-44E3-9099-C40C66FF867C}">
                  <a14:compatExt spid="_x0000_s66578"/>
                </a:ext>
                <a:ext uri="{FF2B5EF4-FFF2-40B4-BE49-F238E27FC236}">
                  <a16:creationId xmlns:a16="http://schemas.microsoft.com/office/drawing/2014/main" id="{00000000-0008-0000-2300-00001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21</xdr:row>
          <xdr:rowOff>31750</xdr:rowOff>
        </xdr:from>
        <xdr:to>
          <xdr:col>7</xdr:col>
          <xdr:colOff>2101850</xdr:colOff>
          <xdr:row>21</xdr:row>
          <xdr:rowOff>355600</xdr:rowOff>
        </xdr:to>
        <xdr:sp macro="" textlink="">
          <xdr:nvSpPr>
            <xdr:cNvPr id="66579" name="CheckBox19" hidden="1">
              <a:extLst>
                <a:ext uri="{63B3BB69-23CF-44E3-9099-C40C66FF867C}">
                  <a14:compatExt spid="_x0000_s66579"/>
                </a:ext>
                <a:ext uri="{FF2B5EF4-FFF2-40B4-BE49-F238E27FC236}">
                  <a16:creationId xmlns:a16="http://schemas.microsoft.com/office/drawing/2014/main" id="{00000000-0008-0000-2300-000013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22</xdr:row>
          <xdr:rowOff>31750</xdr:rowOff>
        </xdr:from>
        <xdr:to>
          <xdr:col>7</xdr:col>
          <xdr:colOff>2101850</xdr:colOff>
          <xdr:row>22</xdr:row>
          <xdr:rowOff>355600</xdr:rowOff>
        </xdr:to>
        <xdr:sp macro="" textlink="">
          <xdr:nvSpPr>
            <xdr:cNvPr id="66580" name="CheckBox20" hidden="1">
              <a:extLst>
                <a:ext uri="{63B3BB69-23CF-44E3-9099-C40C66FF867C}">
                  <a14:compatExt spid="_x0000_s66580"/>
                </a:ext>
                <a:ext uri="{FF2B5EF4-FFF2-40B4-BE49-F238E27FC236}">
                  <a16:creationId xmlns:a16="http://schemas.microsoft.com/office/drawing/2014/main" id="{00000000-0008-0000-2300-000014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23</xdr:row>
          <xdr:rowOff>31750</xdr:rowOff>
        </xdr:from>
        <xdr:to>
          <xdr:col>7</xdr:col>
          <xdr:colOff>2101850</xdr:colOff>
          <xdr:row>23</xdr:row>
          <xdr:rowOff>355600</xdr:rowOff>
        </xdr:to>
        <xdr:sp macro="" textlink="">
          <xdr:nvSpPr>
            <xdr:cNvPr id="66581" name="CheckBox21" hidden="1">
              <a:extLst>
                <a:ext uri="{63B3BB69-23CF-44E3-9099-C40C66FF867C}">
                  <a14:compatExt spid="_x0000_s66581"/>
                </a:ext>
                <a:ext uri="{FF2B5EF4-FFF2-40B4-BE49-F238E27FC236}">
                  <a16:creationId xmlns:a16="http://schemas.microsoft.com/office/drawing/2014/main" id="{00000000-0008-0000-2300-000015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24</xdr:row>
          <xdr:rowOff>31750</xdr:rowOff>
        </xdr:from>
        <xdr:to>
          <xdr:col>7</xdr:col>
          <xdr:colOff>2101850</xdr:colOff>
          <xdr:row>24</xdr:row>
          <xdr:rowOff>355600</xdr:rowOff>
        </xdr:to>
        <xdr:sp macro="" textlink="">
          <xdr:nvSpPr>
            <xdr:cNvPr id="66582" name="CheckBox22" hidden="1">
              <a:extLst>
                <a:ext uri="{63B3BB69-23CF-44E3-9099-C40C66FF867C}">
                  <a14:compatExt spid="_x0000_s66582"/>
                </a:ext>
                <a:ext uri="{FF2B5EF4-FFF2-40B4-BE49-F238E27FC236}">
                  <a16:creationId xmlns:a16="http://schemas.microsoft.com/office/drawing/2014/main" id="{00000000-0008-0000-2300-000016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25</xdr:row>
          <xdr:rowOff>31750</xdr:rowOff>
        </xdr:from>
        <xdr:to>
          <xdr:col>7</xdr:col>
          <xdr:colOff>2101850</xdr:colOff>
          <xdr:row>25</xdr:row>
          <xdr:rowOff>355600</xdr:rowOff>
        </xdr:to>
        <xdr:sp macro="" textlink="">
          <xdr:nvSpPr>
            <xdr:cNvPr id="66583" name="CheckBox23" hidden="1">
              <a:extLst>
                <a:ext uri="{63B3BB69-23CF-44E3-9099-C40C66FF867C}">
                  <a14:compatExt spid="_x0000_s66583"/>
                </a:ext>
                <a:ext uri="{FF2B5EF4-FFF2-40B4-BE49-F238E27FC236}">
                  <a16:creationId xmlns:a16="http://schemas.microsoft.com/office/drawing/2014/main" id="{00000000-0008-0000-2300-000017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26</xdr:row>
          <xdr:rowOff>31750</xdr:rowOff>
        </xdr:from>
        <xdr:to>
          <xdr:col>7</xdr:col>
          <xdr:colOff>2101850</xdr:colOff>
          <xdr:row>26</xdr:row>
          <xdr:rowOff>355600</xdr:rowOff>
        </xdr:to>
        <xdr:sp macro="" textlink="">
          <xdr:nvSpPr>
            <xdr:cNvPr id="66584" name="CheckBox24" hidden="1">
              <a:extLst>
                <a:ext uri="{63B3BB69-23CF-44E3-9099-C40C66FF867C}">
                  <a14:compatExt spid="_x0000_s66584"/>
                </a:ext>
                <a:ext uri="{FF2B5EF4-FFF2-40B4-BE49-F238E27FC236}">
                  <a16:creationId xmlns:a16="http://schemas.microsoft.com/office/drawing/2014/main" id="{00000000-0008-0000-2300-000018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27</xdr:row>
          <xdr:rowOff>31750</xdr:rowOff>
        </xdr:from>
        <xdr:to>
          <xdr:col>7</xdr:col>
          <xdr:colOff>2101850</xdr:colOff>
          <xdr:row>27</xdr:row>
          <xdr:rowOff>355600</xdr:rowOff>
        </xdr:to>
        <xdr:sp macro="" textlink="">
          <xdr:nvSpPr>
            <xdr:cNvPr id="66585" name="CheckBox25" hidden="1">
              <a:extLst>
                <a:ext uri="{63B3BB69-23CF-44E3-9099-C40C66FF867C}">
                  <a14:compatExt spid="_x0000_s66585"/>
                </a:ext>
                <a:ext uri="{FF2B5EF4-FFF2-40B4-BE49-F238E27FC236}">
                  <a16:creationId xmlns:a16="http://schemas.microsoft.com/office/drawing/2014/main" id="{00000000-0008-0000-2300-000019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28</xdr:row>
          <xdr:rowOff>31750</xdr:rowOff>
        </xdr:from>
        <xdr:to>
          <xdr:col>7</xdr:col>
          <xdr:colOff>2101850</xdr:colOff>
          <xdr:row>28</xdr:row>
          <xdr:rowOff>361950</xdr:rowOff>
        </xdr:to>
        <xdr:sp macro="" textlink="">
          <xdr:nvSpPr>
            <xdr:cNvPr id="66586" name="CheckBox26" hidden="1">
              <a:extLst>
                <a:ext uri="{63B3BB69-23CF-44E3-9099-C40C66FF867C}">
                  <a14:compatExt spid="_x0000_s66586"/>
                </a:ext>
                <a:ext uri="{FF2B5EF4-FFF2-40B4-BE49-F238E27FC236}">
                  <a16:creationId xmlns:a16="http://schemas.microsoft.com/office/drawing/2014/main" id="{00000000-0008-0000-2300-00001A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29</xdr:row>
          <xdr:rowOff>31750</xdr:rowOff>
        </xdr:from>
        <xdr:to>
          <xdr:col>7</xdr:col>
          <xdr:colOff>2101850</xdr:colOff>
          <xdr:row>29</xdr:row>
          <xdr:rowOff>361950</xdr:rowOff>
        </xdr:to>
        <xdr:sp macro="" textlink="">
          <xdr:nvSpPr>
            <xdr:cNvPr id="66587" name="CheckBox27" hidden="1">
              <a:extLst>
                <a:ext uri="{63B3BB69-23CF-44E3-9099-C40C66FF867C}">
                  <a14:compatExt spid="_x0000_s66587"/>
                </a:ext>
                <a:ext uri="{FF2B5EF4-FFF2-40B4-BE49-F238E27FC236}">
                  <a16:creationId xmlns:a16="http://schemas.microsoft.com/office/drawing/2014/main" id="{00000000-0008-0000-2300-00001B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30</xdr:row>
          <xdr:rowOff>31750</xdr:rowOff>
        </xdr:from>
        <xdr:to>
          <xdr:col>7</xdr:col>
          <xdr:colOff>2101850</xdr:colOff>
          <xdr:row>30</xdr:row>
          <xdr:rowOff>361950</xdr:rowOff>
        </xdr:to>
        <xdr:sp macro="" textlink="">
          <xdr:nvSpPr>
            <xdr:cNvPr id="66588" name="CheckBox28" hidden="1">
              <a:extLst>
                <a:ext uri="{63B3BB69-23CF-44E3-9099-C40C66FF867C}">
                  <a14:compatExt spid="_x0000_s66588"/>
                </a:ext>
                <a:ext uri="{FF2B5EF4-FFF2-40B4-BE49-F238E27FC236}">
                  <a16:creationId xmlns:a16="http://schemas.microsoft.com/office/drawing/2014/main" id="{00000000-0008-0000-2300-00001C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654843</xdr:colOff>
      <xdr:row>0</xdr:row>
      <xdr:rowOff>142875</xdr:rowOff>
    </xdr:from>
    <xdr:to>
      <xdr:col>4</xdr:col>
      <xdr:colOff>4895849</xdr:colOff>
      <xdr:row>1</xdr:row>
      <xdr:rowOff>71437</xdr:rowOff>
    </xdr:to>
    <xdr:sp macro="" textlink="">
      <xdr:nvSpPr>
        <xdr:cNvPr id="33" name="TextBox 32">
          <a:extLst>
            <a:ext uri="{FF2B5EF4-FFF2-40B4-BE49-F238E27FC236}">
              <a16:creationId xmlns:a16="http://schemas.microsoft.com/office/drawing/2014/main" id="{00000000-0008-0000-2300-000021000000}"/>
            </a:ext>
          </a:extLst>
        </xdr:cNvPr>
        <xdr:cNvSpPr txBox="1"/>
      </xdr:nvSpPr>
      <xdr:spPr>
        <a:xfrm>
          <a:off x="2964656" y="142875"/>
          <a:ext cx="424100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4</xdr:col>
      <xdr:colOff>785811</xdr:colOff>
      <xdr:row>0</xdr:row>
      <xdr:rowOff>219325</xdr:rowOff>
    </xdr:from>
    <xdr:to>
      <xdr:col>4</xdr:col>
      <xdr:colOff>968885</xdr:colOff>
      <xdr:row>0</xdr:row>
      <xdr:rowOff>364105</xdr:rowOff>
    </xdr:to>
    <xdr:sp macro="" textlink="">
      <xdr:nvSpPr>
        <xdr:cNvPr id="34" name="Rectangle 33">
          <a:extLst>
            <a:ext uri="{FF2B5EF4-FFF2-40B4-BE49-F238E27FC236}">
              <a16:creationId xmlns:a16="http://schemas.microsoft.com/office/drawing/2014/main" id="{00000000-0008-0000-2300-000022000000}"/>
            </a:ext>
          </a:extLst>
        </xdr:cNvPr>
        <xdr:cNvSpPr/>
      </xdr:nvSpPr>
      <xdr:spPr>
        <a:xfrm>
          <a:off x="3095624" y="219325"/>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4</xdr:col>
      <xdr:colOff>3319744</xdr:colOff>
      <xdr:row>0</xdr:row>
      <xdr:rowOff>228934</xdr:rowOff>
    </xdr:from>
    <xdr:to>
      <xdr:col>4</xdr:col>
      <xdr:colOff>3502818</xdr:colOff>
      <xdr:row>0</xdr:row>
      <xdr:rowOff>373714</xdr:rowOff>
    </xdr:to>
    <xdr:sp macro="" textlink="">
      <xdr:nvSpPr>
        <xdr:cNvPr id="35" name="Rectangle 34">
          <a:extLst>
            <a:ext uri="{FF2B5EF4-FFF2-40B4-BE49-F238E27FC236}">
              <a16:creationId xmlns:a16="http://schemas.microsoft.com/office/drawing/2014/main" id="{00000000-0008-0000-2300-000023000000}"/>
            </a:ext>
          </a:extLst>
        </xdr:cNvPr>
        <xdr:cNvSpPr/>
      </xdr:nvSpPr>
      <xdr:spPr>
        <a:xfrm>
          <a:off x="5629557" y="228934"/>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4</xdr:col>
      <xdr:colOff>1819557</xdr:colOff>
      <xdr:row>0</xdr:row>
      <xdr:rowOff>228934</xdr:rowOff>
    </xdr:from>
    <xdr:to>
      <xdr:col>4</xdr:col>
      <xdr:colOff>2002631</xdr:colOff>
      <xdr:row>0</xdr:row>
      <xdr:rowOff>373714</xdr:rowOff>
    </xdr:to>
    <xdr:sp macro="" textlink="">
      <xdr:nvSpPr>
        <xdr:cNvPr id="36" name="Rectangle 35">
          <a:extLst>
            <a:ext uri="{FF2B5EF4-FFF2-40B4-BE49-F238E27FC236}">
              <a16:creationId xmlns:a16="http://schemas.microsoft.com/office/drawing/2014/main" id="{00000000-0008-0000-2300-000024000000}"/>
            </a:ext>
          </a:extLst>
        </xdr:cNvPr>
        <xdr:cNvSpPr/>
      </xdr:nvSpPr>
      <xdr:spPr>
        <a:xfrm>
          <a:off x="4129370" y="228934"/>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8</xdr:col>
      <xdr:colOff>273848</xdr:colOff>
      <xdr:row>0</xdr:row>
      <xdr:rowOff>119060</xdr:rowOff>
    </xdr:from>
    <xdr:to>
      <xdr:col>15</xdr:col>
      <xdr:colOff>130969</xdr:colOff>
      <xdr:row>3</xdr:row>
      <xdr:rowOff>0</xdr:rowOff>
    </xdr:to>
    <xdr:sp macro="" textlink="">
      <xdr:nvSpPr>
        <xdr:cNvPr id="2" name="Rectangular Callout 1">
          <a:extLst>
            <a:ext uri="{FF2B5EF4-FFF2-40B4-BE49-F238E27FC236}">
              <a16:creationId xmlns:a16="http://schemas.microsoft.com/office/drawing/2014/main" id="{00000000-0008-0000-2300-000002000000}"/>
            </a:ext>
          </a:extLst>
        </xdr:cNvPr>
        <xdr:cNvSpPr/>
      </xdr:nvSpPr>
      <xdr:spPr>
        <a:xfrm>
          <a:off x="14597067" y="119060"/>
          <a:ext cx="2274090" cy="1226346"/>
        </a:xfrm>
        <a:prstGeom prst="wedgeRectCallout">
          <a:avLst>
            <a:gd name="adj1" fmla="val -61588"/>
            <a:gd name="adj2" fmla="val 809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By checking</a:t>
          </a:r>
          <a:r>
            <a:rPr lang="en-US" sz="1100" baseline="0"/>
            <a:t> a box you will show the relevant sizing tab. If your macros are not working, you can show the tab by right clicking on any tab, selecting "unhide" and then selecting the tab you wish to view</a:t>
          </a:r>
          <a:endParaRPr lang="en-US" sz="1100"/>
        </a:p>
      </xdr:txBody>
    </xdr:sp>
    <xdr:clientData/>
  </xdr:twoCellAnchor>
  <xdr:twoCellAnchor>
    <xdr:from>
      <xdr:col>4</xdr:col>
      <xdr:colOff>5214937</xdr:colOff>
      <xdr:row>0</xdr:row>
      <xdr:rowOff>95250</xdr:rowOff>
    </xdr:from>
    <xdr:to>
      <xdr:col>4</xdr:col>
      <xdr:colOff>6434137</xdr:colOff>
      <xdr:row>1</xdr:row>
      <xdr:rowOff>130492</xdr:rowOff>
    </xdr:to>
    <xdr:sp macro="" textlink="">
      <xdr:nvSpPr>
        <xdr:cNvPr id="38" name="Rectangle 37">
          <a:hlinkClick xmlns:r="http://schemas.openxmlformats.org/officeDocument/2006/relationships" r:id="rId1"/>
          <a:extLst>
            <a:ext uri="{FF2B5EF4-FFF2-40B4-BE49-F238E27FC236}">
              <a16:creationId xmlns:a16="http://schemas.microsoft.com/office/drawing/2014/main" id="{00000000-0008-0000-2300-000026000000}"/>
            </a:ext>
          </a:extLst>
        </xdr:cNvPr>
        <xdr:cNvSpPr/>
      </xdr:nvSpPr>
      <xdr:spPr>
        <a:xfrm>
          <a:off x="7524750" y="95250"/>
          <a:ext cx="1219200" cy="44005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a:t>Return to Instructions</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257014</xdr:colOff>
      <xdr:row>4</xdr:row>
      <xdr:rowOff>128859</xdr:rowOff>
    </xdr:from>
    <xdr:to>
      <xdr:col>2</xdr:col>
      <xdr:colOff>1480288</xdr:colOff>
      <xdr:row>8</xdr:row>
      <xdr:rowOff>33609</xdr:rowOff>
    </xdr:to>
    <xdr:sp macro="" textlink="">
      <xdr:nvSpPr>
        <xdr:cNvPr id="6" name="Rectangle 5">
          <a:extLst>
            <a:ext uri="{FF2B5EF4-FFF2-40B4-BE49-F238E27FC236}">
              <a16:creationId xmlns:a16="http://schemas.microsoft.com/office/drawing/2014/main" id="{00000000-0008-0000-2400-000006000000}"/>
            </a:ext>
          </a:extLst>
        </xdr:cNvPr>
        <xdr:cNvSpPr/>
      </xdr:nvSpPr>
      <xdr:spPr>
        <a:xfrm>
          <a:off x="866614" y="852759"/>
          <a:ext cx="3166374" cy="62865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Sizing Tools</a:t>
          </a:r>
        </a:p>
      </xdr:txBody>
    </xdr:sp>
    <xdr:clientData/>
  </xdr:twoCellAnchor>
  <xdr:twoCellAnchor>
    <xdr:from>
      <xdr:col>2</xdr:col>
      <xdr:colOff>4889499</xdr:colOff>
      <xdr:row>8</xdr:row>
      <xdr:rowOff>47625</xdr:rowOff>
    </xdr:from>
    <xdr:to>
      <xdr:col>3</xdr:col>
      <xdr:colOff>11906</xdr:colOff>
      <xdr:row>9</xdr:row>
      <xdr:rowOff>130969</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00000000-0008-0000-2400-000008000000}"/>
            </a:ext>
          </a:extLst>
        </xdr:cNvPr>
        <xdr:cNvSpPr/>
      </xdr:nvSpPr>
      <xdr:spPr>
        <a:xfrm>
          <a:off x="7377905" y="1571625"/>
          <a:ext cx="1670845" cy="27384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a:t>Return to Instructions</a:t>
          </a:r>
        </a:p>
      </xdr:txBody>
    </xdr:sp>
    <xdr:clientData/>
  </xdr:twoCellAnchor>
  <xdr:twoCellAnchor>
    <xdr:from>
      <xdr:col>2</xdr:col>
      <xdr:colOff>452438</xdr:colOff>
      <xdr:row>16</xdr:row>
      <xdr:rowOff>1738313</xdr:rowOff>
    </xdr:from>
    <xdr:to>
      <xdr:col>2</xdr:col>
      <xdr:colOff>6057902</xdr:colOff>
      <xdr:row>16</xdr:row>
      <xdr:rowOff>2250282</xdr:rowOff>
    </xdr:to>
    <xdr:grpSp>
      <xdr:nvGrpSpPr>
        <xdr:cNvPr id="9" name="Group 8">
          <a:extLst>
            <a:ext uri="{FF2B5EF4-FFF2-40B4-BE49-F238E27FC236}">
              <a16:creationId xmlns:a16="http://schemas.microsoft.com/office/drawing/2014/main" id="{00000000-0008-0000-2400-000009000000}"/>
            </a:ext>
          </a:extLst>
        </xdr:cNvPr>
        <xdr:cNvGrpSpPr/>
      </xdr:nvGrpSpPr>
      <xdr:grpSpPr>
        <a:xfrm>
          <a:off x="3048001" y="10144126"/>
          <a:ext cx="5605464" cy="511969"/>
          <a:chOff x="3376611" y="9751222"/>
          <a:chExt cx="5605464" cy="476252"/>
        </a:xfrm>
      </xdr:grpSpPr>
      <xdr:sp macro="" textlink="">
        <xdr:nvSpPr>
          <xdr:cNvPr id="10" name="Rectangle 9">
            <a:extLst>
              <a:ext uri="{FF2B5EF4-FFF2-40B4-BE49-F238E27FC236}">
                <a16:creationId xmlns:a16="http://schemas.microsoft.com/office/drawing/2014/main" id="{00000000-0008-0000-2400-00000A000000}"/>
              </a:ext>
            </a:extLst>
          </xdr:cNvPr>
          <xdr:cNvSpPr/>
        </xdr:nvSpPr>
        <xdr:spPr>
          <a:xfrm>
            <a:off x="3376611" y="9751222"/>
            <a:ext cx="5605464" cy="476252"/>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sysClr val="windowText" lastClr="000000"/>
                </a:solidFill>
                <a:effectLst/>
                <a:uLnTx/>
                <a:uFillTx/>
                <a:latin typeface="+mn-lt"/>
              </a:rPr>
              <a:t>To use special features of this tool, </a:t>
            </a:r>
            <a:r>
              <a:rPr lang="en-US" sz="1200" b="1" i="1">
                <a:solidFill>
                  <a:sysClr val="windowText" lastClr="000000"/>
                </a:solidFill>
              </a:rPr>
              <a:t>select </a:t>
            </a:r>
            <a:r>
              <a:rPr lang="en-US" sz="1200" b="1" i="1" u="sng">
                <a:solidFill>
                  <a:sysClr val="windowText" lastClr="000000"/>
                </a:solidFill>
              </a:rPr>
              <a:t>Enable Content </a:t>
            </a:r>
            <a:r>
              <a:rPr lang="en-US" sz="1200" b="1" i="1">
                <a:solidFill>
                  <a:sysClr val="windowText" lastClr="000000"/>
                </a:solidFill>
              </a:rPr>
              <a:t>and</a:t>
            </a:r>
            <a:r>
              <a:rPr lang="en-US" sz="1200" b="1" i="1" baseline="0">
                <a:solidFill>
                  <a:sysClr val="windowText" lastClr="000000"/>
                </a:solidFill>
              </a:rPr>
              <a:t> </a:t>
            </a:r>
            <a:r>
              <a:rPr lang="en-US" sz="1200" b="1" i="1" u="sng">
                <a:solidFill>
                  <a:sysClr val="windowText" lastClr="000000"/>
                </a:solidFill>
              </a:rPr>
              <a:t>Allow Macros</a:t>
            </a: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0" i="1" u="none">
                <a:solidFill>
                  <a:sysClr val="windowText" lastClr="000000"/>
                </a:solidFill>
              </a:rPr>
              <a:t>You may also use the            buttons on the top and left  to access those same features</a:t>
            </a:r>
          </a:p>
        </xdr:txBody>
      </xdr:sp>
      <xdr:pic>
        <xdr:nvPicPr>
          <xdr:cNvPr id="11" name="Picture 10">
            <a:extLst>
              <a:ext uri="{FF2B5EF4-FFF2-40B4-BE49-F238E27FC236}">
                <a16:creationId xmlns:a16="http://schemas.microsoft.com/office/drawing/2014/main" id="{00000000-0008-0000-2400-00000B000000}"/>
              </a:ext>
            </a:extLst>
          </xdr:cNvPr>
          <xdr:cNvPicPr>
            <a:picLocks noChangeAspect="1"/>
          </xdr:cNvPicPr>
        </xdr:nvPicPr>
        <xdr:blipFill rotWithShape="1">
          <a:blip xmlns:r="http://schemas.openxmlformats.org/officeDocument/2006/relationships" r:embed="rId2"/>
          <a:srcRect l="41046" t="46231" r="44918" b="34376"/>
          <a:stretch/>
        </xdr:blipFill>
        <xdr:spPr>
          <a:xfrm>
            <a:off x="4886827" y="10014414"/>
            <a:ext cx="140368" cy="140369"/>
          </a:xfrm>
          <a:prstGeom prst="rect">
            <a:avLst/>
          </a:prstGeom>
        </xdr:spPr>
      </xdr:pic>
      <xdr:pic>
        <xdr:nvPicPr>
          <xdr:cNvPr id="12" name="Picture 11">
            <a:extLst>
              <a:ext uri="{FF2B5EF4-FFF2-40B4-BE49-F238E27FC236}">
                <a16:creationId xmlns:a16="http://schemas.microsoft.com/office/drawing/2014/main" id="{00000000-0008-0000-2400-00000C000000}"/>
              </a:ext>
            </a:extLst>
          </xdr:cNvPr>
          <xdr:cNvPicPr>
            <a:picLocks noChangeAspect="1"/>
          </xdr:cNvPicPr>
        </xdr:nvPicPr>
        <xdr:blipFill rotWithShape="1">
          <a:blip xmlns:r="http://schemas.openxmlformats.org/officeDocument/2006/relationships" r:embed="rId3"/>
          <a:srcRect l="27781" t="35699" r="40635" b="32942"/>
          <a:stretch/>
        </xdr:blipFill>
        <xdr:spPr>
          <a:xfrm>
            <a:off x="5042235" y="10014414"/>
            <a:ext cx="135354" cy="140368"/>
          </a:xfrm>
          <a:prstGeom prst="rect">
            <a:avLst/>
          </a:prstGeom>
        </xdr:spPr>
      </xdr:pic>
    </xdr:grpSp>
    <xdr:clientData/>
  </xdr:twoCellAnchor>
  <xdr:twoCellAnchor editAs="oneCell">
    <xdr:from>
      <xdr:col>1</xdr:col>
      <xdr:colOff>295275</xdr:colOff>
      <xdr:row>1</xdr:row>
      <xdr:rowOff>47625</xdr:rowOff>
    </xdr:from>
    <xdr:to>
      <xdr:col>2</xdr:col>
      <xdr:colOff>5088744</xdr:colOff>
      <xdr:row>4</xdr:row>
      <xdr:rowOff>76418</xdr:rowOff>
    </xdr:to>
    <xdr:pic>
      <xdr:nvPicPr>
        <xdr:cNvPr id="13" name="Picture 12" descr="C:\Users\MBubness\Downloads\New_logo.png">
          <a:extLst>
            <a:ext uri="{FF2B5EF4-FFF2-40B4-BE49-F238E27FC236}">
              <a16:creationId xmlns:a16="http://schemas.microsoft.com/office/drawing/2014/main" id="{00000000-0008-0000-24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04875" y="228600"/>
          <a:ext cx="6736569" cy="571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366713</xdr:colOff>
      <xdr:row>5</xdr:row>
      <xdr:rowOff>47625</xdr:rowOff>
    </xdr:from>
    <xdr:to>
      <xdr:col>1</xdr:col>
      <xdr:colOff>831071</xdr:colOff>
      <xdr:row>7</xdr:row>
      <xdr:rowOff>124554</xdr:rowOff>
    </xdr:to>
    <xdr:pic>
      <xdr:nvPicPr>
        <xdr:cNvPr id="14" name="Picture 13" descr="C:\Users\MBubness\Documents\Gates - School BP - SSS\SSS Re-design\Uploads to new SSS\Tools.png">
          <a:extLst>
            <a:ext uri="{FF2B5EF4-FFF2-40B4-BE49-F238E27FC236}">
              <a16:creationId xmlns:a16="http://schemas.microsoft.com/office/drawing/2014/main" id="{00000000-0008-0000-24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76313" y="952500"/>
          <a:ext cx="464358" cy="43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4</xdr:col>
      <xdr:colOff>135734</xdr:colOff>
      <xdr:row>0</xdr:row>
      <xdr:rowOff>142876</xdr:rowOff>
    </xdr:from>
    <xdr:to>
      <xdr:col>13</xdr:col>
      <xdr:colOff>166691</xdr:colOff>
      <xdr:row>2</xdr:row>
      <xdr:rowOff>1</xdr:rowOff>
    </xdr:to>
    <xdr:grpSp>
      <xdr:nvGrpSpPr>
        <xdr:cNvPr id="8" name="Group 7">
          <a:extLst>
            <a:ext uri="{FF2B5EF4-FFF2-40B4-BE49-F238E27FC236}">
              <a16:creationId xmlns:a16="http://schemas.microsoft.com/office/drawing/2014/main" id="{00000000-0008-0000-2500-000008000000}"/>
            </a:ext>
          </a:extLst>
        </xdr:cNvPr>
        <xdr:cNvGrpSpPr/>
      </xdr:nvGrpSpPr>
      <xdr:grpSpPr>
        <a:xfrm>
          <a:off x="8128797" y="142876"/>
          <a:ext cx="5745957" cy="333375"/>
          <a:chOff x="7898606" y="190500"/>
          <a:chExt cx="5495926" cy="333375"/>
        </a:xfrm>
      </xdr:grpSpPr>
      <xdr:sp macro="" textlink="">
        <xdr:nvSpPr>
          <xdr:cNvPr id="2" name="TextBox 1">
            <a:extLst>
              <a:ext uri="{FF2B5EF4-FFF2-40B4-BE49-F238E27FC236}">
                <a16:creationId xmlns:a16="http://schemas.microsoft.com/office/drawing/2014/main" id="{00000000-0008-0000-2500-000002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3" name="Rectangle 2">
            <a:extLst>
              <a:ext uri="{FF2B5EF4-FFF2-40B4-BE49-F238E27FC236}">
                <a16:creationId xmlns:a16="http://schemas.microsoft.com/office/drawing/2014/main" id="{00000000-0008-0000-2500-000003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4" name="Rectangle 3">
            <a:extLst>
              <a:ext uri="{FF2B5EF4-FFF2-40B4-BE49-F238E27FC236}">
                <a16:creationId xmlns:a16="http://schemas.microsoft.com/office/drawing/2014/main" id="{00000000-0008-0000-2500-000004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5" name="Rectangle 4">
            <a:extLst>
              <a:ext uri="{FF2B5EF4-FFF2-40B4-BE49-F238E27FC236}">
                <a16:creationId xmlns:a16="http://schemas.microsoft.com/office/drawing/2014/main" id="{00000000-0008-0000-2500-000005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7" name="Rectangle 6">
            <a:extLst>
              <a:ext uri="{FF2B5EF4-FFF2-40B4-BE49-F238E27FC236}">
                <a16:creationId xmlns:a16="http://schemas.microsoft.com/office/drawing/2014/main" id="{00000000-0008-0000-2500-000007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6</xdr:col>
      <xdr:colOff>130970</xdr:colOff>
      <xdr:row>0</xdr:row>
      <xdr:rowOff>142897</xdr:rowOff>
    </xdr:from>
    <xdr:to>
      <xdr:col>14</xdr:col>
      <xdr:colOff>269084</xdr:colOff>
      <xdr:row>1</xdr:row>
      <xdr:rowOff>202428</xdr:rowOff>
    </xdr:to>
    <xdr:grpSp>
      <xdr:nvGrpSpPr>
        <xdr:cNvPr id="12" name="Group 11">
          <a:extLst>
            <a:ext uri="{FF2B5EF4-FFF2-40B4-BE49-F238E27FC236}">
              <a16:creationId xmlns:a16="http://schemas.microsoft.com/office/drawing/2014/main" id="{00000000-0008-0000-2600-00000C000000}"/>
            </a:ext>
          </a:extLst>
        </xdr:cNvPr>
        <xdr:cNvGrpSpPr/>
      </xdr:nvGrpSpPr>
      <xdr:grpSpPr>
        <a:xfrm>
          <a:off x="8600283" y="142897"/>
          <a:ext cx="5741989" cy="329406"/>
          <a:chOff x="7898606" y="190500"/>
          <a:chExt cx="5495926" cy="333375"/>
        </a:xfrm>
      </xdr:grpSpPr>
      <xdr:sp macro="" textlink="">
        <xdr:nvSpPr>
          <xdr:cNvPr id="13" name="TextBox 12">
            <a:extLst>
              <a:ext uri="{FF2B5EF4-FFF2-40B4-BE49-F238E27FC236}">
                <a16:creationId xmlns:a16="http://schemas.microsoft.com/office/drawing/2014/main" id="{00000000-0008-0000-2600-00000D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14" name="Rectangle 13">
            <a:extLst>
              <a:ext uri="{FF2B5EF4-FFF2-40B4-BE49-F238E27FC236}">
                <a16:creationId xmlns:a16="http://schemas.microsoft.com/office/drawing/2014/main" id="{00000000-0008-0000-2600-00000E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5" name="Rectangle 14">
            <a:extLst>
              <a:ext uri="{FF2B5EF4-FFF2-40B4-BE49-F238E27FC236}">
                <a16:creationId xmlns:a16="http://schemas.microsoft.com/office/drawing/2014/main" id="{00000000-0008-0000-2600-00000F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6" name="Rectangle 15">
            <a:extLst>
              <a:ext uri="{FF2B5EF4-FFF2-40B4-BE49-F238E27FC236}">
                <a16:creationId xmlns:a16="http://schemas.microsoft.com/office/drawing/2014/main" id="{00000000-0008-0000-2600-000010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7" name="Rectangle 16">
            <a:extLst>
              <a:ext uri="{FF2B5EF4-FFF2-40B4-BE49-F238E27FC236}">
                <a16:creationId xmlns:a16="http://schemas.microsoft.com/office/drawing/2014/main" id="{00000000-0008-0000-2600-000011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130968</xdr:colOff>
      <xdr:row>0</xdr:row>
      <xdr:rowOff>130971</xdr:rowOff>
    </xdr:from>
    <xdr:to>
      <xdr:col>8</xdr:col>
      <xdr:colOff>388144</xdr:colOff>
      <xdr:row>1</xdr:row>
      <xdr:rowOff>190502</xdr:rowOff>
    </xdr:to>
    <xdr:grpSp>
      <xdr:nvGrpSpPr>
        <xdr:cNvPr id="11" name="Group 10">
          <a:extLst>
            <a:ext uri="{FF2B5EF4-FFF2-40B4-BE49-F238E27FC236}">
              <a16:creationId xmlns:a16="http://schemas.microsoft.com/office/drawing/2014/main" id="{00000000-0008-0000-2700-00000B000000}"/>
            </a:ext>
          </a:extLst>
        </xdr:cNvPr>
        <xdr:cNvGrpSpPr/>
      </xdr:nvGrpSpPr>
      <xdr:grpSpPr>
        <a:xfrm>
          <a:off x="10267156" y="130971"/>
          <a:ext cx="5734051" cy="329406"/>
          <a:chOff x="7898606" y="190500"/>
          <a:chExt cx="5495926" cy="333375"/>
        </a:xfrm>
      </xdr:grpSpPr>
      <xdr:sp macro="" textlink="">
        <xdr:nvSpPr>
          <xdr:cNvPr id="12" name="TextBox 11">
            <a:extLst>
              <a:ext uri="{FF2B5EF4-FFF2-40B4-BE49-F238E27FC236}">
                <a16:creationId xmlns:a16="http://schemas.microsoft.com/office/drawing/2014/main" id="{00000000-0008-0000-2700-00000C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13" name="Rectangle 12">
            <a:extLst>
              <a:ext uri="{FF2B5EF4-FFF2-40B4-BE49-F238E27FC236}">
                <a16:creationId xmlns:a16="http://schemas.microsoft.com/office/drawing/2014/main" id="{00000000-0008-0000-2700-00000D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4" name="Rectangle 13">
            <a:extLst>
              <a:ext uri="{FF2B5EF4-FFF2-40B4-BE49-F238E27FC236}">
                <a16:creationId xmlns:a16="http://schemas.microsoft.com/office/drawing/2014/main" id="{00000000-0008-0000-2700-00000E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5" name="Rectangle 14">
            <a:extLst>
              <a:ext uri="{FF2B5EF4-FFF2-40B4-BE49-F238E27FC236}">
                <a16:creationId xmlns:a16="http://schemas.microsoft.com/office/drawing/2014/main" id="{00000000-0008-0000-2700-00000F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6" name="Rectangle 15">
            <a:extLst>
              <a:ext uri="{FF2B5EF4-FFF2-40B4-BE49-F238E27FC236}">
                <a16:creationId xmlns:a16="http://schemas.microsoft.com/office/drawing/2014/main" id="{00000000-0008-0000-2700-000010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592772</xdr:colOff>
      <xdr:row>4</xdr:row>
      <xdr:rowOff>109536</xdr:rowOff>
    </xdr:from>
    <xdr:to>
      <xdr:col>2</xdr:col>
      <xdr:colOff>1294552</xdr:colOff>
      <xdr:row>8</xdr:row>
      <xdr:rowOff>4761</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592772" y="871536"/>
          <a:ext cx="3166374" cy="657225"/>
        </a:xfrm>
        <a:prstGeom prst="rect">
          <a:avLst/>
        </a:prstGeom>
        <a:solidFill>
          <a:srgbClr val="E8F4E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a:lnSpc>
              <a:spcPct val="115000"/>
            </a:lnSpc>
            <a:spcBef>
              <a:spcPts val="0"/>
            </a:spcBef>
            <a:spcAft>
              <a:spcPts val="0"/>
            </a:spcAft>
          </a:pPr>
          <a:r>
            <a:rPr lang="en-US" sz="1600" b="1" i="1">
              <a:solidFill>
                <a:srgbClr val="31809B"/>
              </a:solidFill>
              <a:effectLst/>
              <a:ea typeface="Calibri"/>
              <a:cs typeface="Times New Roman"/>
            </a:rPr>
            <a:t>Screening</a:t>
          </a:r>
          <a:r>
            <a:rPr lang="en-US" sz="1600" b="1" i="1" baseline="0">
              <a:solidFill>
                <a:srgbClr val="31809B"/>
              </a:solidFill>
              <a:effectLst/>
              <a:ea typeface="Calibri"/>
              <a:cs typeface="Times New Roman"/>
            </a:rPr>
            <a:t> </a:t>
          </a:r>
          <a:r>
            <a:rPr lang="en-US" sz="1600" b="1" i="1">
              <a:solidFill>
                <a:srgbClr val="31809B"/>
              </a:solidFill>
              <a:effectLst/>
              <a:ea typeface="Calibri"/>
              <a:cs typeface="Times New Roman"/>
            </a:rPr>
            <a:t>Tools</a:t>
          </a:r>
          <a:endParaRPr lang="en-US" sz="1100">
            <a:effectLst/>
            <a:ea typeface="Calibri"/>
            <a:cs typeface="Times New Roman"/>
          </a:endParaRPr>
        </a:p>
      </xdr:txBody>
    </xdr:sp>
    <xdr:clientData/>
  </xdr:twoCellAnchor>
  <xdr:twoCellAnchor>
    <xdr:from>
      <xdr:col>2</xdr:col>
      <xdr:colOff>4853782</xdr:colOff>
      <xdr:row>7</xdr:row>
      <xdr:rowOff>89959</xdr:rowOff>
    </xdr:from>
    <xdr:to>
      <xdr:col>3</xdr:col>
      <xdr:colOff>0</xdr:colOff>
      <xdr:row>8</xdr:row>
      <xdr:rowOff>142875</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7318376" y="1423459"/>
          <a:ext cx="1575593" cy="243416"/>
        </a:xfrm>
        <a:prstGeom prst="rect">
          <a:avLst/>
        </a:prstGeom>
        <a:solidFill>
          <a:srgbClr val="E04344"/>
        </a:solidFill>
        <a:ln>
          <a:solidFill>
            <a:srgbClr val="C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a:t>Return to Instructions</a:t>
          </a:r>
        </a:p>
      </xdr:txBody>
    </xdr:sp>
    <xdr:clientData/>
  </xdr:twoCellAnchor>
  <xdr:twoCellAnchor>
    <xdr:from>
      <xdr:col>2</xdr:col>
      <xdr:colOff>440532</xdr:colOff>
      <xdr:row>15</xdr:row>
      <xdr:rowOff>2857498</xdr:rowOff>
    </xdr:from>
    <xdr:to>
      <xdr:col>2</xdr:col>
      <xdr:colOff>6045996</xdr:colOff>
      <xdr:row>15</xdr:row>
      <xdr:rowOff>3369469</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3012282" y="10890248"/>
          <a:ext cx="5605464" cy="511971"/>
          <a:chOff x="3376611" y="9751222"/>
          <a:chExt cx="5605464" cy="476252"/>
        </a:xfrm>
      </xdr:grpSpPr>
      <xdr:sp macro="" textlink="">
        <xdr:nvSpPr>
          <xdr:cNvPr id="7" name="Rectangle 6">
            <a:extLst>
              <a:ext uri="{FF2B5EF4-FFF2-40B4-BE49-F238E27FC236}">
                <a16:creationId xmlns:a16="http://schemas.microsoft.com/office/drawing/2014/main" id="{00000000-0008-0000-0300-000007000000}"/>
              </a:ext>
            </a:extLst>
          </xdr:cNvPr>
          <xdr:cNvSpPr/>
        </xdr:nvSpPr>
        <xdr:spPr>
          <a:xfrm>
            <a:off x="3376611" y="9751222"/>
            <a:ext cx="5605464" cy="476252"/>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sysClr val="windowText" lastClr="000000"/>
                </a:solidFill>
                <a:effectLst/>
                <a:uLnTx/>
                <a:uFillTx/>
                <a:latin typeface="+mn-lt"/>
              </a:rPr>
              <a:t>To use special features of this tool, </a:t>
            </a:r>
            <a:r>
              <a:rPr lang="en-US" sz="1200" b="1" i="1">
                <a:solidFill>
                  <a:sysClr val="windowText" lastClr="000000"/>
                </a:solidFill>
              </a:rPr>
              <a:t>select </a:t>
            </a:r>
            <a:r>
              <a:rPr lang="en-US" sz="1200" b="1" i="1" u="sng">
                <a:solidFill>
                  <a:sysClr val="windowText" lastClr="000000"/>
                </a:solidFill>
              </a:rPr>
              <a:t>Enable Content </a:t>
            </a:r>
            <a:r>
              <a:rPr lang="en-US" sz="1200" b="1" i="1">
                <a:solidFill>
                  <a:sysClr val="windowText" lastClr="000000"/>
                </a:solidFill>
              </a:rPr>
              <a:t>and</a:t>
            </a:r>
            <a:r>
              <a:rPr lang="en-US" sz="1200" b="1" i="1" baseline="0">
                <a:solidFill>
                  <a:sysClr val="windowText" lastClr="000000"/>
                </a:solidFill>
              </a:rPr>
              <a:t> </a:t>
            </a:r>
            <a:r>
              <a:rPr lang="en-US" sz="1200" b="1" i="1" u="sng">
                <a:solidFill>
                  <a:sysClr val="windowText" lastClr="000000"/>
                </a:solidFill>
              </a:rPr>
              <a:t>Allow Macros</a:t>
            </a: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0" i="1" u="none">
                <a:solidFill>
                  <a:sysClr val="windowText" lastClr="000000"/>
                </a:solidFill>
              </a:rPr>
              <a:t>You may also use the            buttons on the top and left  to access those same features</a:t>
            </a:r>
          </a:p>
        </xdr:txBody>
      </xdr:sp>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2"/>
          <a:srcRect l="41046" t="46231" r="44918" b="34376"/>
          <a:stretch/>
        </xdr:blipFill>
        <xdr:spPr>
          <a:xfrm>
            <a:off x="4886827" y="10014414"/>
            <a:ext cx="140368" cy="140369"/>
          </a:xfrm>
          <a:prstGeom prst="rect">
            <a:avLst/>
          </a:prstGeom>
        </xdr:spPr>
      </xdr:pic>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rotWithShape="1">
          <a:blip xmlns:r="http://schemas.openxmlformats.org/officeDocument/2006/relationships" r:embed="rId3"/>
          <a:srcRect l="27781" t="35699" r="40635" b="32942"/>
          <a:stretch/>
        </xdr:blipFill>
        <xdr:spPr>
          <a:xfrm>
            <a:off x="5042235" y="10014414"/>
            <a:ext cx="135354" cy="140368"/>
          </a:xfrm>
          <a:prstGeom prst="rect">
            <a:avLst/>
          </a:prstGeom>
        </xdr:spPr>
      </xdr:pic>
    </xdr:grpSp>
    <xdr:clientData/>
  </xdr:twoCellAnchor>
  <xdr:twoCellAnchor>
    <xdr:from>
      <xdr:col>0</xdr:col>
      <xdr:colOff>416719</xdr:colOff>
      <xdr:row>4</xdr:row>
      <xdr:rowOff>107156</xdr:rowOff>
    </xdr:from>
    <xdr:to>
      <xdr:col>2</xdr:col>
      <xdr:colOff>4083844</xdr:colOff>
      <xdr:row>8</xdr:row>
      <xdr:rowOff>2381</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416719" y="869156"/>
          <a:ext cx="6131719" cy="6572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1" i="0">
              <a:solidFill>
                <a:srgbClr val="00454B"/>
              </a:solidFill>
              <a:effectLst/>
              <a:latin typeface="Roboto Slab" pitchFamily="2" charset="0"/>
              <a:ea typeface="Roboto Slab" pitchFamily="2" charset="0"/>
              <a:cs typeface="Times New Roman"/>
            </a:rPr>
            <a:t>ScreeningTools</a:t>
          </a:r>
        </a:p>
      </xdr:txBody>
    </xdr:sp>
    <xdr:clientData/>
  </xdr:twoCellAnchor>
  <xdr:twoCellAnchor editAs="oneCell">
    <xdr:from>
      <xdr:col>1</xdr:col>
      <xdr:colOff>23808</xdr:colOff>
      <xdr:row>0</xdr:row>
      <xdr:rowOff>154796</xdr:rowOff>
    </xdr:from>
    <xdr:to>
      <xdr:col>2</xdr:col>
      <xdr:colOff>4845852</xdr:colOff>
      <xdr:row>4</xdr:row>
      <xdr:rowOff>2614</xdr:rowOff>
    </xdr:to>
    <xdr:pic>
      <xdr:nvPicPr>
        <xdr:cNvPr id="11" name="Picture 10" descr="C:\Users\MBubness\Downloads\New_logo.png">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1027" y="154796"/>
          <a:ext cx="6679419" cy="60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xdr:colOff>
      <xdr:row>5</xdr:row>
      <xdr:rowOff>23820</xdr:rowOff>
    </xdr:from>
    <xdr:to>
      <xdr:col>1</xdr:col>
      <xdr:colOff>535795</xdr:colOff>
      <xdr:row>7</xdr:row>
      <xdr:rowOff>110274</xdr:rowOff>
    </xdr:to>
    <xdr:pic>
      <xdr:nvPicPr>
        <xdr:cNvPr id="12" name="Picture 11" descr="C:\Users\MBubness\Documents\Gates - School BP - SSS\SSS Re-design\Uploads to new SSS\Tools.png">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78656" y="976320"/>
          <a:ext cx="464358" cy="46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5</xdr:col>
      <xdr:colOff>130973</xdr:colOff>
      <xdr:row>0</xdr:row>
      <xdr:rowOff>130971</xdr:rowOff>
    </xdr:from>
    <xdr:to>
      <xdr:col>14</xdr:col>
      <xdr:colOff>447680</xdr:colOff>
      <xdr:row>1</xdr:row>
      <xdr:rowOff>190502</xdr:rowOff>
    </xdr:to>
    <xdr:grpSp>
      <xdr:nvGrpSpPr>
        <xdr:cNvPr id="6" name="Group 5">
          <a:extLst>
            <a:ext uri="{FF2B5EF4-FFF2-40B4-BE49-F238E27FC236}">
              <a16:creationId xmlns:a16="http://schemas.microsoft.com/office/drawing/2014/main" id="{00000000-0008-0000-2800-000006000000}"/>
            </a:ext>
          </a:extLst>
        </xdr:cNvPr>
        <xdr:cNvGrpSpPr/>
      </xdr:nvGrpSpPr>
      <xdr:grpSpPr>
        <a:xfrm>
          <a:off x="9751223" y="130971"/>
          <a:ext cx="5738020" cy="329406"/>
          <a:chOff x="7898606" y="190500"/>
          <a:chExt cx="5495926" cy="333375"/>
        </a:xfrm>
      </xdr:grpSpPr>
      <xdr:sp macro="" textlink="">
        <xdr:nvSpPr>
          <xdr:cNvPr id="7" name="TextBox 6">
            <a:extLst>
              <a:ext uri="{FF2B5EF4-FFF2-40B4-BE49-F238E27FC236}">
                <a16:creationId xmlns:a16="http://schemas.microsoft.com/office/drawing/2014/main" id="{00000000-0008-0000-28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28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28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28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28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6</xdr:col>
      <xdr:colOff>107158</xdr:colOff>
      <xdr:row>0</xdr:row>
      <xdr:rowOff>142878</xdr:rowOff>
    </xdr:from>
    <xdr:to>
      <xdr:col>15</xdr:col>
      <xdr:colOff>138116</xdr:colOff>
      <xdr:row>1</xdr:row>
      <xdr:rowOff>238128</xdr:rowOff>
    </xdr:to>
    <xdr:grpSp>
      <xdr:nvGrpSpPr>
        <xdr:cNvPr id="6" name="Group 5">
          <a:extLst>
            <a:ext uri="{FF2B5EF4-FFF2-40B4-BE49-F238E27FC236}">
              <a16:creationId xmlns:a16="http://schemas.microsoft.com/office/drawing/2014/main" id="{00000000-0008-0000-2900-000006000000}"/>
            </a:ext>
          </a:extLst>
        </xdr:cNvPr>
        <xdr:cNvGrpSpPr/>
      </xdr:nvGrpSpPr>
      <xdr:grpSpPr>
        <a:xfrm>
          <a:off x="9005096" y="142878"/>
          <a:ext cx="5745958" cy="333375"/>
          <a:chOff x="7898606" y="190500"/>
          <a:chExt cx="5495926" cy="333375"/>
        </a:xfrm>
      </xdr:grpSpPr>
      <xdr:sp macro="" textlink="">
        <xdr:nvSpPr>
          <xdr:cNvPr id="7" name="TextBox 6">
            <a:extLst>
              <a:ext uri="{FF2B5EF4-FFF2-40B4-BE49-F238E27FC236}">
                <a16:creationId xmlns:a16="http://schemas.microsoft.com/office/drawing/2014/main" id="{00000000-0008-0000-29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29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29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29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29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6</xdr:col>
      <xdr:colOff>107156</xdr:colOff>
      <xdr:row>0</xdr:row>
      <xdr:rowOff>130972</xdr:rowOff>
    </xdr:from>
    <xdr:to>
      <xdr:col>15</xdr:col>
      <xdr:colOff>138114</xdr:colOff>
      <xdr:row>1</xdr:row>
      <xdr:rowOff>190503</xdr:rowOff>
    </xdr:to>
    <xdr:grpSp>
      <xdr:nvGrpSpPr>
        <xdr:cNvPr id="6" name="Group 5">
          <a:extLst>
            <a:ext uri="{FF2B5EF4-FFF2-40B4-BE49-F238E27FC236}">
              <a16:creationId xmlns:a16="http://schemas.microsoft.com/office/drawing/2014/main" id="{00000000-0008-0000-2A00-000006000000}"/>
            </a:ext>
          </a:extLst>
        </xdr:cNvPr>
        <xdr:cNvGrpSpPr/>
      </xdr:nvGrpSpPr>
      <xdr:grpSpPr>
        <a:xfrm>
          <a:off x="9163844" y="130972"/>
          <a:ext cx="5745958" cy="329406"/>
          <a:chOff x="7898606" y="190500"/>
          <a:chExt cx="5495926" cy="333375"/>
        </a:xfrm>
      </xdr:grpSpPr>
      <xdr:sp macro="" textlink="">
        <xdr:nvSpPr>
          <xdr:cNvPr id="7" name="TextBox 6">
            <a:extLst>
              <a:ext uri="{FF2B5EF4-FFF2-40B4-BE49-F238E27FC236}">
                <a16:creationId xmlns:a16="http://schemas.microsoft.com/office/drawing/2014/main" id="{00000000-0008-0000-2A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2A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2A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2A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2A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142878</xdr:colOff>
      <xdr:row>0</xdr:row>
      <xdr:rowOff>130971</xdr:rowOff>
    </xdr:from>
    <xdr:to>
      <xdr:col>13</xdr:col>
      <xdr:colOff>173835</xdr:colOff>
      <xdr:row>1</xdr:row>
      <xdr:rowOff>226221</xdr:rowOff>
    </xdr:to>
    <xdr:grpSp>
      <xdr:nvGrpSpPr>
        <xdr:cNvPr id="6" name="Group 5">
          <a:extLst>
            <a:ext uri="{FF2B5EF4-FFF2-40B4-BE49-F238E27FC236}">
              <a16:creationId xmlns:a16="http://schemas.microsoft.com/office/drawing/2014/main" id="{00000000-0008-0000-2B00-000006000000}"/>
            </a:ext>
          </a:extLst>
        </xdr:cNvPr>
        <xdr:cNvGrpSpPr/>
      </xdr:nvGrpSpPr>
      <xdr:grpSpPr>
        <a:xfrm>
          <a:off x="10691816" y="130971"/>
          <a:ext cx="5745957" cy="333375"/>
          <a:chOff x="7898606" y="190500"/>
          <a:chExt cx="5495926" cy="333375"/>
        </a:xfrm>
      </xdr:grpSpPr>
      <xdr:sp macro="" textlink="">
        <xdr:nvSpPr>
          <xdr:cNvPr id="7" name="TextBox 6">
            <a:extLst>
              <a:ext uri="{FF2B5EF4-FFF2-40B4-BE49-F238E27FC236}">
                <a16:creationId xmlns:a16="http://schemas.microsoft.com/office/drawing/2014/main" id="{00000000-0008-0000-2B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2B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2B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2B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2B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6</xdr:col>
      <xdr:colOff>95251</xdr:colOff>
      <xdr:row>0</xdr:row>
      <xdr:rowOff>130969</xdr:rowOff>
    </xdr:from>
    <xdr:to>
      <xdr:col>15</xdr:col>
      <xdr:colOff>126208</xdr:colOff>
      <xdr:row>1</xdr:row>
      <xdr:rowOff>226219</xdr:rowOff>
    </xdr:to>
    <xdr:grpSp>
      <xdr:nvGrpSpPr>
        <xdr:cNvPr id="6" name="Group 5">
          <a:extLst>
            <a:ext uri="{FF2B5EF4-FFF2-40B4-BE49-F238E27FC236}">
              <a16:creationId xmlns:a16="http://schemas.microsoft.com/office/drawing/2014/main" id="{00000000-0008-0000-2C00-000006000000}"/>
            </a:ext>
          </a:extLst>
        </xdr:cNvPr>
        <xdr:cNvGrpSpPr/>
      </xdr:nvGrpSpPr>
      <xdr:grpSpPr>
        <a:xfrm>
          <a:off x="11469689" y="130969"/>
          <a:ext cx="5745957" cy="333375"/>
          <a:chOff x="7898606" y="190500"/>
          <a:chExt cx="5495926" cy="333375"/>
        </a:xfrm>
      </xdr:grpSpPr>
      <xdr:sp macro="" textlink="">
        <xdr:nvSpPr>
          <xdr:cNvPr id="7" name="TextBox 6">
            <a:extLst>
              <a:ext uri="{FF2B5EF4-FFF2-40B4-BE49-F238E27FC236}">
                <a16:creationId xmlns:a16="http://schemas.microsoft.com/office/drawing/2014/main" id="{00000000-0008-0000-2C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2C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2C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2C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2C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6</xdr:col>
      <xdr:colOff>95251</xdr:colOff>
      <xdr:row>0</xdr:row>
      <xdr:rowOff>130971</xdr:rowOff>
    </xdr:from>
    <xdr:to>
      <xdr:col>15</xdr:col>
      <xdr:colOff>126208</xdr:colOff>
      <xdr:row>1</xdr:row>
      <xdr:rowOff>226221</xdr:rowOff>
    </xdr:to>
    <xdr:grpSp>
      <xdr:nvGrpSpPr>
        <xdr:cNvPr id="6" name="Group 5">
          <a:extLst>
            <a:ext uri="{FF2B5EF4-FFF2-40B4-BE49-F238E27FC236}">
              <a16:creationId xmlns:a16="http://schemas.microsoft.com/office/drawing/2014/main" id="{00000000-0008-0000-2D00-000006000000}"/>
            </a:ext>
          </a:extLst>
        </xdr:cNvPr>
        <xdr:cNvGrpSpPr/>
      </xdr:nvGrpSpPr>
      <xdr:grpSpPr>
        <a:xfrm>
          <a:off x="8501064" y="130971"/>
          <a:ext cx="5745957" cy="333375"/>
          <a:chOff x="7898606" y="190500"/>
          <a:chExt cx="5495926" cy="333375"/>
        </a:xfrm>
      </xdr:grpSpPr>
      <xdr:sp macro="" textlink="">
        <xdr:nvSpPr>
          <xdr:cNvPr id="7" name="TextBox 6">
            <a:extLst>
              <a:ext uri="{FF2B5EF4-FFF2-40B4-BE49-F238E27FC236}">
                <a16:creationId xmlns:a16="http://schemas.microsoft.com/office/drawing/2014/main" id="{00000000-0008-0000-2D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2D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2D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2D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2D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6</xdr:col>
      <xdr:colOff>95251</xdr:colOff>
      <xdr:row>0</xdr:row>
      <xdr:rowOff>130969</xdr:rowOff>
    </xdr:from>
    <xdr:to>
      <xdr:col>15</xdr:col>
      <xdr:colOff>126208</xdr:colOff>
      <xdr:row>1</xdr:row>
      <xdr:rowOff>226219</xdr:rowOff>
    </xdr:to>
    <xdr:grpSp>
      <xdr:nvGrpSpPr>
        <xdr:cNvPr id="6" name="Group 5">
          <a:extLst>
            <a:ext uri="{FF2B5EF4-FFF2-40B4-BE49-F238E27FC236}">
              <a16:creationId xmlns:a16="http://schemas.microsoft.com/office/drawing/2014/main" id="{00000000-0008-0000-2E00-000006000000}"/>
            </a:ext>
          </a:extLst>
        </xdr:cNvPr>
        <xdr:cNvGrpSpPr/>
      </xdr:nvGrpSpPr>
      <xdr:grpSpPr>
        <a:xfrm>
          <a:off x="11882439" y="130969"/>
          <a:ext cx="5745957" cy="333375"/>
          <a:chOff x="7898606" y="190500"/>
          <a:chExt cx="5495926" cy="333375"/>
        </a:xfrm>
      </xdr:grpSpPr>
      <xdr:sp macro="" textlink="">
        <xdr:nvSpPr>
          <xdr:cNvPr id="7" name="TextBox 6">
            <a:extLst>
              <a:ext uri="{FF2B5EF4-FFF2-40B4-BE49-F238E27FC236}">
                <a16:creationId xmlns:a16="http://schemas.microsoft.com/office/drawing/2014/main" id="{00000000-0008-0000-2E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2E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2E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2E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2E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6</xdr:col>
      <xdr:colOff>107156</xdr:colOff>
      <xdr:row>0</xdr:row>
      <xdr:rowOff>119063</xdr:rowOff>
    </xdr:from>
    <xdr:to>
      <xdr:col>15</xdr:col>
      <xdr:colOff>138113</xdr:colOff>
      <xdr:row>1</xdr:row>
      <xdr:rowOff>214313</xdr:rowOff>
    </xdr:to>
    <xdr:grpSp>
      <xdr:nvGrpSpPr>
        <xdr:cNvPr id="6" name="Group 5">
          <a:extLst>
            <a:ext uri="{FF2B5EF4-FFF2-40B4-BE49-F238E27FC236}">
              <a16:creationId xmlns:a16="http://schemas.microsoft.com/office/drawing/2014/main" id="{00000000-0008-0000-2F00-000006000000}"/>
            </a:ext>
          </a:extLst>
        </xdr:cNvPr>
        <xdr:cNvGrpSpPr/>
      </xdr:nvGrpSpPr>
      <xdr:grpSpPr>
        <a:xfrm>
          <a:off x="11727656" y="119063"/>
          <a:ext cx="5745957" cy="333375"/>
          <a:chOff x="7898606" y="190500"/>
          <a:chExt cx="5495926" cy="333375"/>
        </a:xfrm>
      </xdr:grpSpPr>
      <xdr:sp macro="" textlink="">
        <xdr:nvSpPr>
          <xdr:cNvPr id="7" name="TextBox 6">
            <a:extLst>
              <a:ext uri="{FF2B5EF4-FFF2-40B4-BE49-F238E27FC236}">
                <a16:creationId xmlns:a16="http://schemas.microsoft.com/office/drawing/2014/main" id="{00000000-0008-0000-2F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2F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2F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2F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2F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6</xdr:col>
      <xdr:colOff>119062</xdr:colOff>
      <xdr:row>0</xdr:row>
      <xdr:rowOff>119065</xdr:rowOff>
    </xdr:from>
    <xdr:to>
      <xdr:col>14</xdr:col>
      <xdr:colOff>209551</xdr:colOff>
      <xdr:row>1</xdr:row>
      <xdr:rowOff>178596</xdr:rowOff>
    </xdr:to>
    <xdr:grpSp>
      <xdr:nvGrpSpPr>
        <xdr:cNvPr id="6" name="Group 5">
          <a:extLst>
            <a:ext uri="{FF2B5EF4-FFF2-40B4-BE49-F238E27FC236}">
              <a16:creationId xmlns:a16="http://schemas.microsoft.com/office/drawing/2014/main" id="{00000000-0008-0000-3000-000006000000}"/>
            </a:ext>
          </a:extLst>
        </xdr:cNvPr>
        <xdr:cNvGrpSpPr/>
      </xdr:nvGrpSpPr>
      <xdr:grpSpPr>
        <a:xfrm>
          <a:off x="8826500" y="119065"/>
          <a:ext cx="5749926" cy="329406"/>
          <a:chOff x="7898606" y="190500"/>
          <a:chExt cx="5495926" cy="333375"/>
        </a:xfrm>
      </xdr:grpSpPr>
      <xdr:sp macro="" textlink="">
        <xdr:nvSpPr>
          <xdr:cNvPr id="7" name="TextBox 6">
            <a:extLst>
              <a:ext uri="{FF2B5EF4-FFF2-40B4-BE49-F238E27FC236}">
                <a16:creationId xmlns:a16="http://schemas.microsoft.com/office/drawing/2014/main" id="{00000000-0008-0000-30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0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0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0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0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95251</xdr:colOff>
      <xdr:row>0</xdr:row>
      <xdr:rowOff>119063</xdr:rowOff>
    </xdr:from>
    <xdr:to>
      <xdr:col>12</xdr:col>
      <xdr:colOff>733427</xdr:colOff>
      <xdr:row>1</xdr:row>
      <xdr:rowOff>214313</xdr:rowOff>
    </xdr:to>
    <xdr:grpSp>
      <xdr:nvGrpSpPr>
        <xdr:cNvPr id="6" name="Group 5">
          <a:extLst>
            <a:ext uri="{FF2B5EF4-FFF2-40B4-BE49-F238E27FC236}">
              <a16:creationId xmlns:a16="http://schemas.microsoft.com/office/drawing/2014/main" id="{00000000-0008-0000-3100-000006000000}"/>
            </a:ext>
          </a:extLst>
        </xdr:cNvPr>
        <xdr:cNvGrpSpPr/>
      </xdr:nvGrpSpPr>
      <xdr:grpSpPr>
        <a:xfrm>
          <a:off x="9882189" y="119063"/>
          <a:ext cx="5718176" cy="333375"/>
          <a:chOff x="7898606" y="190500"/>
          <a:chExt cx="5495926" cy="333375"/>
        </a:xfrm>
      </xdr:grpSpPr>
      <xdr:sp macro="" textlink="">
        <xdr:nvSpPr>
          <xdr:cNvPr id="7" name="TextBox 6">
            <a:extLst>
              <a:ext uri="{FF2B5EF4-FFF2-40B4-BE49-F238E27FC236}">
                <a16:creationId xmlns:a16="http://schemas.microsoft.com/office/drawing/2014/main" id="{00000000-0008-0000-31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1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1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1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1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982374</xdr:colOff>
      <xdr:row>31</xdr:row>
      <xdr:rowOff>72322</xdr:rowOff>
    </xdr:from>
    <xdr:to>
      <xdr:col>5</xdr:col>
      <xdr:colOff>360652</xdr:colOff>
      <xdr:row>31</xdr:row>
      <xdr:rowOff>794454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297574" y="7558972"/>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6</xdr:col>
      <xdr:colOff>107156</xdr:colOff>
      <xdr:row>0</xdr:row>
      <xdr:rowOff>130969</xdr:rowOff>
    </xdr:from>
    <xdr:to>
      <xdr:col>15</xdr:col>
      <xdr:colOff>138113</xdr:colOff>
      <xdr:row>1</xdr:row>
      <xdr:rowOff>190500</xdr:rowOff>
    </xdr:to>
    <xdr:grpSp>
      <xdr:nvGrpSpPr>
        <xdr:cNvPr id="6" name="Group 5">
          <a:extLst>
            <a:ext uri="{FF2B5EF4-FFF2-40B4-BE49-F238E27FC236}">
              <a16:creationId xmlns:a16="http://schemas.microsoft.com/office/drawing/2014/main" id="{00000000-0008-0000-3200-000006000000}"/>
            </a:ext>
          </a:extLst>
        </xdr:cNvPr>
        <xdr:cNvGrpSpPr/>
      </xdr:nvGrpSpPr>
      <xdr:grpSpPr>
        <a:xfrm>
          <a:off x="8393906" y="130969"/>
          <a:ext cx="5745957" cy="329406"/>
          <a:chOff x="7898606" y="190500"/>
          <a:chExt cx="5495926" cy="333375"/>
        </a:xfrm>
      </xdr:grpSpPr>
      <xdr:sp macro="" textlink="">
        <xdr:nvSpPr>
          <xdr:cNvPr id="7" name="TextBox 6">
            <a:extLst>
              <a:ext uri="{FF2B5EF4-FFF2-40B4-BE49-F238E27FC236}">
                <a16:creationId xmlns:a16="http://schemas.microsoft.com/office/drawing/2014/main" id="{00000000-0008-0000-32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2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2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2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2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7</xdr:col>
      <xdr:colOff>0</xdr:colOff>
      <xdr:row>2</xdr:row>
      <xdr:rowOff>0</xdr:rowOff>
    </xdr:from>
    <xdr:to>
      <xdr:col>13</xdr:col>
      <xdr:colOff>583406</xdr:colOff>
      <xdr:row>2</xdr:row>
      <xdr:rowOff>333375</xdr:rowOff>
    </xdr:to>
    <xdr:sp macro="" textlink="">
      <xdr:nvSpPr>
        <xdr:cNvPr id="2" name="TextBox 1">
          <a:extLst>
            <a:ext uri="{FF2B5EF4-FFF2-40B4-BE49-F238E27FC236}">
              <a16:creationId xmlns:a16="http://schemas.microsoft.com/office/drawing/2014/main" id="{00000000-0008-0000-3300-000002000000}"/>
            </a:ext>
          </a:extLst>
        </xdr:cNvPr>
        <xdr:cNvSpPr txBox="1"/>
      </xdr:nvSpPr>
      <xdr:spPr>
        <a:xfrm>
          <a:off x="7620000" y="276225"/>
          <a:ext cx="424100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7</xdr:col>
      <xdr:colOff>130968</xdr:colOff>
      <xdr:row>2</xdr:row>
      <xdr:rowOff>76450</xdr:rowOff>
    </xdr:from>
    <xdr:to>
      <xdr:col>7</xdr:col>
      <xdr:colOff>314042</xdr:colOff>
      <xdr:row>2</xdr:row>
      <xdr:rowOff>221230</xdr:rowOff>
    </xdr:to>
    <xdr:sp macro="" textlink="">
      <xdr:nvSpPr>
        <xdr:cNvPr id="3" name="Rectangle 2">
          <a:extLst>
            <a:ext uri="{FF2B5EF4-FFF2-40B4-BE49-F238E27FC236}">
              <a16:creationId xmlns:a16="http://schemas.microsoft.com/office/drawing/2014/main" id="{00000000-0008-0000-3300-000003000000}"/>
            </a:ext>
          </a:extLst>
        </xdr:cNvPr>
        <xdr:cNvSpPr/>
      </xdr:nvSpPr>
      <xdr:spPr>
        <a:xfrm>
          <a:off x="7750968" y="352675"/>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11</xdr:col>
      <xdr:colOff>226501</xdr:colOff>
      <xdr:row>2</xdr:row>
      <xdr:rowOff>86059</xdr:rowOff>
    </xdr:from>
    <xdr:to>
      <xdr:col>11</xdr:col>
      <xdr:colOff>409575</xdr:colOff>
      <xdr:row>2</xdr:row>
      <xdr:rowOff>230839</xdr:rowOff>
    </xdr:to>
    <xdr:sp macro="" textlink="">
      <xdr:nvSpPr>
        <xdr:cNvPr id="4" name="Rectangle 3">
          <a:extLst>
            <a:ext uri="{FF2B5EF4-FFF2-40B4-BE49-F238E27FC236}">
              <a16:creationId xmlns:a16="http://schemas.microsoft.com/office/drawing/2014/main" id="{00000000-0008-0000-3300-000004000000}"/>
            </a:ext>
          </a:extLst>
        </xdr:cNvPr>
        <xdr:cNvSpPr/>
      </xdr:nvSpPr>
      <xdr:spPr>
        <a:xfrm>
          <a:off x="10284901" y="362284"/>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8</xdr:col>
      <xdr:colOff>555114</xdr:colOff>
      <xdr:row>2</xdr:row>
      <xdr:rowOff>86059</xdr:rowOff>
    </xdr:from>
    <xdr:to>
      <xdr:col>9</xdr:col>
      <xdr:colOff>128588</xdr:colOff>
      <xdr:row>2</xdr:row>
      <xdr:rowOff>230839</xdr:rowOff>
    </xdr:to>
    <xdr:sp macro="" textlink="">
      <xdr:nvSpPr>
        <xdr:cNvPr id="5" name="Rectangle 4">
          <a:extLst>
            <a:ext uri="{FF2B5EF4-FFF2-40B4-BE49-F238E27FC236}">
              <a16:creationId xmlns:a16="http://schemas.microsoft.com/office/drawing/2014/main" id="{00000000-0008-0000-3300-000005000000}"/>
            </a:ext>
          </a:extLst>
        </xdr:cNvPr>
        <xdr:cNvSpPr/>
      </xdr:nvSpPr>
      <xdr:spPr>
        <a:xfrm>
          <a:off x="8784714" y="362284"/>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8</xdr:col>
      <xdr:colOff>0</xdr:colOff>
      <xdr:row>6</xdr:row>
      <xdr:rowOff>0</xdr:rowOff>
    </xdr:from>
    <xdr:to>
      <xdr:col>17</xdr:col>
      <xdr:colOff>30958</xdr:colOff>
      <xdr:row>7</xdr:row>
      <xdr:rowOff>142875</xdr:rowOff>
    </xdr:to>
    <xdr:grpSp>
      <xdr:nvGrpSpPr>
        <xdr:cNvPr id="6" name="Group 5">
          <a:extLst>
            <a:ext uri="{FF2B5EF4-FFF2-40B4-BE49-F238E27FC236}">
              <a16:creationId xmlns:a16="http://schemas.microsoft.com/office/drawing/2014/main" id="{00000000-0008-0000-3300-000006000000}"/>
            </a:ext>
          </a:extLst>
        </xdr:cNvPr>
        <xdr:cNvGrpSpPr/>
      </xdr:nvGrpSpPr>
      <xdr:grpSpPr>
        <a:xfrm>
          <a:off x="8612188" y="2301875"/>
          <a:ext cx="5745958" cy="325438"/>
          <a:chOff x="7898606" y="190500"/>
          <a:chExt cx="5495926" cy="333375"/>
        </a:xfrm>
      </xdr:grpSpPr>
      <xdr:sp macro="" textlink="">
        <xdr:nvSpPr>
          <xdr:cNvPr id="7" name="TextBox 6">
            <a:extLst>
              <a:ext uri="{FF2B5EF4-FFF2-40B4-BE49-F238E27FC236}">
                <a16:creationId xmlns:a16="http://schemas.microsoft.com/office/drawing/2014/main" id="{00000000-0008-0000-33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3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3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3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3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25159</xdr:colOff>
      <xdr:row>1</xdr:row>
      <xdr:rowOff>333375</xdr:rowOff>
    </xdr:to>
    <xdr:sp macro="" textlink="">
      <xdr:nvSpPr>
        <xdr:cNvPr id="2" name="TextBox 1">
          <a:extLst>
            <a:ext uri="{FF2B5EF4-FFF2-40B4-BE49-F238E27FC236}">
              <a16:creationId xmlns:a16="http://schemas.microsoft.com/office/drawing/2014/main" id="{00000000-0008-0000-3400-000002000000}"/>
            </a:ext>
          </a:extLst>
        </xdr:cNvPr>
        <xdr:cNvSpPr txBox="1"/>
      </xdr:nvSpPr>
      <xdr:spPr>
        <a:xfrm>
          <a:off x="7586870" y="273326"/>
          <a:ext cx="424100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7</xdr:col>
      <xdr:colOff>130968</xdr:colOff>
      <xdr:row>1</xdr:row>
      <xdr:rowOff>76450</xdr:rowOff>
    </xdr:from>
    <xdr:to>
      <xdr:col>7</xdr:col>
      <xdr:colOff>314042</xdr:colOff>
      <xdr:row>1</xdr:row>
      <xdr:rowOff>221230</xdr:rowOff>
    </xdr:to>
    <xdr:sp macro="" textlink="">
      <xdr:nvSpPr>
        <xdr:cNvPr id="3" name="Rectangle 2">
          <a:extLst>
            <a:ext uri="{FF2B5EF4-FFF2-40B4-BE49-F238E27FC236}">
              <a16:creationId xmlns:a16="http://schemas.microsoft.com/office/drawing/2014/main" id="{00000000-0008-0000-3400-000003000000}"/>
            </a:ext>
          </a:extLst>
        </xdr:cNvPr>
        <xdr:cNvSpPr/>
      </xdr:nvSpPr>
      <xdr:spPr>
        <a:xfrm>
          <a:off x="7717838" y="349776"/>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10</xdr:col>
      <xdr:colOff>287793</xdr:colOff>
      <xdr:row>1</xdr:row>
      <xdr:rowOff>86059</xdr:rowOff>
    </xdr:from>
    <xdr:to>
      <xdr:col>10</xdr:col>
      <xdr:colOff>470867</xdr:colOff>
      <xdr:row>1</xdr:row>
      <xdr:rowOff>230839</xdr:rowOff>
    </xdr:to>
    <xdr:sp macro="" textlink="">
      <xdr:nvSpPr>
        <xdr:cNvPr id="4" name="Rectangle 3">
          <a:extLst>
            <a:ext uri="{FF2B5EF4-FFF2-40B4-BE49-F238E27FC236}">
              <a16:creationId xmlns:a16="http://schemas.microsoft.com/office/drawing/2014/main" id="{00000000-0008-0000-3400-000004000000}"/>
            </a:ext>
          </a:extLst>
        </xdr:cNvPr>
        <xdr:cNvSpPr/>
      </xdr:nvSpPr>
      <xdr:spPr>
        <a:xfrm>
          <a:off x="10251771" y="359385"/>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8</xdr:col>
      <xdr:colOff>13432</xdr:colOff>
      <xdr:row>1</xdr:row>
      <xdr:rowOff>86059</xdr:rowOff>
    </xdr:from>
    <xdr:to>
      <xdr:col>8</xdr:col>
      <xdr:colOff>196506</xdr:colOff>
      <xdr:row>1</xdr:row>
      <xdr:rowOff>230839</xdr:rowOff>
    </xdr:to>
    <xdr:sp macro="" textlink="">
      <xdr:nvSpPr>
        <xdr:cNvPr id="5" name="Rectangle 4">
          <a:extLst>
            <a:ext uri="{FF2B5EF4-FFF2-40B4-BE49-F238E27FC236}">
              <a16:creationId xmlns:a16="http://schemas.microsoft.com/office/drawing/2014/main" id="{00000000-0008-0000-3400-000005000000}"/>
            </a:ext>
          </a:extLst>
        </xdr:cNvPr>
        <xdr:cNvSpPr/>
      </xdr:nvSpPr>
      <xdr:spPr>
        <a:xfrm>
          <a:off x="8751584" y="359385"/>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15</xdr:col>
      <xdr:colOff>0</xdr:colOff>
      <xdr:row>21</xdr:row>
      <xdr:rowOff>0</xdr:rowOff>
    </xdr:from>
    <xdr:to>
      <xdr:col>24</xdr:col>
      <xdr:colOff>30957</xdr:colOff>
      <xdr:row>22</xdr:row>
      <xdr:rowOff>142875</xdr:rowOff>
    </xdr:to>
    <xdr:grpSp>
      <xdr:nvGrpSpPr>
        <xdr:cNvPr id="6" name="Group 5">
          <a:extLst>
            <a:ext uri="{FF2B5EF4-FFF2-40B4-BE49-F238E27FC236}">
              <a16:creationId xmlns:a16="http://schemas.microsoft.com/office/drawing/2014/main" id="{00000000-0008-0000-3400-000006000000}"/>
            </a:ext>
          </a:extLst>
        </xdr:cNvPr>
        <xdr:cNvGrpSpPr/>
      </xdr:nvGrpSpPr>
      <xdr:grpSpPr>
        <a:xfrm>
          <a:off x="13604875" y="5048250"/>
          <a:ext cx="5745957" cy="325438"/>
          <a:chOff x="7898606" y="190500"/>
          <a:chExt cx="5495926" cy="333375"/>
        </a:xfrm>
      </xdr:grpSpPr>
      <xdr:sp macro="" textlink="">
        <xdr:nvSpPr>
          <xdr:cNvPr id="7" name="TextBox 6">
            <a:extLst>
              <a:ext uri="{FF2B5EF4-FFF2-40B4-BE49-F238E27FC236}">
                <a16:creationId xmlns:a16="http://schemas.microsoft.com/office/drawing/2014/main" id="{00000000-0008-0000-34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4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4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4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4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6</xdr:col>
      <xdr:colOff>119068</xdr:colOff>
      <xdr:row>0</xdr:row>
      <xdr:rowOff>130978</xdr:rowOff>
    </xdr:from>
    <xdr:to>
      <xdr:col>15</xdr:col>
      <xdr:colOff>150025</xdr:colOff>
      <xdr:row>1</xdr:row>
      <xdr:rowOff>190509</xdr:rowOff>
    </xdr:to>
    <xdr:grpSp>
      <xdr:nvGrpSpPr>
        <xdr:cNvPr id="6" name="Group 5">
          <a:extLst>
            <a:ext uri="{FF2B5EF4-FFF2-40B4-BE49-F238E27FC236}">
              <a16:creationId xmlns:a16="http://schemas.microsoft.com/office/drawing/2014/main" id="{00000000-0008-0000-3500-000006000000}"/>
            </a:ext>
          </a:extLst>
        </xdr:cNvPr>
        <xdr:cNvGrpSpPr/>
      </xdr:nvGrpSpPr>
      <xdr:grpSpPr>
        <a:xfrm>
          <a:off x="10914068" y="130978"/>
          <a:ext cx="5745957" cy="329406"/>
          <a:chOff x="7898606" y="190500"/>
          <a:chExt cx="5495926" cy="333375"/>
        </a:xfrm>
      </xdr:grpSpPr>
      <xdr:sp macro="" textlink="">
        <xdr:nvSpPr>
          <xdr:cNvPr id="7" name="TextBox 6">
            <a:extLst>
              <a:ext uri="{FF2B5EF4-FFF2-40B4-BE49-F238E27FC236}">
                <a16:creationId xmlns:a16="http://schemas.microsoft.com/office/drawing/2014/main" id="{00000000-0008-0000-35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5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5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5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5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6</xdr:col>
      <xdr:colOff>119064</xdr:colOff>
      <xdr:row>0</xdr:row>
      <xdr:rowOff>130972</xdr:rowOff>
    </xdr:from>
    <xdr:to>
      <xdr:col>15</xdr:col>
      <xdr:colOff>150021</xdr:colOff>
      <xdr:row>1</xdr:row>
      <xdr:rowOff>190503</xdr:rowOff>
    </xdr:to>
    <xdr:grpSp>
      <xdr:nvGrpSpPr>
        <xdr:cNvPr id="6" name="Group 5">
          <a:extLst>
            <a:ext uri="{FF2B5EF4-FFF2-40B4-BE49-F238E27FC236}">
              <a16:creationId xmlns:a16="http://schemas.microsoft.com/office/drawing/2014/main" id="{00000000-0008-0000-3600-000006000000}"/>
            </a:ext>
          </a:extLst>
        </xdr:cNvPr>
        <xdr:cNvGrpSpPr/>
      </xdr:nvGrpSpPr>
      <xdr:grpSpPr>
        <a:xfrm>
          <a:off x="10747377" y="130972"/>
          <a:ext cx="5745957" cy="329406"/>
          <a:chOff x="7898606" y="190500"/>
          <a:chExt cx="5495926" cy="333375"/>
        </a:xfrm>
      </xdr:grpSpPr>
      <xdr:sp macro="" textlink="">
        <xdr:nvSpPr>
          <xdr:cNvPr id="7" name="TextBox 6">
            <a:extLst>
              <a:ext uri="{FF2B5EF4-FFF2-40B4-BE49-F238E27FC236}">
                <a16:creationId xmlns:a16="http://schemas.microsoft.com/office/drawing/2014/main" id="{00000000-0008-0000-36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6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6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6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6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6</xdr:col>
      <xdr:colOff>130971</xdr:colOff>
      <xdr:row>0</xdr:row>
      <xdr:rowOff>130972</xdr:rowOff>
    </xdr:from>
    <xdr:to>
      <xdr:col>15</xdr:col>
      <xdr:colOff>161928</xdr:colOff>
      <xdr:row>1</xdr:row>
      <xdr:rowOff>190503</xdr:rowOff>
    </xdr:to>
    <xdr:grpSp>
      <xdr:nvGrpSpPr>
        <xdr:cNvPr id="6" name="Group 5">
          <a:extLst>
            <a:ext uri="{FF2B5EF4-FFF2-40B4-BE49-F238E27FC236}">
              <a16:creationId xmlns:a16="http://schemas.microsoft.com/office/drawing/2014/main" id="{00000000-0008-0000-3700-000006000000}"/>
            </a:ext>
          </a:extLst>
        </xdr:cNvPr>
        <xdr:cNvGrpSpPr/>
      </xdr:nvGrpSpPr>
      <xdr:grpSpPr>
        <a:xfrm>
          <a:off x="10052846" y="130972"/>
          <a:ext cx="5745957" cy="329406"/>
          <a:chOff x="7898606" y="190500"/>
          <a:chExt cx="5495926" cy="333375"/>
        </a:xfrm>
      </xdr:grpSpPr>
      <xdr:sp macro="" textlink="">
        <xdr:nvSpPr>
          <xdr:cNvPr id="7" name="TextBox 6">
            <a:extLst>
              <a:ext uri="{FF2B5EF4-FFF2-40B4-BE49-F238E27FC236}">
                <a16:creationId xmlns:a16="http://schemas.microsoft.com/office/drawing/2014/main" id="{00000000-0008-0000-37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7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7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7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7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6</xdr:col>
      <xdr:colOff>130971</xdr:colOff>
      <xdr:row>0</xdr:row>
      <xdr:rowOff>119066</xdr:rowOff>
    </xdr:from>
    <xdr:to>
      <xdr:col>15</xdr:col>
      <xdr:colOff>161929</xdr:colOff>
      <xdr:row>1</xdr:row>
      <xdr:rowOff>178597</xdr:rowOff>
    </xdr:to>
    <xdr:grpSp>
      <xdr:nvGrpSpPr>
        <xdr:cNvPr id="6" name="Group 5">
          <a:extLst>
            <a:ext uri="{FF2B5EF4-FFF2-40B4-BE49-F238E27FC236}">
              <a16:creationId xmlns:a16="http://schemas.microsoft.com/office/drawing/2014/main" id="{00000000-0008-0000-3800-000006000000}"/>
            </a:ext>
          </a:extLst>
        </xdr:cNvPr>
        <xdr:cNvGrpSpPr/>
      </xdr:nvGrpSpPr>
      <xdr:grpSpPr>
        <a:xfrm>
          <a:off x="8433596" y="119066"/>
          <a:ext cx="5745958" cy="329406"/>
          <a:chOff x="7898606" y="190500"/>
          <a:chExt cx="5495926" cy="333375"/>
        </a:xfrm>
      </xdr:grpSpPr>
      <xdr:sp macro="" textlink="">
        <xdr:nvSpPr>
          <xdr:cNvPr id="7" name="TextBox 6">
            <a:extLst>
              <a:ext uri="{FF2B5EF4-FFF2-40B4-BE49-F238E27FC236}">
                <a16:creationId xmlns:a16="http://schemas.microsoft.com/office/drawing/2014/main" id="{00000000-0008-0000-38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8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8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8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8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6</xdr:col>
      <xdr:colOff>130971</xdr:colOff>
      <xdr:row>0</xdr:row>
      <xdr:rowOff>119064</xdr:rowOff>
    </xdr:from>
    <xdr:to>
      <xdr:col>15</xdr:col>
      <xdr:colOff>161928</xdr:colOff>
      <xdr:row>1</xdr:row>
      <xdr:rowOff>214314</xdr:rowOff>
    </xdr:to>
    <xdr:grpSp>
      <xdr:nvGrpSpPr>
        <xdr:cNvPr id="6" name="Group 5">
          <a:extLst>
            <a:ext uri="{FF2B5EF4-FFF2-40B4-BE49-F238E27FC236}">
              <a16:creationId xmlns:a16="http://schemas.microsoft.com/office/drawing/2014/main" id="{00000000-0008-0000-3900-000006000000}"/>
            </a:ext>
          </a:extLst>
        </xdr:cNvPr>
        <xdr:cNvGrpSpPr/>
      </xdr:nvGrpSpPr>
      <xdr:grpSpPr>
        <a:xfrm>
          <a:off x="10552909" y="119064"/>
          <a:ext cx="5745957" cy="333375"/>
          <a:chOff x="7898606" y="190500"/>
          <a:chExt cx="5495926" cy="333375"/>
        </a:xfrm>
      </xdr:grpSpPr>
      <xdr:sp macro="" textlink="">
        <xdr:nvSpPr>
          <xdr:cNvPr id="7" name="TextBox 6">
            <a:extLst>
              <a:ext uri="{FF2B5EF4-FFF2-40B4-BE49-F238E27FC236}">
                <a16:creationId xmlns:a16="http://schemas.microsoft.com/office/drawing/2014/main" id="{00000000-0008-0000-39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9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9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9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9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7</xdr:col>
      <xdr:colOff>119064</xdr:colOff>
      <xdr:row>0</xdr:row>
      <xdr:rowOff>119065</xdr:rowOff>
    </xdr:from>
    <xdr:to>
      <xdr:col>16</xdr:col>
      <xdr:colOff>150021</xdr:colOff>
      <xdr:row>1</xdr:row>
      <xdr:rowOff>178596</xdr:rowOff>
    </xdr:to>
    <xdr:grpSp>
      <xdr:nvGrpSpPr>
        <xdr:cNvPr id="6" name="Group 5">
          <a:extLst>
            <a:ext uri="{FF2B5EF4-FFF2-40B4-BE49-F238E27FC236}">
              <a16:creationId xmlns:a16="http://schemas.microsoft.com/office/drawing/2014/main" id="{00000000-0008-0000-3A00-000006000000}"/>
            </a:ext>
          </a:extLst>
        </xdr:cNvPr>
        <xdr:cNvGrpSpPr/>
      </xdr:nvGrpSpPr>
      <xdr:grpSpPr>
        <a:xfrm>
          <a:off x="11398252" y="119065"/>
          <a:ext cx="5745957" cy="329406"/>
          <a:chOff x="7898606" y="190500"/>
          <a:chExt cx="5495926" cy="333375"/>
        </a:xfrm>
      </xdr:grpSpPr>
      <xdr:sp macro="" textlink="">
        <xdr:nvSpPr>
          <xdr:cNvPr id="7" name="TextBox 6">
            <a:extLst>
              <a:ext uri="{FF2B5EF4-FFF2-40B4-BE49-F238E27FC236}">
                <a16:creationId xmlns:a16="http://schemas.microsoft.com/office/drawing/2014/main" id="{00000000-0008-0000-3A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A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A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A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A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6</xdr:col>
      <xdr:colOff>95249</xdr:colOff>
      <xdr:row>0</xdr:row>
      <xdr:rowOff>119067</xdr:rowOff>
    </xdr:from>
    <xdr:to>
      <xdr:col>15</xdr:col>
      <xdr:colOff>126206</xdr:colOff>
      <xdr:row>1</xdr:row>
      <xdr:rowOff>178598</xdr:rowOff>
    </xdr:to>
    <xdr:grpSp>
      <xdr:nvGrpSpPr>
        <xdr:cNvPr id="6" name="Group 5">
          <a:extLst>
            <a:ext uri="{FF2B5EF4-FFF2-40B4-BE49-F238E27FC236}">
              <a16:creationId xmlns:a16="http://schemas.microsoft.com/office/drawing/2014/main" id="{00000000-0008-0000-3B00-000006000000}"/>
            </a:ext>
          </a:extLst>
        </xdr:cNvPr>
        <xdr:cNvGrpSpPr/>
      </xdr:nvGrpSpPr>
      <xdr:grpSpPr>
        <a:xfrm>
          <a:off x="11580812" y="119067"/>
          <a:ext cx="5745957" cy="329406"/>
          <a:chOff x="7898606" y="190500"/>
          <a:chExt cx="5495926" cy="333375"/>
        </a:xfrm>
      </xdr:grpSpPr>
      <xdr:sp macro="" textlink="">
        <xdr:nvSpPr>
          <xdr:cNvPr id="7" name="TextBox 6">
            <a:extLst>
              <a:ext uri="{FF2B5EF4-FFF2-40B4-BE49-F238E27FC236}">
                <a16:creationId xmlns:a16="http://schemas.microsoft.com/office/drawing/2014/main" id="{00000000-0008-0000-3B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B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B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B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B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819150</xdr:colOff>
      <xdr:row>30</xdr:row>
      <xdr:rowOff>76200</xdr:rowOff>
    </xdr:from>
    <xdr:to>
      <xdr:col>5</xdr:col>
      <xdr:colOff>378403</xdr:colOff>
      <xdr:row>30</xdr:row>
      <xdr:rowOff>798332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38850" y="890587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6</xdr:col>
      <xdr:colOff>107157</xdr:colOff>
      <xdr:row>0</xdr:row>
      <xdr:rowOff>119064</xdr:rowOff>
    </xdr:from>
    <xdr:to>
      <xdr:col>15</xdr:col>
      <xdr:colOff>138114</xdr:colOff>
      <xdr:row>1</xdr:row>
      <xdr:rowOff>178595</xdr:rowOff>
    </xdr:to>
    <xdr:grpSp>
      <xdr:nvGrpSpPr>
        <xdr:cNvPr id="6" name="Group 5">
          <a:extLst>
            <a:ext uri="{FF2B5EF4-FFF2-40B4-BE49-F238E27FC236}">
              <a16:creationId xmlns:a16="http://schemas.microsoft.com/office/drawing/2014/main" id="{00000000-0008-0000-3C00-000006000000}"/>
            </a:ext>
          </a:extLst>
        </xdr:cNvPr>
        <xdr:cNvGrpSpPr/>
      </xdr:nvGrpSpPr>
      <xdr:grpSpPr>
        <a:xfrm>
          <a:off x="10513220" y="119064"/>
          <a:ext cx="5745957" cy="329406"/>
          <a:chOff x="7898606" y="190500"/>
          <a:chExt cx="5495926" cy="333375"/>
        </a:xfrm>
      </xdr:grpSpPr>
      <xdr:sp macro="" textlink="">
        <xdr:nvSpPr>
          <xdr:cNvPr id="7" name="TextBox 6">
            <a:extLst>
              <a:ext uri="{FF2B5EF4-FFF2-40B4-BE49-F238E27FC236}">
                <a16:creationId xmlns:a16="http://schemas.microsoft.com/office/drawing/2014/main" id="{00000000-0008-0000-3C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C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C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C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C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95251</xdr:colOff>
      <xdr:row>0</xdr:row>
      <xdr:rowOff>119064</xdr:rowOff>
    </xdr:from>
    <xdr:to>
      <xdr:col>13</xdr:col>
      <xdr:colOff>126208</xdr:colOff>
      <xdr:row>1</xdr:row>
      <xdr:rowOff>178595</xdr:rowOff>
    </xdr:to>
    <xdr:grpSp>
      <xdr:nvGrpSpPr>
        <xdr:cNvPr id="6" name="Group 5">
          <a:extLst>
            <a:ext uri="{FF2B5EF4-FFF2-40B4-BE49-F238E27FC236}">
              <a16:creationId xmlns:a16="http://schemas.microsoft.com/office/drawing/2014/main" id="{00000000-0008-0000-3D00-000006000000}"/>
            </a:ext>
          </a:extLst>
        </xdr:cNvPr>
        <xdr:cNvGrpSpPr/>
      </xdr:nvGrpSpPr>
      <xdr:grpSpPr>
        <a:xfrm>
          <a:off x="11271251" y="119064"/>
          <a:ext cx="5745957" cy="329406"/>
          <a:chOff x="7898606" y="190500"/>
          <a:chExt cx="5495926" cy="333375"/>
        </a:xfrm>
      </xdr:grpSpPr>
      <xdr:sp macro="" textlink="">
        <xdr:nvSpPr>
          <xdr:cNvPr id="7" name="TextBox 6">
            <a:extLst>
              <a:ext uri="{FF2B5EF4-FFF2-40B4-BE49-F238E27FC236}">
                <a16:creationId xmlns:a16="http://schemas.microsoft.com/office/drawing/2014/main" id="{00000000-0008-0000-3D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D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D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D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D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5</xdr:col>
      <xdr:colOff>95249</xdr:colOff>
      <xdr:row>0</xdr:row>
      <xdr:rowOff>119070</xdr:rowOff>
    </xdr:from>
    <xdr:to>
      <xdr:col>14</xdr:col>
      <xdr:colOff>126206</xdr:colOff>
      <xdr:row>1</xdr:row>
      <xdr:rowOff>178601</xdr:rowOff>
    </xdr:to>
    <xdr:grpSp>
      <xdr:nvGrpSpPr>
        <xdr:cNvPr id="6" name="Group 5">
          <a:extLst>
            <a:ext uri="{FF2B5EF4-FFF2-40B4-BE49-F238E27FC236}">
              <a16:creationId xmlns:a16="http://schemas.microsoft.com/office/drawing/2014/main" id="{00000000-0008-0000-3E00-000006000000}"/>
            </a:ext>
          </a:extLst>
        </xdr:cNvPr>
        <xdr:cNvGrpSpPr/>
      </xdr:nvGrpSpPr>
      <xdr:grpSpPr>
        <a:xfrm>
          <a:off x="12088812" y="119070"/>
          <a:ext cx="5745957" cy="329406"/>
          <a:chOff x="7898606" y="190500"/>
          <a:chExt cx="5495926" cy="333375"/>
        </a:xfrm>
      </xdr:grpSpPr>
      <xdr:sp macro="" textlink="">
        <xdr:nvSpPr>
          <xdr:cNvPr id="7" name="TextBox 6">
            <a:extLst>
              <a:ext uri="{FF2B5EF4-FFF2-40B4-BE49-F238E27FC236}">
                <a16:creationId xmlns:a16="http://schemas.microsoft.com/office/drawing/2014/main" id="{00000000-0008-0000-3E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E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E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E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E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8</xdr:col>
      <xdr:colOff>0</xdr:colOff>
      <xdr:row>1</xdr:row>
      <xdr:rowOff>0</xdr:rowOff>
    </xdr:from>
    <xdr:to>
      <xdr:col>15</xdr:col>
      <xdr:colOff>259556</xdr:colOff>
      <xdr:row>2</xdr:row>
      <xdr:rowOff>0</xdr:rowOff>
    </xdr:to>
    <xdr:sp macro="" textlink="">
      <xdr:nvSpPr>
        <xdr:cNvPr id="2" name="TextBox 1">
          <a:extLst>
            <a:ext uri="{FF2B5EF4-FFF2-40B4-BE49-F238E27FC236}">
              <a16:creationId xmlns:a16="http://schemas.microsoft.com/office/drawing/2014/main" id="{00000000-0008-0000-3F00-000002000000}"/>
            </a:ext>
          </a:extLst>
        </xdr:cNvPr>
        <xdr:cNvSpPr txBox="1"/>
      </xdr:nvSpPr>
      <xdr:spPr>
        <a:xfrm>
          <a:off x="10277475" y="276225"/>
          <a:ext cx="424100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8</xdr:col>
      <xdr:colOff>130968</xdr:colOff>
      <xdr:row>1</xdr:row>
      <xdr:rowOff>76450</xdr:rowOff>
    </xdr:from>
    <xdr:to>
      <xdr:col>8</xdr:col>
      <xdr:colOff>314042</xdr:colOff>
      <xdr:row>1</xdr:row>
      <xdr:rowOff>221230</xdr:rowOff>
    </xdr:to>
    <xdr:sp macro="" textlink="">
      <xdr:nvSpPr>
        <xdr:cNvPr id="3" name="Rectangle 2">
          <a:extLst>
            <a:ext uri="{FF2B5EF4-FFF2-40B4-BE49-F238E27FC236}">
              <a16:creationId xmlns:a16="http://schemas.microsoft.com/office/drawing/2014/main" id="{00000000-0008-0000-3F00-000003000000}"/>
            </a:ext>
          </a:extLst>
        </xdr:cNvPr>
        <xdr:cNvSpPr/>
      </xdr:nvSpPr>
      <xdr:spPr>
        <a:xfrm>
          <a:off x="10408443" y="352675"/>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12</xdr:col>
      <xdr:colOff>512251</xdr:colOff>
      <xdr:row>1</xdr:row>
      <xdr:rowOff>86059</xdr:rowOff>
    </xdr:from>
    <xdr:to>
      <xdr:col>13</xdr:col>
      <xdr:colOff>85725</xdr:colOff>
      <xdr:row>1</xdr:row>
      <xdr:rowOff>230839</xdr:rowOff>
    </xdr:to>
    <xdr:sp macro="" textlink="">
      <xdr:nvSpPr>
        <xdr:cNvPr id="4" name="Rectangle 3">
          <a:extLst>
            <a:ext uri="{FF2B5EF4-FFF2-40B4-BE49-F238E27FC236}">
              <a16:creationId xmlns:a16="http://schemas.microsoft.com/office/drawing/2014/main" id="{00000000-0008-0000-3F00-000004000000}"/>
            </a:ext>
          </a:extLst>
        </xdr:cNvPr>
        <xdr:cNvSpPr/>
      </xdr:nvSpPr>
      <xdr:spPr>
        <a:xfrm>
          <a:off x="12942376" y="362284"/>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10</xdr:col>
      <xdr:colOff>231264</xdr:colOff>
      <xdr:row>1</xdr:row>
      <xdr:rowOff>86059</xdr:rowOff>
    </xdr:from>
    <xdr:to>
      <xdr:col>10</xdr:col>
      <xdr:colOff>414338</xdr:colOff>
      <xdr:row>1</xdr:row>
      <xdr:rowOff>230839</xdr:rowOff>
    </xdr:to>
    <xdr:sp macro="" textlink="">
      <xdr:nvSpPr>
        <xdr:cNvPr id="5" name="Rectangle 4">
          <a:extLst>
            <a:ext uri="{FF2B5EF4-FFF2-40B4-BE49-F238E27FC236}">
              <a16:creationId xmlns:a16="http://schemas.microsoft.com/office/drawing/2014/main" id="{00000000-0008-0000-3F00-000005000000}"/>
            </a:ext>
          </a:extLst>
        </xdr:cNvPr>
        <xdr:cNvSpPr/>
      </xdr:nvSpPr>
      <xdr:spPr>
        <a:xfrm>
          <a:off x="11442189" y="362284"/>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18</xdr:col>
      <xdr:colOff>0</xdr:colOff>
      <xdr:row>13</xdr:row>
      <xdr:rowOff>0</xdr:rowOff>
    </xdr:from>
    <xdr:to>
      <xdr:col>27</xdr:col>
      <xdr:colOff>30957</xdr:colOff>
      <xdr:row>14</xdr:row>
      <xdr:rowOff>154782</xdr:rowOff>
    </xdr:to>
    <xdr:grpSp>
      <xdr:nvGrpSpPr>
        <xdr:cNvPr id="6" name="Group 5">
          <a:extLst>
            <a:ext uri="{FF2B5EF4-FFF2-40B4-BE49-F238E27FC236}">
              <a16:creationId xmlns:a16="http://schemas.microsoft.com/office/drawing/2014/main" id="{00000000-0008-0000-3F00-000006000000}"/>
            </a:ext>
          </a:extLst>
        </xdr:cNvPr>
        <xdr:cNvGrpSpPr/>
      </xdr:nvGrpSpPr>
      <xdr:grpSpPr>
        <a:xfrm>
          <a:off x="16843375" y="3357563"/>
          <a:ext cx="5745957" cy="329407"/>
          <a:chOff x="7898606" y="190500"/>
          <a:chExt cx="5495926" cy="333375"/>
        </a:xfrm>
      </xdr:grpSpPr>
      <xdr:sp macro="" textlink="">
        <xdr:nvSpPr>
          <xdr:cNvPr id="7" name="TextBox 6">
            <a:extLst>
              <a:ext uri="{FF2B5EF4-FFF2-40B4-BE49-F238E27FC236}">
                <a16:creationId xmlns:a16="http://schemas.microsoft.com/office/drawing/2014/main" id="{00000000-0008-0000-3F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3F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3F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3F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3F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583406</xdr:colOff>
      <xdr:row>1</xdr:row>
      <xdr:rowOff>333375</xdr:rowOff>
    </xdr:to>
    <xdr:sp macro="" textlink="">
      <xdr:nvSpPr>
        <xdr:cNvPr id="2" name="TextBox 1">
          <a:extLst>
            <a:ext uri="{FF2B5EF4-FFF2-40B4-BE49-F238E27FC236}">
              <a16:creationId xmlns:a16="http://schemas.microsoft.com/office/drawing/2014/main" id="{00000000-0008-0000-4000-000002000000}"/>
            </a:ext>
          </a:extLst>
        </xdr:cNvPr>
        <xdr:cNvSpPr txBox="1"/>
      </xdr:nvSpPr>
      <xdr:spPr>
        <a:xfrm>
          <a:off x="9991725" y="238125"/>
          <a:ext cx="424100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7</xdr:col>
      <xdr:colOff>130968</xdr:colOff>
      <xdr:row>1</xdr:row>
      <xdr:rowOff>76450</xdr:rowOff>
    </xdr:from>
    <xdr:to>
      <xdr:col>7</xdr:col>
      <xdr:colOff>314042</xdr:colOff>
      <xdr:row>1</xdr:row>
      <xdr:rowOff>221230</xdr:rowOff>
    </xdr:to>
    <xdr:sp macro="" textlink="">
      <xdr:nvSpPr>
        <xdr:cNvPr id="3" name="Rectangle 2">
          <a:extLst>
            <a:ext uri="{FF2B5EF4-FFF2-40B4-BE49-F238E27FC236}">
              <a16:creationId xmlns:a16="http://schemas.microsoft.com/office/drawing/2014/main" id="{00000000-0008-0000-4000-000003000000}"/>
            </a:ext>
          </a:extLst>
        </xdr:cNvPr>
        <xdr:cNvSpPr/>
      </xdr:nvSpPr>
      <xdr:spPr>
        <a:xfrm>
          <a:off x="10122693" y="314575"/>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11</xdr:col>
      <xdr:colOff>226501</xdr:colOff>
      <xdr:row>1</xdr:row>
      <xdr:rowOff>86059</xdr:rowOff>
    </xdr:from>
    <xdr:to>
      <xdr:col>11</xdr:col>
      <xdr:colOff>409575</xdr:colOff>
      <xdr:row>1</xdr:row>
      <xdr:rowOff>230839</xdr:rowOff>
    </xdr:to>
    <xdr:sp macro="" textlink="">
      <xdr:nvSpPr>
        <xdr:cNvPr id="4" name="Rectangle 3">
          <a:extLst>
            <a:ext uri="{FF2B5EF4-FFF2-40B4-BE49-F238E27FC236}">
              <a16:creationId xmlns:a16="http://schemas.microsoft.com/office/drawing/2014/main" id="{00000000-0008-0000-4000-000004000000}"/>
            </a:ext>
          </a:extLst>
        </xdr:cNvPr>
        <xdr:cNvSpPr/>
      </xdr:nvSpPr>
      <xdr:spPr>
        <a:xfrm>
          <a:off x="12656626" y="324184"/>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8</xdr:col>
      <xdr:colOff>555114</xdr:colOff>
      <xdr:row>1</xdr:row>
      <xdr:rowOff>86059</xdr:rowOff>
    </xdr:from>
    <xdr:to>
      <xdr:col>9</xdr:col>
      <xdr:colOff>128588</xdr:colOff>
      <xdr:row>1</xdr:row>
      <xdr:rowOff>230839</xdr:rowOff>
    </xdr:to>
    <xdr:sp macro="" textlink="">
      <xdr:nvSpPr>
        <xdr:cNvPr id="5" name="Rectangle 4">
          <a:extLst>
            <a:ext uri="{FF2B5EF4-FFF2-40B4-BE49-F238E27FC236}">
              <a16:creationId xmlns:a16="http://schemas.microsoft.com/office/drawing/2014/main" id="{00000000-0008-0000-4000-000005000000}"/>
            </a:ext>
          </a:extLst>
        </xdr:cNvPr>
        <xdr:cNvSpPr/>
      </xdr:nvSpPr>
      <xdr:spPr>
        <a:xfrm>
          <a:off x="11156439" y="324184"/>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8</xdr:col>
      <xdr:colOff>130968</xdr:colOff>
      <xdr:row>6</xdr:row>
      <xdr:rowOff>59531</xdr:rowOff>
    </xdr:from>
    <xdr:to>
      <xdr:col>17</xdr:col>
      <xdr:colOff>161926</xdr:colOff>
      <xdr:row>8</xdr:row>
      <xdr:rowOff>11906</xdr:rowOff>
    </xdr:to>
    <xdr:grpSp>
      <xdr:nvGrpSpPr>
        <xdr:cNvPr id="6" name="Group 5">
          <a:extLst>
            <a:ext uri="{FF2B5EF4-FFF2-40B4-BE49-F238E27FC236}">
              <a16:creationId xmlns:a16="http://schemas.microsoft.com/office/drawing/2014/main" id="{00000000-0008-0000-4000-000006000000}"/>
            </a:ext>
          </a:extLst>
        </xdr:cNvPr>
        <xdr:cNvGrpSpPr/>
      </xdr:nvGrpSpPr>
      <xdr:grpSpPr>
        <a:xfrm>
          <a:off x="11219656" y="1980406"/>
          <a:ext cx="5745958" cy="317500"/>
          <a:chOff x="7898606" y="190500"/>
          <a:chExt cx="5495926" cy="333375"/>
        </a:xfrm>
      </xdr:grpSpPr>
      <xdr:sp macro="" textlink="">
        <xdr:nvSpPr>
          <xdr:cNvPr id="7" name="TextBox 6">
            <a:extLst>
              <a:ext uri="{FF2B5EF4-FFF2-40B4-BE49-F238E27FC236}">
                <a16:creationId xmlns:a16="http://schemas.microsoft.com/office/drawing/2014/main" id="{00000000-0008-0000-4000-000007000000}"/>
              </a:ext>
            </a:extLst>
          </xdr:cNvPr>
          <xdr:cNvSpPr txBox="1"/>
        </xdr:nvSpPr>
        <xdr:spPr>
          <a:xfrm>
            <a:off x="7898606" y="190500"/>
            <a:ext cx="549592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r>
              <a:rPr lang="en-US" sz="900" b="0" baseline="0">
                <a:solidFill>
                  <a:schemeClr val="dk1"/>
                </a:solidFill>
                <a:effectLst/>
                <a:latin typeface="+mn-lt"/>
                <a:ea typeface="+mn-ea"/>
                <a:cs typeface="+mn-cs"/>
              </a:rPr>
              <a:t>Benchmark Value</a:t>
            </a:r>
            <a:endParaRPr lang="en-US" sz="900" b="0">
              <a:solidFill>
                <a:sysClr val="windowText" lastClr="000000"/>
              </a:solidFill>
            </a:endParaRPr>
          </a:p>
        </xdr:txBody>
      </xdr:sp>
      <xdr:sp macro="" textlink="">
        <xdr:nvSpPr>
          <xdr:cNvPr id="8" name="Rectangle 7">
            <a:extLst>
              <a:ext uri="{FF2B5EF4-FFF2-40B4-BE49-F238E27FC236}">
                <a16:creationId xmlns:a16="http://schemas.microsoft.com/office/drawing/2014/main" id="{00000000-0008-0000-4000-000008000000}"/>
              </a:ext>
            </a:extLst>
          </xdr:cNvPr>
          <xdr:cNvSpPr/>
        </xdr:nvSpPr>
        <xdr:spPr>
          <a:xfrm>
            <a:off x="8029574" y="26695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9" name="Rectangle 8">
            <a:extLst>
              <a:ext uri="{FF2B5EF4-FFF2-40B4-BE49-F238E27FC236}">
                <a16:creationId xmlns:a16="http://schemas.microsoft.com/office/drawing/2014/main" id="{00000000-0008-0000-4000-000009000000}"/>
              </a:ext>
            </a:extLst>
          </xdr:cNvPr>
          <xdr:cNvSpPr/>
        </xdr:nvSpPr>
        <xdr:spPr>
          <a:xfrm>
            <a:off x="10553982" y="276559"/>
            <a:ext cx="180693"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0" name="Rectangle 9">
            <a:extLst>
              <a:ext uri="{FF2B5EF4-FFF2-40B4-BE49-F238E27FC236}">
                <a16:creationId xmlns:a16="http://schemas.microsoft.com/office/drawing/2014/main" id="{00000000-0008-0000-4000-00000A000000}"/>
              </a:ext>
            </a:extLst>
          </xdr:cNvPr>
          <xdr:cNvSpPr/>
        </xdr:nvSpPr>
        <xdr:spPr>
          <a:xfrm>
            <a:off x="9058558" y="27655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1" name="Rectangle 10">
            <a:extLst>
              <a:ext uri="{FF2B5EF4-FFF2-40B4-BE49-F238E27FC236}">
                <a16:creationId xmlns:a16="http://schemas.microsoft.com/office/drawing/2014/main" id="{00000000-0008-0000-4000-00000B000000}"/>
              </a:ext>
            </a:extLst>
          </xdr:cNvPr>
          <xdr:cNvSpPr/>
        </xdr:nvSpPr>
        <xdr:spPr>
          <a:xfrm>
            <a:off x="12075601" y="274178"/>
            <a:ext cx="180693" cy="144780"/>
          </a:xfrm>
          <a:prstGeom prst="rect">
            <a:avLst/>
          </a:prstGeom>
          <a:solidFill>
            <a:schemeClr val="accent3">
              <a:lumMod val="40000"/>
              <a:lumOff val="6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704850</xdr:colOff>
      <xdr:row>18</xdr:row>
      <xdr:rowOff>85725</xdr:rowOff>
    </xdr:from>
    <xdr:to>
      <xdr:col>5</xdr:col>
      <xdr:colOff>359353</xdr:colOff>
      <xdr:row>18</xdr:row>
      <xdr:rowOff>807857</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7658100" y="535305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66675</xdr:colOff>
      <xdr:row>23</xdr:row>
      <xdr:rowOff>95250</xdr:rowOff>
    </xdr:from>
    <xdr:to>
      <xdr:col>5</xdr:col>
      <xdr:colOff>368878</xdr:colOff>
      <xdr:row>23</xdr:row>
      <xdr:rowOff>817382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220075" y="6048375"/>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828675</xdr:colOff>
      <xdr:row>35</xdr:row>
      <xdr:rowOff>85725</xdr:rowOff>
    </xdr:from>
    <xdr:to>
      <xdr:col>5</xdr:col>
      <xdr:colOff>368878</xdr:colOff>
      <xdr:row>35</xdr:row>
      <xdr:rowOff>807857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210550" y="8382000"/>
          <a:ext cx="1359478" cy="7221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i="1"/>
            <a:t>Click Here to screen </a:t>
          </a:r>
          <a:r>
            <a:rPr lang="en-US" sz="800" i="1" baseline="0"/>
            <a:t>the next opportunity</a:t>
          </a:r>
          <a:endParaRPr lang="en-US" sz="800" i="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csullivan\AppData\Local\Microsoft\Windows\Temporary%20Internet%20Files\Content.Outlook\79HWO77T\Materials%20for%20meeting%20_%20First%20round%20opportunities\3b.Gates_sizing%20tools_SLPs_v3_hardcod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Ps"/>
      <sheetName val="Benchmark data"/>
      <sheetName val="Database"/>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3" Type="http://schemas.openxmlformats.org/officeDocument/2006/relationships/control" Target="../activeX/activeX4.xml"/><Relationship Id="rId18" Type="http://schemas.openxmlformats.org/officeDocument/2006/relationships/image" Target="../media/image15.emf"/><Relationship Id="rId26" Type="http://schemas.openxmlformats.org/officeDocument/2006/relationships/image" Target="../media/image19.emf"/><Relationship Id="rId39" Type="http://schemas.openxmlformats.org/officeDocument/2006/relationships/control" Target="../activeX/activeX17.xml"/><Relationship Id="rId21" Type="http://schemas.openxmlformats.org/officeDocument/2006/relationships/control" Target="../activeX/activeX8.xml"/><Relationship Id="rId34" Type="http://schemas.openxmlformats.org/officeDocument/2006/relationships/image" Target="../media/image23.emf"/><Relationship Id="rId42" Type="http://schemas.openxmlformats.org/officeDocument/2006/relationships/image" Target="../media/image27.emf"/><Relationship Id="rId47" Type="http://schemas.openxmlformats.org/officeDocument/2006/relationships/control" Target="../activeX/activeX21.xml"/><Relationship Id="rId50" Type="http://schemas.openxmlformats.org/officeDocument/2006/relationships/image" Target="../media/image31.emf"/><Relationship Id="rId55" Type="http://schemas.openxmlformats.org/officeDocument/2006/relationships/control" Target="../activeX/activeX25.xml"/><Relationship Id="rId7" Type="http://schemas.openxmlformats.org/officeDocument/2006/relationships/control" Target="../activeX/activeX1.xml"/><Relationship Id="rId2" Type="http://schemas.openxmlformats.org/officeDocument/2006/relationships/hyperlink" Target="https://smarterschoolspending.org/resources/sizing-tool-middle-school-class-size" TargetMode="External"/><Relationship Id="rId16" Type="http://schemas.openxmlformats.org/officeDocument/2006/relationships/image" Target="../media/image14.emf"/><Relationship Id="rId20" Type="http://schemas.openxmlformats.org/officeDocument/2006/relationships/image" Target="../media/image16.emf"/><Relationship Id="rId29" Type="http://schemas.openxmlformats.org/officeDocument/2006/relationships/control" Target="../activeX/activeX12.xml"/><Relationship Id="rId41" Type="http://schemas.openxmlformats.org/officeDocument/2006/relationships/control" Target="../activeX/activeX18.xml"/><Relationship Id="rId54" Type="http://schemas.openxmlformats.org/officeDocument/2006/relationships/image" Target="../media/image33.emf"/><Relationship Id="rId62" Type="http://schemas.openxmlformats.org/officeDocument/2006/relationships/image" Target="../media/image37.emf"/><Relationship Id="rId1" Type="http://schemas.openxmlformats.org/officeDocument/2006/relationships/hyperlink" Target="https://smarterschoolspending.org/resources/sizing-tool-elementary-school-class-size" TargetMode="External"/><Relationship Id="rId6" Type="http://schemas.openxmlformats.org/officeDocument/2006/relationships/vmlDrawing" Target="../drawings/vmlDrawing1.vml"/><Relationship Id="rId11" Type="http://schemas.openxmlformats.org/officeDocument/2006/relationships/control" Target="../activeX/activeX3.xml"/><Relationship Id="rId24" Type="http://schemas.openxmlformats.org/officeDocument/2006/relationships/image" Target="../media/image18.emf"/><Relationship Id="rId32" Type="http://schemas.openxmlformats.org/officeDocument/2006/relationships/image" Target="../media/image22.emf"/><Relationship Id="rId37" Type="http://schemas.openxmlformats.org/officeDocument/2006/relationships/control" Target="../activeX/activeX16.xml"/><Relationship Id="rId40" Type="http://schemas.openxmlformats.org/officeDocument/2006/relationships/image" Target="../media/image26.emf"/><Relationship Id="rId45" Type="http://schemas.openxmlformats.org/officeDocument/2006/relationships/control" Target="../activeX/activeX20.xml"/><Relationship Id="rId53" Type="http://schemas.openxmlformats.org/officeDocument/2006/relationships/control" Target="../activeX/activeX24.xml"/><Relationship Id="rId58" Type="http://schemas.openxmlformats.org/officeDocument/2006/relationships/image" Target="../media/image35.emf"/><Relationship Id="rId5" Type="http://schemas.openxmlformats.org/officeDocument/2006/relationships/drawing" Target="../drawings/drawing35.xml"/><Relationship Id="rId15" Type="http://schemas.openxmlformats.org/officeDocument/2006/relationships/control" Target="../activeX/activeX5.xml"/><Relationship Id="rId23" Type="http://schemas.openxmlformats.org/officeDocument/2006/relationships/control" Target="../activeX/activeX9.xml"/><Relationship Id="rId28" Type="http://schemas.openxmlformats.org/officeDocument/2006/relationships/image" Target="../media/image20.emf"/><Relationship Id="rId36" Type="http://schemas.openxmlformats.org/officeDocument/2006/relationships/image" Target="../media/image24.emf"/><Relationship Id="rId49" Type="http://schemas.openxmlformats.org/officeDocument/2006/relationships/control" Target="../activeX/activeX22.xml"/><Relationship Id="rId57" Type="http://schemas.openxmlformats.org/officeDocument/2006/relationships/control" Target="../activeX/activeX26.xml"/><Relationship Id="rId61" Type="http://schemas.openxmlformats.org/officeDocument/2006/relationships/control" Target="../activeX/activeX28.xml"/><Relationship Id="rId10" Type="http://schemas.openxmlformats.org/officeDocument/2006/relationships/image" Target="../media/image11.emf"/><Relationship Id="rId19" Type="http://schemas.openxmlformats.org/officeDocument/2006/relationships/control" Target="../activeX/activeX7.xml"/><Relationship Id="rId31" Type="http://schemas.openxmlformats.org/officeDocument/2006/relationships/control" Target="../activeX/activeX13.xml"/><Relationship Id="rId44" Type="http://schemas.openxmlformats.org/officeDocument/2006/relationships/image" Target="../media/image28.emf"/><Relationship Id="rId52" Type="http://schemas.openxmlformats.org/officeDocument/2006/relationships/image" Target="../media/image32.emf"/><Relationship Id="rId60" Type="http://schemas.openxmlformats.org/officeDocument/2006/relationships/image" Target="../media/image36.emf"/><Relationship Id="rId4" Type="http://schemas.openxmlformats.org/officeDocument/2006/relationships/printerSettings" Target="../printerSettings/printerSettings34.bin"/><Relationship Id="rId9" Type="http://schemas.openxmlformats.org/officeDocument/2006/relationships/control" Target="../activeX/activeX2.xml"/><Relationship Id="rId14" Type="http://schemas.openxmlformats.org/officeDocument/2006/relationships/image" Target="../media/image13.emf"/><Relationship Id="rId22" Type="http://schemas.openxmlformats.org/officeDocument/2006/relationships/image" Target="../media/image17.emf"/><Relationship Id="rId27" Type="http://schemas.openxmlformats.org/officeDocument/2006/relationships/control" Target="../activeX/activeX11.xml"/><Relationship Id="rId30" Type="http://schemas.openxmlformats.org/officeDocument/2006/relationships/image" Target="../media/image21.emf"/><Relationship Id="rId35" Type="http://schemas.openxmlformats.org/officeDocument/2006/relationships/control" Target="../activeX/activeX15.xml"/><Relationship Id="rId43" Type="http://schemas.openxmlformats.org/officeDocument/2006/relationships/control" Target="../activeX/activeX19.xml"/><Relationship Id="rId48" Type="http://schemas.openxmlformats.org/officeDocument/2006/relationships/image" Target="../media/image30.emf"/><Relationship Id="rId56" Type="http://schemas.openxmlformats.org/officeDocument/2006/relationships/image" Target="../media/image34.emf"/><Relationship Id="rId8" Type="http://schemas.openxmlformats.org/officeDocument/2006/relationships/image" Target="../media/image10.emf"/><Relationship Id="rId51" Type="http://schemas.openxmlformats.org/officeDocument/2006/relationships/control" Target="../activeX/activeX23.xml"/><Relationship Id="rId3" Type="http://schemas.openxmlformats.org/officeDocument/2006/relationships/hyperlink" Target="https://smarterschoolspending.org/resources/sizing-tool-high-school-class-size" TargetMode="External"/><Relationship Id="rId12" Type="http://schemas.openxmlformats.org/officeDocument/2006/relationships/image" Target="../media/image12.emf"/><Relationship Id="rId17" Type="http://schemas.openxmlformats.org/officeDocument/2006/relationships/control" Target="../activeX/activeX6.xml"/><Relationship Id="rId25" Type="http://schemas.openxmlformats.org/officeDocument/2006/relationships/control" Target="../activeX/activeX10.xml"/><Relationship Id="rId33" Type="http://schemas.openxmlformats.org/officeDocument/2006/relationships/control" Target="../activeX/activeX14.xml"/><Relationship Id="rId38" Type="http://schemas.openxmlformats.org/officeDocument/2006/relationships/image" Target="../media/image25.emf"/><Relationship Id="rId46" Type="http://schemas.openxmlformats.org/officeDocument/2006/relationships/image" Target="../media/image29.emf"/><Relationship Id="rId59" Type="http://schemas.openxmlformats.org/officeDocument/2006/relationships/control" Target="../activeX/activeX2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2">
    <pageSetUpPr fitToPage="1"/>
  </sheetPr>
  <dimension ref="A1:V181"/>
  <sheetViews>
    <sheetView showGridLines="0" tabSelected="1" zoomScale="80" zoomScaleNormal="80" workbookViewId="0">
      <selection activeCell="C11" sqref="C11"/>
    </sheetView>
  </sheetViews>
  <sheetFormatPr defaultColWidth="9.08984375" defaultRowHeight="14.5" x14ac:dyDescent="0.35"/>
  <cols>
    <col min="1" max="1" width="6.54296875" style="6" customWidth="1"/>
    <col min="2" max="2" width="27.90625" style="6" customWidth="1"/>
    <col min="3" max="3" width="114.6328125" style="6" customWidth="1"/>
    <col min="4" max="22" width="9.08984375" style="6"/>
    <col min="23" max="16384" width="9.08984375" style="591"/>
  </cols>
  <sheetData>
    <row r="1" spans="2:22" x14ac:dyDescent="0.35">
      <c r="E1" s="501"/>
      <c r="F1" s="501"/>
      <c r="G1" s="501"/>
      <c r="H1" s="501"/>
      <c r="I1" s="501"/>
      <c r="J1" s="501"/>
      <c r="K1" s="501"/>
      <c r="L1" s="501"/>
      <c r="M1" s="501"/>
      <c r="N1" s="501"/>
      <c r="O1" s="501"/>
      <c r="P1" s="501"/>
      <c r="Q1" s="501"/>
      <c r="R1" s="501"/>
      <c r="S1" s="501"/>
      <c r="T1" s="501"/>
      <c r="U1" s="501"/>
      <c r="V1" s="501"/>
    </row>
    <row r="2" spans="2:22" x14ac:dyDescent="0.35">
      <c r="E2" s="501"/>
      <c r="F2" s="501"/>
      <c r="G2" s="501"/>
      <c r="H2" s="501"/>
      <c r="I2" s="501"/>
      <c r="J2" s="501"/>
      <c r="K2" s="501"/>
      <c r="L2" s="501"/>
      <c r="M2" s="501"/>
      <c r="N2" s="501"/>
      <c r="O2" s="501"/>
      <c r="P2" s="501"/>
      <c r="Q2" s="501"/>
      <c r="R2" s="501"/>
      <c r="S2" s="501"/>
      <c r="T2" s="501"/>
      <c r="U2" s="501"/>
      <c r="V2" s="501"/>
    </row>
    <row r="3" spans="2:22" x14ac:dyDescent="0.35">
      <c r="E3" s="501"/>
      <c r="F3" s="501"/>
      <c r="G3" s="501"/>
      <c r="H3" s="501"/>
      <c r="I3" s="501"/>
      <c r="J3" s="501"/>
      <c r="K3" s="501"/>
      <c r="L3" s="501"/>
      <c r="M3" s="501"/>
      <c r="N3" s="501"/>
      <c r="O3" s="501"/>
      <c r="P3" s="501"/>
      <c r="Q3" s="501"/>
      <c r="R3" s="501"/>
      <c r="S3" s="501"/>
      <c r="T3" s="501"/>
      <c r="U3" s="501"/>
      <c r="V3" s="501"/>
    </row>
    <row r="4" spans="2:22" x14ac:dyDescent="0.35">
      <c r="E4" s="501"/>
      <c r="F4" s="501"/>
      <c r="G4" s="501"/>
      <c r="H4" s="501"/>
      <c r="I4" s="501"/>
      <c r="J4" s="501"/>
      <c r="K4" s="501"/>
      <c r="L4" s="501"/>
      <c r="M4" s="501"/>
      <c r="N4" s="501"/>
      <c r="O4" s="501"/>
      <c r="P4" s="501"/>
      <c r="Q4" s="501"/>
      <c r="R4" s="501"/>
      <c r="S4" s="501"/>
      <c r="T4" s="501"/>
      <c r="U4" s="501"/>
      <c r="V4" s="501"/>
    </row>
    <row r="5" spans="2:22" x14ac:dyDescent="0.35">
      <c r="E5" s="501"/>
      <c r="F5" s="501"/>
      <c r="G5" s="501"/>
      <c r="H5" s="501"/>
      <c r="I5" s="501"/>
      <c r="J5" s="501"/>
      <c r="K5" s="501"/>
      <c r="L5" s="501"/>
      <c r="M5" s="501"/>
      <c r="N5" s="501"/>
      <c r="O5" s="501"/>
      <c r="P5" s="501"/>
      <c r="Q5" s="501"/>
      <c r="R5" s="501"/>
      <c r="S5" s="501"/>
      <c r="T5" s="501"/>
      <c r="U5" s="501"/>
      <c r="V5" s="501"/>
    </row>
    <row r="6" spans="2:22" x14ac:dyDescent="0.35">
      <c r="E6" s="501"/>
      <c r="F6" s="501"/>
      <c r="G6" s="501"/>
      <c r="H6" s="501"/>
      <c r="I6" s="501"/>
      <c r="J6" s="501"/>
      <c r="K6" s="501"/>
      <c r="L6" s="501"/>
      <c r="M6" s="501"/>
      <c r="N6" s="501"/>
      <c r="O6" s="501"/>
      <c r="P6" s="501"/>
      <c r="Q6" s="501"/>
      <c r="R6" s="501"/>
      <c r="S6" s="501"/>
      <c r="T6" s="501"/>
      <c r="U6" s="501"/>
      <c r="V6" s="501"/>
    </row>
    <row r="7" spans="2:22" x14ac:dyDescent="0.35">
      <c r="E7" s="501"/>
      <c r="F7" s="501"/>
      <c r="G7" s="501"/>
      <c r="H7" s="501"/>
      <c r="I7" s="501"/>
      <c r="J7" s="501"/>
      <c r="K7" s="501"/>
      <c r="L7" s="501"/>
      <c r="M7" s="501"/>
      <c r="N7" s="501"/>
      <c r="O7" s="501"/>
      <c r="P7" s="501"/>
      <c r="Q7" s="501"/>
      <c r="R7" s="501"/>
      <c r="S7" s="501"/>
      <c r="T7" s="501"/>
      <c r="U7" s="501"/>
      <c r="V7" s="501"/>
    </row>
    <row r="8" spans="2:22" x14ac:dyDescent="0.35">
      <c r="E8" s="501"/>
      <c r="F8" s="501"/>
      <c r="G8" s="501"/>
      <c r="H8" s="501"/>
      <c r="I8" s="501"/>
      <c r="J8" s="501"/>
      <c r="K8" s="501"/>
      <c r="L8" s="501"/>
      <c r="M8" s="501"/>
      <c r="N8" s="501"/>
      <c r="O8" s="501"/>
      <c r="P8" s="501"/>
      <c r="Q8" s="501"/>
      <c r="R8" s="501"/>
      <c r="S8" s="501"/>
      <c r="T8" s="501"/>
      <c r="U8" s="501"/>
      <c r="V8" s="501"/>
    </row>
    <row r="9" spans="2:22" x14ac:dyDescent="0.35">
      <c r="E9" s="501"/>
      <c r="F9" s="501"/>
      <c r="G9" s="501"/>
      <c r="H9" s="501"/>
      <c r="I9" s="501"/>
      <c r="J9" s="501"/>
      <c r="K9" s="501"/>
      <c r="L9" s="501"/>
      <c r="M9" s="501"/>
      <c r="N9" s="501"/>
      <c r="O9" s="501"/>
      <c r="P9" s="501"/>
      <c r="Q9" s="501"/>
      <c r="R9" s="501"/>
      <c r="S9" s="501"/>
      <c r="T9" s="501"/>
      <c r="U9" s="501"/>
      <c r="V9" s="501"/>
    </row>
    <row r="10" spans="2:22" ht="21" x14ac:dyDescent="0.5">
      <c r="B10" s="799" t="s">
        <v>848</v>
      </c>
      <c r="C10" s="800"/>
      <c r="E10" s="501"/>
      <c r="F10" s="501"/>
      <c r="G10" s="501"/>
      <c r="H10" s="501"/>
      <c r="I10" s="501"/>
      <c r="J10" s="501"/>
      <c r="K10" s="501"/>
      <c r="L10" s="501"/>
      <c r="M10" s="501"/>
      <c r="N10" s="501"/>
      <c r="O10" s="501"/>
      <c r="P10" s="501"/>
      <c r="Q10" s="501"/>
      <c r="R10" s="501"/>
      <c r="S10" s="501"/>
      <c r="T10" s="501"/>
      <c r="U10" s="501"/>
      <c r="V10" s="501"/>
    </row>
    <row r="11" spans="2:22" ht="312" customHeight="1" x14ac:dyDescent="0.35">
      <c r="B11" s="302" t="s">
        <v>849</v>
      </c>
      <c r="C11" s="303" t="s">
        <v>1045</v>
      </c>
      <c r="E11" s="501"/>
      <c r="F11" s="501"/>
      <c r="G11" s="501"/>
      <c r="H11" s="501"/>
      <c r="I11" s="501"/>
      <c r="J11" s="501"/>
      <c r="K11" s="501"/>
      <c r="L11" s="501"/>
      <c r="M11" s="501"/>
      <c r="N11" s="501"/>
      <c r="O11" s="501"/>
      <c r="P11" s="501"/>
      <c r="Q11" s="501"/>
      <c r="R11" s="501"/>
      <c r="S11" s="501"/>
      <c r="T11" s="501"/>
      <c r="U11" s="501"/>
      <c r="V11" s="501"/>
    </row>
    <row r="12" spans="2:22" ht="42" x14ac:dyDescent="0.35">
      <c r="B12" s="302" t="s">
        <v>851</v>
      </c>
      <c r="C12" s="303" t="s">
        <v>853</v>
      </c>
      <c r="E12" s="501"/>
      <c r="F12" s="501"/>
      <c r="G12" s="501"/>
      <c r="H12" s="501"/>
      <c r="I12" s="501"/>
      <c r="J12" s="501"/>
      <c r="K12" s="501"/>
      <c r="L12" s="501"/>
      <c r="M12" s="501"/>
      <c r="N12" s="501"/>
      <c r="O12" s="501"/>
      <c r="P12" s="501"/>
      <c r="Q12" s="501"/>
      <c r="R12" s="501"/>
      <c r="S12" s="501"/>
      <c r="T12" s="501"/>
      <c r="U12" s="501"/>
      <c r="V12" s="501"/>
    </row>
    <row r="13" spans="2:22" ht="43.5" x14ac:dyDescent="0.35">
      <c r="B13" s="302" t="s">
        <v>854</v>
      </c>
      <c r="C13" s="304" t="s">
        <v>1035</v>
      </c>
      <c r="E13" s="501"/>
      <c r="F13" s="501"/>
      <c r="G13" s="501"/>
      <c r="H13" s="501"/>
      <c r="I13" s="501"/>
      <c r="J13" s="501"/>
      <c r="K13" s="501"/>
      <c r="L13" s="501"/>
      <c r="M13" s="501"/>
      <c r="N13" s="501"/>
      <c r="O13" s="501"/>
      <c r="P13" s="501"/>
      <c r="Q13" s="501"/>
      <c r="R13" s="501"/>
      <c r="S13" s="501"/>
      <c r="T13" s="501"/>
      <c r="U13" s="501"/>
      <c r="V13" s="501"/>
    </row>
    <row r="14" spans="2:22" ht="81" customHeight="1" x14ac:dyDescent="0.35">
      <c r="B14" s="302" t="s">
        <v>857</v>
      </c>
      <c r="C14" s="303" t="s">
        <v>1036</v>
      </c>
      <c r="E14" s="501"/>
      <c r="F14" s="501"/>
      <c r="G14" s="501"/>
      <c r="H14" s="501"/>
      <c r="I14" s="501"/>
      <c r="J14" s="501"/>
      <c r="K14" s="501"/>
      <c r="L14" s="501"/>
      <c r="M14" s="501"/>
      <c r="N14" s="501"/>
      <c r="O14" s="501"/>
      <c r="P14" s="501"/>
      <c r="Q14" s="501"/>
      <c r="R14" s="501"/>
      <c r="S14" s="501"/>
      <c r="T14" s="501"/>
      <c r="U14" s="501"/>
      <c r="V14" s="501"/>
    </row>
    <row r="15" spans="2:22" ht="174" customHeight="1" x14ac:dyDescent="0.35">
      <c r="B15" s="302" t="s">
        <v>859</v>
      </c>
      <c r="C15" s="306" t="s">
        <v>1046</v>
      </c>
      <c r="E15" s="501"/>
      <c r="F15" s="501"/>
      <c r="G15" s="501"/>
      <c r="H15" s="501"/>
      <c r="I15" s="501"/>
      <c r="J15" s="501"/>
      <c r="K15" s="501"/>
      <c r="L15" s="501"/>
      <c r="M15" s="501"/>
      <c r="N15" s="501"/>
      <c r="O15" s="501"/>
      <c r="P15" s="501"/>
      <c r="Q15" s="501"/>
      <c r="R15" s="501"/>
      <c r="S15" s="501"/>
      <c r="T15" s="501"/>
      <c r="U15" s="501"/>
      <c r="V15" s="501"/>
    </row>
    <row r="16" spans="2:22" ht="360.75" customHeight="1" x14ac:dyDescent="0.35">
      <c r="B16" s="302" t="s">
        <v>1037</v>
      </c>
      <c r="C16" s="306" t="s">
        <v>1059</v>
      </c>
      <c r="E16" s="501"/>
      <c r="F16" s="501"/>
      <c r="G16" s="501"/>
      <c r="H16" s="501"/>
      <c r="I16" s="501"/>
      <c r="J16" s="501"/>
      <c r="K16" s="501"/>
      <c r="L16" s="501"/>
      <c r="M16" s="501"/>
      <c r="N16" s="501"/>
      <c r="O16" s="501"/>
      <c r="P16" s="501"/>
      <c r="Q16" s="501"/>
      <c r="R16" s="501"/>
      <c r="S16" s="501"/>
      <c r="T16" s="501"/>
      <c r="U16" s="501"/>
      <c r="V16" s="501"/>
    </row>
    <row r="17" spans="1:22" x14ac:dyDescent="0.35">
      <c r="E17" s="501"/>
      <c r="F17" s="501"/>
      <c r="G17" s="501"/>
      <c r="H17" s="501"/>
      <c r="I17" s="501"/>
      <c r="J17" s="501"/>
      <c r="K17" s="501"/>
      <c r="L17" s="501"/>
      <c r="M17" s="501"/>
      <c r="N17" s="501"/>
      <c r="O17" s="501"/>
      <c r="P17" s="501"/>
      <c r="Q17" s="501"/>
      <c r="R17" s="501"/>
      <c r="S17" s="501"/>
      <c r="T17" s="501"/>
      <c r="U17" s="501"/>
      <c r="V17" s="501"/>
    </row>
    <row r="18" spans="1:22" x14ac:dyDescent="0.35">
      <c r="A18" s="501"/>
      <c r="B18" s="501"/>
      <c r="C18" s="501"/>
      <c r="D18" s="501"/>
      <c r="E18" s="501"/>
      <c r="F18" s="501"/>
      <c r="G18" s="501"/>
      <c r="H18" s="501"/>
      <c r="I18" s="501"/>
      <c r="J18" s="501"/>
      <c r="K18" s="501"/>
      <c r="L18" s="501"/>
      <c r="M18" s="501"/>
      <c r="N18" s="501"/>
      <c r="O18" s="501"/>
      <c r="P18" s="501"/>
      <c r="Q18" s="501"/>
      <c r="R18" s="501"/>
      <c r="S18" s="501"/>
      <c r="T18" s="501"/>
      <c r="U18" s="501"/>
      <c r="V18" s="501"/>
    </row>
    <row r="19" spans="1:22" x14ac:dyDescent="0.35">
      <c r="A19" s="501"/>
      <c r="B19" s="501"/>
      <c r="C19" s="501"/>
      <c r="D19" s="501"/>
      <c r="E19" s="501"/>
      <c r="F19" s="501"/>
      <c r="G19" s="501"/>
      <c r="H19" s="501"/>
      <c r="I19" s="501"/>
      <c r="J19" s="501"/>
      <c r="K19" s="501"/>
      <c r="L19" s="501"/>
      <c r="M19" s="501"/>
      <c r="N19" s="501"/>
      <c r="O19" s="501"/>
      <c r="P19" s="501"/>
      <c r="Q19" s="501"/>
      <c r="R19" s="501"/>
      <c r="S19" s="501"/>
      <c r="T19" s="501"/>
      <c r="U19" s="501"/>
      <c r="V19" s="501"/>
    </row>
    <row r="20" spans="1:22" x14ac:dyDescent="0.35">
      <c r="A20" s="501"/>
      <c r="B20" s="501"/>
      <c r="C20" s="501"/>
      <c r="D20" s="501"/>
      <c r="E20" s="501"/>
      <c r="F20" s="501"/>
      <c r="G20" s="501"/>
      <c r="H20" s="501"/>
      <c r="I20" s="501"/>
      <c r="J20" s="501"/>
      <c r="K20" s="501"/>
      <c r="L20" s="501"/>
      <c r="M20" s="501"/>
      <c r="N20" s="501"/>
      <c r="O20" s="501"/>
      <c r="P20" s="501"/>
      <c r="Q20" s="501"/>
      <c r="R20" s="501"/>
      <c r="S20" s="501"/>
      <c r="T20" s="501"/>
      <c r="U20" s="501"/>
      <c r="V20" s="501"/>
    </row>
    <row r="21" spans="1:22" x14ac:dyDescent="0.35">
      <c r="A21" s="501"/>
      <c r="B21" s="501"/>
      <c r="C21" s="501"/>
      <c r="D21" s="501"/>
      <c r="E21" s="501"/>
      <c r="F21" s="501"/>
      <c r="G21" s="501"/>
      <c r="H21" s="501"/>
      <c r="I21" s="501"/>
      <c r="J21" s="501"/>
      <c r="K21" s="501"/>
      <c r="L21" s="501"/>
      <c r="M21" s="501"/>
      <c r="N21" s="501"/>
      <c r="O21" s="501"/>
      <c r="P21" s="501"/>
      <c r="Q21" s="501"/>
      <c r="R21" s="501"/>
      <c r="S21" s="501"/>
      <c r="T21" s="501"/>
      <c r="U21" s="501"/>
      <c r="V21" s="501"/>
    </row>
    <row r="22" spans="1:22" x14ac:dyDescent="0.35">
      <c r="A22" s="501"/>
      <c r="B22" s="501"/>
      <c r="C22" s="501"/>
      <c r="D22" s="501"/>
      <c r="E22" s="501"/>
      <c r="F22" s="501"/>
      <c r="G22" s="501"/>
      <c r="H22" s="501"/>
      <c r="I22" s="501"/>
      <c r="J22" s="501"/>
      <c r="K22" s="501"/>
      <c r="L22" s="501"/>
      <c r="M22" s="501"/>
      <c r="N22" s="501"/>
      <c r="O22" s="501"/>
      <c r="P22" s="501"/>
      <c r="Q22" s="501"/>
      <c r="R22" s="501"/>
      <c r="S22" s="501"/>
      <c r="T22" s="501"/>
      <c r="U22" s="501"/>
      <c r="V22" s="501"/>
    </row>
    <row r="23" spans="1:22" x14ac:dyDescent="0.35">
      <c r="A23" s="501"/>
      <c r="B23" s="501"/>
      <c r="C23" s="501"/>
      <c r="D23" s="501"/>
      <c r="E23" s="501"/>
      <c r="F23" s="501"/>
      <c r="G23" s="501"/>
      <c r="H23" s="501"/>
      <c r="I23" s="501"/>
      <c r="J23" s="501"/>
      <c r="K23" s="501"/>
      <c r="L23" s="501"/>
      <c r="M23" s="501"/>
      <c r="N23" s="501"/>
      <c r="O23" s="501"/>
      <c r="P23" s="501"/>
      <c r="Q23" s="501"/>
      <c r="R23" s="501"/>
      <c r="S23" s="501"/>
      <c r="T23" s="501"/>
      <c r="U23" s="501"/>
      <c r="V23" s="501"/>
    </row>
    <row r="24" spans="1:22" x14ac:dyDescent="0.35">
      <c r="A24" s="501"/>
      <c r="B24" s="501"/>
      <c r="C24" s="501"/>
      <c r="D24" s="501"/>
      <c r="E24" s="501"/>
      <c r="F24" s="501"/>
      <c r="G24" s="501"/>
      <c r="H24" s="501"/>
      <c r="I24" s="501"/>
      <c r="J24" s="501"/>
      <c r="K24" s="501"/>
      <c r="L24" s="501"/>
      <c r="M24" s="501"/>
      <c r="N24" s="501"/>
      <c r="O24" s="501"/>
      <c r="P24" s="501"/>
      <c r="Q24" s="501"/>
      <c r="R24" s="501"/>
      <c r="S24" s="501"/>
      <c r="T24" s="501"/>
      <c r="U24" s="501"/>
      <c r="V24" s="501"/>
    </row>
    <row r="25" spans="1:22" x14ac:dyDescent="0.35">
      <c r="A25" s="501"/>
      <c r="B25" s="501"/>
      <c r="C25" s="501"/>
      <c r="D25" s="501"/>
      <c r="E25" s="501"/>
      <c r="F25" s="501"/>
      <c r="G25" s="501"/>
      <c r="H25" s="501"/>
      <c r="I25" s="501"/>
      <c r="J25" s="501"/>
      <c r="K25" s="501"/>
      <c r="L25" s="501"/>
      <c r="M25" s="501"/>
      <c r="N25" s="501"/>
      <c r="O25" s="501"/>
      <c r="P25" s="501"/>
      <c r="Q25" s="501"/>
      <c r="R25" s="501"/>
      <c r="S25" s="501"/>
      <c r="T25" s="501"/>
      <c r="U25" s="501"/>
      <c r="V25" s="501"/>
    </row>
    <row r="26" spans="1:22" x14ac:dyDescent="0.35">
      <c r="A26" s="501"/>
      <c r="B26" s="501"/>
      <c r="C26" s="501"/>
      <c r="D26" s="501"/>
      <c r="E26" s="501"/>
      <c r="F26" s="501"/>
      <c r="G26" s="501"/>
      <c r="H26" s="501"/>
      <c r="I26" s="501"/>
      <c r="J26" s="501"/>
      <c r="K26" s="501"/>
      <c r="L26" s="501"/>
      <c r="M26" s="501"/>
      <c r="N26" s="501"/>
      <c r="O26" s="501"/>
      <c r="P26" s="501"/>
      <c r="Q26" s="501"/>
      <c r="R26" s="501"/>
      <c r="S26" s="501"/>
      <c r="T26" s="501"/>
      <c r="U26" s="501"/>
      <c r="V26" s="501"/>
    </row>
    <row r="27" spans="1:22" x14ac:dyDescent="0.35">
      <c r="A27" s="501"/>
      <c r="B27" s="501"/>
      <c r="C27" s="501"/>
      <c r="D27" s="501"/>
      <c r="E27" s="501"/>
      <c r="F27" s="501"/>
      <c r="G27" s="501"/>
      <c r="H27" s="501"/>
      <c r="I27" s="501"/>
      <c r="J27" s="501"/>
      <c r="K27" s="501"/>
      <c r="L27" s="501"/>
      <c r="M27" s="501"/>
      <c r="N27" s="501"/>
      <c r="O27" s="501"/>
      <c r="P27" s="501"/>
      <c r="Q27" s="501"/>
      <c r="R27" s="501"/>
      <c r="S27" s="501"/>
      <c r="T27" s="501"/>
      <c r="U27" s="501"/>
      <c r="V27" s="501"/>
    </row>
    <row r="28" spans="1:22" x14ac:dyDescent="0.35">
      <c r="A28" s="501"/>
      <c r="B28" s="501"/>
      <c r="C28" s="501"/>
      <c r="D28" s="501"/>
      <c r="E28" s="501"/>
      <c r="F28" s="501"/>
      <c r="G28" s="501"/>
      <c r="H28" s="501"/>
      <c r="I28" s="501"/>
      <c r="J28" s="501"/>
      <c r="K28" s="501"/>
      <c r="L28" s="501"/>
      <c r="M28" s="501"/>
      <c r="N28" s="501"/>
      <c r="O28" s="501"/>
      <c r="P28" s="501"/>
      <c r="Q28" s="501"/>
      <c r="R28" s="501"/>
      <c r="S28" s="501"/>
      <c r="T28" s="501"/>
      <c r="U28" s="501"/>
      <c r="V28" s="501"/>
    </row>
    <row r="29" spans="1:22" x14ac:dyDescent="0.35">
      <c r="A29" s="501"/>
      <c r="B29" s="501"/>
      <c r="C29" s="501"/>
      <c r="D29" s="501"/>
      <c r="E29" s="501"/>
      <c r="F29" s="501"/>
      <c r="G29" s="501"/>
      <c r="H29" s="501"/>
      <c r="I29" s="501"/>
      <c r="J29" s="501"/>
      <c r="K29" s="501"/>
      <c r="L29" s="501"/>
      <c r="M29" s="501"/>
      <c r="N29" s="501"/>
      <c r="O29" s="501"/>
      <c r="P29" s="501"/>
      <c r="Q29" s="501"/>
      <c r="R29" s="501"/>
      <c r="S29" s="501"/>
      <c r="T29" s="501"/>
      <c r="U29" s="501"/>
      <c r="V29" s="501"/>
    </row>
    <row r="30" spans="1:22" x14ac:dyDescent="0.35">
      <c r="A30" s="501"/>
      <c r="B30" s="501"/>
      <c r="C30" s="501"/>
      <c r="D30" s="501"/>
      <c r="E30" s="501"/>
      <c r="F30" s="501"/>
      <c r="G30" s="501"/>
      <c r="H30" s="501"/>
      <c r="I30" s="501"/>
      <c r="J30" s="501"/>
      <c r="K30" s="501"/>
      <c r="L30" s="501"/>
      <c r="M30" s="501"/>
      <c r="N30" s="501"/>
      <c r="O30" s="501"/>
      <c r="P30" s="501"/>
      <c r="Q30" s="501"/>
      <c r="R30" s="501"/>
      <c r="S30" s="501"/>
      <c r="T30" s="501"/>
      <c r="U30" s="501"/>
      <c r="V30" s="501"/>
    </row>
    <row r="31" spans="1:22" x14ac:dyDescent="0.35">
      <c r="A31" s="501"/>
      <c r="B31" s="501"/>
      <c r="C31" s="501"/>
      <c r="D31" s="501"/>
      <c r="E31" s="501"/>
      <c r="F31" s="501"/>
      <c r="G31" s="501"/>
      <c r="H31" s="501"/>
      <c r="I31" s="501"/>
      <c r="J31" s="501"/>
      <c r="K31" s="501"/>
      <c r="L31" s="501"/>
      <c r="M31" s="501"/>
      <c r="N31" s="501"/>
      <c r="O31" s="501"/>
      <c r="P31" s="501"/>
      <c r="Q31" s="501"/>
      <c r="R31" s="501"/>
      <c r="S31" s="501"/>
      <c r="T31" s="501"/>
      <c r="U31" s="501"/>
      <c r="V31" s="501"/>
    </row>
    <row r="32" spans="1:22" x14ac:dyDescent="0.35">
      <c r="A32" s="501"/>
      <c r="B32" s="501"/>
      <c r="C32" s="501"/>
      <c r="D32" s="501"/>
      <c r="E32" s="501"/>
      <c r="F32" s="501"/>
      <c r="G32" s="501"/>
      <c r="H32" s="501"/>
      <c r="I32" s="501"/>
      <c r="J32" s="501"/>
      <c r="K32" s="501"/>
      <c r="L32" s="501"/>
      <c r="M32" s="501"/>
      <c r="N32" s="501"/>
      <c r="O32" s="501"/>
      <c r="P32" s="501"/>
      <c r="Q32" s="501"/>
      <c r="R32" s="501"/>
      <c r="S32" s="501"/>
      <c r="T32" s="501"/>
      <c r="U32" s="501"/>
      <c r="V32" s="501"/>
    </row>
    <row r="33" spans="1:22" x14ac:dyDescent="0.35">
      <c r="A33" s="501"/>
      <c r="B33" s="501"/>
      <c r="C33" s="501"/>
      <c r="D33" s="501"/>
      <c r="E33" s="501"/>
      <c r="F33" s="501"/>
      <c r="G33" s="501"/>
      <c r="H33" s="501"/>
      <c r="I33" s="501"/>
      <c r="J33" s="501"/>
      <c r="K33" s="501"/>
      <c r="L33" s="501"/>
      <c r="M33" s="501"/>
      <c r="N33" s="501"/>
      <c r="O33" s="501"/>
      <c r="P33" s="501"/>
      <c r="Q33" s="501"/>
      <c r="R33" s="501"/>
      <c r="S33" s="501"/>
      <c r="T33" s="501"/>
      <c r="U33" s="501"/>
      <c r="V33" s="501"/>
    </row>
    <row r="34" spans="1:22" x14ac:dyDescent="0.35">
      <c r="A34" s="501"/>
      <c r="B34" s="501"/>
      <c r="C34" s="501"/>
      <c r="D34" s="501"/>
      <c r="E34" s="501"/>
      <c r="F34" s="501"/>
      <c r="G34" s="501"/>
      <c r="H34" s="501"/>
      <c r="I34" s="501"/>
      <c r="J34" s="501"/>
      <c r="K34" s="501"/>
      <c r="L34" s="501"/>
      <c r="M34" s="501"/>
      <c r="N34" s="501"/>
      <c r="O34" s="501"/>
      <c r="P34" s="501"/>
      <c r="Q34" s="501"/>
      <c r="R34" s="501"/>
      <c r="S34" s="501"/>
      <c r="T34" s="501"/>
      <c r="U34" s="501"/>
      <c r="V34" s="501"/>
    </row>
    <row r="35" spans="1:22" x14ac:dyDescent="0.35">
      <c r="A35" s="501"/>
      <c r="B35" s="501"/>
      <c r="C35" s="501"/>
      <c r="D35" s="501"/>
      <c r="E35" s="501"/>
      <c r="F35" s="501"/>
      <c r="G35" s="501"/>
      <c r="H35" s="501"/>
      <c r="I35" s="501"/>
      <c r="J35" s="501"/>
      <c r="K35" s="501"/>
      <c r="L35" s="501"/>
      <c r="M35" s="501"/>
      <c r="N35" s="501"/>
      <c r="O35" s="501"/>
      <c r="P35" s="501"/>
      <c r="Q35" s="501"/>
      <c r="R35" s="501"/>
      <c r="S35" s="501"/>
      <c r="T35" s="501"/>
      <c r="U35" s="501"/>
      <c r="V35" s="501"/>
    </row>
    <row r="36" spans="1:22" x14ac:dyDescent="0.35">
      <c r="A36" s="501"/>
      <c r="B36" s="501"/>
      <c r="C36" s="501"/>
      <c r="D36" s="501"/>
      <c r="E36" s="501"/>
      <c r="F36" s="501"/>
      <c r="G36" s="501"/>
      <c r="H36" s="501"/>
      <c r="I36" s="501"/>
      <c r="J36" s="501"/>
      <c r="K36" s="501"/>
      <c r="L36" s="501"/>
      <c r="M36" s="501"/>
      <c r="N36" s="501"/>
      <c r="O36" s="501"/>
      <c r="P36" s="501"/>
      <c r="Q36" s="501"/>
      <c r="R36" s="501"/>
      <c r="S36" s="501"/>
      <c r="T36" s="501"/>
      <c r="U36" s="501"/>
      <c r="V36" s="501"/>
    </row>
    <row r="37" spans="1:22" x14ac:dyDescent="0.35">
      <c r="A37" s="501"/>
      <c r="B37" s="501"/>
      <c r="C37" s="501"/>
      <c r="D37" s="501"/>
      <c r="E37" s="501"/>
      <c r="F37" s="501"/>
      <c r="G37" s="501"/>
      <c r="H37" s="501"/>
      <c r="I37" s="501"/>
      <c r="J37" s="501"/>
      <c r="K37" s="501"/>
      <c r="L37" s="501"/>
      <c r="M37" s="501"/>
      <c r="N37" s="501"/>
      <c r="O37" s="501"/>
      <c r="P37" s="501"/>
      <c r="Q37" s="501"/>
      <c r="R37" s="501"/>
      <c r="S37" s="501"/>
      <c r="T37" s="501"/>
      <c r="U37" s="501"/>
      <c r="V37" s="501"/>
    </row>
    <row r="38" spans="1:22" x14ac:dyDescent="0.35">
      <c r="A38" s="501"/>
      <c r="B38" s="501"/>
      <c r="C38" s="501"/>
      <c r="D38" s="501"/>
      <c r="E38" s="501"/>
      <c r="F38" s="501"/>
      <c r="G38" s="501"/>
      <c r="H38" s="501"/>
      <c r="I38" s="501"/>
      <c r="J38" s="501"/>
      <c r="K38" s="501"/>
      <c r="L38" s="501"/>
      <c r="M38" s="501"/>
      <c r="N38" s="501"/>
      <c r="O38" s="501"/>
      <c r="P38" s="501"/>
      <c r="Q38" s="501"/>
      <c r="R38" s="501"/>
      <c r="S38" s="501"/>
      <c r="T38" s="501"/>
      <c r="U38" s="501"/>
      <c r="V38" s="501"/>
    </row>
    <row r="39" spans="1:22" x14ac:dyDescent="0.35">
      <c r="A39" s="501"/>
      <c r="B39" s="501"/>
      <c r="C39" s="501"/>
      <c r="D39" s="501"/>
      <c r="E39" s="501"/>
      <c r="F39" s="501"/>
      <c r="G39" s="501"/>
      <c r="H39" s="501"/>
      <c r="I39" s="501"/>
      <c r="J39" s="501"/>
      <c r="K39" s="501"/>
      <c r="L39" s="501"/>
      <c r="M39" s="501"/>
      <c r="N39" s="501"/>
      <c r="O39" s="501"/>
      <c r="P39" s="501"/>
      <c r="Q39" s="501"/>
      <c r="R39" s="501"/>
      <c r="S39" s="501"/>
      <c r="T39" s="501"/>
      <c r="U39" s="501"/>
      <c r="V39" s="501"/>
    </row>
    <row r="40" spans="1:22" x14ac:dyDescent="0.35">
      <c r="A40" s="501"/>
      <c r="B40" s="501"/>
      <c r="C40" s="501"/>
      <c r="D40" s="501"/>
      <c r="E40" s="501"/>
      <c r="F40" s="501"/>
      <c r="G40" s="501"/>
      <c r="H40" s="501"/>
      <c r="I40" s="501"/>
      <c r="J40" s="501"/>
      <c r="K40" s="501"/>
      <c r="L40" s="501"/>
      <c r="M40" s="501"/>
      <c r="N40" s="501"/>
      <c r="O40" s="501"/>
      <c r="P40" s="501"/>
      <c r="Q40" s="501"/>
      <c r="R40" s="501"/>
      <c r="S40" s="501"/>
      <c r="T40" s="501"/>
      <c r="U40" s="501"/>
      <c r="V40" s="501"/>
    </row>
    <row r="41" spans="1:22" x14ac:dyDescent="0.35">
      <c r="A41" s="501"/>
      <c r="B41" s="501"/>
      <c r="C41" s="501"/>
      <c r="D41" s="501"/>
      <c r="E41" s="501"/>
      <c r="F41" s="501"/>
      <c r="G41" s="501"/>
      <c r="H41" s="501"/>
      <c r="I41" s="501"/>
      <c r="J41" s="501"/>
      <c r="K41" s="501"/>
      <c r="L41" s="501"/>
      <c r="M41" s="501"/>
      <c r="N41" s="501"/>
      <c r="O41" s="501"/>
      <c r="P41" s="501"/>
      <c r="Q41" s="501"/>
      <c r="R41" s="501"/>
      <c r="S41" s="501"/>
      <c r="T41" s="501"/>
      <c r="U41" s="501"/>
      <c r="V41" s="501"/>
    </row>
    <row r="42" spans="1:22" x14ac:dyDescent="0.35">
      <c r="A42" s="501"/>
      <c r="B42" s="501"/>
      <c r="C42" s="501"/>
      <c r="D42" s="501"/>
      <c r="E42" s="501"/>
      <c r="F42" s="501"/>
      <c r="G42" s="501"/>
      <c r="H42" s="501"/>
      <c r="I42" s="501"/>
      <c r="J42" s="501"/>
      <c r="K42" s="501"/>
      <c r="L42" s="501"/>
      <c r="M42" s="501"/>
      <c r="N42" s="501"/>
      <c r="O42" s="501"/>
      <c r="P42" s="501"/>
      <c r="Q42" s="501"/>
      <c r="R42" s="501"/>
      <c r="S42" s="501"/>
      <c r="T42" s="501"/>
      <c r="U42" s="501"/>
      <c r="V42" s="501"/>
    </row>
    <row r="43" spans="1:22" x14ac:dyDescent="0.35">
      <c r="A43" s="501"/>
      <c r="B43" s="501"/>
      <c r="C43" s="501"/>
      <c r="D43" s="501"/>
      <c r="E43" s="501"/>
      <c r="F43" s="501"/>
      <c r="G43" s="501"/>
      <c r="H43" s="501"/>
      <c r="I43" s="501"/>
      <c r="J43" s="501"/>
      <c r="K43" s="501"/>
      <c r="L43" s="501"/>
      <c r="M43" s="501"/>
      <c r="N43" s="501"/>
      <c r="O43" s="501"/>
      <c r="P43" s="501"/>
      <c r="Q43" s="501"/>
      <c r="R43" s="501"/>
      <c r="S43" s="501"/>
      <c r="T43" s="501"/>
      <c r="U43" s="501"/>
      <c r="V43" s="501"/>
    </row>
    <row r="44" spans="1:22" x14ac:dyDescent="0.35">
      <c r="A44" s="501"/>
      <c r="B44" s="501"/>
      <c r="C44" s="501"/>
      <c r="D44" s="501"/>
      <c r="E44" s="501"/>
      <c r="F44" s="501"/>
      <c r="G44" s="501"/>
      <c r="H44" s="501"/>
      <c r="I44" s="501"/>
      <c r="J44" s="501"/>
      <c r="K44" s="501"/>
      <c r="L44" s="501"/>
      <c r="M44" s="501"/>
      <c r="N44" s="501"/>
      <c r="O44" s="501"/>
      <c r="P44" s="501"/>
      <c r="Q44" s="501"/>
      <c r="R44" s="501"/>
      <c r="S44" s="501"/>
      <c r="T44" s="501"/>
      <c r="U44" s="501"/>
      <c r="V44" s="501"/>
    </row>
    <row r="45" spans="1:22" x14ac:dyDescent="0.35">
      <c r="A45" s="501"/>
      <c r="B45" s="501"/>
      <c r="C45" s="501"/>
      <c r="D45" s="501"/>
      <c r="E45" s="501"/>
      <c r="F45" s="501"/>
      <c r="G45" s="501"/>
      <c r="H45" s="501"/>
      <c r="I45" s="501"/>
      <c r="J45" s="501"/>
      <c r="K45" s="501"/>
      <c r="L45" s="501"/>
      <c r="M45" s="501"/>
      <c r="N45" s="501"/>
      <c r="O45" s="501"/>
      <c r="P45" s="501"/>
      <c r="Q45" s="501"/>
      <c r="R45" s="501"/>
      <c r="S45" s="501"/>
      <c r="T45" s="501"/>
      <c r="U45" s="501"/>
      <c r="V45" s="501"/>
    </row>
    <row r="46" spans="1:22" x14ac:dyDescent="0.35">
      <c r="A46" s="501"/>
      <c r="B46" s="501"/>
      <c r="C46" s="501"/>
      <c r="D46" s="501"/>
      <c r="E46" s="501"/>
      <c r="F46" s="501"/>
      <c r="G46" s="501"/>
      <c r="H46" s="501"/>
      <c r="I46" s="501"/>
      <c r="J46" s="501"/>
      <c r="K46" s="501"/>
      <c r="L46" s="501"/>
      <c r="M46" s="501"/>
      <c r="N46" s="501"/>
      <c r="O46" s="501"/>
      <c r="P46" s="501"/>
      <c r="Q46" s="501"/>
      <c r="R46" s="501"/>
      <c r="S46" s="501"/>
      <c r="T46" s="501"/>
      <c r="U46" s="501"/>
      <c r="V46" s="501"/>
    </row>
    <row r="47" spans="1:22" x14ac:dyDescent="0.35">
      <c r="A47" s="501"/>
      <c r="B47" s="501"/>
      <c r="C47" s="501"/>
      <c r="D47" s="501"/>
      <c r="E47" s="501"/>
      <c r="F47" s="501"/>
      <c r="G47" s="501"/>
      <c r="H47" s="501"/>
      <c r="I47" s="501"/>
      <c r="J47" s="501"/>
      <c r="K47" s="501"/>
      <c r="L47" s="501"/>
      <c r="M47" s="501"/>
      <c r="N47" s="501"/>
      <c r="O47" s="501"/>
      <c r="P47" s="501"/>
      <c r="Q47" s="501"/>
      <c r="R47" s="501"/>
      <c r="S47" s="501"/>
      <c r="T47" s="501"/>
      <c r="U47" s="501"/>
      <c r="V47" s="501"/>
    </row>
    <row r="48" spans="1:22" x14ac:dyDescent="0.35">
      <c r="A48" s="501"/>
      <c r="B48" s="501"/>
      <c r="C48" s="501"/>
      <c r="D48" s="501"/>
      <c r="E48" s="501"/>
      <c r="F48" s="501"/>
      <c r="G48" s="501"/>
      <c r="H48" s="501"/>
      <c r="I48" s="501"/>
      <c r="J48" s="501"/>
      <c r="K48" s="501"/>
      <c r="L48" s="501"/>
      <c r="M48" s="501"/>
      <c r="N48" s="501"/>
      <c r="O48" s="501"/>
      <c r="P48" s="501"/>
      <c r="Q48" s="501"/>
      <c r="R48" s="501"/>
      <c r="S48" s="501"/>
      <c r="T48" s="501"/>
      <c r="U48" s="501"/>
      <c r="V48" s="501"/>
    </row>
    <row r="49" spans="1:22" x14ac:dyDescent="0.35">
      <c r="A49" s="501"/>
      <c r="B49" s="501"/>
      <c r="C49" s="501"/>
      <c r="D49" s="501"/>
      <c r="E49" s="501"/>
      <c r="F49" s="501"/>
      <c r="G49" s="501"/>
      <c r="H49" s="501"/>
      <c r="I49" s="501"/>
      <c r="J49" s="501"/>
      <c r="K49" s="501"/>
      <c r="L49" s="501"/>
      <c r="M49" s="501"/>
      <c r="N49" s="501"/>
      <c r="O49" s="501"/>
      <c r="P49" s="501"/>
      <c r="Q49" s="501"/>
      <c r="R49" s="501"/>
      <c r="S49" s="501"/>
      <c r="T49" s="501"/>
      <c r="U49" s="501"/>
      <c r="V49" s="501"/>
    </row>
    <row r="50" spans="1:22" x14ac:dyDescent="0.35">
      <c r="A50" s="501"/>
      <c r="B50" s="501"/>
      <c r="C50" s="501"/>
      <c r="D50" s="501"/>
      <c r="E50" s="501"/>
      <c r="F50" s="501"/>
      <c r="G50" s="501"/>
      <c r="H50" s="501"/>
      <c r="I50" s="501"/>
      <c r="J50" s="501"/>
      <c r="K50" s="501"/>
      <c r="L50" s="501"/>
      <c r="M50" s="501"/>
      <c r="N50" s="501"/>
      <c r="O50" s="501"/>
      <c r="P50" s="501"/>
      <c r="Q50" s="501"/>
      <c r="R50" s="501"/>
      <c r="S50" s="501"/>
      <c r="T50" s="501"/>
      <c r="U50" s="501"/>
      <c r="V50" s="501"/>
    </row>
    <row r="51" spans="1:22" x14ac:dyDescent="0.35">
      <c r="A51" s="501"/>
      <c r="B51" s="501"/>
      <c r="C51" s="501"/>
      <c r="D51" s="501"/>
      <c r="E51" s="501"/>
      <c r="F51" s="501"/>
      <c r="G51" s="501"/>
      <c r="H51" s="501"/>
      <c r="I51" s="501"/>
      <c r="J51" s="501"/>
      <c r="K51" s="501"/>
      <c r="L51" s="501"/>
      <c r="M51" s="501"/>
      <c r="N51" s="501"/>
      <c r="O51" s="501"/>
      <c r="P51" s="501"/>
      <c r="Q51" s="501"/>
      <c r="R51" s="501"/>
      <c r="S51" s="501"/>
      <c r="T51" s="501"/>
      <c r="U51" s="501"/>
      <c r="V51" s="501"/>
    </row>
    <row r="52" spans="1:22" x14ac:dyDescent="0.35">
      <c r="A52" s="501"/>
      <c r="B52" s="501"/>
      <c r="C52" s="501"/>
      <c r="D52" s="501"/>
      <c r="E52" s="501"/>
      <c r="F52" s="501"/>
      <c r="G52" s="501"/>
      <c r="H52" s="501"/>
      <c r="I52" s="501"/>
      <c r="J52" s="501"/>
      <c r="K52" s="501"/>
      <c r="L52" s="501"/>
      <c r="M52" s="501"/>
      <c r="N52" s="501"/>
      <c r="O52" s="501"/>
      <c r="P52" s="501"/>
      <c r="Q52" s="501"/>
      <c r="R52" s="501"/>
      <c r="S52" s="501"/>
      <c r="T52" s="501"/>
      <c r="U52" s="501"/>
      <c r="V52" s="501"/>
    </row>
    <row r="53" spans="1:22" x14ac:dyDescent="0.35">
      <c r="A53" s="501"/>
      <c r="B53" s="501"/>
      <c r="C53" s="501"/>
      <c r="D53" s="501"/>
      <c r="E53" s="501"/>
      <c r="F53" s="501"/>
      <c r="G53" s="501"/>
      <c r="H53" s="501"/>
      <c r="I53" s="501"/>
      <c r="J53" s="501"/>
      <c r="K53" s="501"/>
      <c r="L53" s="501"/>
      <c r="M53" s="501"/>
      <c r="N53" s="501"/>
      <c r="O53" s="501"/>
      <c r="P53" s="501"/>
      <c r="Q53" s="501"/>
      <c r="R53" s="501"/>
      <c r="S53" s="501"/>
      <c r="T53" s="501"/>
      <c r="U53" s="501"/>
      <c r="V53" s="501"/>
    </row>
    <row r="54" spans="1:22" x14ac:dyDescent="0.35">
      <c r="A54" s="501"/>
      <c r="B54" s="501"/>
      <c r="C54" s="501"/>
      <c r="D54" s="501"/>
      <c r="E54" s="501"/>
      <c r="F54" s="501"/>
      <c r="G54" s="501"/>
      <c r="H54" s="501"/>
      <c r="I54" s="501"/>
      <c r="J54" s="501"/>
      <c r="K54" s="501"/>
      <c r="L54" s="501"/>
      <c r="M54" s="501"/>
      <c r="N54" s="501"/>
      <c r="O54" s="501"/>
      <c r="P54" s="501"/>
      <c r="Q54" s="501"/>
      <c r="R54" s="501"/>
      <c r="S54" s="501"/>
      <c r="T54" s="501"/>
      <c r="U54" s="501"/>
      <c r="V54" s="501"/>
    </row>
    <row r="55" spans="1:22" x14ac:dyDescent="0.35">
      <c r="A55" s="501"/>
      <c r="B55" s="501"/>
      <c r="C55" s="501"/>
      <c r="D55" s="501"/>
      <c r="E55" s="501"/>
      <c r="F55" s="501"/>
      <c r="G55" s="501"/>
      <c r="H55" s="501"/>
      <c r="I55" s="501"/>
      <c r="J55" s="501"/>
      <c r="K55" s="501"/>
      <c r="L55" s="501"/>
      <c r="M55" s="501"/>
      <c r="N55" s="501"/>
      <c r="O55" s="501"/>
      <c r="P55" s="501"/>
      <c r="Q55" s="501"/>
      <c r="R55" s="501"/>
      <c r="S55" s="501"/>
      <c r="T55" s="501"/>
      <c r="U55" s="501"/>
      <c r="V55" s="501"/>
    </row>
    <row r="56" spans="1:22" x14ac:dyDescent="0.35">
      <c r="A56" s="501"/>
      <c r="B56" s="501"/>
      <c r="C56" s="501"/>
      <c r="D56" s="501"/>
      <c r="E56" s="501"/>
      <c r="F56" s="501"/>
      <c r="G56" s="501"/>
      <c r="H56" s="501"/>
      <c r="I56" s="501"/>
      <c r="J56" s="501"/>
      <c r="K56" s="501"/>
      <c r="L56" s="501"/>
      <c r="M56" s="501"/>
      <c r="N56" s="501"/>
      <c r="O56" s="501"/>
      <c r="P56" s="501"/>
      <c r="Q56" s="501"/>
      <c r="R56" s="501"/>
      <c r="S56" s="501"/>
      <c r="T56" s="501"/>
      <c r="U56" s="501"/>
      <c r="V56" s="501"/>
    </row>
    <row r="57" spans="1:22" x14ac:dyDescent="0.35">
      <c r="A57" s="501"/>
      <c r="B57" s="501"/>
      <c r="C57" s="501"/>
      <c r="D57" s="501"/>
      <c r="E57" s="501"/>
      <c r="F57" s="501"/>
      <c r="G57" s="501"/>
      <c r="H57" s="501"/>
      <c r="I57" s="501"/>
      <c r="J57" s="501"/>
      <c r="K57" s="501"/>
      <c r="L57" s="501"/>
      <c r="M57" s="501"/>
      <c r="N57" s="501"/>
      <c r="O57" s="501"/>
      <c r="P57" s="501"/>
      <c r="Q57" s="501"/>
      <c r="R57" s="501"/>
      <c r="S57" s="501"/>
      <c r="T57" s="501"/>
      <c r="U57" s="501"/>
      <c r="V57" s="501"/>
    </row>
    <row r="58" spans="1:22" x14ac:dyDescent="0.35">
      <c r="A58" s="501"/>
      <c r="B58" s="501"/>
      <c r="C58" s="501"/>
      <c r="D58" s="501"/>
      <c r="E58" s="501"/>
      <c r="F58" s="501"/>
      <c r="G58" s="501"/>
      <c r="H58" s="501"/>
      <c r="I58" s="501"/>
      <c r="J58" s="501"/>
      <c r="K58" s="501"/>
      <c r="L58" s="501"/>
      <c r="M58" s="501"/>
      <c r="N58" s="501"/>
      <c r="O58" s="501"/>
      <c r="P58" s="501"/>
      <c r="Q58" s="501"/>
      <c r="R58" s="501"/>
      <c r="S58" s="501"/>
      <c r="T58" s="501"/>
      <c r="U58" s="501"/>
      <c r="V58" s="501"/>
    </row>
    <row r="59" spans="1:22" x14ac:dyDescent="0.35">
      <c r="A59" s="501"/>
      <c r="B59" s="501"/>
      <c r="C59" s="501"/>
      <c r="D59" s="501"/>
      <c r="E59" s="501"/>
      <c r="F59" s="501"/>
      <c r="G59" s="501"/>
      <c r="H59" s="501"/>
      <c r="I59" s="501"/>
      <c r="J59" s="501"/>
      <c r="K59" s="501"/>
      <c r="L59" s="501"/>
      <c r="M59" s="501"/>
      <c r="N59" s="501"/>
      <c r="O59" s="501"/>
      <c r="P59" s="501"/>
      <c r="Q59" s="501"/>
      <c r="R59" s="501"/>
      <c r="S59" s="501"/>
      <c r="T59" s="501"/>
      <c r="U59" s="501"/>
      <c r="V59" s="501"/>
    </row>
    <row r="60" spans="1:22" x14ac:dyDescent="0.35">
      <c r="A60" s="501"/>
      <c r="B60" s="501"/>
      <c r="C60" s="501"/>
      <c r="D60" s="501"/>
      <c r="E60" s="501"/>
      <c r="F60" s="501"/>
      <c r="G60" s="501"/>
      <c r="H60" s="501"/>
      <c r="I60" s="501"/>
      <c r="J60" s="501"/>
      <c r="K60" s="501"/>
      <c r="L60" s="501"/>
      <c r="M60" s="501"/>
      <c r="N60" s="501"/>
      <c r="O60" s="501"/>
      <c r="P60" s="501"/>
      <c r="Q60" s="501"/>
      <c r="R60" s="501"/>
      <c r="S60" s="501"/>
      <c r="T60" s="501"/>
      <c r="U60" s="501"/>
      <c r="V60" s="501"/>
    </row>
    <row r="61" spans="1:22" x14ac:dyDescent="0.35">
      <c r="A61" s="501"/>
      <c r="B61" s="501"/>
      <c r="C61" s="501"/>
      <c r="D61" s="501"/>
      <c r="E61" s="501"/>
      <c r="F61" s="501"/>
      <c r="G61" s="501"/>
      <c r="H61" s="501"/>
      <c r="I61" s="501"/>
      <c r="J61" s="501"/>
      <c r="K61" s="501"/>
      <c r="L61" s="501"/>
      <c r="M61" s="501"/>
      <c r="N61" s="501"/>
      <c r="O61" s="501"/>
      <c r="P61" s="501"/>
      <c r="Q61" s="501"/>
      <c r="R61" s="501"/>
      <c r="S61" s="501"/>
      <c r="T61" s="501"/>
      <c r="U61" s="501"/>
      <c r="V61" s="501"/>
    </row>
    <row r="62" spans="1:22" x14ac:dyDescent="0.35">
      <c r="A62" s="501"/>
      <c r="B62" s="501"/>
      <c r="C62" s="501"/>
      <c r="D62" s="501"/>
      <c r="E62" s="501"/>
      <c r="F62" s="501"/>
      <c r="G62" s="501"/>
      <c r="H62" s="501"/>
      <c r="I62" s="501"/>
      <c r="J62" s="501"/>
      <c r="K62" s="501"/>
      <c r="L62" s="501"/>
      <c r="M62" s="501"/>
      <c r="N62" s="501"/>
      <c r="O62" s="501"/>
      <c r="P62" s="501"/>
      <c r="Q62" s="501"/>
      <c r="R62" s="501"/>
      <c r="S62" s="501"/>
      <c r="T62" s="501"/>
      <c r="U62" s="501"/>
      <c r="V62" s="501"/>
    </row>
    <row r="63" spans="1:22" x14ac:dyDescent="0.35">
      <c r="A63" s="501"/>
      <c r="B63" s="501"/>
      <c r="C63" s="501"/>
      <c r="D63" s="501"/>
      <c r="E63" s="501"/>
      <c r="F63" s="501"/>
      <c r="G63" s="501"/>
      <c r="H63" s="501"/>
      <c r="I63" s="501"/>
      <c r="J63" s="501"/>
      <c r="K63" s="501"/>
      <c r="L63" s="501"/>
      <c r="M63" s="501"/>
      <c r="N63" s="501"/>
      <c r="O63" s="501"/>
      <c r="P63" s="501"/>
      <c r="Q63" s="501"/>
      <c r="R63" s="501"/>
      <c r="S63" s="501"/>
      <c r="T63" s="501"/>
      <c r="U63" s="501"/>
      <c r="V63" s="501"/>
    </row>
    <row r="64" spans="1:22" x14ac:dyDescent="0.35">
      <c r="A64" s="501"/>
      <c r="B64" s="501"/>
      <c r="C64" s="501"/>
      <c r="D64" s="501"/>
      <c r="E64" s="501"/>
      <c r="F64" s="501"/>
      <c r="G64" s="501"/>
      <c r="H64" s="501"/>
      <c r="I64" s="501"/>
      <c r="J64" s="501"/>
      <c r="K64" s="501"/>
      <c r="L64" s="501"/>
      <c r="M64" s="501"/>
      <c r="N64" s="501"/>
      <c r="O64" s="501"/>
      <c r="P64" s="501"/>
      <c r="Q64" s="501"/>
      <c r="R64" s="501"/>
      <c r="S64" s="501"/>
      <c r="T64" s="501"/>
      <c r="U64" s="501"/>
      <c r="V64" s="501"/>
    </row>
    <row r="65" spans="1:22" x14ac:dyDescent="0.35">
      <c r="A65" s="501"/>
      <c r="B65" s="501"/>
      <c r="C65" s="501"/>
      <c r="D65" s="501"/>
      <c r="E65" s="501"/>
      <c r="F65" s="501"/>
      <c r="G65" s="501"/>
      <c r="H65" s="501"/>
      <c r="I65" s="501"/>
      <c r="J65" s="501"/>
      <c r="K65" s="501"/>
      <c r="L65" s="501"/>
      <c r="M65" s="501"/>
      <c r="N65" s="501"/>
      <c r="O65" s="501"/>
      <c r="P65" s="501"/>
      <c r="Q65" s="501"/>
      <c r="R65" s="501"/>
      <c r="S65" s="501"/>
      <c r="T65" s="501"/>
      <c r="U65" s="501"/>
      <c r="V65" s="501"/>
    </row>
    <row r="66" spans="1:22" x14ac:dyDescent="0.35">
      <c r="A66" s="501"/>
      <c r="B66" s="501"/>
      <c r="C66" s="501"/>
      <c r="D66" s="501"/>
      <c r="E66" s="501"/>
      <c r="F66" s="501"/>
      <c r="G66" s="501"/>
      <c r="H66" s="501"/>
      <c r="I66" s="501"/>
      <c r="J66" s="501"/>
      <c r="K66" s="501"/>
      <c r="L66" s="501"/>
      <c r="M66" s="501"/>
      <c r="N66" s="501"/>
      <c r="O66" s="501"/>
      <c r="P66" s="501"/>
      <c r="Q66" s="501"/>
      <c r="R66" s="501"/>
      <c r="S66" s="501"/>
      <c r="T66" s="501"/>
      <c r="U66" s="501"/>
      <c r="V66" s="501"/>
    </row>
    <row r="67" spans="1:22" x14ac:dyDescent="0.35">
      <c r="A67" s="501"/>
      <c r="B67" s="501"/>
      <c r="C67" s="501"/>
      <c r="D67" s="501"/>
      <c r="E67" s="501"/>
      <c r="F67" s="501"/>
      <c r="G67" s="501"/>
      <c r="H67" s="501"/>
      <c r="I67" s="501"/>
      <c r="J67" s="501"/>
      <c r="K67" s="501"/>
      <c r="L67" s="501"/>
      <c r="M67" s="501"/>
      <c r="N67" s="501"/>
      <c r="O67" s="501"/>
      <c r="P67" s="501"/>
      <c r="Q67" s="501"/>
      <c r="R67" s="501"/>
      <c r="S67" s="501"/>
      <c r="T67" s="501"/>
      <c r="U67" s="501"/>
      <c r="V67" s="501"/>
    </row>
    <row r="68" spans="1:22" x14ac:dyDescent="0.35">
      <c r="A68" s="501"/>
      <c r="B68" s="501"/>
      <c r="C68" s="501"/>
      <c r="D68" s="501"/>
      <c r="E68" s="501"/>
      <c r="F68" s="501"/>
      <c r="G68" s="501"/>
      <c r="H68" s="501"/>
      <c r="I68" s="501"/>
      <c r="J68" s="501"/>
      <c r="K68" s="501"/>
      <c r="L68" s="501"/>
      <c r="M68" s="501"/>
      <c r="N68" s="501"/>
      <c r="O68" s="501"/>
      <c r="P68" s="501"/>
      <c r="Q68" s="501"/>
      <c r="R68" s="501"/>
      <c r="S68" s="501"/>
      <c r="T68" s="501"/>
      <c r="U68" s="501"/>
      <c r="V68" s="501"/>
    </row>
    <row r="69" spans="1:22" x14ac:dyDescent="0.35">
      <c r="A69" s="501"/>
      <c r="B69" s="501"/>
      <c r="C69" s="501"/>
      <c r="D69" s="501"/>
      <c r="E69" s="501"/>
      <c r="F69" s="501"/>
      <c r="G69" s="501"/>
      <c r="H69" s="501"/>
      <c r="I69" s="501"/>
      <c r="J69" s="501"/>
      <c r="K69" s="501"/>
      <c r="L69" s="501"/>
      <c r="M69" s="501"/>
      <c r="N69" s="501"/>
      <c r="O69" s="501"/>
      <c r="P69" s="501"/>
      <c r="Q69" s="501"/>
      <c r="R69" s="501"/>
      <c r="S69" s="501"/>
      <c r="T69" s="501"/>
      <c r="U69" s="501"/>
      <c r="V69" s="501"/>
    </row>
    <row r="70" spans="1:22" x14ac:dyDescent="0.35">
      <c r="A70" s="501"/>
      <c r="B70" s="501"/>
      <c r="C70" s="501"/>
      <c r="D70" s="501"/>
      <c r="E70" s="501"/>
      <c r="F70" s="501"/>
      <c r="G70" s="501"/>
      <c r="H70" s="501"/>
      <c r="I70" s="501"/>
      <c r="J70" s="501"/>
      <c r="K70" s="501"/>
      <c r="L70" s="501"/>
      <c r="M70" s="501"/>
      <c r="N70" s="501"/>
      <c r="O70" s="501"/>
      <c r="P70" s="501"/>
      <c r="Q70" s="501"/>
      <c r="R70" s="501"/>
      <c r="S70" s="501"/>
      <c r="T70" s="501"/>
      <c r="U70" s="501"/>
      <c r="V70" s="501"/>
    </row>
    <row r="71" spans="1:22" x14ac:dyDescent="0.35">
      <c r="A71" s="501"/>
      <c r="B71" s="501"/>
      <c r="C71" s="501"/>
      <c r="D71" s="501"/>
      <c r="E71" s="501"/>
      <c r="F71" s="501"/>
      <c r="G71" s="501"/>
      <c r="H71" s="501"/>
      <c r="I71" s="501"/>
      <c r="J71" s="501"/>
      <c r="K71" s="501"/>
      <c r="L71" s="501"/>
      <c r="M71" s="501"/>
      <c r="N71" s="501"/>
      <c r="O71" s="501"/>
      <c r="P71" s="501"/>
      <c r="Q71" s="501"/>
      <c r="R71" s="501"/>
      <c r="S71" s="501"/>
      <c r="T71" s="501"/>
      <c r="U71" s="501"/>
      <c r="V71" s="501"/>
    </row>
    <row r="72" spans="1:22" x14ac:dyDescent="0.35">
      <c r="A72" s="501"/>
      <c r="B72" s="501"/>
      <c r="C72" s="501"/>
      <c r="D72" s="501"/>
      <c r="E72" s="501"/>
      <c r="F72" s="501"/>
      <c r="G72" s="501"/>
      <c r="H72" s="501"/>
      <c r="I72" s="501"/>
      <c r="J72" s="501"/>
      <c r="K72" s="501"/>
      <c r="L72" s="501"/>
      <c r="M72" s="501"/>
      <c r="N72" s="501"/>
      <c r="O72" s="501"/>
      <c r="P72" s="501"/>
      <c r="Q72" s="501"/>
      <c r="R72" s="501"/>
      <c r="S72" s="501"/>
      <c r="T72" s="501"/>
      <c r="U72" s="501"/>
      <c r="V72" s="501"/>
    </row>
    <row r="73" spans="1:22" x14ac:dyDescent="0.35">
      <c r="A73" s="501"/>
      <c r="B73" s="501"/>
      <c r="C73" s="501"/>
      <c r="D73" s="501"/>
      <c r="E73" s="501"/>
      <c r="F73" s="501"/>
      <c r="G73" s="501"/>
      <c r="H73" s="501"/>
      <c r="I73" s="501"/>
      <c r="J73" s="501"/>
      <c r="K73" s="501"/>
      <c r="L73" s="501"/>
      <c r="M73" s="501"/>
      <c r="N73" s="501"/>
      <c r="O73" s="501"/>
      <c r="P73" s="501"/>
      <c r="Q73" s="501"/>
      <c r="R73" s="501"/>
      <c r="S73" s="501"/>
      <c r="T73" s="501"/>
      <c r="U73" s="501"/>
      <c r="V73" s="501"/>
    </row>
    <row r="74" spans="1:22" x14ac:dyDescent="0.35">
      <c r="A74" s="501"/>
      <c r="B74" s="501"/>
      <c r="C74" s="501"/>
      <c r="D74" s="501"/>
      <c r="E74" s="501"/>
      <c r="F74" s="501"/>
      <c r="G74" s="501"/>
      <c r="H74" s="501"/>
      <c r="I74" s="501"/>
      <c r="J74" s="501"/>
      <c r="K74" s="501"/>
      <c r="L74" s="501"/>
      <c r="M74" s="501"/>
      <c r="N74" s="501"/>
      <c r="O74" s="501"/>
      <c r="P74" s="501"/>
      <c r="Q74" s="501"/>
      <c r="R74" s="501"/>
      <c r="S74" s="501"/>
      <c r="T74" s="501"/>
      <c r="U74" s="501"/>
      <c r="V74" s="501"/>
    </row>
    <row r="75" spans="1:22" x14ac:dyDescent="0.35">
      <c r="A75" s="501"/>
      <c r="B75" s="501"/>
      <c r="C75" s="501"/>
      <c r="D75" s="501"/>
      <c r="E75" s="501"/>
      <c r="F75" s="501"/>
      <c r="G75" s="501"/>
      <c r="H75" s="501"/>
      <c r="I75" s="501"/>
      <c r="J75" s="501"/>
      <c r="K75" s="501"/>
      <c r="L75" s="501"/>
      <c r="M75" s="501"/>
      <c r="N75" s="501"/>
      <c r="O75" s="501"/>
      <c r="P75" s="501"/>
      <c r="Q75" s="501"/>
      <c r="R75" s="501"/>
      <c r="S75" s="501"/>
      <c r="T75" s="501"/>
      <c r="U75" s="501"/>
      <c r="V75" s="501"/>
    </row>
    <row r="76" spans="1:22" x14ac:dyDescent="0.35">
      <c r="A76" s="501"/>
      <c r="B76" s="501"/>
      <c r="C76" s="501"/>
      <c r="D76" s="501"/>
      <c r="E76" s="501"/>
      <c r="F76" s="501"/>
      <c r="G76" s="501"/>
      <c r="H76" s="501"/>
      <c r="I76" s="501"/>
      <c r="J76" s="501"/>
      <c r="K76" s="501"/>
      <c r="L76" s="501"/>
      <c r="M76" s="501"/>
      <c r="N76" s="501"/>
      <c r="O76" s="501"/>
      <c r="P76" s="501"/>
      <c r="Q76" s="501"/>
      <c r="R76" s="501"/>
      <c r="S76" s="501"/>
      <c r="T76" s="501"/>
      <c r="U76" s="501"/>
      <c r="V76" s="501"/>
    </row>
    <row r="77" spans="1:22" x14ac:dyDescent="0.35">
      <c r="A77" s="501"/>
      <c r="B77" s="501"/>
      <c r="C77" s="501"/>
      <c r="D77" s="501"/>
      <c r="E77" s="501"/>
      <c r="F77" s="501"/>
      <c r="G77" s="501"/>
      <c r="H77" s="501"/>
      <c r="I77" s="501"/>
      <c r="J77" s="501"/>
      <c r="K77" s="501"/>
      <c r="L77" s="501"/>
      <c r="M77" s="501"/>
      <c r="N77" s="501"/>
      <c r="O77" s="501"/>
      <c r="P77" s="501"/>
      <c r="Q77" s="501"/>
      <c r="R77" s="501"/>
      <c r="S77" s="501"/>
      <c r="T77" s="501"/>
      <c r="U77" s="501"/>
      <c r="V77" s="501"/>
    </row>
    <row r="78" spans="1:22" x14ac:dyDescent="0.35">
      <c r="A78" s="501"/>
      <c r="B78" s="501"/>
      <c r="C78" s="501"/>
      <c r="D78" s="501"/>
      <c r="E78" s="501"/>
      <c r="F78" s="501"/>
      <c r="G78" s="501"/>
      <c r="H78" s="501"/>
      <c r="I78" s="501"/>
      <c r="J78" s="501"/>
      <c r="K78" s="501"/>
      <c r="L78" s="501"/>
      <c r="M78" s="501"/>
      <c r="N78" s="501"/>
      <c r="O78" s="501"/>
      <c r="P78" s="501"/>
      <c r="Q78" s="501"/>
      <c r="R78" s="501"/>
      <c r="S78" s="501"/>
      <c r="T78" s="501"/>
      <c r="U78" s="501"/>
      <c r="V78" s="501"/>
    </row>
    <row r="79" spans="1:22" x14ac:dyDescent="0.35">
      <c r="A79" s="501"/>
      <c r="B79" s="501"/>
      <c r="C79" s="501"/>
      <c r="D79" s="501"/>
      <c r="E79" s="501"/>
      <c r="F79" s="501"/>
      <c r="G79" s="501"/>
      <c r="H79" s="501"/>
      <c r="I79" s="501"/>
      <c r="J79" s="501"/>
      <c r="K79" s="501"/>
      <c r="L79" s="501"/>
      <c r="M79" s="501"/>
      <c r="N79" s="501"/>
      <c r="O79" s="501"/>
      <c r="P79" s="501"/>
      <c r="Q79" s="501"/>
      <c r="R79" s="501"/>
      <c r="S79" s="501"/>
      <c r="T79" s="501"/>
      <c r="U79" s="501"/>
      <c r="V79" s="501"/>
    </row>
    <row r="80" spans="1:22" x14ac:dyDescent="0.35">
      <c r="A80" s="501"/>
      <c r="B80" s="501"/>
      <c r="C80" s="501"/>
      <c r="D80" s="501"/>
      <c r="E80" s="501"/>
      <c r="F80" s="501"/>
      <c r="G80" s="501"/>
      <c r="H80" s="501"/>
      <c r="I80" s="501"/>
      <c r="J80" s="501"/>
      <c r="K80" s="501"/>
      <c r="L80" s="501"/>
      <c r="M80" s="501"/>
      <c r="N80" s="501"/>
      <c r="O80" s="501"/>
      <c r="P80" s="501"/>
      <c r="Q80" s="501"/>
      <c r="R80" s="501"/>
      <c r="S80" s="501"/>
      <c r="T80" s="501"/>
      <c r="U80" s="501"/>
      <c r="V80" s="501"/>
    </row>
    <row r="81" spans="1:22" x14ac:dyDescent="0.35">
      <c r="A81" s="501"/>
      <c r="B81" s="501"/>
      <c r="C81" s="501"/>
      <c r="D81" s="501"/>
      <c r="E81" s="501"/>
      <c r="F81" s="501"/>
      <c r="G81" s="501"/>
      <c r="H81" s="501"/>
      <c r="I81" s="501"/>
      <c r="J81" s="501"/>
      <c r="K81" s="501"/>
      <c r="L81" s="501"/>
      <c r="M81" s="501"/>
      <c r="N81" s="501"/>
      <c r="O81" s="501"/>
      <c r="P81" s="501"/>
      <c r="Q81" s="501"/>
      <c r="R81" s="501"/>
      <c r="S81" s="501"/>
      <c r="T81" s="501"/>
      <c r="U81" s="501"/>
      <c r="V81" s="501"/>
    </row>
    <row r="82" spans="1:22" x14ac:dyDescent="0.35">
      <c r="A82" s="501"/>
      <c r="B82" s="501"/>
      <c r="C82" s="501"/>
      <c r="D82" s="501"/>
      <c r="E82" s="501"/>
      <c r="F82" s="501"/>
      <c r="G82" s="501"/>
      <c r="H82" s="501"/>
      <c r="I82" s="501"/>
      <c r="J82" s="501"/>
      <c r="K82" s="501"/>
      <c r="L82" s="501"/>
      <c r="M82" s="501"/>
      <c r="N82" s="501"/>
      <c r="O82" s="501"/>
      <c r="P82" s="501"/>
      <c r="Q82" s="501"/>
      <c r="R82" s="501"/>
      <c r="S82" s="501"/>
      <c r="T82" s="501"/>
      <c r="U82" s="501"/>
      <c r="V82" s="501"/>
    </row>
    <row r="83" spans="1:22" x14ac:dyDescent="0.35">
      <c r="A83" s="501"/>
      <c r="B83" s="501"/>
      <c r="C83" s="501"/>
      <c r="D83" s="501"/>
      <c r="E83" s="501"/>
      <c r="F83" s="501"/>
      <c r="G83" s="501"/>
      <c r="H83" s="501"/>
      <c r="I83" s="501"/>
      <c r="J83" s="501"/>
      <c r="K83" s="501"/>
      <c r="L83" s="501"/>
      <c r="M83" s="501"/>
      <c r="N83" s="501"/>
      <c r="O83" s="501"/>
      <c r="P83" s="501"/>
      <c r="Q83" s="501"/>
      <c r="R83" s="501"/>
      <c r="S83" s="501"/>
      <c r="T83" s="501"/>
      <c r="U83" s="501"/>
      <c r="V83" s="501"/>
    </row>
    <row r="84" spans="1:22" x14ac:dyDescent="0.35">
      <c r="A84" s="501"/>
      <c r="B84" s="501"/>
      <c r="C84" s="501"/>
      <c r="D84" s="501"/>
      <c r="E84" s="501"/>
      <c r="F84" s="501"/>
      <c r="G84" s="501"/>
      <c r="H84" s="501"/>
      <c r="I84" s="501"/>
      <c r="J84" s="501"/>
      <c r="K84" s="501"/>
      <c r="L84" s="501"/>
      <c r="M84" s="501"/>
      <c r="N84" s="501"/>
      <c r="O84" s="501"/>
      <c r="P84" s="501"/>
      <c r="Q84" s="501"/>
      <c r="R84" s="501"/>
      <c r="S84" s="501"/>
      <c r="T84" s="501"/>
      <c r="U84" s="501"/>
      <c r="V84" s="501"/>
    </row>
    <row r="85" spans="1:22" x14ac:dyDescent="0.35">
      <c r="A85" s="501"/>
      <c r="B85" s="501"/>
      <c r="C85" s="501"/>
      <c r="D85" s="501"/>
      <c r="E85" s="501"/>
      <c r="F85" s="501"/>
      <c r="G85" s="501"/>
      <c r="H85" s="501"/>
      <c r="I85" s="501"/>
      <c r="J85" s="501"/>
      <c r="K85" s="501"/>
      <c r="L85" s="501"/>
      <c r="M85" s="501"/>
      <c r="N85" s="501"/>
      <c r="O85" s="501"/>
      <c r="P85" s="501"/>
      <c r="Q85" s="501"/>
      <c r="R85" s="501"/>
      <c r="S85" s="501"/>
      <c r="T85" s="501"/>
      <c r="U85" s="501"/>
      <c r="V85" s="501"/>
    </row>
    <row r="86" spans="1:22" x14ac:dyDescent="0.35">
      <c r="A86" s="501"/>
      <c r="B86" s="501"/>
      <c r="C86" s="501"/>
      <c r="D86" s="501"/>
      <c r="E86" s="501"/>
      <c r="F86" s="501"/>
      <c r="G86" s="501"/>
      <c r="H86" s="501"/>
      <c r="I86" s="501"/>
      <c r="J86" s="501"/>
      <c r="K86" s="501"/>
      <c r="L86" s="501"/>
      <c r="M86" s="501"/>
      <c r="N86" s="501"/>
      <c r="O86" s="501"/>
      <c r="P86" s="501"/>
      <c r="Q86" s="501"/>
      <c r="R86" s="501"/>
      <c r="S86" s="501"/>
      <c r="T86" s="501"/>
      <c r="U86" s="501"/>
      <c r="V86" s="501"/>
    </row>
    <row r="87" spans="1:22" x14ac:dyDescent="0.35">
      <c r="A87" s="501"/>
      <c r="B87" s="501"/>
      <c r="C87" s="501"/>
      <c r="D87" s="501"/>
      <c r="E87" s="501"/>
      <c r="F87" s="501"/>
      <c r="G87" s="501"/>
      <c r="H87" s="501"/>
      <c r="I87" s="501"/>
      <c r="J87" s="501"/>
      <c r="K87" s="501"/>
      <c r="L87" s="501"/>
      <c r="M87" s="501"/>
      <c r="N87" s="501"/>
      <c r="O87" s="501"/>
      <c r="P87" s="501"/>
      <c r="Q87" s="501"/>
      <c r="R87" s="501"/>
      <c r="S87" s="501"/>
      <c r="T87" s="501"/>
      <c r="U87" s="501"/>
      <c r="V87" s="501"/>
    </row>
    <row r="88" spans="1:22" x14ac:dyDescent="0.35">
      <c r="A88" s="501"/>
      <c r="B88" s="501"/>
      <c r="C88" s="501"/>
      <c r="D88" s="501"/>
      <c r="E88" s="501"/>
      <c r="F88" s="501"/>
      <c r="G88" s="501"/>
      <c r="H88" s="501"/>
      <c r="I88" s="501"/>
      <c r="J88" s="501"/>
      <c r="K88" s="501"/>
      <c r="L88" s="501"/>
      <c r="M88" s="501"/>
      <c r="N88" s="501"/>
      <c r="O88" s="501"/>
      <c r="P88" s="501"/>
      <c r="Q88" s="501"/>
      <c r="R88" s="501"/>
      <c r="S88" s="501"/>
      <c r="T88" s="501"/>
      <c r="U88" s="501"/>
      <c r="V88" s="501"/>
    </row>
    <row r="89" spans="1:22" x14ac:dyDescent="0.35">
      <c r="A89" s="501"/>
      <c r="B89" s="501"/>
      <c r="C89" s="501"/>
      <c r="D89" s="501"/>
      <c r="E89" s="501"/>
      <c r="F89" s="501"/>
      <c r="G89" s="501"/>
      <c r="H89" s="501"/>
      <c r="I89" s="501"/>
      <c r="J89" s="501"/>
      <c r="K89" s="501"/>
      <c r="L89" s="501"/>
      <c r="M89" s="501"/>
      <c r="N89" s="501"/>
      <c r="O89" s="501"/>
      <c r="P89" s="501"/>
      <c r="Q89" s="501"/>
      <c r="R89" s="501"/>
      <c r="S89" s="501"/>
      <c r="T89" s="501"/>
      <c r="U89" s="501"/>
      <c r="V89" s="501"/>
    </row>
    <row r="90" spans="1:22" x14ac:dyDescent="0.35">
      <c r="A90" s="501"/>
      <c r="B90" s="501"/>
      <c r="C90" s="501"/>
      <c r="D90" s="501"/>
      <c r="E90" s="501"/>
      <c r="F90" s="501"/>
      <c r="G90" s="501"/>
      <c r="H90" s="501"/>
      <c r="I90" s="501"/>
      <c r="J90" s="501"/>
      <c r="K90" s="501"/>
      <c r="L90" s="501"/>
      <c r="M90" s="501"/>
      <c r="N90" s="501"/>
      <c r="O90" s="501"/>
      <c r="P90" s="501"/>
      <c r="Q90" s="501"/>
      <c r="R90" s="501"/>
      <c r="S90" s="501"/>
      <c r="T90" s="501"/>
      <c r="U90" s="501"/>
      <c r="V90" s="501"/>
    </row>
    <row r="91" spans="1:22" x14ac:dyDescent="0.35">
      <c r="A91" s="501"/>
      <c r="B91" s="501"/>
      <c r="C91" s="501"/>
      <c r="D91" s="501"/>
      <c r="E91" s="501"/>
      <c r="F91" s="501"/>
      <c r="G91" s="501"/>
      <c r="H91" s="501"/>
      <c r="I91" s="501"/>
      <c r="J91" s="501"/>
      <c r="K91" s="501"/>
      <c r="L91" s="501"/>
      <c r="M91" s="501"/>
      <c r="N91" s="501"/>
      <c r="O91" s="501"/>
      <c r="P91" s="501"/>
      <c r="Q91" s="501"/>
      <c r="R91" s="501"/>
      <c r="S91" s="501"/>
      <c r="T91" s="501"/>
      <c r="U91" s="501"/>
      <c r="V91" s="501"/>
    </row>
    <row r="92" spans="1:22" x14ac:dyDescent="0.35">
      <c r="A92" s="501"/>
      <c r="B92" s="501"/>
      <c r="C92" s="501"/>
      <c r="D92" s="501"/>
      <c r="E92" s="501"/>
      <c r="F92" s="501"/>
      <c r="G92" s="501"/>
      <c r="H92" s="501"/>
      <c r="I92" s="501"/>
      <c r="J92" s="501"/>
      <c r="K92" s="501"/>
      <c r="L92" s="501"/>
      <c r="M92" s="501"/>
      <c r="N92" s="501"/>
      <c r="O92" s="501"/>
      <c r="P92" s="501"/>
      <c r="Q92" s="501"/>
      <c r="R92" s="501"/>
      <c r="S92" s="501"/>
      <c r="T92" s="501"/>
      <c r="U92" s="501"/>
      <c r="V92" s="501"/>
    </row>
    <row r="93" spans="1:22" x14ac:dyDescent="0.35">
      <c r="A93" s="501"/>
      <c r="B93" s="501"/>
      <c r="C93" s="501"/>
      <c r="D93" s="501"/>
      <c r="E93" s="501"/>
      <c r="F93" s="501"/>
      <c r="G93" s="501"/>
      <c r="H93" s="501"/>
      <c r="I93" s="501"/>
      <c r="J93" s="501"/>
      <c r="K93" s="501"/>
      <c r="L93" s="501"/>
      <c r="M93" s="501"/>
      <c r="N93" s="501"/>
      <c r="O93" s="501"/>
      <c r="P93" s="501"/>
      <c r="Q93" s="501"/>
      <c r="R93" s="501"/>
      <c r="S93" s="501"/>
      <c r="T93" s="501"/>
      <c r="U93" s="501"/>
      <c r="V93" s="501"/>
    </row>
    <row r="94" spans="1:22" x14ac:dyDescent="0.35">
      <c r="A94" s="501"/>
      <c r="B94" s="501"/>
      <c r="C94" s="501"/>
      <c r="D94" s="501"/>
      <c r="E94" s="501"/>
      <c r="F94" s="501"/>
      <c r="G94" s="501"/>
      <c r="H94" s="501"/>
      <c r="I94" s="501"/>
      <c r="J94" s="501"/>
      <c r="K94" s="501"/>
      <c r="L94" s="501"/>
      <c r="M94" s="501"/>
      <c r="N94" s="501"/>
      <c r="O94" s="501"/>
      <c r="P94" s="501"/>
      <c r="Q94" s="501"/>
      <c r="R94" s="501"/>
      <c r="S94" s="501"/>
      <c r="T94" s="501"/>
      <c r="U94" s="501"/>
      <c r="V94" s="501"/>
    </row>
    <row r="95" spans="1:22" x14ac:dyDescent="0.35">
      <c r="A95" s="501"/>
      <c r="B95" s="501"/>
      <c r="C95" s="501"/>
      <c r="D95" s="501"/>
      <c r="E95" s="501"/>
      <c r="F95" s="501"/>
      <c r="G95" s="501"/>
      <c r="H95" s="501"/>
      <c r="I95" s="501"/>
      <c r="J95" s="501"/>
      <c r="K95" s="501"/>
      <c r="L95" s="501"/>
      <c r="M95" s="501"/>
      <c r="N95" s="501"/>
      <c r="O95" s="501"/>
      <c r="P95" s="501"/>
      <c r="Q95" s="501"/>
      <c r="R95" s="501"/>
      <c r="S95" s="501"/>
      <c r="T95" s="501"/>
      <c r="U95" s="501"/>
      <c r="V95" s="501"/>
    </row>
    <row r="96" spans="1:22" x14ac:dyDescent="0.35">
      <c r="A96" s="501"/>
      <c r="B96" s="501"/>
      <c r="C96" s="501"/>
      <c r="D96" s="501"/>
      <c r="E96" s="501"/>
      <c r="F96" s="501"/>
      <c r="G96" s="501"/>
      <c r="H96" s="501"/>
      <c r="I96" s="501"/>
      <c r="J96" s="501"/>
      <c r="K96" s="501"/>
      <c r="L96" s="501"/>
      <c r="M96" s="501"/>
      <c r="N96" s="501"/>
      <c r="O96" s="501"/>
      <c r="P96" s="501"/>
      <c r="Q96" s="501"/>
      <c r="R96" s="501"/>
      <c r="S96" s="501"/>
      <c r="T96" s="501"/>
      <c r="U96" s="501"/>
      <c r="V96" s="501"/>
    </row>
    <row r="97" spans="1:22" x14ac:dyDescent="0.35">
      <c r="A97" s="501"/>
      <c r="B97" s="501"/>
      <c r="C97" s="501"/>
      <c r="D97" s="501"/>
      <c r="E97" s="501"/>
      <c r="F97" s="501"/>
      <c r="G97" s="501"/>
      <c r="H97" s="501"/>
      <c r="I97" s="501"/>
      <c r="J97" s="501"/>
      <c r="K97" s="501"/>
      <c r="L97" s="501"/>
      <c r="M97" s="501"/>
      <c r="N97" s="501"/>
      <c r="O97" s="501"/>
      <c r="P97" s="501"/>
      <c r="Q97" s="501"/>
      <c r="R97" s="501"/>
      <c r="S97" s="501"/>
      <c r="T97" s="501"/>
      <c r="U97" s="501"/>
      <c r="V97" s="501"/>
    </row>
    <row r="98" spans="1:22" x14ac:dyDescent="0.35">
      <c r="A98" s="501"/>
      <c r="B98" s="501"/>
      <c r="C98" s="501"/>
      <c r="D98" s="501"/>
      <c r="E98" s="501"/>
      <c r="F98" s="501"/>
      <c r="G98" s="501"/>
      <c r="H98" s="501"/>
      <c r="I98" s="501"/>
      <c r="J98" s="501"/>
      <c r="K98" s="501"/>
      <c r="L98" s="501"/>
      <c r="M98" s="501"/>
      <c r="N98" s="501"/>
      <c r="O98" s="501"/>
      <c r="P98" s="501"/>
      <c r="Q98" s="501"/>
      <c r="R98" s="501"/>
      <c r="S98" s="501"/>
      <c r="T98" s="501"/>
      <c r="U98" s="501"/>
      <c r="V98" s="501"/>
    </row>
    <row r="99" spans="1:22" x14ac:dyDescent="0.35">
      <c r="A99" s="501"/>
      <c r="B99" s="501"/>
      <c r="C99" s="501"/>
      <c r="D99" s="501"/>
      <c r="E99" s="501"/>
      <c r="F99" s="501"/>
      <c r="G99" s="501"/>
      <c r="H99" s="501"/>
      <c r="I99" s="501"/>
      <c r="J99" s="501"/>
      <c r="K99" s="501"/>
      <c r="L99" s="501"/>
      <c r="M99" s="501"/>
      <c r="N99" s="501"/>
      <c r="O99" s="501"/>
      <c r="P99" s="501"/>
      <c r="Q99" s="501"/>
      <c r="R99" s="501"/>
      <c r="S99" s="501"/>
      <c r="T99" s="501"/>
      <c r="U99" s="501"/>
      <c r="V99" s="501"/>
    </row>
    <row r="100" spans="1:22" x14ac:dyDescent="0.35">
      <c r="A100" s="501"/>
      <c r="B100" s="501"/>
      <c r="C100" s="501"/>
      <c r="D100" s="501"/>
      <c r="E100" s="501"/>
      <c r="F100" s="501"/>
      <c r="G100" s="501"/>
      <c r="H100" s="501"/>
      <c r="I100" s="501"/>
      <c r="J100" s="501"/>
      <c r="K100" s="501"/>
      <c r="L100" s="501"/>
      <c r="M100" s="501"/>
      <c r="N100" s="501"/>
      <c r="O100" s="501"/>
      <c r="P100" s="501"/>
      <c r="Q100" s="501"/>
      <c r="R100" s="501"/>
      <c r="S100" s="501"/>
      <c r="T100" s="501"/>
      <c r="U100" s="501"/>
      <c r="V100" s="501"/>
    </row>
    <row r="101" spans="1:22" x14ac:dyDescent="0.35">
      <c r="A101" s="501"/>
      <c r="B101" s="501"/>
      <c r="C101" s="501"/>
      <c r="D101" s="501"/>
      <c r="E101" s="501"/>
      <c r="F101" s="501"/>
      <c r="G101" s="501"/>
      <c r="H101" s="501"/>
      <c r="I101" s="501"/>
      <c r="J101" s="501"/>
      <c r="K101" s="501"/>
      <c r="L101" s="501"/>
      <c r="M101" s="501"/>
      <c r="N101" s="501"/>
      <c r="O101" s="501"/>
      <c r="P101" s="501"/>
      <c r="Q101" s="501"/>
      <c r="R101" s="501"/>
      <c r="S101" s="501"/>
      <c r="T101" s="501"/>
      <c r="U101" s="501"/>
      <c r="V101" s="501"/>
    </row>
    <row r="102" spans="1:22" x14ac:dyDescent="0.35">
      <c r="A102" s="501"/>
      <c r="B102" s="501"/>
      <c r="C102" s="501"/>
      <c r="D102" s="501"/>
      <c r="E102" s="501"/>
      <c r="F102" s="501"/>
      <c r="G102" s="501"/>
      <c r="H102" s="501"/>
      <c r="I102" s="501"/>
      <c r="J102" s="501"/>
      <c r="K102" s="501"/>
      <c r="L102" s="501"/>
      <c r="M102" s="501"/>
      <c r="N102" s="501"/>
      <c r="O102" s="501"/>
      <c r="P102" s="501"/>
      <c r="Q102" s="501"/>
      <c r="R102" s="501"/>
      <c r="S102" s="501"/>
      <c r="T102" s="501"/>
      <c r="U102" s="501"/>
      <c r="V102" s="501"/>
    </row>
    <row r="103" spans="1:22" x14ac:dyDescent="0.35">
      <c r="A103" s="501"/>
      <c r="B103" s="501"/>
      <c r="C103" s="501"/>
      <c r="D103" s="501"/>
      <c r="E103" s="501"/>
      <c r="F103" s="501"/>
      <c r="G103" s="501"/>
      <c r="H103" s="501"/>
      <c r="I103" s="501"/>
      <c r="J103" s="501"/>
      <c r="K103" s="501"/>
      <c r="L103" s="501"/>
      <c r="M103" s="501"/>
      <c r="N103" s="501"/>
      <c r="O103" s="501"/>
      <c r="P103" s="501"/>
      <c r="Q103" s="501"/>
      <c r="R103" s="501"/>
      <c r="S103" s="501"/>
      <c r="T103" s="501"/>
      <c r="U103" s="501"/>
      <c r="V103" s="501"/>
    </row>
    <row r="104" spans="1:22" x14ac:dyDescent="0.35">
      <c r="A104" s="501"/>
      <c r="B104" s="501"/>
      <c r="C104" s="501"/>
      <c r="D104" s="501"/>
      <c r="E104" s="501"/>
      <c r="F104" s="501"/>
      <c r="G104" s="501"/>
      <c r="H104" s="501"/>
      <c r="I104" s="501"/>
      <c r="J104" s="501"/>
      <c r="K104" s="501"/>
      <c r="L104" s="501"/>
      <c r="M104" s="501"/>
      <c r="N104" s="501"/>
      <c r="O104" s="501"/>
      <c r="P104" s="501"/>
      <c r="Q104" s="501"/>
      <c r="R104" s="501"/>
      <c r="S104" s="501"/>
      <c r="T104" s="501"/>
      <c r="U104" s="501"/>
      <c r="V104" s="501"/>
    </row>
    <row r="105" spans="1:22" x14ac:dyDescent="0.35">
      <c r="A105" s="501"/>
      <c r="B105" s="501"/>
      <c r="C105" s="501"/>
      <c r="D105" s="501"/>
      <c r="E105" s="501"/>
      <c r="F105" s="501"/>
      <c r="G105" s="501"/>
      <c r="H105" s="501"/>
      <c r="I105" s="501"/>
      <c r="J105" s="501"/>
      <c r="K105" s="501"/>
      <c r="L105" s="501"/>
      <c r="M105" s="501"/>
      <c r="N105" s="501"/>
      <c r="O105" s="501"/>
      <c r="P105" s="501"/>
      <c r="Q105" s="501"/>
      <c r="R105" s="501"/>
      <c r="S105" s="501"/>
      <c r="T105" s="501"/>
      <c r="U105" s="501"/>
      <c r="V105" s="501"/>
    </row>
    <row r="106" spans="1:22" x14ac:dyDescent="0.35">
      <c r="A106" s="501"/>
      <c r="B106" s="501"/>
      <c r="C106" s="501"/>
      <c r="D106" s="501"/>
      <c r="E106" s="501"/>
      <c r="F106" s="501"/>
      <c r="G106" s="501"/>
      <c r="H106" s="501"/>
      <c r="I106" s="501"/>
      <c r="J106" s="501"/>
      <c r="K106" s="501"/>
      <c r="L106" s="501"/>
      <c r="M106" s="501"/>
      <c r="N106" s="501"/>
      <c r="O106" s="501"/>
      <c r="P106" s="501"/>
      <c r="Q106" s="501"/>
      <c r="R106" s="501"/>
      <c r="S106" s="501"/>
      <c r="T106" s="501"/>
      <c r="U106" s="501"/>
      <c r="V106" s="501"/>
    </row>
    <row r="107" spans="1:22" x14ac:dyDescent="0.35">
      <c r="A107" s="501"/>
      <c r="B107" s="501"/>
      <c r="C107" s="501"/>
      <c r="D107" s="501"/>
      <c r="E107" s="501"/>
      <c r="F107" s="501"/>
      <c r="G107" s="501"/>
      <c r="H107" s="501"/>
      <c r="I107" s="501"/>
      <c r="J107" s="501"/>
      <c r="K107" s="501"/>
      <c r="L107" s="501"/>
      <c r="M107" s="501"/>
      <c r="N107" s="501"/>
      <c r="O107" s="501"/>
      <c r="P107" s="501"/>
      <c r="Q107" s="501"/>
      <c r="R107" s="501"/>
      <c r="S107" s="501"/>
      <c r="T107" s="501"/>
      <c r="U107" s="501"/>
      <c r="V107" s="501"/>
    </row>
    <row r="108" spans="1:22" x14ac:dyDescent="0.35">
      <c r="A108" s="501"/>
      <c r="B108" s="501"/>
      <c r="C108" s="501"/>
      <c r="D108" s="501"/>
      <c r="E108" s="501"/>
      <c r="F108" s="501"/>
      <c r="G108" s="501"/>
      <c r="H108" s="501"/>
      <c r="I108" s="501"/>
      <c r="J108" s="501"/>
      <c r="K108" s="501"/>
      <c r="L108" s="501"/>
      <c r="M108" s="501"/>
      <c r="N108" s="501"/>
      <c r="O108" s="501"/>
      <c r="P108" s="501"/>
      <c r="Q108" s="501"/>
      <c r="R108" s="501"/>
      <c r="S108" s="501"/>
      <c r="T108" s="501"/>
      <c r="U108" s="501"/>
      <c r="V108" s="501"/>
    </row>
    <row r="109" spans="1:22" x14ac:dyDescent="0.35">
      <c r="A109" s="501"/>
      <c r="B109" s="501"/>
      <c r="C109" s="501"/>
      <c r="D109" s="501"/>
      <c r="E109" s="501"/>
      <c r="F109" s="501"/>
      <c r="G109" s="501"/>
      <c r="H109" s="501"/>
      <c r="I109" s="501"/>
      <c r="J109" s="501"/>
      <c r="K109" s="501"/>
      <c r="L109" s="501"/>
      <c r="M109" s="501"/>
      <c r="N109" s="501"/>
      <c r="O109" s="501"/>
      <c r="P109" s="501"/>
      <c r="Q109" s="501"/>
      <c r="R109" s="501"/>
      <c r="S109" s="501"/>
      <c r="T109" s="501"/>
      <c r="U109" s="501"/>
      <c r="V109" s="501"/>
    </row>
    <row r="110" spans="1:22" x14ac:dyDescent="0.35">
      <c r="A110" s="501"/>
      <c r="B110" s="501"/>
      <c r="C110" s="501"/>
      <c r="D110" s="501"/>
      <c r="E110" s="501"/>
      <c r="F110" s="501"/>
      <c r="G110" s="501"/>
      <c r="H110" s="501"/>
      <c r="I110" s="501"/>
      <c r="J110" s="501"/>
      <c r="K110" s="501"/>
      <c r="L110" s="501"/>
      <c r="M110" s="501"/>
      <c r="N110" s="501"/>
      <c r="O110" s="501"/>
      <c r="P110" s="501"/>
      <c r="Q110" s="501"/>
      <c r="R110" s="501"/>
      <c r="S110" s="501"/>
      <c r="T110" s="501"/>
      <c r="U110" s="501"/>
      <c r="V110" s="501"/>
    </row>
    <row r="111" spans="1:22" x14ac:dyDescent="0.35">
      <c r="A111" s="501"/>
      <c r="B111" s="501"/>
      <c r="C111" s="501"/>
      <c r="D111" s="501"/>
      <c r="E111" s="501"/>
      <c r="F111" s="501"/>
      <c r="G111" s="501"/>
      <c r="H111" s="501"/>
      <c r="I111" s="501"/>
      <c r="J111" s="501"/>
      <c r="K111" s="501"/>
      <c r="L111" s="501"/>
      <c r="M111" s="501"/>
      <c r="N111" s="501"/>
      <c r="O111" s="501"/>
      <c r="P111" s="501"/>
      <c r="Q111" s="501"/>
      <c r="R111" s="501"/>
      <c r="S111" s="501"/>
      <c r="T111" s="501"/>
      <c r="U111" s="501"/>
      <c r="V111" s="501"/>
    </row>
    <row r="112" spans="1:22" x14ac:dyDescent="0.35">
      <c r="A112" s="501"/>
      <c r="B112" s="501"/>
      <c r="C112" s="501"/>
      <c r="D112" s="501"/>
      <c r="E112" s="501"/>
      <c r="F112" s="501"/>
      <c r="G112" s="501"/>
      <c r="H112" s="501"/>
      <c r="I112" s="501"/>
      <c r="J112" s="501"/>
      <c r="K112" s="501"/>
      <c r="L112" s="501"/>
      <c r="M112" s="501"/>
      <c r="N112" s="501"/>
      <c r="O112" s="501"/>
      <c r="P112" s="501"/>
      <c r="Q112" s="501"/>
      <c r="R112" s="501"/>
      <c r="S112" s="501"/>
      <c r="T112" s="501"/>
      <c r="U112" s="501"/>
      <c r="V112" s="501"/>
    </row>
    <row r="113" spans="1:22" x14ac:dyDescent="0.35">
      <c r="A113" s="501"/>
      <c r="B113" s="501"/>
      <c r="C113" s="501"/>
      <c r="D113" s="501"/>
      <c r="E113" s="501"/>
      <c r="F113" s="501"/>
      <c r="G113" s="501"/>
      <c r="H113" s="501"/>
      <c r="I113" s="501"/>
      <c r="J113" s="501"/>
      <c r="K113" s="501"/>
      <c r="L113" s="501"/>
      <c r="M113" s="501"/>
      <c r="N113" s="501"/>
      <c r="O113" s="501"/>
      <c r="P113" s="501"/>
      <c r="Q113" s="501"/>
      <c r="R113" s="501"/>
      <c r="S113" s="501"/>
      <c r="T113" s="501"/>
      <c r="U113" s="501"/>
      <c r="V113" s="501"/>
    </row>
    <row r="114" spans="1:22" x14ac:dyDescent="0.35">
      <c r="A114" s="501"/>
      <c r="B114" s="501"/>
      <c r="C114" s="501"/>
      <c r="D114" s="501"/>
      <c r="E114" s="501"/>
      <c r="F114" s="501"/>
      <c r="G114" s="501"/>
      <c r="H114" s="501"/>
      <c r="I114" s="501"/>
      <c r="J114" s="501"/>
      <c r="K114" s="501"/>
      <c r="L114" s="501"/>
      <c r="M114" s="501"/>
      <c r="N114" s="501"/>
      <c r="O114" s="501"/>
      <c r="P114" s="501"/>
      <c r="Q114" s="501"/>
      <c r="R114" s="501"/>
      <c r="S114" s="501"/>
      <c r="T114" s="501"/>
      <c r="U114" s="501"/>
      <c r="V114" s="501"/>
    </row>
    <row r="115" spans="1:22" x14ac:dyDescent="0.35">
      <c r="A115" s="501"/>
      <c r="B115" s="501"/>
      <c r="C115" s="501"/>
      <c r="D115" s="501"/>
      <c r="E115" s="501"/>
      <c r="F115" s="501"/>
      <c r="G115" s="501"/>
      <c r="H115" s="501"/>
      <c r="I115" s="501"/>
      <c r="J115" s="501"/>
      <c r="K115" s="501"/>
      <c r="L115" s="501"/>
      <c r="M115" s="501"/>
      <c r="N115" s="501"/>
      <c r="O115" s="501"/>
      <c r="P115" s="501"/>
      <c r="Q115" s="501"/>
      <c r="R115" s="501"/>
      <c r="S115" s="501"/>
      <c r="T115" s="501"/>
      <c r="U115" s="501"/>
      <c r="V115" s="501"/>
    </row>
    <row r="116" spans="1:22" x14ac:dyDescent="0.35">
      <c r="A116" s="501"/>
      <c r="B116" s="501"/>
      <c r="C116" s="501"/>
      <c r="D116" s="501"/>
      <c r="E116" s="501"/>
      <c r="F116" s="501"/>
      <c r="G116" s="501"/>
      <c r="H116" s="501"/>
      <c r="I116" s="501"/>
      <c r="J116" s="501"/>
      <c r="K116" s="501"/>
      <c r="L116" s="501"/>
      <c r="M116" s="501"/>
      <c r="N116" s="501"/>
      <c r="O116" s="501"/>
      <c r="P116" s="501"/>
      <c r="Q116" s="501"/>
      <c r="R116" s="501"/>
      <c r="S116" s="501"/>
      <c r="T116" s="501"/>
      <c r="U116" s="501"/>
      <c r="V116" s="501"/>
    </row>
    <row r="117" spans="1:22" x14ac:dyDescent="0.35">
      <c r="A117" s="501"/>
      <c r="B117" s="501"/>
      <c r="C117" s="501"/>
      <c r="D117" s="501"/>
      <c r="E117" s="501"/>
      <c r="F117" s="501"/>
      <c r="G117" s="501"/>
      <c r="H117" s="501"/>
      <c r="I117" s="501"/>
      <c r="J117" s="501"/>
      <c r="K117" s="501"/>
      <c r="L117" s="501"/>
      <c r="M117" s="501"/>
      <c r="N117" s="501"/>
      <c r="O117" s="501"/>
      <c r="P117" s="501"/>
      <c r="Q117" s="501"/>
      <c r="R117" s="501"/>
      <c r="S117" s="501"/>
      <c r="T117" s="501"/>
      <c r="U117" s="501"/>
      <c r="V117" s="501"/>
    </row>
    <row r="118" spans="1:22" x14ac:dyDescent="0.35">
      <c r="A118" s="501"/>
      <c r="B118" s="501"/>
      <c r="C118" s="501"/>
      <c r="D118" s="501"/>
      <c r="E118" s="501"/>
      <c r="F118" s="501"/>
      <c r="G118" s="501"/>
      <c r="H118" s="501"/>
      <c r="I118" s="501"/>
      <c r="J118" s="501"/>
      <c r="K118" s="501"/>
      <c r="L118" s="501"/>
      <c r="M118" s="501"/>
      <c r="N118" s="501"/>
      <c r="O118" s="501"/>
      <c r="P118" s="501"/>
      <c r="Q118" s="501"/>
      <c r="R118" s="501"/>
      <c r="S118" s="501"/>
      <c r="T118" s="501"/>
      <c r="U118" s="501"/>
      <c r="V118" s="501"/>
    </row>
    <row r="119" spans="1:22" x14ac:dyDescent="0.35">
      <c r="A119" s="501"/>
      <c r="B119" s="501"/>
      <c r="C119" s="501"/>
      <c r="D119" s="501"/>
      <c r="E119" s="501"/>
      <c r="F119" s="501"/>
      <c r="G119" s="501"/>
      <c r="H119" s="501"/>
      <c r="I119" s="501"/>
      <c r="J119" s="501"/>
      <c r="K119" s="501"/>
      <c r="L119" s="501"/>
      <c r="M119" s="501"/>
      <c r="N119" s="501"/>
      <c r="O119" s="501"/>
      <c r="P119" s="501"/>
      <c r="Q119" s="501"/>
      <c r="R119" s="501"/>
      <c r="S119" s="501"/>
      <c r="T119" s="501"/>
      <c r="U119" s="501"/>
      <c r="V119" s="501"/>
    </row>
    <row r="120" spans="1:22" x14ac:dyDescent="0.35">
      <c r="A120" s="501"/>
      <c r="B120" s="501"/>
      <c r="C120" s="501"/>
      <c r="D120" s="501"/>
      <c r="E120" s="501"/>
      <c r="F120" s="501"/>
      <c r="G120" s="501"/>
      <c r="H120" s="501"/>
      <c r="I120" s="501"/>
      <c r="J120" s="501"/>
      <c r="K120" s="501"/>
      <c r="L120" s="501"/>
      <c r="M120" s="501"/>
      <c r="N120" s="501"/>
      <c r="O120" s="501"/>
      <c r="P120" s="501"/>
      <c r="Q120" s="501"/>
      <c r="R120" s="501"/>
      <c r="S120" s="501"/>
      <c r="T120" s="501"/>
      <c r="U120" s="501"/>
      <c r="V120" s="501"/>
    </row>
    <row r="121" spans="1:22" x14ac:dyDescent="0.35">
      <c r="A121" s="501"/>
      <c r="B121" s="501"/>
      <c r="C121" s="501"/>
      <c r="D121" s="501"/>
      <c r="E121" s="501"/>
      <c r="F121" s="501"/>
      <c r="G121" s="501"/>
      <c r="H121" s="501"/>
      <c r="I121" s="501"/>
      <c r="J121" s="501"/>
      <c r="K121" s="501"/>
      <c r="L121" s="501"/>
      <c r="M121" s="501"/>
      <c r="N121" s="501"/>
      <c r="O121" s="501"/>
      <c r="P121" s="501"/>
      <c r="Q121" s="501"/>
      <c r="R121" s="501"/>
      <c r="S121" s="501"/>
      <c r="T121" s="501"/>
      <c r="U121" s="501"/>
      <c r="V121" s="501"/>
    </row>
    <row r="122" spans="1:22" x14ac:dyDescent="0.35">
      <c r="A122" s="501"/>
      <c r="B122" s="501"/>
      <c r="C122" s="501"/>
      <c r="D122" s="501"/>
      <c r="E122" s="501"/>
      <c r="F122" s="501"/>
      <c r="G122" s="501"/>
      <c r="H122" s="501"/>
      <c r="I122" s="501"/>
      <c r="J122" s="501"/>
      <c r="K122" s="501"/>
      <c r="L122" s="501"/>
      <c r="M122" s="501"/>
      <c r="N122" s="501"/>
      <c r="O122" s="501"/>
      <c r="P122" s="501"/>
      <c r="Q122" s="501"/>
      <c r="R122" s="501"/>
      <c r="S122" s="501"/>
      <c r="T122" s="501"/>
      <c r="U122" s="501"/>
      <c r="V122" s="501"/>
    </row>
    <row r="123" spans="1:22" x14ac:dyDescent="0.35">
      <c r="A123" s="501"/>
      <c r="B123" s="501"/>
      <c r="C123" s="501"/>
      <c r="D123" s="501"/>
      <c r="E123" s="501"/>
      <c r="F123" s="501"/>
      <c r="G123" s="501"/>
      <c r="H123" s="501"/>
      <c r="I123" s="501"/>
      <c r="J123" s="501"/>
      <c r="K123" s="501"/>
      <c r="L123" s="501"/>
      <c r="M123" s="501"/>
      <c r="N123" s="501"/>
      <c r="O123" s="501"/>
      <c r="P123" s="501"/>
      <c r="Q123" s="501"/>
      <c r="R123" s="501"/>
      <c r="S123" s="501"/>
      <c r="T123" s="501"/>
      <c r="U123" s="501"/>
      <c r="V123" s="501"/>
    </row>
    <row r="124" spans="1:22" x14ac:dyDescent="0.35">
      <c r="A124" s="501"/>
      <c r="B124" s="501"/>
      <c r="C124" s="501"/>
      <c r="D124" s="501"/>
      <c r="E124" s="501"/>
      <c r="F124" s="501"/>
      <c r="G124" s="501"/>
      <c r="H124" s="501"/>
      <c r="I124" s="501"/>
      <c r="J124" s="501"/>
      <c r="K124" s="501"/>
      <c r="L124" s="501"/>
      <c r="M124" s="501"/>
      <c r="N124" s="501"/>
      <c r="O124" s="501"/>
      <c r="P124" s="501"/>
      <c r="Q124" s="501"/>
      <c r="R124" s="501"/>
      <c r="S124" s="501"/>
      <c r="T124" s="501"/>
      <c r="U124" s="501"/>
      <c r="V124" s="501"/>
    </row>
    <row r="125" spans="1:22" x14ac:dyDescent="0.35">
      <c r="A125" s="501"/>
      <c r="B125" s="501"/>
      <c r="C125" s="501"/>
      <c r="D125" s="501"/>
      <c r="E125" s="501"/>
      <c r="F125" s="501"/>
      <c r="G125" s="501"/>
      <c r="H125" s="501"/>
      <c r="I125" s="501"/>
      <c r="J125" s="501"/>
      <c r="K125" s="501"/>
      <c r="L125" s="501"/>
      <c r="M125" s="501"/>
      <c r="N125" s="501"/>
      <c r="O125" s="501"/>
      <c r="P125" s="501"/>
      <c r="Q125" s="501"/>
      <c r="R125" s="501"/>
      <c r="S125" s="501"/>
      <c r="T125" s="501"/>
      <c r="U125" s="501"/>
      <c r="V125" s="501"/>
    </row>
    <row r="126" spans="1:22" x14ac:dyDescent="0.35">
      <c r="A126" s="501"/>
      <c r="B126" s="501"/>
      <c r="C126" s="501"/>
      <c r="D126" s="501"/>
      <c r="E126" s="501"/>
      <c r="F126" s="501"/>
      <c r="G126" s="501"/>
      <c r="H126" s="501"/>
      <c r="I126" s="501"/>
      <c r="J126" s="501"/>
      <c r="K126" s="501"/>
      <c r="L126" s="501"/>
      <c r="M126" s="501"/>
      <c r="N126" s="501"/>
      <c r="O126" s="501"/>
      <c r="P126" s="501"/>
      <c r="Q126" s="501"/>
      <c r="R126" s="501"/>
      <c r="S126" s="501"/>
      <c r="T126" s="501"/>
      <c r="U126" s="501"/>
      <c r="V126" s="501"/>
    </row>
    <row r="127" spans="1:22" x14ac:dyDescent="0.35">
      <c r="A127" s="501"/>
      <c r="B127" s="501"/>
      <c r="C127" s="501"/>
      <c r="D127" s="501"/>
      <c r="E127" s="501"/>
      <c r="F127" s="501"/>
      <c r="G127" s="501"/>
      <c r="H127" s="501"/>
      <c r="I127" s="501"/>
      <c r="J127" s="501"/>
      <c r="K127" s="501"/>
      <c r="L127" s="501"/>
      <c r="M127" s="501"/>
      <c r="N127" s="501"/>
      <c r="O127" s="501"/>
      <c r="P127" s="501"/>
      <c r="Q127" s="501"/>
      <c r="R127" s="501"/>
      <c r="S127" s="501"/>
      <c r="T127" s="501"/>
      <c r="U127" s="501"/>
      <c r="V127" s="501"/>
    </row>
    <row r="128" spans="1:22" x14ac:dyDescent="0.35">
      <c r="A128" s="501"/>
      <c r="B128" s="501"/>
      <c r="C128" s="501"/>
      <c r="D128" s="501"/>
      <c r="E128" s="501"/>
      <c r="F128" s="501"/>
      <c r="G128" s="501"/>
      <c r="H128" s="501"/>
      <c r="I128" s="501"/>
      <c r="J128" s="501"/>
      <c r="K128" s="501"/>
      <c r="L128" s="501"/>
      <c r="M128" s="501"/>
      <c r="N128" s="501"/>
      <c r="O128" s="501"/>
      <c r="P128" s="501"/>
      <c r="Q128" s="501"/>
      <c r="R128" s="501"/>
      <c r="S128" s="501"/>
      <c r="T128" s="501"/>
      <c r="U128" s="501"/>
      <c r="V128" s="501"/>
    </row>
    <row r="129" spans="1:22" x14ac:dyDescent="0.35">
      <c r="A129" s="501"/>
      <c r="B129" s="501"/>
      <c r="C129" s="501"/>
      <c r="D129" s="501"/>
      <c r="E129" s="501"/>
      <c r="F129" s="501"/>
      <c r="G129" s="501"/>
      <c r="H129" s="501"/>
      <c r="I129" s="501"/>
      <c r="J129" s="501"/>
      <c r="K129" s="501"/>
      <c r="L129" s="501"/>
      <c r="M129" s="501"/>
      <c r="N129" s="501"/>
      <c r="O129" s="501"/>
      <c r="P129" s="501"/>
      <c r="Q129" s="501"/>
      <c r="R129" s="501"/>
      <c r="S129" s="501"/>
      <c r="T129" s="501"/>
      <c r="U129" s="501"/>
      <c r="V129" s="501"/>
    </row>
    <row r="130" spans="1:22" x14ac:dyDescent="0.35">
      <c r="A130" s="501"/>
      <c r="B130" s="501"/>
      <c r="C130" s="501"/>
      <c r="D130" s="501"/>
      <c r="E130" s="501"/>
      <c r="F130" s="501"/>
      <c r="G130" s="501"/>
      <c r="H130" s="501"/>
      <c r="I130" s="501"/>
      <c r="J130" s="501"/>
      <c r="K130" s="501"/>
      <c r="L130" s="501"/>
      <c r="M130" s="501"/>
      <c r="N130" s="501"/>
      <c r="O130" s="501"/>
      <c r="P130" s="501"/>
      <c r="Q130" s="501"/>
      <c r="R130" s="501"/>
      <c r="S130" s="501"/>
      <c r="T130" s="501"/>
      <c r="U130" s="501"/>
      <c r="V130" s="501"/>
    </row>
    <row r="131" spans="1:22" x14ac:dyDescent="0.35">
      <c r="A131" s="501"/>
      <c r="B131" s="501"/>
      <c r="C131" s="501"/>
      <c r="D131" s="501"/>
      <c r="E131" s="501"/>
      <c r="F131" s="501"/>
      <c r="G131" s="501"/>
      <c r="H131" s="501"/>
      <c r="I131" s="501"/>
      <c r="J131" s="501"/>
      <c r="K131" s="501"/>
      <c r="L131" s="501"/>
      <c r="M131" s="501"/>
      <c r="N131" s="501"/>
      <c r="O131" s="501"/>
      <c r="P131" s="501"/>
      <c r="Q131" s="501"/>
      <c r="R131" s="501"/>
      <c r="S131" s="501"/>
      <c r="T131" s="501"/>
      <c r="U131" s="501"/>
      <c r="V131" s="501"/>
    </row>
    <row r="132" spans="1:22" x14ac:dyDescent="0.35">
      <c r="A132" s="501"/>
      <c r="B132" s="501"/>
      <c r="C132" s="501"/>
      <c r="D132" s="501"/>
      <c r="E132" s="501"/>
      <c r="F132" s="501"/>
      <c r="G132" s="501"/>
      <c r="H132" s="501"/>
      <c r="I132" s="501"/>
      <c r="J132" s="501"/>
      <c r="K132" s="501"/>
      <c r="L132" s="501"/>
      <c r="M132" s="501"/>
      <c r="N132" s="501"/>
      <c r="O132" s="501"/>
      <c r="P132" s="501"/>
      <c r="Q132" s="501"/>
      <c r="R132" s="501"/>
      <c r="S132" s="501"/>
      <c r="T132" s="501"/>
      <c r="U132" s="501"/>
      <c r="V132" s="501"/>
    </row>
    <row r="133" spans="1:22" x14ac:dyDescent="0.35">
      <c r="A133" s="501"/>
      <c r="B133" s="501"/>
      <c r="C133" s="501"/>
      <c r="D133" s="501"/>
      <c r="E133" s="501"/>
      <c r="F133" s="501"/>
      <c r="G133" s="501"/>
      <c r="H133" s="501"/>
      <c r="I133" s="501"/>
      <c r="J133" s="501"/>
      <c r="K133" s="501"/>
      <c r="L133" s="501"/>
      <c r="M133" s="501"/>
      <c r="N133" s="501"/>
      <c r="O133" s="501"/>
      <c r="P133" s="501"/>
      <c r="Q133" s="501"/>
      <c r="R133" s="501"/>
      <c r="S133" s="501"/>
      <c r="T133" s="501"/>
      <c r="U133" s="501"/>
      <c r="V133" s="501"/>
    </row>
    <row r="134" spans="1:22" x14ac:dyDescent="0.35">
      <c r="A134" s="501"/>
      <c r="B134" s="501"/>
      <c r="C134" s="501"/>
      <c r="D134" s="501"/>
      <c r="E134" s="501"/>
      <c r="F134" s="501"/>
      <c r="G134" s="501"/>
      <c r="H134" s="501"/>
      <c r="I134" s="501"/>
      <c r="J134" s="501"/>
      <c r="K134" s="501"/>
      <c r="L134" s="501"/>
      <c r="M134" s="501"/>
      <c r="N134" s="501"/>
      <c r="O134" s="501"/>
      <c r="P134" s="501"/>
      <c r="Q134" s="501"/>
      <c r="R134" s="501"/>
      <c r="S134" s="501"/>
      <c r="T134" s="501"/>
      <c r="U134" s="501"/>
      <c r="V134" s="501"/>
    </row>
    <row r="135" spans="1:22" x14ac:dyDescent="0.35">
      <c r="A135" s="501"/>
      <c r="B135" s="501"/>
      <c r="C135" s="501"/>
      <c r="D135" s="501"/>
      <c r="E135" s="501"/>
      <c r="F135" s="501"/>
      <c r="G135" s="501"/>
      <c r="H135" s="501"/>
      <c r="I135" s="501"/>
      <c r="J135" s="501"/>
      <c r="K135" s="501"/>
      <c r="L135" s="501"/>
      <c r="M135" s="501"/>
      <c r="N135" s="501"/>
      <c r="O135" s="501"/>
      <c r="P135" s="501"/>
      <c r="Q135" s="501"/>
      <c r="R135" s="501"/>
      <c r="S135" s="501"/>
      <c r="T135" s="501"/>
      <c r="U135" s="501"/>
      <c r="V135" s="501"/>
    </row>
    <row r="136" spans="1:22" x14ac:dyDescent="0.35">
      <c r="A136" s="501"/>
      <c r="B136" s="501"/>
      <c r="C136" s="501"/>
      <c r="D136" s="501"/>
      <c r="E136" s="501"/>
      <c r="F136" s="501"/>
      <c r="G136" s="501"/>
      <c r="H136" s="501"/>
      <c r="I136" s="501"/>
      <c r="J136" s="501"/>
      <c r="K136" s="501"/>
      <c r="L136" s="501"/>
      <c r="M136" s="501"/>
      <c r="N136" s="501"/>
      <c r="O136" s="501"/>
      <c r="P136" s="501"/>
      <c r="Q136" s="501"/>
      <c r="R136" s="501"/>
      <c r="S136" s="501"/>
      <c r="T136" s="501"/>
      <c r="U136" s="501"/>
      <c r="V136" s="501"/>
    </row>
    <row r="137" spans="1:22" x14ac:dyDescent="0.35">
      <c r="A137" s="501"/>
      <c r="B137" s="501"/>
      <c r="C137" s="501"/>
      <c r="D137" s="501"/>
      <c r="E137" s="501"/>
      <c r="F137" s="501"/>
      <c r="G137" s="501"/>
      <c r="H137" s="501"/>
      <c r="I137" s="501"/>
      <c r="J137" s="501"/>
      <c r="K137" s="501"/>
      <c r="L137" s="501"/>
      <c r="M137" s="501"/>
      <c r="N137" s="501"/>
      <c r="O137" s="501"/>
      <c r="P137" s="501"/>
      <c r="Q137" s="501"/>
      <c r="R137" s="501"/>
      <c r="S137" s="501"/>
      <c r="T137" s="501"/>
      <c r="U137" s="501"/>
      <c r="V137" s="501"/>
    </row>
    <row r="138" spans="1:22" x14ac:dyDescent="0.35">
      <c r="A138" s="501"/>
      <c r="B138" s="501"/>
      <c r="C138" s="501"/>
      <c r="D138" s="501"/>
      <c r="E138" s="501"/>
      <c r="F138" s="501"/>
      <c r="G138" s="501"/>
      <c r="H138" s="501"/>
      <c r="I138" s="501"/>
      <c r="J138" s="501"/>
      <c r="K138" s="501"/>
      <c r="L138" s="501"/>
      <c r="M138" s="501"/>
      <c r="N138" s="501"/>
      <c r="O138" s="501"/>
      <c r="P138" s="501"/>
      <c r="Q138" s="501"/>
      <c r="R138" s="501"/>
      <c r="S138" s="501"/>
      <c r="T138" s="501"/>
      <c r="U138" s="501"/>
      <c r="V138" s="501"/>
    </row>
    <row r="139" spans="1:22" x14ac:dyDescent="0.35">
      <c r="A139" s="501"/>
      <c r="B139" s="501"/>
      <c r="C139" s="501"/>
      <c r="D139" s="501"/>
      <c r="E139" s="501"/>
      <c r="F139" s="501"/>
      <c r="G139" s="501"/>
      <c r="H139" s="501"/>
      <c r="I139" s="501"/>
      <c r="J139" s="501"/>
      <c r="K139" s="501"/>
      <c r="L139" s="501"/>
      <c r="M139" s="501"/>
      <c r="N139" s="501"/>
      <c r="O139" s="501"/>
      <c r="P139" s="501"/>
      <c r="Q139" s="501"/>
      <c r="R139" s="501"/>
      <c r="S139" s="501"/>
      <c r="T139" s="501"/>
      <c r="U139" s="501"/>
      <c r="V139" s="501"/>
    </row>
    <row r="140" spans="1:22" x14ac:dyDescent="0.35">
      <c r="A140" s="501"/>
      <c r="B140" s="501"/>
      <c r="C140" s="501"/>
      <c r="D140" s="501"/>
      <c r="E140" s="501"/>
      <c r="F140" s="501"/>
      <c r="G140" s="501"/>
      <c r="H140" s="501"/>
      <c r="I140" s="501"/>
      <c r="J140" s="501"/>
      <c r="K140" s="501"/>
      <c r="L140" s="501"/>
      <c r="M140" s="501"/>
      <c r="N140" s="501"/>
      <c r="O140" s="501"/>
      <c r="P140" s="501"/>
      <c r="Q140" s="501"/>
      <c r="R140" s="501"/>
      <c r="S140" s="501"/>
      <c r="T140" s="501"/>
      <c r="U140" s="501"/>
      <c r="V140" s="501"/>
    </row>
    <row r="141" spans="1:22" x14ac:dyDescent="0.35">
      <c r="A141" s="501"/>
      <c r="B141" s="501"/>
      <c r="C141" s="501"/>
      <c r="D141" s="501"/>
      <c r="E141" s="501"/>
      <c r="F141" s="501"/>
      <c r="G141" s="501"/>
      <c r="H141" s="501"/>
      <c r="I141" s="501"/>
      <c r="J141" s="501"/>
      <c r="K141" s="501"/>
      <c r="L141" s="501"/>
      <c r="M141" s="501"/>
      <c r="N141" s="501"/>
      <c r="O141" s="501"/>
      <c r="P141" s="501"/>
      <c r="Q141" s="501"/>
      <c r="R141" s="501"/>
      <c r="S141" s="501"/>
      <c r="T141" s="501"/>
      <c r="U141" s="501"/>
      <c r="V141" s="501"/>
    </row>
    <row r="142" spans="1:22" x14ac:dyDescent="0.35">
      <c r="A142" s="501"/>
      <c r="B142" s="501"/>
      <c r="C142" s="501"/>
      <c r="D142" s="501"/>
      <c r="E142" s="501"/>
      <c r="F142" s="501"/>
      <c r="G142" s="501"/>
      <c r="H142" s="501"/>
      <c r="I142" s="501"/>
      <c r="J142" s="501"/>
      <c r="K142" s="501"/>
      <c r="L142" s="501"/>
      <c r="M142" s="501"/>
      <c r="N142" s="501"/>
      <c r="O142" s="501"/>
      <c r="P142" s="501"/>
      <c r="Q142" s="501"/>
      <c r="R142" s="501"/>
      <c r="S142" s="501"/>
      <c r="T142" s="501"/>
      <c r="U142" s="501"/>
      <c r="V142" s="501"/>
    </row>
    <row r="143" spans="1:22" x14ac:dyDescent="0.35">
      <c r="A143" s="501"/>
      <c r="B143" s="501"/>
      <c r="C143" s="501"/>
      <c r="D143" s="501"/>
      <c r="E143" s="501"/>
      <c r="F143" s="501"/>
      <c r="G143" s="501"/>
      <c r="H143" s="501"/>
      <c r="I143" s="501"/>
      <c r="J143" s="501"/>
      <c r="K143" s="501"/>
      <c r="L143" s="501"/>
      <c r="M143" s="501"/>
      <c r="N143" s="501"/>
      <c r="O143" s="501"/>
      <c r="P143" s="501"/>
      <c r="Q143" s="501"/>
      <c r="R143" s="501"/>
      <c r="S143" s="501"/>
      <c r="T143" s="501"/>
      <c r="U143" s="501"/>
      <c r="V143" s="501"/>
    </row>
    <row r="144" spans="1:22" x14ac:dyDescent="0.35">
      <c r="A144" s="501"/>
      <c r="B144" s="501"/>
      <c r="C144" s="501"/>
      <c r="D144" s="501"/>
      <c r="E144" s="501"/>
      <c r="F144" s="501"/>
      <c r="G144" s="501"/>
      <c r="H144" s="501"/>
      <c r="I144" s="501"/>
      <c r="J144" s="501"/>
      <c r="K144" s="501"/>
      <c r="L144" s="501"/>
      <c r="M144" s="501"/>
      <c r="N144" s="501"/>
      <c r="O144" s="501"/>
      <c r="P144" s="501"/>
      <c r="Q144" s="501"/>
      <c r="R144" s="501"/>
      <c r="S144" s="501"/>
      <c r="T144" s="501"/>
      <c r="U144" s="501"/>
      <c r="V144" s="501"/>
    </row>
    <row r="145" spans="1:22" x14ac:dyDescent="0.35">
      <c r="A145" s="501"/>
      <c r="B145" s="501"/>
      <c r="C145" s="501"/>
      <c r="D145" s="501"/>
      <c r="E145" s="501"/>
      <c r="F145" s="501"/>
      <c r="G145" s="501"/>
      <c r="H145" s="501"/>
      <c r="I145" s="501"/>
      <c r="J145" s="501"/>
      <c r="K145" s="501"/>
      <c r="L145" s="501"/>
      <c r="M145" s="501"/>
      <c r="N145" s="501"/>
      <c r="O145" s="501"/>
      <c r="P145" s="501"/>
      <c r="Q145" s="501"/>
      <c r="R145" s="501"/>
      <c r="S145" s="501"/>
      <c r="T145" s="501"/>
      <c r="U145" s="501"/>
      <c r="V145" s="501"/>
    </row>
    <row r="146" spans="1:22" x14ac:dyDescent="0.35">
      <c r="A146" s="501"/>
      <c r="B146" s="501"/>
      <c r="C146" s="501"/>
      <c r="D146" s="501"/>
      <c r="E146" s="501"/>
      <c r="F146" s="501"/>
      <c r="G146" s="501"/>
      <c r="H146" s="501"/>
      <c r="I146" s="501"/>
      <c r="J146" s="501"/>
      <c r="K146" s="501"/>
      <c r="L146" s="501"/>
      <c r="M146" s="501"/>
      <c r="N146" s="501"/>
      <c r="O146" s="501"/>
      <c r="P146" s="501"/>
      <c r="Q146" s="501"/>
      <c r="R146" s="501"/>
      <c r="S146" s="501"/>
      <c r="T146" s="501"/>
      <c r="U146" s="501"/>
      <c r="V146" s="501"/>
    </row>
    <row r="147" spans="1:22" x14ac:dyDescent="0.35">
      <c r="A147" s="501"/>
      <c r="B147" s="501"/>
      <c r="C147" s="501"/>
      <c r="D147" s="501"/>
      <c r="E147" s="501"/>
      <c r="F147" s="501"/>
      <c r="G147" s="501"/>
      <c r="H147" s="501"/>
      <c r="I147" s="501"/>
      <c r="J147" s="501"/>
      <c r="K147" s="501"/>
      <c r="L147" s="501"/>
      <c r="M147" s="501"/>
      <c r="N147" s="501"/>
      <c r="O147" s="501"/>
      <c r="P147" s="501"/>
      <c r="Q147" s="501"/>
      <c r="R147" s="501"/>
      <c r="S147" s="501"/>
      <c r="T147" s="501"/>
      <c r="U147" s="501"/>
      <c r="V147" s="501"/>
    </row>
    <row r="148" spans="1:22" x14ac:dyDescent="0.35">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row>
    <row r="149" spans="1:22" x14ac:dyDescent="0.35">
      <c r="A149" s="501"/>
      <c r="B149" s="501"/>
      <c r="C149" s="501"/>
      <c r="D149" s="501"/>
      <c r="E149" s="501"/>
      <c r="F149" s="501"/>
      <c r="G149" s="501"/>
      <c r="H149" s="501"/>
      <c r="I149" s="501"/>
      <c r="J149" s="501"/>
      <c r="K149" s="501"/>
      <c r="L149" s="501"/>
      <c r="M149" s="501"/>
      <c r="N149" s="501"/>
      <c r="O149" s="501"/>
      <c r="P149" s="501"/>
      <c r="Q149" s="501"/>
      <c r="R149" s="501"/>
      <c r="S149" s="501"/>
      <c r="T149" s="501"/>
      <c r="U149" s="501"/>
      <c r="V149" s="501"/>
    </row>
    <row r="150" spans="1:22" x14ac:dyDescent="0.35">
      <c r="A150" s="501"/>
      <c r="B150" s="501"/>
      <c r="C150" s="501"/>
      <c r="D150" s="501"/>
      <c r="E150" s="501"/>
      <c r="F150" s="501"/>
      <c r="G150" s="501"/>
      <c r="H150" s="501"/>
      <c r="I150" s="501"/>
      <c r="J150" s="501"/>
      <c r="K150" s="501"/>
      <c r="L150" s="501"/>
      <c r="M150" s="501"/>
      <c r="N150" s="501"/>
      <c r="O150" s="501"/>
      <c r="P150" s="501"/>
      <c r="Q150" s="501"/>
      <c r="R150" s="501"/>
      <c r="S150" s="501"/>
      <c r="T150" s="501"/>
      <c r="U150" s="501"/>
      <c r="V150" s="501"/>
    </row>
    <row r="151" spans="1:22" x14ac:dyDescent="0.35">
      <c r="A151" s="501"/>
      <c r="B151" s="501"/>
      <c r="C151" s="501"/>
      <c r="D151" s="501"/>
      <c r="E151" s="501"/>
      <c r="F151" s="501"/>
      <c r="G151" s="501"/>
      <c r="H151" s="501"/>
      <c r="I151" s="501"/>
      <c r="J151" s="501"/>
      <c r="K151" s="501"/>
      <c r="L151" s="501"/>
      <c r="M151" s="501"/>
      <c r="N151" s="501"/>
      <c r="O151" s="501"/>
      <c r="P151" s="501"/>
      <c r="Q151" s="501"/>
      <c r="R151" s="501"/>
      <c r="S151" s="501"/>
      <c r="T151" s="501"/>
      <c r="U151" s="501"/>
      <c r="V151" s="501"/>
    </row>
    <row r="152" spans="1:22" x14ac:dyDescent="0.35">
      <c r="A152" s="501"/>
      <c r="B152" s="501"/>
      <c r="C152" s="501"/>
      <c r="D152" s="501"/>
      <c r="E152" s="501"/>
      <c r="F152" s="501"/>
      <c r="G152" s="501"/>
      <c r="H152" s="501"/>
      <c r="I152" s="501"/>
      <c r="J152" s="501"/>
      <c r="K152" s="501"/>
      <c r="L152" s="501"/>
      <c r="M152" s="501"/>
      <c r="N152" s="501"/>
      <c r="O152" s="501"/>
      <c r="P152" s="501"/>
      <c r="Q152" s="501"/>
      <c r="R152" s="501"/>
      <c r="S152" s="501"/>
      <c r="T152" s="501"/>
      <c r="U152" s="501"/>
      <c r="V152" s="501"/>
    </row>
    <row r="153" spans="1:22" x14ac:dyDescent="0.35">
      <c r="A153" s="501"/>
      <c r="B153" s="501"/>
      <c r="C153" s="501"/>
      <c r="D153" s="501"/>
      <c r="E153" s="501"/>
      <c r="F153" s="501"/>
      <c r="G153" s="501"/>
      <c r="H153" s="501"/>
      <c r="I153" s="501"/>
      <c r="J153" s="501"/>
      <c r="K153" s="501"/>
      <c r="L153" s="501"/>
      <c r="M153" s="501"/>
      <c r="N153" s="501"/>
      <c r="O153" s="501"/>
      <c r="P153" s="501"/>
      <c r="Q153" s="501"/>
      <c r="R153" s="501"/>
      <c r="S153" s="501"/>
      <c r="T153" s="501"/>
      <c r="U153" s="501"/>
      <c r="V153" s="501"/>
    </row>
    <row r="154" spans="1:22" x14ac:dyDescent="0.35">
      <c r="A154" s="501"/>
      <c r="B154" s="501"/>
      <c r="C154" s="501"/>
      <c r="D154" s="501"/>
      <c r="E154" s="501"/>
      <c r="F154" s="501"/>
      <c r="G154" s="501"/>
      <c r="H154" s="501"/>
      <c r="I154" s="501"/>
      <c r="J154" s="501"/>
      <c r="K154" s="501"/>
      <c r="L154" s="501"/>
      <c r="M154" s="501"/>
      <c r="N154" s="501"/>
      <c r="O154" s="501"/>
      <c r="P154" s="501"/>
      <c r="Q154" s="501"/>
      <c r="R154" s="501"/>
      <c r="S154" s="501"/>
      <c r="T154" s="501"/>
      <c r="U154" s="501"/>
      <c r="V154" s="501"/>
    </row>
    <row r="155" spans="1:22" x14ac:dyDescent="0.35">
      <c r="A155" s="501"/>
      <c r="B155" s="501"/>
      <c r="C155" s="501"/>
      <c r="D155" s="501"/>
      <c r="E155" s="501"/>
      <c r="F155" s="501"/>
      <c r="G155" s="501"/>
      <c r="H155" s="501"/>
      <c r="I155" s="501"/>
      <c r="J155" s="501"/>
      <c r="K155" s="501"/>
      <c r="L155" s="501"/>
      <c r="M155" s="501"/>
      <c r="N155" s="501"/>
      <c r="O155" s="501"/>
      <c r="P155" s="501"/>
      <c r="Q155" s="501"/>
      <c r="R155" s="501"/>
      <c r="S155" s="501"/>
      <c r="T155" s="501"/>
      <c r="U155" s="501"/>
      <c r="V155" s="501"/>
    </row>
    <row r="156" spans="1:22" x14ac:dyDescent="0.35">
      <c r="A156" s="501"/>
      <c r="B156" s="501"/>
      <c r="C156" s="501"/>
      <c r="D156" s="501"/>
      <c r="E156" s="501"/>
      <c r="F156" s="501"/>
      <c r="G156" s="501"/>
      <c r="H156" s="501"/>
      <c r="I156" s="501"/>
      <c r="J156" s="501"/>
      <c r="K156" s="501"/>
      <c r="L156" s="501"/>
      <c r="M156" s="501"/>
      <c r="N156" s="501"/>
      <c r="O156" s="501"/>
      <c r="P156" s="501"/>
      <c r="Q156" s="501"/>
      <c r="R156" s="501"/>
      <c r="S156" s="501"/>
      <c r="T156" s="501"/>
      <c r="U156" s="501"/>
      <c r="V156" s="501"/>
    </row>
    <row r="157" spans="1:22" x14ac:dyDescent="0.35">
      <c r="A157" s="501"/>
      <c r="B157" s="501"/>
      <c r="C157" s="501"/>
      <c r="D157" s="501"/>
      <c r="E157" s="501"/>
      <c r="F157" s="501"/>
      <c r="G157" s="501"/>
      <c r="H157" s="501"/>
      <c r="I157" s="501"/>
      <c r="J157" s="501"/>
      <c r="K157" s="501"/>
      <c r="L157" s="501"/>
      <c r="M157" s="501"/>
      <c r="N157" s="501"/>
      <c r="O157" s="501"/>
      <c r="P157" s="501"/>
      <c r="Q157" s="501"/>
      <c r="R157" s="501"/>
      <c r="S157" s="501"/>
      <c r="T157" s="501"/>
      <c r="U157" s="501"/>
      <c r="V157" s="501"/>
    </row>
    <row r="158" spans="1:22" x14ac:dyDescent="0.35">
      <c r="A158" s="501"/>
      <c r="B158" s="501"/>
      <c r="C158" s="501"/>
      <c r="D158" s="501"/>
      <c r="E158" s="501"/>
      <c r="F158" s="501"/>
      <c r="G158" s="501"/>
      <c r="H158" s="501"/>
      <c r="I158" s="501"/>
      <c r="J158" s="501"/>
      <c r="K158" s="501"/>
      <c r="L158" s="501"/>
      <c r="M158" s="501"/>
      <c r="N158" s="501"/>
      <c r="O158" s="501"/>
      <c r="P158" s="501"/>
      <c r="Q158" s="501"/>
      <c r="R158" s="501"/>
      <c r="S158" s="501"/>
      <c r="T158" s="501"/>
      <c r="U158" s="501"/>
      <c r="V158" s="501"/>
    </row>
    <row r="159" spans="1:22" x14ac:dyDescent="0.35">
      <c r="A159" s="501"/>
      <c r="B159" s="501"/>
      <c r="C159" s="501"/>
      <c r="D159" s="501"/>
      <c r="E159" s="501"/>
      <c r="F159" s="501"/>
      <c r="G159" s="501"/>
      <c r="H159" s="501"/>
      <c r="I159" s="501"/>
      <c r="J159" s="501"/>
      <c r="K159" s="501"/>
      <c r="L159" s="501"/>
      <c r="M159" s="501"/>
      <c r="N159" s="501"/>
      <c r="O159" s="501"/>
      <c r="P159" s="501"/>
      <c r="Q159" s="501"/>
      <c r="R159" s="501"/>
      <c r="S159" s="501"/>
      <c r="T159" s="501"/>
      <c r="U159" s="501"/>
      <c r="V159" s="501"/>
    </row>
    <row r="160" spans="1:22" x14ac:dyDescent="0.35">
      <c r="A160" s="501"/>
      <c r="B160" s="501"/>
      <c r="C160" s="501"/>
      <c r="D160" s="501"/>
      <c r="E160" s="501"/>
      <c r="F160" s="501"/>
      <c r="G160" s="501"/>
      <c r="H160" s="501"/>
      <c r="I160" s="501"/>
      <c r="J160" s="501"/>
      <c r="K160" s="501"/>
      <c r="L160" s="501"/>
      <c r="M160" s="501"/>
      <c r="N160" s="501"/>
      <c r="O160" s="501"/>
      <c r="P160" s="501"/>
      <c r="Q160" s="501"/>
      <c r="R160" s="501"/>
      <c r="S160" s="501"/>
      <c r="T160" s="501"/>
      <c r="U160" s="501"/>
      <c r="V160" s="501"/>
    </row>
    <row r="161" spans="1:22" x14ac:dyDescent="0.35">
      <c r="A161" s="501"/>
      <c r="B161" s="501"/>
      <c r="C161" s="501"/>
      <c r="D161" s="501"/>
      <c r="E161" s="501"/>
      <c r="F161" s="501"/>
      <c r="G161" s="501"/>
      <c r="H161" s="501"/>
      <c r="I161" s="501"/>
      <c r="J161" s="501"/>
      <c r="K161" s="501"/>
      <c r="L161" s="501"/>
      <c r="M161" s="501"/>
      <c r="N161" s="501"/>
      <c r="O161" s="501"/>
      <c r="P161" s="501"/>
      <c r="Q161" s="501"/>
      <c r="R161" s="501"/>
      <c r="S161" s="501"/>
      <c r="T161" s="501"/>
      <c r="U161" s="501"/>
      <c r="V161" s="501"/>
    </row>
    <row r="162" spans="1:22" x14ac:dyDescent="0.35">
      <c r="A162" s="501"/>
      <c r="B162" s="501"/>
      <c r="C162" s="501"/>
      <c r="D162" s="501"/>
      <c r="E162" s="501"/>
      <c r="F162" s="501"/>
      <c r="G162" s="501"/>
      <c r="H162" s="501"/>
      <c r="I162" s="501"/>
      <c r="J162" s="501"/>
      <c r="K162" s="501"/>
      <c r="L162" s="501"/>
      <c r="M162" s="501"/>
      <c r="N162" s="501"/>
      <c r="O162" s="501"/>
      <c r="P162" s="501"/>
      <c r="Q162" s="501"/>
      <c r="R162" s="501"/>
      <c r="S162" s="501"/>
      <c r="T162" s="501"/>
      <c r="U162" s="501"/>
      <c r="V162" s="501"/>
    </row>
    <row r="163" spans="1:22" x14ac:dyDescent="0.35">
      <c r="A163" s="501"/>
      <c r="B163" s="501"/>
      <c r="C163" s="501"/>
      <c r="D163" s="501"/>
      <c r="E163" s="501"/>
      <c r="F163" s="501"/>
      <c r="G163" s="501"/>
      <c r="H163" s="501"/>
      <c r="I163" s="501"/>
      <c r="J163" s="501"/>
      <c r="K163" s="501"/>
      <c r="L163" s="501"/>
      <c r="M163" s="501"/>
      <c r="N163" s="501"/>
      <c r="O163" s="501"/>
      <c r="P163" s="501"/>
      <c r="Q163" s="501"/>
      <c r="R163" s="501"/>
      <c r="S163" s="501"/>
      <c r="T163" s="501"/>
      <c r="U163" s="501"/>
      <c r="V163" s="501"/>
    </row>
    <row r="164" spans="1:22" x14ac:dyDescent="0.35">
      <c r="A164" s="501"/>
      <c r="B164" s="501"/>
      <c r="C164" s="501"/>
      <c r="D164" s="501"/>
      <c r="E164" s="501"/>
      <c r="F164" s="501"/>
      <c r="G164" s="501"/>
      <c r="H164" s="501"/>
      <c r="I164" s="501"/>
      <c r="J164" s="501"/>
      <c r="K164" s="501"/>
      <c r="L164" s="501"/>
      <c r="M164" s="501"/>
      <c r="N164" s="501"/>
      <c r="O164" s="501"/>
      <c r="P164" s="501"/>
      <c r="Q164" s="501"/>
      <c r="R164" s="501"/>
      <c r="S164" s="501"/>
      <c r="T164" s="501"/>
      <c r="U164" s="501"/>
      <c r="V164" s="501"/>
    </row>
    <row r="165" spans="1:22" x14ac:dyDescent="0.35">
      <c r="A165" s="501"/>
      <c r="B165" s="501"/>
      <c r="C165" s="501"/>
      <c r="D165" s="501"/>
      <c r="E165" s="501"/>
      <c r="F165" s="501"/>
      <c r="G165" s="501"/>
      <c r="H165" s="501"/>
      <c r="I165" s="501"/>
      <c r="J165" s="501"/>
      <c r="K165" s="501"/>
      <c r="L165" s="501"/>
      <c r="M165" s="501"/>
      <c r="N165" s="501"/>
      <c r="O165" s="501"/>
      <c r="P165" s="501"/>
      <c r="Q165" s="501"/>
      <c r="R165" s="501"/>
      <c r="S165" s="501"/>
      <c r="T165" s="501"/>
      <c r="U165" s="501"/>
      <c r="V165" s="501"/>
    </row>
    <row r="166" spans="1:22" x14ac:dyDescent="0.35">
      <c r="A166" s="501"/>
      <c r="B166" s="501"/>
      <c r="C166" s="501"/>
      <c r="D166" s="501"/>
      <c r="E166" s="501"/>
      <c r="F166" s="501"/>
      <c r="G166" s="501"/>
      <c r="H166" s="501"/>
      <c r="I166" s="501"/>
      <c r="J166" s="501"/>
      <c r="K166" s="501"/>
      <c r="L166" s="501"/>
      <c r="M166" s="501"/>
      <c r="N166" s="501"/>
      <c r="O166" s="501"/>
      <c r="P166" s="501"/>
      <c r="Q166" s="501"/>
      <c r="R166" s="501"/>
      <c r="S166" s="501"/>
      <c r="T166" s="501"/>
      <c r="U166" s="501"/>
      <c r="V166" s="501"/>
    </row>
    <row r="167" spans="1:22" x14ac:dyDescent="0.35">
      <c r="A167" s="501"/>
      <c r="B167" s="501"/>
      <c r="C167" s="501"/>
      <c r="D167" s="501"/>
      <c r="E167" s="501"/>
      <c r="F167" s="501"/>
      <c r="G167" s="501"/>
      <c r="H167" s="501"/>
      <c r="I167" s="501"/>
      <c r="J167" s="501"/>
      <c r="K167" s="501"/>
      <c r="L167" s="501"/>
      <c r="M167" s="501"/>
      <c r="N167" s="501"/>
      <c r="O167" s="501"/>
      <c r="P167" s="501"/>
      <c r="Q167" s="501"/>
      <c r="R167" s="501"/>
      <c r="S167" s="501"/>
      <c r="T167" s="501"/>
      <c r="U167" s="501"/>
      <c r="V167" s="501"/>
    </row>
    <row r="168" spans="1:22" x14ac:dyDescent="0.35">
      <c r="A168" s="501"/>
      <c r="B168" s="501"/>
      <c r="C168" s="501"/>
      <c r="D168" s="501"/>
      <c r="E168" s="501"/>
      <c r="F168" s="501"/>
      <c r="G168" s="501"/>
      <c r="H168" s="501"/>
      <c r="I168" s="501"/>
      <c r="J168" s="501"/>
      <c r="K168" s="501"/>
      <c r="L168" s="501"/>
      <c r="M168" s="501"/>
      <c r="N168" s="501"/>
      <c r="O168" s="501"/>
      <c r="P168" s="501"/>
      <c r="Q168" s="501"/>
      <c r="R168" s="501"/>
      <c r="S168" s="501"/>
      <c r="T168" s="501"/>
      <c r="U168" s="501"/>
      <c r="V168" s="501"/>
    </row>
    <row r="169" spans="1:22" x14ac:dyDescent="0.35">
      <c r="A169" s="501"/>
      <c r="B169" s="501"/>
      <c r="C169" s="501"/>
      <c r="D169" s="501"/>
      <c r="E169" s="501"/>
      <c r="F169" s="501"/>
      <c r="G169" s="501"/>
      <c r="H169" s="501"/>
      <c r="I169" s="501"/>
      <c r="J169" s="501"/>
      <c r="K169" s="501"/>
      <c r="L169" s="501"/>
      <c r="M169" s="501"/>
      <c r="N169" s="501"/>
      <c r="O169" s="501"/>
      <c r="P169" s="501"/>
      <c r="Q169" s="501"/>
      <c r="R169" s="501"/>
      <c r="S169" s="501"/>
      <c r="T169" s="501"/>
      <c r="U169" s="501"/>
      <c r="V169" s="501"/>
    </row>
    <row r="170" spans="1:22" x14ac:dyDescent="0.35">
      <c r="A170" s="501"/>
      <c r="B170" s="501"/>
      <c r="C170" s="501"/>
      <c r="D170" s="501"/>
      <c r="E170" s="501"/>
      <c r="F170" s="501"/>
      <c r="G170" s="501"/>
      <c r="H170" s="501"/>
      <c r="I170" s="501"/>
      <c r="J170" s="501"/>
      <c r="K170" s="501"/>
      <c r="L170" s="501"/>
      <c r="M170" s="501"/>
      <c r="N170" s="501"/>
      <c r="O170" s="501"/>
      <c r="P170" s="501"/>
      <c r="Q170" s="501"/>
      <c r="R170" s="501"/>
      <c r="S170" s="501"/>
      <c r="T170" s="501"/>
      <c r="U170" s="501"/>
      <c r="V170" s="501"/>
    </row>
    <row r="171" spans="1:22" x14ac:dyDescent="0.35">
      <c r="A171" s="501"/>
      <c r="B171" s="501"/>
      <c r="C171" s="501"/>
      <c r="D171" s="501"/>
      <c r="E171" s="501"/>
      <c r="F171" s="501"/>
      <c r="G171" s="501"/>
      <c r="H171" s="501"/>
      <c r="I171" s="501"/>
      <c r="J171" s="501"/>
      <c r="K171" s="501"/>
      <c r="L171" s="501"/>
      <c r="M171" s="501"/>
      <c r="N171" s="501"/>
      <c r="O171" s="501"/>
      <c r="P171" s="501"/>
      <c r="Q171" s="501"/>
      <c r="R171" s="501"/>
      <c r="S171" s="501"/>
      <c r="T171" s="501"/>
      <c r="U171" s="501"/>
      <c r="V171" s="501"/>
    </row>
    <row r="172" spans="1:22" x14ac:dyDescent="0.35">
      <c r="A172" s="501"/>
      <c r="B172" s="501"/>
      <c r="C172" s="501"/>
      <c r="D172" s="501"/>
      <c r="E172" s="501"/>
      <c r="F172" s="501"/>
      <c r="G172" s="501"/>
      <c r="H172" s="501"/>
      <c r="I172" s="501"/>
      <c r="J172" s="501"/>
      <c r="K172" s="501"/>
      <c r="L172" s="501"/>
      <c r="M172" s="501"/>
      <c r="N172" s="501"/>
      <c r="O172" s="501"/>
      <c r="P172" s="501"/>
      <c r="Q172" s="501"/>
      <c r="R172" s="501"/>
      <c r="S172" s="501"/>
      <c r="T172" s="501"/>
      <c r="U172" s="501"/>
      <c r="V172" s="501"/>
    </row>
    <row r="173" spans="1:22" x14ac:dyDescent="0.35">
      <c r="A173" s="501"/>
      <c r="B173" s="501"/>
      <c r="C173" s="501"/>
      <c r="D173" s="501"/>
      <c r="E173" s="501"/>
      <c r="F173" s="501"/>
      <c r="G173" s="501"/>
      <c r="H173" s="501"/>
      <c r="I173" s="501"/>
      <c r="J173" s="501"/>
      <c r="K173" s="501"/>
      <c r="L173" s="501"/>
      <c r="M173" s="501"/>
      <c r="N173" s="501"/>
      <c r="O173" s="501"/>
      <c r="P173" s="501"/>
      <c r="Q173" s="501"/>
      <c r="R173" s="501"/>
      <c r="S173" s="501"/>
      <c r="T173" s="501"/>
      <c r="U173" s="501"/>
      <c r="V173" s="501"/>
    </row>
    <row r="174" spans="1:22" x14ac:dyDescent="0.35">
      <c r="A174" s="501"/>
      <c r="B174" s="501"/>
      <c r="C174" s="501"/>
      <c r="D174" s="501"/>
      <c r="E174" s="501"/>
      <c r="F174" s="501"/>
      <c r="G174" s="501"/>
      <c r="H174" s="501"/>
      <c r="I174" s="501"/>
      <c r="J174" s="501"/>
      <c r="K174" s="501"/>
      <c r="L174" s="501"/>
      <c r="M174" s="501"/>
      <c r="N174" s="501"/>
      <c r="O174" s="501"/>
      <c r="P174" s="501"/>
      <c r="Q174" s="501"/>
      <c r="R174" s="501"/>
      <c r="S174" s="501"/>
      <c r="T174" s="501"/>
      <c r="U174" s="501"/>
      <c r="V174" s="501"/>
    </row>
    <row r="175" spans="1:22" x14ac:dyDescent="0.35">
      <c r="A175" s="501"/>
      <c r="B175" s="501"/>
      <c r="C175" s="501"/>
      <c r="D175" s="501"/>
      <c r="E175" s="501"/>
      <c r="F175" s="501"/>
      <c r="G175" s="501"/>
      <c r="H175" s="501"/>
      <c r="I175" s="501"/>
      <c r="J175" s="501"/>
      <c r="K175" s="501"/>
      <c r="L175" s="501"/>
      <c r="M175" s="501"/>
      <c r="N175" s="501"/>
      <c r="O175" s="501"/>
      <c r="P175" s="501"/>
      <c r="Q175" s="501"/>
      <c r="R175" s="501"/>
      <c r="S175" s="501"/>
      <c r="T175" s="501"/>
      <c r="U175" s="501"/>
      <c r="V175" s="501"/>
    </row>
    <row r="176" spans="1:22" x14ac:dyDescent="0.35">
      <c r="A176" s="501"/>
      <c r="B176" s="501"/>
      <c r="C176" s="501"/>
      <c r="D176" s="501"/>
      <c r="E176" s="501"/>
      <c r="F176" s="501"/>
      <c r="G176" s="501"/>
      <c r="H176" s="501"/>
      <c r="I176" s="501"/>
      <c r="J176" s="501"/>
      <c r="K176" s="501"/>
      <c r="L176" s="501"/>
      <c r="M176" s="501"/>
      <c r="N176" s="501"/>
      <c r="O176" s="501"/>
      <c r="P176" s="501"/>
      <c r="Q176" s="501"/>
      <c r="R176" s="501"/>
      <c r="S176" s="501"/>
      <c r="T176" s="501"/>
      <c r="U176" s="501"/>
      <c r="V176" s="501"/>
    </row>
    <row r="177" spans="1:22" x14ac:dyDescent="0.35">
      <c r="A177" s="501"/>
      <c r="B177" s="501"/>
      <c r="C177" s="501"/>
      <c r="D177" s="501"/>
      <c r="E177" s="501"/>
      <c r="F177" s="501"/>
      <c r="G177" s="501"/>
      <c r="H177" s="501"/>
      <c r="I177" s="501"/>
      <c r="J177" s="501"/>
      <c r="K177" s="501"/>
      <c r="L177" s="501"/>
      <c r="M177" s="501"/>
      <c r="N177" s="501"/>
      <c r="O177" s="501"/>
      <c r="P177" s="501"/>
      <c r="Q177" s="501"/>
      <c r="R177" s="501"/>
      <c r="S177" s="501"/>
      <c r="T177" s="501"/>
      <c r="U177" s="501"/>
      <c r="V177" s="501"/>
    </row>
    <row r="178" spans="1:22" x14ac:dyDescent="0.35">
      <c r="A178" s="501"/>
      <c r="B178" s="501"/>
      <c r="C178" s="501"/>
      <c r="D178" s="501"/>
      <c r="E178" s="501"/>
      <c r="F178" s="501"/>
      <c r="G178" s="501"/>
      <c r="H178" s="501"/>
      <c r="I178" s="501"/>
      <c r="J178" s="501"/>
      <c r="K178" s="501"/>
      <c r="L178" s="501"/>
      <c r="M178" s="501"/>
      <c r="N178" s="501"/>
      <c r="O178" s="501"/>
      <c r="P178" s="501"/>
      <c r="Q178" s="501"/>
      <c r="R178" s="501"/>
      <c r="S178" s="501"/>
      <c r="T178" s="501"/>
      <c r="U178" s="501"/>
      <c r="V178" s="501"/>
    </row>
    <row r="179" spans="1:22" x14ac:dyDescent="0.35">
      <c r="A179" s="501"/>
      <c r="B179" s="501"/>
      <c r="C179" s="501"/>
      <c r="D179" s="501"/>
      <c r="E179" s="501"/>
      <c r="F179" s="501"/>
      <c r="G179" s="501"/>
      <c r="H179" s="501"/>
      <c r="I179" s="501"/>
      <c r="J179" s="501"/>
      <c r="K179" s="501"/>
      <c r="L179" s="501"/>
      <c r="M179" s="501"/>
      <c r="N179" s="501"/>
      <c r="O179" s="501"/>
      <c r="P179" s="501"/>
      <c r="Q179" s="501"/>
      <c r="R179" s="501"/>
      <c r="S179" s="501"/>
      <c r="T179" s="501"/>
      <c r="U179" s="501"/>
      <c r="V179" s="501"/>
    </row>
    <row r="180" spans="1:22" x14ac:dyDescent="0.35">
      <c r="A180" s="501"/>
      <c r="B180" s="501"/>
      <c r="C180" s="501"/>
      <c r="D180" s="501"/>
      <c r="E180" s="501"/>
      <c r="F180" s="501"/>
      <c r="G180" s="501"/>
      <c r="H180" s="501"/>
      <c r="I180" s="501"/>
      <c r="J180" s="501"/>
      <c r="K180" s="501"/>
      <c r="L180" s="501"/>
      <c r="M180" s="501"/>
      <c r="N180" s="501"/>
      <c r="O180" s="501"/>
      <c r="P180" s="501"/>
      <c r="Q180" s="501"/>
      <c r="R180" s="501"/>
      <c r="S180" s="501"/>
      <c r="T180" s="501"/>
      <c r="U180" s="501"/>
      <c r="V180" s="501"/>
    </row>
    <row r="181" spans="1:22" x14ac:dyDescent="0.35">
      <c r="A181" s="501"/>
      <c r="B181" s="501"/>
      <c r="C181" s="501"/>
      <c r="D181" s="501"/>
      <c r="E181" s="501"/>
      <c r="F181" s="501"/>
      <c r="G181" s="501"/>
      <c r="H181" s="501"/>
      <c r="I181" s="501"/>
      <c r="J181" s="501"/>
      <c r="K181" s="501"/>
      <c r="L181" s="501"/>
      <c r="M181" s="501"/>
      <c r="N181" s="501"/>
      <c r="O181" s="501"/>
      <c r="P181" s="501"/>
      <c r="Q181" s="501"/>
      <c r="R181" s="501"/>
      <c r="S181" s="501"/>
      <c r="T181" s="501"/>
      <c r="U181" s="501"/>
      <c r="V181" s="501"/>
    </row>
  </sheetData>
  <mergeCells count="1">
    <mergeCell ref="B10:C10"/>
  </mergeCells>
  <pageMargins left="0.7" right="0.7" top="0.75" bottom="0.75" header="0.3" footer="0.3"/>
  <pageSetup scale="57"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3" tint="0.79998168889431442"/>
    <pageSetUpPr fitToPage="1"/>
  </sheetPr>
  <dimension ref="A1:AE112"/>
  <sheetViews>
    <sheetView showGridLines="0" zoomScale="80" zoomScaleNormal="80" zoomScaleSheetLayoutView="100" workbookViewId="0">
      <selection activeCell="E35" sqref="E35"/>
    </sheetView>
  </sheetViews>
  <sheetFormatPr defaultColWidth="9.08984375" defaultRowHeight="14.5" x14ac:dyDescent="0.35"/>
  <cols>
    <col min="1" max="1" width="2.36328125" style="22" bestFit="1" customWidth="1"/>
    <col min="2" max="2" width="56" style="77" customWidth="1"/>
    <col min="3" max="3" width="43" style="56" customWidth="1"/>
    <col min="4" max="4" width="17" style="56" customWidth="1"/>
    <col min="5" max="5" width="9.54296875" style="22" customWidth="1"/>
    <col min="6" max="6" width="9.08984375" style="22"/>
    <col min="7" max="7" width="13.54296875" style="22" customWidth="1"/>
    <col min="8" max="22" width="9.08984375" style="22"/>
    <col min="23" max="16384" width="9.08984375" style="33"/>
  </cols>
  <sheetData>
    <row r="1" spans="1:31" ht="18.5" x14ac:dyDescent="0.45">
      <c r="B1" s="55" t="s">
        <v>132</v>
      </c>
      <c r="D1" s="177">
        <v>6</v>
      </c>
      <c r="E1" s="57"/>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21.75" customHeight="1" x14ac:dyDescent="0.35">
      <c r="B2" s="844" t="s">
        <v>873</v>
      </c>
      <c r="C2" s="844"/>
      <c r="D2" s="844"/>
      <c r="E2" s="844"/>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95" customHeight="1" x14ac:dyDescent="0.35">
      <c r="B3" s="845" t="s">
        <v>1069</v>
      </c>
      <c r="C3" s="845"/>
      <c r="D3" s="845"/>
      <c r="E3" s="845"/>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x14ac:dyDescent="0.35">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9" t="s">
        <v>2</v>
      </c>
      <c r="C6" s="750" t="s">
        <v>242</v>
      </c>
      <c r="D6" s="748" t="s">
        <v>18</v>
      </c>
      <c r="E6" s="748" t="s">
        <v>243</v>
      </c>
      <c r="F6" s="6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row>
    <row r="7" spans="1:31" ht="15" customHeight="1" x14ac:dyDescent="0.35">
      <c r="A7" s="61">
        <v>1</v>
      </c>
      <c r="B7" s="846" t="s">
        <v>422</v>
      </c>
      <c r="C7" s="117" t="s">
        <v>353</v>
      </c>
      <c r="D7" s="128">
        <v>0</v>
      </c>
      <c r="E7" s="827"/>
      <c r="F7" s="66"/>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row>
    <row r="8" spans="1:31" ht="15" customHeight="1" x14ac:dyDescent="0.35">
      <c r="A8" s="61"/>
      <c r="B8" s="847"/>
      <c r="C8" s="119" t="s">
        <v>354</v>
      </c>
      <c r="D8" s="121">
        <v>5</v>
      </c>
      <c r="E8" s="827"/>
      <c r="F8" s="66"/>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row>
    <row r="9" spans="1:31" ht="15" customHeight="1" x14ac:dyDescent="0.35">
      <c r="A9" s="61"/>
      <c r="B9" s="847"/>
      <c r="C9" s="129" t="s">
        <v>355</v>
      </c>
      <c r="D9" s="121">
        <v>10</v>
      </c>
      <c r="E9" s="827"/>
      <c r="F9" s="66"/>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row>
    <row r="10" spans="1:31" ht="15" customHeight="1" thickBot="1" x14ac:dyDescent="0.4">
      <c r="A10" s="61"/>
      <c r="B10" s="848"/>
      <c r="C10" s="308" t="s">
        <v>356</v>
      </c>
      <c r="D10" s="309">
        <v>20</v>
      </c>
      <c r="E10" s="825"/>
      <c r="F10" s="66"/>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row>
    <row r="11" spans="1:31" ht="18.75" customHeight="1" x14ac:dyDescent="0.35">
      <c r="A11" s="61">
        <v>2</v>
      </c>
      <c r="B11" s="835" t="s">
        <v>626</v>
      </c>
      <c r="C11" s="312" t="s">
        <v>0</v>
      </c>
      <c r="D11" s="313">
        <v>0</v>
      </c>
      <c r="E11" s="838"/>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row>
    <row r="12" spans="1:31" ht="30" customHeight="1" thickBot="1" x14ac:dyDescent="0.4">
      <c r="A12" s="61"/>
      <c r="B12" s="816"/>
      <c r="C12" s="310" t="s">
        <v>1</v>
      </c>
      <c r="D12" s="311">
        <v>20</v>
      </c>
      <c r="E12" s="825"/>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row>
    <row r="13" spans="1:31" ht="23.25" customHeight="1" x14ac:dyDescent="0.35">
      <c r="A13" s="61">
        <v>3</v>
      </c>
      <c r="B13" s="842" t="s">
        <v>423</v>
      </c>
      <c r="C13" s="468" t="s">
        <v>0</v>
      </c>
      <c r="D13" s="313">
        <v>0</v>
      </c>
      <c r="E13" s="838"/>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row>
    <row r="14" spans="1:31" ht="23.25" customHeight="1" thickBot="1" x14ac:dyDescent="0.4">
      <c r="A14" s="61"/>
      <c r="B14" s="843"/>
      <c r="C14" s="346" t="s">
        <v>1</v>
      </c>
      <c r="D14" s="311">
        <v>20</v>
      </c>
      <c r="E14" s="825"/>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row>
    <row r="15" spans="1:31" ht="15" customHeight="1" x14ac:dyDescent="0.35">
      <c r="A15" s="61">
        <v>4</v>
      </c>
      <c r="B15" s="839" t="s">
        <v>358</v>
      </c>
      <c r="C15" s="469" t="s">
        <v>9</v>
      </c>
      <c r="D15" s="313">
        <v>0</v>
      </c>
      <c r="E15" s="838"/>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row>
    <row r="16" spans="1:31" ht="15" customHeight="1" x14ac:dyDescent="0.35">
      <c r="A16" s="61"/>
      <c r="B16" s="840"/>
      <c r="C16" s="344" t="s">
        <v>7</v>
      </c>
      <c r="D16" s="70">
        <v>5</v>
      </c>
      <c r="E16" s="827"/>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row>
    <row r="17" spans="1:31" ht="15" customHeight="1" x14ac:dyDescent="0.35">
      <c r="A17" s="61"/>
      <c r="B17" s="840"/>
      <c r="C17" s="344" t="s">
        <v>8</v>
      </c>
      <c r="D17" s="70">
        <v>10</v>
      </c>
      <c r="E17" s="827"/>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row>
    <row r="18" spans="1:31" ht="15" customHeight="1" thickBot="1" x14ac:dyDescent="0.4">
      <c r="A18" s="61"/>
      <c r="B18" s="841"/>
      <c r="C18" s="419" t="s">
        <v>6</v>
      </c>
      <c r="D18" s="311">
        <v>20</v>
      </c>
      <c r="E18" s="825"/>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row>
    <row r="19" spans="1:31" ht="15" customHeight="1" x14ac:dyDescent="0.35">
      <c r="A19" s="61">
        <v>5</v>
      </c>
      <c r="B19" s="839" t="s">
        <v>914</v>
      </c>
      <c r="C19" s="470" t="s">
        <v>9</v>
      </c>
      <c r="D19" s="317">
        <v>0</v>
      </c>
      <c r="E19" s="838"/>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row>
    <row r="20" spans="1:31" ht="15" customHeight="1" x14ac:dyDescent="0.35">
      <c r="A20" s="61"/>
      <c r="B20" s="840"/>
      <c r="C20" s="344" t="s">
        <v>7</v>
      </c>
      <c r="D20" s="70">
        <v>5</v>
      </c>
      <c r="E20" s="827"/>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row>
    <row r="21" spans="1:31" ht="15" customHeight="1" x14ac:dyDescent="0.35">
      <c r="A21" s="61"/>
      <c r="B21" s="840"/>
      <c r="C21" s="344" t="s">
        <v>8</v>
      </c>
      <c r="D21" s="70">
        <v>10</v>
      </c>
      <c r="E21" s="827"/>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row>
    <row r="22" spans="1:31" ht="15" customHeight="1" thickBot="1" x14ac:dyDescent="0.4">
      <c r="A22" s="61"/>
      <c r="B22" s="841"/>
      <c r="C22" s="419" t="s">
        <v>6</v>
      </c>
      <c r="D22" s="311">
        <v>20</v>
      </c>
      <c r="E22" s="825"/>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row>
    <row r="23" spans="1:31" ht="15" customHeight="1" x14ac:dyDescent="0.35">
      <c r="A23" s="61">
        <v>6</v>
      </c>
      <c r="B23" s="839" t="s">
        <v>357</v>
      </c>
      <c r="C23" s="469" t="s">
        <v>9</v>
      </c>
      <c r="D23" s="313">
        <v>0</v>
      </c>
      <c r="E23" s="838"/>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row>
    <row r="24" spans="1:31" ht="15" customHeight="1" x14ac:dyDescent="0.35">
      <c r="A24" s="61"/>
      <c r="B24" s="840"/>
      <c r="C24" s="344" t="s">
        <v>7</v>
      </c>
      <c r="D24" s="70">
        <v>5</v>
      </c>
      <c r="E24" s="827"/>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row>
    <row r="25" spans="1:31" ht="15" customHeight="1" x14ac:dyDescent="0.35">
      <c r="A25" s="61"/>
      <c r="B25" s="840"/>
      <c r="C25" s="344" t="s">
        <v>8</v>
      </c>
      <c r="D25" s="70">
        <v>10</v>
      </c>
      <c r="E25" s="827"/>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row>
    <row r="26" spans="1:31" ht="15" customHeight="1" thickBot="1" x14ac:dyDescent="0.4">
      <c r="A26" s="61"/>
      <c r="B26" s="841"/>
      <c r="C26" s="419" t="s">
        <v>6</v>
      </c>
      <c r="D26" s="311">
        <v>20</v>
      </c>
      <c r="E26" s="825"/>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row>
    <row r="27" spans="1:31" ht="15.75" customHeight="1" x14ac:dyDescent="0.35">
      <c r="A27" s="61">
        <v>7</v>
      </c>
      <c r="B27" s="835" t="s">
        <v>472</v>
      </c>
      <c r="C27" s="316" t="s">
        <v>9</v>
      </c>
      <c r="D27" s="318">
        <v>30</v>
      </c>
      <c r="E27" s="836"/>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row>
    <row r="28" spans="1:31" ht="15.75" customHeight="1" x14ac:dyDescent="0.35">
      <c r="A28" s="61"/>
      <c r="B28" s="815"/>
      <c r="C28" s="123" t="s">
        <v>7</v>
      </c>
      <c r="D28" s="64">
        <v>20</v>
      </c>
      <c r="E28" s="817"/>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row>
    <row r="29" spans="1:31" ht="15.75" customHeight="1" x14ac:dyDescent="0.35">
      <c r="A29" s="61"/>
      <c r="B29" s="815"/>
      <c r="C29" s="125" t="s">
        <v>8</v>
      </c>
      <c r="D29" s="307">
        <v>10</v>
      </c>
      <c r="E29" s="817"/>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row>
    <row r="30" spans="1:31" ht="15.75" customHeight="1" thickBot="1" x14ac:dyDescent="0.4">
      <c r="A30" s="61"/>
      <c r="B30" s="816"/>
      <c r="C30" s="319" t="s">
        <v>6</v>
      </c>
      <c r="D30" s="320">
        <v>0</v>
      </c>
      <c r="E30" s="818"/>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row>
    <row r="31" spans="1:31" ht="15" customHeight="1" x14ac:dyDescent="0.35">
      <c r="A31" s="61">
        <v>8</v>
      </c>
      <c r="B31" s="837" t="s">
        <v>359</v>
      </c>
      <c r="C31" s="312" t="s">
        <v>360</v>
      </c>
      <c r="D31" s="317">
        <v>20</v>
      </c>
      <c r="E31" s="838"/>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row>
    <row r="32" spans="1:31" ht="15" customHeight="1" x14ac:dyDescent="0.35">
      <c r="A32" s="61"/>
      <c r="B32" s="819"/>
      <c r="C32" s="69" t="s">
        <v>327</v>
      </c>
      <c r="D32" s="70">
        <v>10</v>
      </c>
      <c r="E32" s="827"/>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row>
    <row r="33" spans="1:31" ht="15" customHeight="1" x14ac:dyDescent="0.35">
      <c r="A33" s="61"/>
      <c r="B33" s="819"/>
      <c r="C33" s="69" t="s">
        <v>361</v>
      </c>
      <c r="D33" s="80">
        <v>5</v>
      </c>
      <c r="E33" s="827"/>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row>
    <row r="34" spans="1:31" ht="15" customHeight="1" thickBot="1" x14ac:dyDescent="0.4">
      <c r="A34" s="61"/>
      <c r="B34" s="820"/>
      <c r="C34" s="310" t="s">
        <v>362</v>
      </c>
      <c r="D34" s="321">
        <v>0</v>
      </c>
      <c r="E34" s="825"/>
      <c r="F34" s="86"/>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row>
    <row r="35" spans="1:31" ht="15" thickBot="1" x14ac:dyDescent="0.4">
      <c r="B35" s="76"/>
      <c r="C35" s="141"/>
      <c r="D35" s="74" t="s">
        <v>108</v>
      </c>
      <c r="E35" s="595">
        <f>SUM(E7:E34)</f>
        <v>0</v>
      </c>
      <c r="F35" s="86"/>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row>
    <row r="36" spans="1:31" ht="73.5" customHeight="1" x14ac:dyDescent="0.35">
      <c r="B36" s="76"/>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ht="49.5" customHeight="1" x14ac:dyDescent="0.35">
      <c r="A37" s="600"/>
      <c r="B37" s="833"/>
      <c r="C37" s="834"/>
      <c r="D37" s="834"/>
      <c r="E37" s="834"/>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x14ac:dyDescent="0.35">
      <c r="A38" s="600"/>
      <c r="B38" s="604"/>
      <c r="C38" s="605"/>
      <c r="D38" s="605"/>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0"/>
      <c r="B39" s="604"/>
      <c r="C39" s="605"/>
      <c r="D39" s="605"/>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0"/>
      <c r="B40" s="604"/>
      <c r="C40" s="605"/>
      <c r="D40" s="605"/>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0"/>
      <c r="B41" s="604"/>
      <c r="C41" s="605"/>
      <c r="D41" s="605"/>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0"/>
      <c r="B42" s="604"/>
      <c r="C42" s="605"/>
      <c r="D42" s="605"/>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04"/>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04"/>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04"/>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04"/>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04"/>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04"/>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04"/>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04"/>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4"/>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4"/>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4"/>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4"/>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4"/>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4"/>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4"/>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4"/>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4"/>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4"/>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4"/>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4"/>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4"/>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4"/>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4"/>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4"/>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4"/>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4"/>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4"/>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4"/>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4"/>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4"/>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4"/>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4"/>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4"/>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4"/>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4"/>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4"/>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4"/>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4"/>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4"/>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4"/>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4"/>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4"/>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4"/>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4"/>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4"/>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4"/>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4"/>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4"/>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4"/>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4"/>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4"/>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4"/>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4"/>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4"/>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4"/>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4"/>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4"/>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4"/>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row r="101" spans="1:31" x14ac:dyDescent="0.35">
      <c r="A101" s="600"/>
      <c r="B101" s="604"/>
      <c r="C101" s="605"/>
      <c r="D101" s="605"/>
      <c r="E101" s="600"/>
      <c r="F101" s="600"/>
    </row>
    <row r="102" spans="1:31" x14ac:dyDescent="0.35">
      <c r="A102" s="600"/>
      <c r="B102" s="604"/>
      <c r="C102" s="605"/>
      <c r="D102" s="605"/>
      <c r="E102" s="600"/>
      <c r="F102" s="600"/>
    </row>
    <row r="103" spans="1:31" x14ac:dyDescent="0.35">
      <c r="A103" s="600"/>
      <c r="B103" s="604"/>
      <c r="C103" s="605"/>
      <c r="D103" s="605"/>
      <c r="E103" s="600"/>
      <c r="F103" s="600"/>
    </row>
    <row r="104" spans="1:31" x14ac:dyDescent="0.35">
      <c r="A104" s="600"/>
      <c r="B104" s="604"/>
      <c r="C104" s="605"/>
      <c r="D104" s="605"/>
      <c r="E104" s="600"/>
      <c r="F104" s="600"/>
    </row>
    <row r="105" spans="1:31" x14ac:dyDescent="0.35">
      <c r="A105" s="600"/>
      <c r="B105" s="604"/>
      <c r="C105" s="605"/>
      <c r="D105" s="605"/>
      <c r="E105" s="600"/>
      <c r="F105" s="600"/>
    </row>
    <row r="106" spans="1:31" x14ac:dyDescent="0.35">
      <c r="A106" s="600"/>
      <c r="B106" s="604"/>
      <c r="C106" s="605"/>
      <c r="D106" s="605"/>
      <c r="E106" s="600"/>
      <c r="F106" s="600"/>
    </row>
    <row r="107" spans="1:31" x14ac:dyDescent="0.35">
      <c r="A107" s="600"/>
      <c r="B107" s="604"/>
      <c r="C107" s="605"/>
      <c r="D107" s="605"/>
      <c r="E107" s="600"/>
      <c r="F107" s="600"/>
    </row>
    <row r="108" spans="1:31" x14ac:dyDescent="0.35">
      <c r="A108" s="600"/>
      <c r="B108" s="604"/>
      <c r="C108" s="605"/>
      <c r="D108" s="605"/>
      <c r="E108" s="600"/>
      <c r="F108" s="600"/>
    </row>
    <row r="109" spans="1:31" x14ac:dyDescent="0.35">
      <c r="A109" s="600"/>
      <c r="B109" s="604"/>
      <c r="C109" s="605"/>
      <c r="D109" s="605"/>
      <c r="E109" s="600"/>
      <c r="F109" s="600"/>
    </row>
    <row r="110" spans="1:31" x14ac:dyDescent="0.35">
      <c r="A110" s="600"/>
      <c r="B110" s="604"/>
      <c r="C110" s="605"/>
      <c r="D110" s="605"/>
      <c r="E110" s="600"/>
      <c r="F110" s="600"/>
    </row>
    <row r="111" spans="1:31" x14ac:dyDescent="0.35">
      <c r="A111" s="600"/>
      <c r="B111" s="604"/>
      <c r="C111" s="605"/>
      <c r="D111" s="605"/>
      <c r="E111" s="600"/>
      <c r="F111" s="600"/>
    </row>
    <row r="112" spans="1:31" x14ac:dyDescent="0.35">
      <c r="A112" s="600"/>
      <c r="B112" s="604"/>
      <c r="C112" s="605"/>
      <c r="D112" s="605"/>
      <c r="E112" s="600"/>
      <c r="F112" s="600"/>
    </row>
  </sheetData>
  <mergeCells count="20">
    <mergeCell ref="B11:B12"/>
    <mergeCell ref="E11:E12"/>
    <mergeCell ref="B2:E2"/>
    <mergeCell ref="B3:E3"/>
    <mergeCell ref="B7:B10"/>
    <mergeCell ref="E7:E10"/>
    <mergeCell ref="B4:E4"/>
    <mergeCell ref="B19:B22"/>
    <mergeCell ref="E19:E22"/>
    <mergeCell ref="B23:B26"/>
    <mergeCell ref="E23:E26"/>
    <mergeCell ref="B13:B14"/>
    <mergeCell ref="E13:E14"/>
    <mergeCell ref="B15:B18"/>
    <mergeCell ref="E15:E18"/>
    <mergeCell ref="B37:E37"/>
    <mergeCell ref="B27:B30"/>
    <mergeCell ref="E27:E30"/>
    <mergeCell ref="B31:B34"/>
    <mergeCell ref="E31:E34"/>
  </mergeCells>
  <dataValidations count="8">
    <dataValidation type="list" allowBlank="1" showInputMessage="1" showErrorMessage="1" sqref="E7:E10" xr:uid="{00000000-0002-0000-0900-000000000000}">
      <formula1>$D$7:$D$10</formula1>
    </dataValidation>
    <dataValidation type="list" allowBlank="1" showInputMessage="1" showErrorMessage="1" sqref="E11:E12" xr:uid="{00000000-0002-0000-0900-000001000000}">
      <formula1>$D$11:$D$12</formula1>
    </dataValidation>
    <dataValidation type="list" allowBlank="1" showInputMessage="1" showErrorMessage="1" sqref="E13:E14" xr:uid="{00000000-0002-0000-0900-000002000000}">
      <formula1>$D$13:$D$14</formula1>
    </dataValidation>
    <dataValidation type="list" allowBlank="1" showInputMessage="1" showErrorMessage="1" sqref="E15:E18" xr:uid="{00000000-0002-0000-0900-000003000000}">
      <formula1>$D$15:$D$18</formula1>
    </dataValidation>
    <dataValidation type="list" allowBlank="1" showInputMessage="1" showErrorMessage="1" sqref="E19:E22" xr:uid="{00000000-0002-0000-0900-000004000000}">
      <formula1>$D$19:$D$22</formula1>
    </dataValidation>
    <dataValidation type="list" allowBlank="1" showInputMessage="1" showErrorMessage="1" sqref="E23:E26" xr:uid="{00000000-0002-0000-0900-000005000000}">
      <formula1>$D$23:$D$26</formula1>
    </dataValidation>
    <dataValidation type="list" allowBlank="1" showInputMessage="1" showErrorMessage="1" sqref="E27:E30" xr:uid="{00000000-0002-0000-0900-000006000000}">
      <formula1>$D$27:$D$30</formula1>
    </dataValidation>
    <dataValidation type="list" allowBlank="1" showInputMessage="1" showErrorMessage="1" sqref="E31:E34" xr:uid="{00000000-0002-0000-0900-000007000000}">
      <formula1>$D$31:$D$34</formula1>
    </dataValidation>
  </dataValidations>
  <pageMargins left="0.7" right="0.7" top="0.75" bottom="0.75" header="0.3" footer="0.3"/>
  <pageSetup scale="6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theme="3" tint="0.79998168889431442"/>
    <pageSetUpPr fitToPage="1"/>
  </sheetPr>
  <dimension ref="A1:AE100"/>
  <sheetViews>
    <sheetView showGridLines="0" topLeftCell="B4" zoomScale="80" zoomScaleNormal="80" zoomScaleSheetLayoutView="100" workbookViewId="0">
      <selection activeCell="B42" sqref="B42"/>
    </sheetView>
  </sheetViews>
  <sheetFormatPr defaultColWidth="9.08984375" defaultRowHeight="14.5" x14ac:dyDescent="0.35"/>
  <cols>
    <col min="1" max="1" width="3.453125" style="61" bestFit="1" customWidth="1"/>
    <col min="2" max="2" width="48.54296875" style="22" customWidth="1"/>
    <col min="3" max="3" width="43.54296875" style="56" customWidth="1"/>
    <col min="4" max="4" width="9.08984375" style="56"/>
    <col min="5" max="5" width="12.90625" style="22" customWidth="1"/>
    <col min="6" max="6" width="4.54296875" style="22" customWidth="1"/>
    <col min="7" max="7" width="9.08984375" style="22" customWidth="1"/>
    <col min="8" max="8" width="10.08984375" style="22" bestFit="1" customWidth="1"/>
    <col min="9" max="9" width="9.08984375" style="22"/>
    <col min="10" max="10" width="15.36328125" style="22" customWidth="1"/>
    <col min="11" max="22" width="9.08984375" style="22"/>
    <col min="23" max="16384" width="9.08984375" style="33"/>
  </cols>
  <sheetData>
    <row r="1" spans="1:31" ht="18.5" x14ac:dyDescent="0.45">
      <c r="B1" s="23" t="s">
        <v>132</v>
      </c>
      <c r="E1" s="4">
        <v>7</v>
      </c>
      <c r="G1" s="33"/>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18.5" x14ac:dyDescent="0.35">
      <c r="B2" s="849" t="s">
        <v>709</v>
      </c>
      <c r="C2" s="849"/>
      <c r="D2" s="849"/>
      <c r="E2" s="849"/>
      <c r="F2" s="228"/>
      <c r="G2" s="732"/>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40.25" customHeight="1" x14ac:dyDescent="0.35">
      <c r="B3" s="845" t="s">
        <v>982</v>
      </c>
      <c r="C3" s="845"/>
      <c r="D3" s="845"/>
      <c r="E3" s="845"/>
      <c r="F3" s="179"/>
      <c r="G3" s="487"/>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50.25" customHeight="1" x14ac:dyDescent="0.35">
      <c r="A4" s="22"/>
      <c r="B4" s="804" t="s">
        <v>1050</v>
      </c>
      <c r="C4" s="804"/>
      <c r="D4" s="804"/>
      <c r="E4" s="804"/>
      <c r="G4" s="33"/>
      <c r="H4" s="600"/>
      <c r="I4" s="600"/>
      <c r="J4" s="600"/>
      <c r="K4" s="600"/>
      <c r="L4" s="601"/>
      <c r="M4" s="601"/>
      <c r="N4" s="601"/>
      <c r="O4" s="601"/>
      <c r="P4" s="600"/>
      <c r="Q4" s="600"/>
      <c r="R4" s="600"/>
      <c r="S4" s="600"/>
      <c r="T4" s="600"/>
      <c r="U4" s="600"/>
      <c r="V4" s="600"/>
      <c r="W4" s="600"/>
      <c r="X4" s="600"/>
      <c r="Y4" s="600"/>
      <c r="Z4" s="600"/>
      <c r="AA4" s="600"/>
      <c r="AB4" s="600"/>
      <c r="AC4" s="600"/>
      <c r="AD4" s="600"/>
      <c r="AE4" s="600"/>
    </row>
    <row r="5" spans="1:31" ht="15.5" x14ac:dyDescent="0.35">
      <c r="B5" s="751" t="s">
        <v>2</v>
      </c>
      <c r="C5" s="751" t="s">
        <v>242</v>
      </c>
      <c r="D5" s="751" t="s">
        <v>18</v>
      </c>
      <c r="E5" s="748" t="s">
        <v>243</v>
      </c>
      <c r="F5" s="60"/>
      <c r="G5" s="33"/>
      <c r="H5" s="600"/>
      <c r="I5" s="600"/>
      <c r="J5" s="600"/>
      <c r="K5" s="600"/>
      <c r="L5" s="601"/>
      <c r="M5" s="601"/>
      <c r="N5" s="601"/>
      <c r="O5" s="601"/>
      <c r="P5" s="600"/>
      <c r="Q5" s="600"/>
      <c r="R5" s="600"/>
      <c r="S5" s="600"/>
      <c r="T5" s="600"/>
      <c r="U5" s="600"/>
      <c r="V5" s="600"/>
      <c r="W5" s="600"/>
      <c r="X5" s="600"/>
      <c r="Y5" s="600"/>
      <c r="Z5" s="600"/>
      <c r="AA5" s="600"/>
      <c r="AB5" s="600"/>
      <c r="AC5" s="600"/>
      <c r="AD5" s="600"/>
      <c r="AE5" s="600"/>
    </row>
    <row r="6" spans="1:31" ht="13.5" customHeight="1" x14ac:dyDescent="0.35">
      <c r="A6" s="61">
        <v>1</v>
      </c>
      <c r="B6" s="854" t="s">
        <v>287</v>
      </c>
      <c r="C6" s="397" t="s">
        <v>526</v>
      </c>
      <c r="D6" s="272">
        <v>50</v>
      </c>
      <c r="E6" s="851"/>
      <c r="F6" s="226"/>
      <c r="G6" s="33"/>
      <c r="H6" s="600"/>
      <c r="I6" s="600"/>
      <c r="J6" s="600"/>
      <c r="K6" s="600"/>
      <c r="L6" s="601"/>
      <c r="M6" s="601"/>
      <c r="N6" s="601"/>
      <c r="O6" s="601"/>
      <c r="P6" s="600"/>
      <c r="Q6" s="600"/>
      <c r="R6" s="600"/>
      <c r="S6" s="600"/>
      <c r="T6" s="600"/>
      <c r="U6" s="600"/>
      <c r="V6" s="600"/>
      <c r="W6" s="600"/>
      <c r="X6" s="600"/>
      <c r="Y6" s="600"/>
      <c r="Z6" s="600"/>
      <c r="AA6" s="600"/>
      <c r="AB6" s="600"/>
      <c r="AC6" s="600"/>
      <c r="AD6" s="600"/>
      <c r="AE6" s="600"/>
    </row>
    <row r="7" spans="1:31" ht="13.5" customHeight="1" x14ac:dyDescent="0.35">
      <c r="B7" s="850"/>
      <c r="C7" s="274" t="s">
        <v>527</v>
      </c>
      <c r="D7" s="273">
        <v>20</v>
      </c>
      <c r="E7" s="851"/>
      <c r="G7" s="681"/>
      <c r="H7" s="600"/>
      <c r="I7" s="600"/>
      <c r="J7" s="600"/>
      <c r="K7" s="600"/>
      <c r="L7" s="601"/>
      <c r="M7" s="601"/>
      <c r="N7" s="601"/>
      <c r="O7" s="601"/>
      <c r="P7" s="600"/>
      <c r="Q7" s="600"/>
      <c r="R7" s="600"/>
      <c r="S7" s="600"/>
      <c r="T7" s="600"/>
      <c r="U7" s="600"/>
      <c r="V7" s="600"/>
      <c r="W7" s="600"/>
      <c r="X7" s="600"/>
      <c r="Y7" s="600"/>
      <c r="Z7" s="600"/>
      <c r="AA7" s="600"/>
      <c r="AB7" s="600"/>
      <c r="AC7" s="600"/>
      <c r="AD7" s="600"/>
      <c r="AE7" s="600"/>
    </row>
    <row r="8" spans="1:31" ht="13.5" customHeight="1" x14ac:dyDescent="0.35">
      <c r="B8" s="850"/>
      <c r="C8" s="65" t="s">
        <v>1</v>
      </c>
      <c r="D8" s="273">
        <v>0</v>
      </c>
      <c r="E8" s="851"/>
      <c r="G8" s="33"/>
      <c r="H8" s="600"/>
      <c r="I8" s="600"/>
      <c r="J8" s="600"/>
      <c r="K8" s="600"/>
      <c r="L8" s="601"/>
      <c r="M8" s="601"/>
      <c r="N8" s="601"/>
      <c r="O8" s="601"/>
      <c r="P8" s="600"/>
      <c r="Q8" s="600"/>
      <c r="R8" s="600"/>
      <c r="S8" s="600"/>
      <c r="T8" s="600"/>
      <c r="U8" s="600"/>
      <c r="V8" s="600"/>
      <c r="W8" s="600"/>
      <c r="X8" s="600"/>
      <c r="Y8" s="600"/>
      <c r="Z8" s="600"/>
      <c r="AA8" s="600"/>
      <c r="AB8" s="600"/>
      <c r="AC8" s="600"/>
      <c r="AD8" s="600"/>
      <c r="AE8" s="600"/>
    </row>
    <row r="9" spans="1:31" ht="13.5" customHeight="1" thickBot="1" x14ac:dyDescent="0.4">
      <c r="B9" s="843"/>
      <c r="C9" s="405" t="s">
        <v>38</v>
      </c>
      <c r="D9" s="406">
        <v>50</v>
      </c>
      <c r="E9" s="852"/>
      <c r="F9" s="226"/>
      <c r="G9" s="33"/>
      <c r="H9" s="600"/>
      <c r="I9" s="600"/>
      <c r="J9" s="600"/>
      <c r="K9" s="600"/>
      <c r="L9" s="601"/>
      <c r="M9" s="601"/>
      <c r="N9" s="601"/>
      <c r="O9" s="601"/>
      <c r="P9" s="600"/>
      <c r="Q9" s="600"/>
      <c r="R9" s="600"/>
      <c r="S9" s="600"/>
      <c r="T9" s="600"/>
      <c r="U9" s="600"/>
      <c r="V9" s="600"/>
      <c r="W9" s="600"/>
      <c r="X9" s="600"/>
      <c r="Y9" s="600"/>
      <c r="Z9" s="600"/>
      <c r="AA9" s="600"/>
      <c r="AB9" s="600"/>
      <c r="AC9" s="600"/>
      <c r="AD9" s="600"/>
      <c r="AE9" s="600"/>
    </row>
    <row r="10" spans="1:31" ht="20.25" customHeight="1" x14ac:dyDescent="0.35">
      <c r="A10" s="61">
        <v>2</v>
      </c>
      <c r="B10" s="850" t="s">
        <v>128</v>
      </c>
      <c r="C10" s="399" t="s">
        <v>0</v>
      </c>
      <c r="D10" s="407">
        <v>30</v>
      </c>
      <c r="E10" s="853"/>
      <c r="F10" s="226"/>
      <c r="G10" s="33"/>
      <c r="H10" s="600"/>
      <c r="I10" s="600"/>
      <c r="J10" s="600"/>
      <c r="K10" s="600"/>
      <c r="L10" s="601"/>
      <c r="M10" s="601"/>
      <c r="N10" s="601"/>
      <c r="O10" s="601"/>
      <c r="P10" s="600"/>
      <c r="Q10" s="600"/>
      <c r="R10" s="600"/>
      <c r="S10" s="600"/>
      <c r="T10" s="600"/>
      <c r="U10" s="600"/>
      <c r="V10" s="600"/>
      <c r="W10" s="600"/>
      <c r="X10" s="600"/>
      <c r="Y10" s="600"/>
      <c r="Z10" s="600"/>
      <c r="AA10" s="600"/>
      <c r="AB10" s="600"/>
      <c r="AC10" s="600"/>
      <c r="AD10" s="600"/>
      <c r="AE10" s="600"/>
    </row>
    <row r="11" spans="1:31" x14ac:dyDescent="0.35">
      <c r="B11" s="850"/>
      <c r="C11" s="399" t="s">
        <v>1</v>
      </c>
      <c r="D11" s="273">
        <v>0</v>
      </c>
      <c r="E11" s="851"/>
      <c r="F11" s="226"/>
      <c r="G11" s="33"/>
      <c r="H11" s="600"/>
      <c r="I11" s="600"/>
      <c r="J11" s="600"/>
      <c r="K11" s="600"/>
      <c r="L11" s="601"/>
      <c r="M11" s="601"/>
      <c r="N11" s="601"/>
      <c r="O11" s="601"/>
      <c r="P11" s="600"/>
      <c r="Q11" s="600"/>
      <c r="R11" s="600"/>
      <c r="S11" s="600"/>
      <c r="T11" s="600"/>
      <c r="U11" s="600"/>
      <c r="V11" s="600"/>
      <c r="W11" s="600"/>
      <c r="X11" s="600"/>
      <c r="Y11" s="600"/>
      <c r="Z11" s="600"/>
      <c r="AA11" s="600"/>
      <c r="AB11" s="600"/>
      <c r="AC11" s="600"/>
      <c r="AD11" s="600"/>
      <c r="AE11" s="600"/>
    </row>
    <row r="12" spans="1:31" ht="15" thickBot="1" x14ac:dyDescent="0.4">
      <c r="B12" s="843"/>
      <c r="C12" s="408" t="s">
        <v>38</v>
      </c>
      <c r="D12" s="406">
        <v>30</v>
      </c>
      <c r="E12" s="852"/>
      <c r="F12" s="226"/>
      <c r="G12" s="33"/>
      <c r="H12" s="600"/>
      <c r="I12" s="600"/>
      <c r="J12" s="600"/>
      <c r="K12" s="600"/>
      <c r="L12" s="601"/>
      <c r="M12" s="601"/>
      <c r="N12" s="601"/>
      <c r="O12" s="601"/>
      <c r="P12" s="600"/>
      <c r="Q12" s="600"/>
      <c r="R12" s="600"/>
      <c r="S12" s="600"/>
      <c r="T12" s="600"/>
      <c r="U12" s="600"/>
      <c r="V12" s="600"/>
      <c r="W12" s="600"/>
      <c r="X12" s="600"/>
      <c r="Y12" s="600"/>
      <c r="Z12" s="600"/>
      <c r="AA12" s="600"/>
      <c r="AB12" s="600"/>
      <c r="AC12" s="600"/>
      <c r="AD12" s="600"/>
      <c r="AE12" s="600"/>
    </row>
    <row r="13" spans="1:31" ht="15.75" customHeight="1" x14ac:dyDescent="0.35">
      <c r="A13" s="61">
        <v>3</v>
      </c>
      <c r="B13" s="850" t="s">
        <v>292</v>
      </c>
      <c r="C13" s="269" t="s">
        <v>9</v>
      </c>
      <c r="D13" s="400">
        <v>0</v>
      </c>
      <c r="E13" s="853"/>
      <c r="G13" s="451"/>
      <c r="H13" s="632"/>
      <c r="I13" s="600"/>
      <c r="J13" s="600"/>
      <c r="K13" s="600"/>
      <c r="L13" s="601"/>
      <c r="M13" s="601"/>
      <c r="N13" s="601"/>
      <c r="O13" s="601"/>
      <c r="P13" s="600"/>
      <c r="Q13" s="600"/>
      <c r="R13" s="600"/>
      <c r="S13" s="600"/>
      <c r="T13" s="600"/>
      <c r="U13" s="600"/>
      <c r="V13" s="600"/>
      <c r="W13" s="600"/>
      <c r="X13" s="600"/>
      <c r="Y13" s="600"/>
      <c r="Z13" s="600"/>
      <c r="AA13" s="600"/>
      <c r="AB13" s="600"/>
      <c r="AC13" s="600"/>
      <c r="AD13" s="600"/>
      <c r="AE13" s="600"/>
    </row>
    <row r="14" spans="1:31" ht="15.75" customHeight="1" x14ac:dyDescent="0.35">
      <c r="B14" s="850"/>
      <c r="C14" s="268" t="s">
        <v>7</v>
      </c>
      <c r="D14" s="273">
        <v>20</v>
      </c>
      <c r="E14" s="851"/>
      <c r="G14" s="451"/>
      <c r="H14" s="632"/>
      <c r="I14" s="600"/>
      <c r="J14" s="600"/>
      <c r="K14" s="600"/>
      <c r="L14" s="601"/>
      <c r="M14" s="601"/>
      <c r="N14" s="601"/>
      <c r="O14" s="601"/>
      <c r="P14" s="600"/>
      <c r="Q14" s="600"/>
      <c r="R14" s="600"/>
      <c r="S14" s="600"/>
      <c r="T14" s="600"/>
      <c r="U14" s="600"/>
      <c r="V14" s="600"/>
      <c r="W14" s="600"/>
      <c r="X14" s="600"/>
      <c r="Y14" s="600"/>
      <c r="Z14" s="600"/>
      <c r="AA14" s="600"/>
      <c r="AB14" s="600"/>
      <c r="AC14" s="600"/>
      <c r="AD14" s="600"/>
      <c r="AE14" s="600"/>
    </row>
    <row r="15" spans="1:31" ht="15.75" customHeight="1" x14ac:dyDescent="0.35">
      <c r="B15" s="850"/>
      <c r="C15" s="268" t="s">
        <v>8</v>
      </c>
      <c r="D15" s="273">
        <v>40</v>
      </c>
      <c r="E15" s="851"/>
      <c r="G15" s="451"/>
      <c r="H15" s="632"/>
      <c r="I15" s="600"/>
      <c r="J15" s="600"/>
      <c r="K15" s="600"/>
      <c r="L15" s="601"/>
      <c r="M15" s="601"/>
      <c r="N15" s="601"/>
      <c r="O15" s="601"/>
      <c r="P15" s="600"/>
      <c r="Q15" s="600"/>
      <c r="R15" s="600"/>
      <c r="S15" s="600"/>
      <c r="T15" s="600"/>
      <c r="U15" s="600"/>
      <c r="V15" s="600"/>
      <c r="W15" s="600"/>
      <c r="X15" s="600"/>
      <c r="Y15" s="600"/>
      <c r="Z15" s="600"/>
      <c r="AA15" s="600"/>
      <c r="AB15" s="600"/>
      <c r="AC15" s="600"/>
      <c r="AD15" s="600"/>
      <c r="AE15" s="600"/>
    </row>
    <row r="16" spans="1:31" ht="15.75" customHeight="1" x14ac:dyDescent="0.35">
      <c r="B16" s="850"/>
      <c r="C16" s="398" t="s">
        <v>6</v>
      </c>
      <c r="D16" s="273">
        <v>60</v>
      </c>
      <c r="E16" s="851"/>
      <c r="G16" s="681"/>
      <c r="H16" s="600"/>
      <c r="I16" s="600"/>
      <c r="J16" s="600"/>
      <c r="K16" s="600"/>
      <c r="L16" s="601"/>
      <c r="M16" s="601"/>
      <c r="N16" s="601"/>
      <c r="O16" s="601"/>
      <c r="P16" s="600"/>
      <c r="Q16" s="600"/>
      <c r="R16" s="600"/>
      <c r="S16" s="600"/>
      <c r="T16" s="600"/>
      <c r="U16" s="600"/>
      <c r="V16" s="600"/>
      <c r="W16" s="600"/>
      <c r="X16" s="600"/>
      <c r="Y16" s="600"/>
      <c r="Z16" s="600"/>
      <c r="AA16" s="600"/>
      <c r="AB16" s="600"/>
      <c r="AC16" s="600"/>
      <c r="AD16" s="600"/>
      <c r="AE16" s="600"/>
    </row>
    <row r="17" spans="1:31" ht="15.75" customHeight="1" thickBot="1" x14ac:dyDescent="0.4">
      <c r="B17" s="843"/>
      <c r="C17" s="408" t="s">
        <v>38</v>
      </c>
      <c r="D17" s="406">
        <v>60</v>
      </c>
      <c r="E17" s="852"/>
      <c r="G17" s="733"/>
      <c r="H17" s="600"/>
      <c r="I17" s="600"/>
      <c r="J17" s="600"/>
      <c r="K17" s="600"/>
      <c r="L17" s="601"/>
      <c r="M17" s="601"/>
      <c r="N17" s="601"/>
      <c r="O17" s="601"/>
      <c r="P17" s="600"/>
      <c r="Q17" s="600"/>
      <c r="R17" s="600"/>
      <c r="S17" s="600"/>
      <c r="T17" s="600"/>
      <c r="U17" s="600"/>
      <c r="V17" s="600"/>
      <c r="W17" s="600"/>
      <c r="X17" s="600"/>
      <c r="Y17" s="600"/>
      <c r="Z17" s="600"/>
      <c r="AA17" s="600"/>
      <c r="AB17" s="600"/>
      <c r="AC17" s="600"/>
      <c r="AD17" s="600"/>
      <c r="AE17" s="600"/>
    </row>
    <row r="18" spans="1:31" ht="17.25" customHeight="1" x14ac:dyDescent="0.35">
      <c r="A18" s="61">
        <v>4</v>
      </c>
      <c r="B18" s="850" t="s">
        <v>890</v>
      </c>
      <c r="C18" s="269" t="s">
        <v>9</v>
      </c>
      <c r="D18" s="407">
        <v>0</v>
      </c>
      <c r="E18" s="853"/>
      <c r="G18" s="33"/>
      <c r="H18" s="600"/>
      <c r="I18" s="600"/>
      <c r="J18" s="600"/>
      <c r="K18" s="600"/>
      <c r="L18" s="601"/>
      <c r="M18" s="601"/>
      <c r="N18" s="601"/>
      <c r="O18" s="601"/>
      <c r="P18" s="600"/>
      <c r="Q18" s="600"/>
      <c r="R18" s="600"/>
      <c r="S18" s="600"/>
      <c r="T18" s="600"/>
      <c r="U18" s="600"/>
      <c r="V18" s="600"/>
      <c r="W18" s="600"/>
      <c r="X18" s="600"/>
      <c r="Y18" s="600"/>
      <c r="Z18" s="600"/>
      <c r="AA18" s="600"/>
      <c r="AB18" s="600"/>
      <c r="AC18" s="600"/>
      <c r="AD18" s="600"/>
      <c r="AE18" s="600"/>
    </row>
    <row r="19" spans="1:31" ht="17.25" customHeight="1" x14ac:dyDescent="0.35">
      <c r="B19" s="850"/>
      <c r="C19" s="398" t="s">
        <v>7</v>
      </c>
      <c r="D19" s="400">
        <v>10</v>
      </c>
      <c r="E19" s="851"/>
      <c r="G19" s="33"/>
      <c r="H19" s="600"/>
      <c r="I19" s="600"/>
      <c r="J19" s="600"/>
      <c r="K19" s="600"/>
      <c r="L19" s="601"/>
      <c r="M19" s="601"/>
      <c r="N19" s="601"/>
      <c r="O19" s="601"/>
      <c r="P19" s="600"/>
      <c r="Q19" s="600"/>
      <c r="R19" s="600"/>
      <c r="S19" s="600"/>
      <c r="T19" s="600"/>
      <c r="U19" s="600"/>
      <c r="V19" s="600"/>
      <c r="W19" s="600"/>
      <c r="X19" s="600"/>
      <c r="Y19" s="600"/>
      <c r="Z19" s="600"/>
      <c r="AA19" s="600"/>
      <c r="AB19" s="600"/>
      <c r="AC19" s="600"/>
      <c r="AD19" s="600"/>
      <c r="AE19" s="600"/>
    </row>
    <row r="20" spans="1:31" ht="17.25" customHeight="1" x14ac:dyDescent="0.35">
      <c r="B20" s="850"/>
      <c r="C20" s="398" t="s">
        <v>8</v>
      </c>
      <c r="D20" s="273">
        <v>20</v>
      </c>
      <c r="E20" s="851"/>
      <c r="G20" s="33"/>
      <c r="H20" s="600"/>
      <c r="I20" s="600"/>
      <c r="J20" s="600"/>
      <c r="K20" s="600"/>
      <c r="L20" s="601"/>
      <c r="M20" s="601"/>
      <c r="N20" s="601"/>
      <c r="O20" s="601"/>
      <c r="P20" s="600"/>
      <c r="Q20" s="600"/>
      <c r="R20" s="600"/>
      <c r="S20" s="600"/>
      <c r="T20" s="600"/>
      <c r="U20" s="600"/>
      <c r="V20" s="600"/>
      <c r="W20" s="600"/>
      <c r="X20" s="600"/>
      <c r="Y20" s="600"/>
      <c r="Z20" s="600"/>
      <c r="AA20" s="600"/>
      <c r="AB20" s="600"/>
      <c r="AC20" s="600"/>
      <c r="AD20" s="600"/>
      <c r="AE20" s="600"/>
    </row>
    <row r="21" spans="1:31" ht="17.25" customHeight="1" thickBot="1" x14ac:dyDescent="0.4">
      <c r="B21" s="843"/>
      <c r="C21" s="404" t="s">
        <v>6</v>
      </c>
      <c r="D21" s="406">
        <v>30</v>
      </c>
      <c r="E21" s="852"/>
      <c r="G21" s="33"/>
      <c r="H21" s="600"/>
      <c r="I21" s="600"/>
      <c r="J21" s="600"/>
      <c r="K21" s="600"/>
      <c r="L21" s="601"/>
      <c r="M21" s="601"/>
      <c r="N21" s="601"/>
      <c r="O21" s="601"/>
      <c r="P21" s="600"/>
      <c r="Q21" s="600"/>
      <c r="R21" s="600"/>
      <c r="S21" s="600"/>
      <c r="T21" s="600"/>
      <c r="U21" s="600"/>
      <c r="V21" s="600"/>
      <c r="W21" s="600"/>
      <c r="X21" s="600"/>
      <c r="Y21" s="600"/>
      <c r="Z21" s="600"/>
      <c r="AA21" s="600"/>
      <c r="AB21" s="600"/>
      <c r="AC21" s="600"/>
      <c r="AD21" s="600"/>
      <c r="AE21" s="600"/>
    </row>
    <row r="22" spans="1:31" ht="15" customHeight="1" x14ac:dyDescent="0.35">
      <c r="A22" s="61">
        <v>5</v>
      </c>
      <c r="B22" s="850" t="s">
        <v>288</v>
      </c>
      <c r="C22" s="269" t="s">
        <v>289</v>
      </c>
      <c r="D22" s="400">
        <v>50</v>
      </c>
      <c r="E22" s="853"/>
      <c r="G22" s="33"/>
      <c r="H22" s="600"/>
      <c r="I22" s="600"/>
      <c r="J22" s="600"/>
      <c r="K22" s="600"/>
      <c r="L22" s="601"/>
      <c r="M22" s="601"/>
      <c r="N22" s="601"/>
      <c r="O22" s="601"/>
      <c r="P22" s="600"/>
      <c r="Q22" s="600"/>
      <c r="R22" s="600"/>
      <c r="S22" s="600"/>
      <c r="T22" s="600"/>
      <c r="U22" s="600"/>
      <c r="V22" s="600"/>
      <c r="W22" s="600"/>
      <c r="X22" s="600"/>
      <c r="Y22" s="600"/>
      <c r="Z22" s="600"/>
      <c r="AA22" s="600"/>
      <c r="AB22" s="600"/>
      <c r="AC22" s="600"/>
      <c r="AD22" s="600"/>
      <c r="AE22" s="600"/>
    </row>
    <row r="23" spans="1:31" x14ac:dyDescent="0.35">
      <c r="B23" s="850"/>
      <c r="C23" s="268" t="s">
        <v>290</v>
      </c>
      <c r="D23" s="273">
        <v>30</v>
      </c>
      <c r="E23" s="851"/>
      <c r="G23" s="33"/>
      <c r="H23" s="600"/>
      <c r="I23" s="600"/>
      <c r="J23" s="600"/>
      <c r="K23" s="600"/>
      <c r="L23" s="601"/>
      <c r="M23" s="601"/>
      <c r="N23" s="601"/>
      <c r="O23" s="601"/>
      <c r="P23" s="600"/>
      <c r="Q23" s="600"/>
      <c r="R23" s="600"/>
      <c r="S23" s="600"/>
      <c r="T23" s="600"/>
      <c r="U23" s="600"/>
      <c r="V23" s="600"/>
      <c r="W23" s="600"/>
      <c r="X23" s="600"/>
      <c r="Y23" s="600"/>
      <c r="Z23" s="600"/>
      <c r="AA23" s="600"/>
      <c r="AB23" s="600"/>
      <c r="AC23" s="600"/>
      <c r="AD23" s="600"/>
      <c r="AE23" s="600"/>
    </row>
    <row r="24" spans="1:31" ht="15" thickBot="1" x14ac:dyDescent="0.4">
      <c r="B24" s="843"/>
      <c r="C24" s="404" t="s">
        <v>291</v>
      </c>
      <c r="D24" s="403">
        <v>0</v>
      </c>
      <c r="E24" s="852"/>
      <c r="G24" s="33"/>
      <c r="H24" s="600"/>
      <c r="I24" s="600"/>
      <c r="J24" s="600"/>
      <c r="K24" s="600"/>
      <c r="L24" s="601"/>
      <c r="M24" s="601"/>
      <c r="N24" s="601"/>
      <c r="O24" s="601"/>
      <c r="P24" s="600"/>
      <c r="Q24" s="600"/>
      <c r="R24" s="600"/>
      <c r="S24" s="600"/>
      <c r="T24" s="600"/>
      <c r="U24" s="600"/>
      <c r="V24" s="600"/>
      <c r="W24" s="600"/>
      <c r="X24" s="600"/>
      <c r="Y24" s="600"/>
      <c r="Z24" s="600"/>
      <c r="AA24" s="600"/>
      <c r="AB24" s="600"/>
      <c r="AC24" s="600"/>
      <c r="AD24" s="600"/>
      <c r="AE24" s="600"/>
    </row>
    <row r="25" spans="1:31" ht="15" customHeight="1" x14ac:dyDescent="0.35">
      <c r="A25" s="61">
        <v>7</v>
      </c>
      <c r="B25" s="850" t="s">
        <v>891</v>
      </c>
      <c r="C25" s="270" t="s">
        <v>9</v>
      </c>
      <c r="D25" s="400">
        <v>0</v>
      </c>
      <c r="E25" s="853"/>
      <c r="G25" s="33"/>
      <c r="H25" s="600"/>
      <c r="I25" s="600"/>
      <c r="J25" s="600"/>
      <c r="K25" s="600"/>
      <c r="L25" s="601"/>
      <c r="M25" s="601"/>
      <c r="N25" s="601"/>
      <c r="O25" s="601"/>
      <c r="P25" s="600"/>
      <c r="Q25" s="600"/>
      <c r="R25" s="600"/>
      <c r="S25" s="600"/>
      <c r="T25" s="600"/>
      <c r="U25" s="600"/>
      <c r="V25" s="600"/>
      <c r="W25" s="600"/>
      <c r="X25" s="600"/>
      <c r="Y25" s="600"/>
      <c r="Z25" s="600"/>
      <c r="AA25" s="600"/>
      <c r="AB25" s="600"/>
      <c r="AC25" s="600"/>
      <c r="AD25" s="600"/>
      <c r="AE25" s="600"/>
    </row>
    <row r="26" spans="1:31" ht="15" customHeight="1" x14ac:dyDescent="0.35">
      <c r="B26" s="850"/>
      <c r="C26" s="65" t="s">
        <v>7</v>
      </c>
      <c r="D26" s="401">
        <v>5</v>
      </c>
      <c r="E26" s="851"/>
      <c r="G26" s="33"/>
      <c r="H26" s="600"/>
      <c r="I26" s="600"/>
      <c r="J26" s="600"/>
      <c r="K26" s="600"/>
      <c r="L26" s="601"/>
      <c r="M26" s="601"/>
      <c r="N26" s="601"/>
      <c r="O26" s="601"/>
      <c r="P26" s="600"/>
      <c r="Q26" s="600"/>
      <c r="R26" s="600"/>
      <c r="S26" s="600"/>
      <c r="T26" s="600"/>
      <c r="U26" s="600"/>
      <c r="V26" s="600"/>
      <c r="W26" s="600"/>
      <c r="X26" s="600"/>
      <c r="Y26" s="600"/>
      <c r="Z26" s="600"/>
      <c r="AA26" s="600"/>
      <c r="AB26" s="600"/>
      <c r="AC26" s="600"/>
      <c r="AD26" s="600"/>
      <c r="AE26" s="600"/>
    </row>
    <row r="27" spans="1:31" ht="15" customHeight="1" x14ac:dyDescent="0.35">
      <c r="B27" s="850"/>
      <c r="C27" s="65" t="s">
        <v>8</v>
      </c>
      <c r="D27" s="273">
        <v>40</v>
      </c>
      <c r="E27" s="851"/>
      <c r="G27" s="33"/>
      <c r="H27" s="600"/>
      <c r="I27" s="600"/>
      <c r="J27" s="600"/>
      <c r="K27" s="600"/>
      <c r="L27" s="601"/>
      <c r="M27" s="601"/>
      <c r="N27" s="601"/>
      <c r="O27" s="601"/>
      <c r="P27" s="600"/>
      <c r="Q27" s="600"/>
      <c r="R27" s="600"/>
      <c r="S27" s="600"/>
      <c r="T27" s="600"/>
      <c r="U27" s="600"/>
      <c r="V27" s="600"/>
      <c r="W27" s="600"/>
      <c r="X27" s="600"/>
      <c r="Y27" s="600"/>
      <c r="Z27" s="600"/>
      <c r="AA27" s="600"/>
      <c r="AB27" s="600"/>
      <c r="AC27" s="600"/>
      <c r="AD27" s="600"/>
      <c r="AE27" s="600"/>
    </row>
    <row r="28" spans="1:31" ht="34.5" customHeight="1" thickBot="1" x14ac:dyDescent="0.4">
      <c r="B28" s="843"/>
      <c r="C28" s="405" t="s">
        <v>6</v>
      </c>
      <c r="D28" s="406">
        <v>60</v>
      </c>
      <c r="E28" s="852"/>
      <c r="G28" s="33"/>
      <c r="H28" s="600"/>
      <c r="I28" s="600"/>
      <c r="J28" s="600"/>
      <c r="K28" s="600"/>
      <c r="L28" s="601"/>
      <c r="M28" s="601"/>
      <c r="N28" s="601"/>
      <c r="O28" s="601"/>
      <c r="P28" s="600"/>
      <c r="Q28" s="600"/>
      <c r="R28" s="600"/>
      <c r="S28" s="600"/>
      <c r="T28" s="600"/>
      <c r="U28" s="600"/>
      <c r="V28" s="600"/>
      <c r="W28" s="600"/>
      <c r="X28" s="600"/>
      <c r="Y28" s="600"/>
      <c r="Z28" s="600"/>
      <c r="AA28" s="600"/>
      <c r="AB28" s="600"/>
      <c r="AC28" s="600"/>
      <c r="AD28" s="600"/>
      <c r="AE28" s="600"/>
    </row>
    <row r="29" spans="1:31" ht="15" customHeight="1" x14ac:dyDescent="0.35">
      <c r="A29" s="61">
        <v>8</v>
      </c>
      <c r="B29" s="850" t="s">
        <v>797</v>
      </c>
      <c r="C29" s="348" t="s">
        <v>9</v>
      </c>
      <c r="D29" s="400">
        <v>0</v>
      </c>
      <c r="E29" s="853"/>
      <c r="G29" s="33"/>
      <c r="H29" s="600"/>
      <c r="I29" s="600"/>
      <c r="J29" s="600"/>
      <c r="K29" s="600"/>
      <c r="L29" s="601"/>
      <c r="M29" s="601"/>
      <c r="N29" s="601"/>
      <c r="O29" s="601"/>
      <c r="P29" s="600"/>
      <c r="Q29" s="600"/>
      <c r="R29" s="600"/>
      <c r="S29" s="600"/>
      <c r="T29" s="600"/>
      <c r="U29" s="600"/>
      <c r="V29" s="600"/>
      <c r="W29" s="600"/>
      <c r="X29" s="600"/>
      <c r="Y29" s="600"/>
      <c r="Z29" s="600"/>
      <c r="AA29" s="600"/>
      <c r="AB29" s="600"/>
      <c r="AC29" s="600"/>
      <c r="AD29" s="600"/>
      <c r="AE29" s="600"/>
    </row>
    <row r="30" spans="1:31" ht="15" customHeight="1" x14ac:dyDescent="0.35">
      <c r="B30" s="850"/>
      <c r="C30" s="270" t="s">
        <v>7</v>
      </c>
      <c r="D30" s="273">
        <v>5</v>
      </c>
      <c r="E30" s="851"/>
      <c r="G30" s="33"/>
      <c r="H30" s="600"/>
      <c r="I30" s="600"/>
      <c r="J30" s="600"/>
      <c r="K30" s="600"/>
      <c r="L30" s="601"/>
      <c r="M30" s="601"/>
      <c r="N30" s="601"/>
      <c r="O30" s="601"/>
      <c r="P30" s="600"/>
      <c r="Q30" s="600"/>
      <c r="R30" s="600"/>
      <c r="S30" s="600"/>
      <c r="T30" s="600"/>
      <c r="U30" s="600"/>
      <c r="V30" s="600"/>
      <c r="W30" s="600"/>
      <c r="X30" s="600"/>
      <c r="Y30" s="600"/>
      <c r="Z30" s="600"/>
      <c r="AA30" s="600"/>
      <c r="AB30" s="600"/>
      <c r="AC30" s="600"/>
      <c r="AD30" s="600"/>
      <c r="AE30" s="600"/>
    </row>
    <row r="31" spans="1:31" ht="15" customHeight="1" x14ac:dyDescent="0.35">
      <c r="B31" s="850"/>
      <c r="C31" s="274" t="s">
        <v>8</v>
      </c>
      <c r="D31" s="273">
        <v>30</v>
      </c>
      <c r="E31" s="851"/>
      <c r="G31" s="33"/>
      <c r="H31" s="600"/>
      <c r="I31" s="600"/>
      <c r="J31" s="600"/>
      <c r="K31" s="600"/>
      <c r="L31" s="601"/>
      <c r="M31" s="601"/>
      <c r="N31" s="601"/>
      <c r="O31" s="601"/>
      <c r="P31" s="600"/>
      <c r="Q31" s="600"/>
      <c r="R31" s="600"/>
      <c r="S31" s="600"/>
      <c r="T31" s="600"/>
      <c r="U31" s="600"/>
      <c r="V31" s="600"/>
      <c r="W31" s="600"/>
      <c r="X31" s="600"/>
      <c r="Y31" s="600"/>
      <c r="Z31" s="600"/>
      <c r="AA31" s="600"/>
      <c r="AB31" s="600"/>
      <c r="AC31" s="600"/>
      <c r="AD31" s="600"/>
      <c r="AE31" s="600"/>
    </row>
    <row r="32" spans="1:31" ht="15" customHeight="1" thickBot="1" x14ac:dyDescent="0.4">
      <c r="B32" s="843"/>
      <c r="C32" s="402" t="s">
        <v>6</v>
      </c>
      <c r="D32" s="403">
        <v>50</v>
      </c>
      <c r="E32" s="852"/>
      <c r="G32" s="33"/>
      <c r="H32" s="600"/>
      <c r="I32" s="600"/>
      <c r="J32" s="600"/>
      <c r="K32" s="600"/>
      <c r="L32" s="601"/>
      <c r="M32" s="601"/>
      <c r="N32" s="601"/>
      <c r="O32" s="601"/>
      <c r="P32" s="600"/>
      <c r="Q32" s="600"/>
      <c r="R32" s="600"/>
      <c r="S32" s="600"/>
      <c r="T32" s="600"/>
      <c r="U32" s="600"/>
      <c r="V32" s="600"/>
      <c r="W32" s="600"/>
      <c r="X32" s="600"/>
      <c r="Y32" s="600"/>
      <c r="Z32" s="600"/>
      <c r="AA32" s="600"/>
      <c r="AB32" s="600"/>
      <c r="AC32" s="600"/>
      <c r="AD32" s="600"/>
      <c r="AE32" s="600"/>
    </row>
    <row r="33" spans="1:31" ht="15" customHeight="1" x14ac:dyDescent="0.35">
      <c r="A33" s="61">
        <v>9</v>
      </c>
      <c r="B33" s="840" t="s">
        <v>798</v>
      </c>
      <c r="C33" s="270" t="s">
        <v>9</v>
      </c>
      <c r="D33" s="400">
        <v>0</v>
      </c>
      <c r="E33" s="853"/>
      <c r="G33" s="33"/>
      <c r="H33" s="600"/>
      <c r="I33" s="600"/>
      <c r="J33" s="600"/>
      <c r="K33" s="600"/>
      <c r="L33" s="601"/>
      <c r="M33" s="601"/>
      <c r="N33" s="601"/>
      <c r="O33" s="601"/>
      <c r="P33" s="600"/>
      <c r="Q33" s="600"/>
      <c r="R33" s="600"/>
      <c r="S33" s="600"/>
      <c r="T33" s="600"/>
      <c r="U33" s="600"/>
      <c r="V33" s="600"/>
      <c r="W33" s="600"/>
      <c r="X33" s="600"/>
      <c r="Y33" s="600"/>
      <c r="Z33" s="600"/>
      <c r="AA33" s="600"/>
      <c r="AB33" s="600"/>
      <c r="AC33" s="600"/>
      <c r="AD33" s="600"/>
      <c r="AE33" s="600"/>
    </row>
    <row r="34" spans="1:31" ht="15" customHeight="1" x14ac:dyDescent="0.35">
      <c r="B34" s="840"/>
      <c r="C34" s="65" t="s">
        <v>7</v>
      </c>
      <c r="D34" s="401">
        <v>5</v>
      </c>
      <c r="E34" s="851"/>
      <c r="G34" s="33"/>
      <c r="H34" s="600"/>
      <c r="I34" s="600"/>
      <c r="J34" s="600"/>
      <c r="K34" s="600"/>
      <c r="L34" s="601"/>
      <c r="M34" s="601"/>
      <c r="N34" s="601"/>
      <c r="O34" s="601"/>
      <c r="P34" s="600"/>
      <c r="Q34" s="600"/>
      <c r="R34" s="600"/>
      <c r="S34" s="600"/>
      <c r="T34" s="600"/>
      <c r="U34" s="600"/>
      <c r="V34" s="600"/>
      <c r="W34" s="600"/>
      <c r="X34" s="600"/>
      <c r="Y34" s="600"/>
      <c r="Z34" s="600"/>
      <c r="AA34" s="600"/>
      <c r="AB34" s="600"/>
      <c r="AC34" s="600"/>
      <c r="AD34" s="600"/>
      <c r="AE34" s="600"/>
    </row>
    <row r="35" spans="1:31" ht="15" customHeight="1" x14ac:dyDescent="0.35">
      <c r="B35" s="840"/>
      <c r="C35" s="398" t="s">
        <v>8</v>
      </c>
      <c r="D35" s="401">
        <v>20</v>
      </c>
      <c r="E35" s="851"/>
      <c r="G35" s="33"/>
      <c r="H35" s="600"/>
      <c r="I35" s="600"/>
      <c r="J35" s="600"/>
      <c r="K35" s="600"/>
      <c r="L35" s="601"/>
      <c r="M35" s="601"/>
      <c r="N35" s="601"/>
      <c r="O35" s="601"/>
      <c r="P35" s="600"/>
      <c r="Q35" s="600"/>
      <c r="R35" s="600"/>
      <c r="S35" s="600"/>
      <c r="T35" s="600"/>
      <c r="U35" s="600"/>
      <c r="V35" s="600"/>
      <c r="W35" s="600"/>
      <c r="X35" s="600"/>
      <c r="Y35" s="600"/>
      <c r="Z35" s="600"/>
      <c r="AA35" s="600"/>
      <c r="AB35" s="600"/>
      <c r="AC35" s="600"/>
      <c r="AD35" s="600"/>
      <c r="AE35" s="600"/>
    </row>
    <row r="36" spans="1:31" ht="15" customHeight="1" x14ac:dyDescent="0.35">
      <c r="B36" s="840"/>
      <c r="C36" s="269" t="s">
        <v>6</v>
      </c>
      <c r="D36" s="401">
        <v>40</v>
      </c>
      <c r="E36" s="851"/>
      <c r="G36" s="33"/>
      <c r="H36" s="600"/>
      <c r="I36" s="600"/>
      <c r="J36" s="600"/>
      <c r="K36" s="600"/>
      <c r="L36" s="601"/>
      <c r="M36" s="601"/>
      <c r="N36" s="601"/>
      <c r="O36" s="601"/>
      <c r="P36" s="600"/>
      <c r="Q36" s="600"/>
      <c r="R36" s="600"/>
      <c r="S36" s="600"/>
      <c r="T36" s="600"/>
      <c r="U36" s="600"/>
      <c r="V36" s="600"/>
      <c r="W36" s="600"/>
      <c r="X36" s="600"/>
      <c r="Y36" s="600"/>
      <c r="Z36" s="600"/>
      <c r="AA36" s="600"/>
      <c r="AB36" s="600"/>
      <c r="AC36" s="600"/>
      <c r="AD36" s="600"/>
      <c r="AE36" s="600"/>
    </row>
    <row r="37" spans="1:31" ht="15" customHeight="1" thickBot="1" x14ac:dyDescent="0.4">
      <c r="B37" s="841"/>
      <c r="C37" s="404" t="s">
        <v>38</v>
      </c>
      <c r="D37" s="403">
        <v>40</v>
      </c>
      <c r="E37" s="852"/>
      <c r="G37" s="33"/>
      <c r="H37" s="600"/>
      <c r="I37" s="600"/>
      <c r="J37" s="600"/>
      <c r="K37" s="600"/>
      <c r="L37" s="601"/>
      <c r="M37" s="601"/>
      <c r="N37" s="601"/>
      <c r="O37" s="601"/>
      <c r="P37" s="600"/>
      <c r="Q37" s="600"/>
      <c r="R37" s="600"/>
      <c r="S37" s="600"/>
      <c r="T37" s="600"/>
      <c r="U37" s="600"/>
      <c r="V37" s="600"/>
      <c r="W37" s="600"/>
      <c r="X37" s="600"/>
      <c r="Y37" s="600"/>
      <c r="Z37" s="600"/>
      <c r="AA37" s="600"/>
      <c r="AB37" s="600"/>
      <c r="AC37" s="600"/>
      <c r="AD37" s="600"/>
      <c r="AE37" s="600"/>
    </row>
    <row r="38" spans="1:31" ht="15" customHeight="1" x14ac:dyDescent="0.35">
      <c r="A38" s="271">
        <v>10</v>
      </c>
      <c r="B38" s="850" t="s">
        <v>1071</v>
      </c>
      <c r="C38" s="348" t="s">
        <v>309</v>
      </c>
      <c r="D38" s="400">
        <v>0</v>
      </c>
      <c r="E38" s="853"/>
      <c r="G38" s="33"/>
      <c r="H38" s="600"/>
      <c r="I38" s="600"/>
      <c r="J38" s="600"/>
      <c r="K38" s="600"/>
      <c r="L38" s="601"/>
      <c r="M38" s="601"/>
      <c r="N38" s="601"/>
      <c r="O38" s="601"/>
      <c r="P38" s="600"/>
      <c r="Q38" s="600"/>
      <c r="R38" s="600"/>
      <c r="S38" s="600"/>
      <c r="T38" s="600"/>
      <c r="U38" s="600"/>
      <c r="V38" s="600"/>
      <c r="W38" s="600"/>
      <c r="X38" s="600"/>
      <c r="Y38" s="600"/>
      <c r="Z38" s="600"/>
      <c r="AA38" s="600"/>
      <c r="AB38" s="600"/>
      <c r="AC38" s="600"/>
      <c r="AD38" s="600"/>
      <c r="AE38" s="600"/>
    </row>
    <row r="39" spans="1:31" ht="15" customHeight="1" x14ac:dyDescent="0.35">
      <c r="A39" s="271"/>
      <c r="B39" s="850"/>
      <c r="C39" s="270" t="s">
        <v>59</v>
      </c>
      <c r="D39" s="273">
        <v>5</v>
      </c>
      <c r="E39" s="851"/>
      <c r="G39" s="33"/>
      <c r="H39" s="600"/>
      <c r="I39" s="600"/>
      <c r="J39" s="600"/>
      <c r="K39" s="600"/>
      <c r="L39" s="601"/>
      <c r="M39" s="601"/>
      <c r="N39" s="601"/>
      <c r="O39" s="601"/>
      <c r="P39" s="600"/>
      <c r="Q39" s="600"/>
      <c r="R39" s="600"/>
      <c r="S39" s="600"/>
      <c r="T39" s="600"/>
      <c r="U39" s="600"/>
      <c r="V39" s="600"/>
      <c r="W39" s="600"/>
      <c r="X39" s="600"/>
      <c r="Y39" s="600"/>
      <c r="Z39" s="600"/>
      <c r="AA39" s="600"/>
      <c r="AB39" s="600"/>
      <c r="AC39" s="600"/>
      <c r="AD39" s="600"/>
      <c r="AE39" s="600"/>
    </row>
    <row r="40" spans="1:31" ht="15" customHeight="1" x14ac:dyDescent="0.35">
      <c r="A40" s="271"/>
      <c r="B40" s="850"/>
      <c r="C40" s="274" t="s">
        <v>60</v>
      </c>
      <c r="D40" s="273">
        <v>10</v>
      </c>
      <c r="E40" s="851"/>
      <c r="G40" s="33"/>
      <c r="H40" s="600"/>
      <c r="I40" s="600"/>
      <c r="J40" s="600"/>
      <c r="K40" s="600"/>
      <c r="L40" s="601"/>
      <c r="M40" s="601"/>
      <c r="N40" s="601"/>
      <c r="O40" s="601"/>
      <c r="P40" s="600"/>
      <c r="Q40" s="600"/>
      <c r="R40" s="600"/>
      <c r="S40" s="600"/>
      <c r="T40" s="600"/>
      <c r="U40" s="600"/>
      <c r="V40" s="600"/>
      <c r="W40" s="600"/>
      <c r="X40" s="600"/>
      <c r="Y40" s="600"/>
      <c r="Z40" s="600"/>
      <c r="AA40" s="600"/>
      <c r="AB40" s="600"/>
      <c r="AC40" s="600"/>
      <c r="AD40" s="600"/>
      <c r="AE40" s="600"/>
    </row>
    <row r="41" spans="1:31" ht="15" customHeight="1" thickBot="1" x14ac:dyDescent="0.4">
      <c r="A41" s="271"/>
      <c r="B41" s="843"/>
      <c r="C41" s="402" t="s">
        <v>38</v>
      </c>
      <c r="D41" s="403">
        <v>10</v>
      </c>
      <c r="E41" s="852"/>
      <c r="F41" s="86"/>
      <c r="G41" s="33"/>
      <c r="H41" s="600"/>
      <c r="I41" s="600"/>
      <c r="J41" s="600"/>
      <c r="K41" s="600"/>
      <c r="L41" s="601"/>
      <c r="M41" s="601"/>
      <c r="N41" s="601"/>
      <c r="O41" s="601"/>
      <c r="P41" s="600"/>
      <c r="Q41" s="600"/>
      <c r="R41" s="600"/>
      <c r="S41" s="600"/>
      <c r="T41" s="600"/>
      <c r="U41" s="600"/>
      <c r="V41" s="600"/>
      <c r="W41" s="600"/>
      <c r="X41" s="600"/>
      <c r="Y41" s="600"/>
      <c r="Z41" s="600"/>
      <c r="AA41" s="600"/>
      <c r="AB41" s="600"/>
      <c r="AC41" s="600"/>
      <c r="AD41" s="600"/>
      <c r="AE41" s="600"/>
    </row>
    <row r="42" spans="1:31" ht="15" thickBot="1" x14ac:dyDescent="0.4">
      <c r="C42" s="184"/>
      <c r="D42" s="74" t="s">
        <v>108</v>
      </c>
      <c r="E42" s="595">
        <f>SUM(E6:E41)</f>
        <v>0</v>
      </c>
      <c r="F42" s="86"/>
      <c r="G42" s="33"/>
      <c r="H42" s="600"/>
      <c r="I42" s="600"/>
      <c r="J42" s="600"/>
      <c r="K42" s="600"/>
      <c r="L42" s="601"/>
      <c r="M42" s="601"/>
      <c r="N42" s="601"/>
      <c r="O42" s="601"/>
      <c r="P42" s="600"/>
      <c r="Q42" s="600"/>
      <c r="R42" s="600"/>
      <c r="S42" s="600"/>
      <c r="T42" s="600"/>
      <c r="U42" s="600"/>
      <c r="V42" s="600"/>
      <c r="W42" s="600"/>
      <c r="X42" s="600"/>
      <c r="Y42" s="600"/>
      <c r="Z42" s="600"/>
      <c r="AA42" s="600"/>
      <c r="AB42" s="600"/>
      <c r="AC42" s="600"/>
      <c r="AD42" s="600"/>
      <c r="AE42" s="600"/>
    </row>
    <row r="43" spans="1:31" ht="75.75" customHeight="1" x14ac:dyDescent="0.35">
      <c r="C43" s="184"/>
      <c r="G43" s="33"/>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2"/>
      <c r="B44" s="600"/>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2"/>
      <c r="B45" s="600"/>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2"/>
      <c r="B46" s="600"/>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2"/>
      <c r="B47" s="600"/>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2"/>
      <c r="B48" s="600"/>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2"/>
      <c r="B49" s="600"/>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2"/>
      <c r="B50" s="600"/>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0"/>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0"/>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0"/>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0"/>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0"/>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0"/>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0"/>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0"/>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0"/>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0"/>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0"/>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0"/>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0"/>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0"/>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0"/>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0"/>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0"/>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0"/>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0"/>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0"/>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0"/>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0"/>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0"/>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0"/>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0"/>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0"/>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0"/>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0"/>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0"/>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0"/>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0"/>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0"/>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0"/>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0"/>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0"/>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0"/>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0"/>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0"/>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0"/>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0"/>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0"/>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0"/>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0"/>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0"/>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0"/>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0"/>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0"/>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0"/>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0"/>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0"/>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21">
    <mergeCell ref="B38:B41"/>
    <mergeCell ref="E38:E41"/>
    <mergeCell ref="E29:E32"/>
    <mergeCell ref="E33:E37"/>
    <mergeCell ref="B33:B37"/>
    <mergeCell ref="B4:E4"/>
    <mergeCell ref="B2:E2"/>
    <mergeCell ref="B29:B32"/>
    <mergeCell ref="E6:E9"/>
    <mergeCell ref="E10:E12"/>
    <mergeCell ref="E13:E17"/>
    <mergeCell ref="B3:E3"/>
    <mergeCell ref="E18:E21"/>
    <mergeCell ref="E22:E24"/>
    <mergeCell ref="E25:E28"/>
    <mergeCell ref="B6:B9"/>
    <mergeCell ref="B13:B17"/>
    <mergeCell ref="B22:B24"/>
    <mergeCell ref="B18:B21"/>
    <mergeCell ref="B25:B28"/>
    <mergeCell ref="B10:B12"/>
  </mergeCells>
  <dataValidations count="9">
    <dataValidation type="list" allowBlank="1" showInputMessage="1" showErrorMessage="1" sqref="E6:E9" xr:uid="{00000000-0002-0000-0A00-000000000000}">
      <formula1>$D$6:$D$9</formula1>
    </dataValidation>
    <dataValidation type="list" allowBlank="1" showInputMessage="1" showErrorMessage="1" sqref="E10:E12" xr:uid="{00000000-0002-0000-0A00-000001000000}">
      <formula1>$D$10:$D$12</formula1>
    </dataValidation>
    <dataValidation type="list" allowBlank="1" showInputMessage="1" showErrorMessage="1" sqref="E13:E17" xr:uid="{00000000-0002-0000-0A00-000002000000}">
      <formula1>$D$13:$D$17</formula1>
    </dataValidation>
    <dataValidation type="list" allowBlank="1" showInputMessage="1" showErrorMessage="1" sqref="E18:E21" xr:uid="{00000000-0002-0000-0A00-000003000000}">
      <formula1>$D$18:$D$21</formula1>
    </dataValidation>
    <dataValidation type="list" allowBlank="1" showInputMessage="1" showErrorMessage="1" sqref="E22:E24" xr:uid="{00000000-0002-0000-0A00-000004000000}">
      <formula1>$D$22:$D$24</formula1>
    </dataValidation>
    <dataValidation type="list" allowBlank="1" showInputMessage="1" showErrorMessage="1" sqref="E25:E28" xr:uid="{00000000-0002-0000-0A00-000005000000}">
      <formula1>$D$25:$D$28</formula1>
    </dataValidation>
    <dataValidation type="list" allowBlank="1" showInputMessage="1" showErrorMessage="1" sqref="E29:E32" xr:uid="{00000000-0002-0000-0A00-000006000000}">
      <formula1>$D$29:$D$32</formula1>
    </dataValidation>
    <dataValidation type="list" allowBlank="1" showInputMessage="1" showErrorMessage="1" sqref="E33:E37" xr:uid="{00000000-0002-0000-0A00-000007000000}">
      <formula1>$D$33:$D$37</formula1>
    </dataValidation>
    <dataValidation type="list" allowBlank="1" showInputMessage="1" showErrorMessage="1" sqref="E38:E41" xr:uid="{00000000-0002-0000-0A00-000008000000}">
      <formula1>$D$38:$D$41</formula1>
    </dataValidation>
  </dataValidations>
  <pageMargins left="0.25" right="0.25" top="0.75" bottom="0.75" header="0.3" footer="0.3"/>
  <pageSetup scale="6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3" tint="0.79998168889431442"/>
    <pageSetUpPr fitToPage="1"/>
  </sheetPr>
  <dimension ref="A1:AE100"/>
  <sheetViews>
    <sheetView showGridLines="0" zoomScale="80" zoomScaleNormal="80" zoomScaleSheetLayoutView="100" workbookViewId="0">
      <selection activeCell="B7" sqref="B7"/>
    </sheetView>
  </sheetViews>
  <sheetFormatPr defaultColWidth="9.08984375" defaultRowHeight="14.5" x14ac:dyDescent="0.35"/>
  <cols>
    <col min="1" max="1" width="2.36328125" style="61" bestFit="1" customWidth="1"/>
    <col min="2" max="2" width="59" style="22" customWidth="1"/>
    <col min="3" max="3" width="33" style="22" customWidth="1"/>
    <col min="4" max="22" width="9.08984375" style="22"/>
    <col min="23" max="16384" width="9.08984375" style="33"/>
  </cols>
  <sheetData>
    <row r="1" spans="1:31" ht="18.5" x14ac:dyDescent="0.45">
      <c r="B1" s="23" t="s">
        <v>132</v>
      </c>
      <c r="E1" s="23">
        <v>8</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18.5" x14ac:dyDescent="0.35">
      <c r="B2" s="275" t="s">
        <v>722</v>
      </c>
      <c r="G2" s="600"/>
      <c r="H2" s="600"/>
      <c r="I2" s="600"/>
      <c r="J2" s="600"/>
      <c r="K2" s="600"/>
      <c r="L2" s="601"/>
      <c r="M2" s="601"/>
      <c r="N2" s="601"/>
      <c r="O2" s="600"/>
      <c r="P2" s="600"/>
      <c r="Q2" s="600"/>
      <c r="R2" s="600"/>
      <c r="S2" s="600"/>
      <c r="T2" s="600"/>
      <c r="U2" s="600"/>
      <c r="V2" s="600"/>
      <c r="W2" s="600"/>
      <c r="X2" s="600"/>
      <c r="Y2" s="600"/>
      <c r="Z2" s="600"/>
      <c r="AA2" s="600"/>
      <c r="AB2" s="600"/>
      <c r="AC2" s="600"/>
      <c r="AD2" s="600"/>
      <c r="AE2" s="600"/>
    </row>
    <row r="3" spans="1:31" x14ac:dyDescent="0.35">
      <c r="B3" s="805" t="s">
        <v>894</v>
      </c>
      <c r="C3" s="805"/>
      <c r="D3" s="805"/>
      <c r="E3" s="805"/>
      <c r="G3" s="600"/>
      <c r="H3" s="600"/>
      <c r="I3" s="600"/>
      <c r="J3" s="600"/>
      <c r="K3" s="600"/>
      <c r="L3" s="601"/>
      <c r="M3" s="601"/>
      <c r="N3" s="601"/>
      <c r="O3" s="600"/>
      <c r="P3" s="600"/>
      <c r="Q3" s="600"/>
      <c r="R3" s="600"/>
      <c r="S3" s="600"/>
      <c r="T3" s="600"/>
      <c r="U3" s="600"/>
      <c r="V3" s="600"/>
      <c r="W3" s="600"/>
      <c r="X3" s="600"/>
      <c r="Y3" s="600"/>
      <c r="Z3" s="600"/>
      <c r="AA3" s="600"/>
      <c r="AB3" s="600"/>
      <c r="AC3" s="600"/>
      <c r="AD3" s="600"/>
      <c r="AE3" s="600"/>
    </row>
    <row r="4" spans="1:31" ht="80.25" customHeight="1" x14ac:dyDescent="0.35">
      <c r="B4" s="805"/>
      <c r="C4" s="805"/>
      <c r="D4" s="805"/>
      <c r="E4" s="805"/>
      <c r="G4" s="600"/>
      <c r="H4" s="600"/>
      <c r="I4" s="600"/>
      <c r="J4" s="600"/>
      <c r="K4" s="600"/>
      <c r="L4" s="601"/>
      <c r="M4" s="601"/>
      <c r="N4" s="601"/>
      <c r="O4" s="600"/>
      <c r="P4" s="600"/>
      <c r="Q4" s="600"/>
      <c r="R4" s="600"/>
      <c r="S4" s="600"/>
      <c r="T4" s="600"/>
      <c r="U4" s="600"/>
      <c r="V4" s="600"/>
      <c r="W4" s="600"/>
      <c r="X4" s="600"/>
      <c r="Y4" s="600"/>
      <c r="Z4" s="600"/>
      <c r="AA4" s="600"/>
      <c r="AB4" s="600"/>
      <c r="AC4" s="600"/>
      <c r="AD4" s="600"/>
      <c r="AE4" s="600"/>
    </row>
    <row r="5" spans="1:31" ht="42" customHeight="1" x14ac:dyDescent="0.35">
      <c r="A5" s="22"/>
      <c r="B5" s="804" t="s">
        <v>1050</v>
      </c>
      <c r="C5" s="804"/>
      <c r="D5" s="804"/>
      <c r="E5" s="804"/>
      <c r="G5" s="600"/>
      <c r="H5" s="600"/>
      <c r="I5" s="600"/>
      <c r="J5" s="600"/>
      <c r="K5" s="600"/>
      <c r="L5" s="601"/>
      <c r="M5" s="601"/>
      <c r="N5" s="601"/>
      <c r="O5" s="600"/>
      <c r="P5" s="600"/>
      <c r="Q5" s="600"/>
      <c r="R5" s="600"/>
      <c r="S5" s="600"/>
      <c r="T5" s="600"/>
      <c r="U5" s="600"/>
      <c r="V5" s="600"/>
      <c r="W5" s="600"/>
      <c r="X5" s="600"/>
      <c r="Y5" s="600"/>
      <c r="Z5" s="600"/>
      <c r="AA5" s="600"/>
      <c r="AB5" s="600"/>
      <c r="AC5" s="600"/>
      <c r="AD5" s="600"/>
      <c r="AE5" s="600"/>
    </row>
    <row r="6" spans="1:31" x14ac:dyDescent="0.35">
      <c r="G6" s="600"/>
      <c r="H6" s="600"/>
      <c r="I6" s="600"/>
      <c r="J6" s="600"/>
      <c r="K6" s="600"/>
      <c r="L6" s="601"/>
      <c r="M6" s="601"/>
      <c r="N6" s="601"/>
      <c r="O6" s="600"/>
      <c r="P6" s="600"/>
      <c r="Q6" s="600"/>
      <c r="R6" s="600"/>
      <c r="S6" s="600"/>
      <c r="T6" s="600"/>
      <c r="U6" s="600"/>
      <c r="V6" s="600"/>
      <c r="W6" s="600"/>
      <c r="X6" s="600"/>
      <c r="Y6" s="600"/>
      <c r="Z6" s="600"/>
      <c r="AA6" s="600"/>
      <c r="AB6" s="600"/>
      <c r="AC6" s="600"/>
      <c r="AD6" s="600"/>
      <c r="AE6" s="600"/>
    </row>
    <row r="7" spans="1:31" ht="42.75" customHeight="1" x14ac:dyDescent="0.35">
      <c r="B7" s="752" t="s">
        <v>2</v>
      </c>
      <c r="C7" s="752" t="s">
        <v>242</v>
      </c>
      <c r="D7" s="753" t="s">
        <v>18</v>
      </c>
      <c r="E7" s="752" t="s">
        <v>243</v>
      </c>
      <c r="G7" s="600"/>
      <c r="H7" s="600"/>
      <c r="I7" s="600"/>
      <c r="J7" s="600"/>
      <c r="K7" s="600"/>
      <c r="L7" s="601"/>
      <c r="M7" s="601"/>
      <c r="N7" s="601"/>
      <c r="O7" s="600"/>
      <c r="P7" s="600"/>
      <c r="Q7" s="600"/>
      <c r="R7" s="600"/>
      <c r="S7" s="600"/>
      <c r="T7" s="600"/>
      <c r="U7" s="600"/>
      <c r="V7" s="600"/>
      <c r="W7" s="600"/>
      <c r="X7" s="600"/>
      <c r="Y7" s="600"/>
      <c r="Z7" s="600"/>
      <c r="AA7" s="600"/>
      <c r="AB7" s="600"/>
      <c r="AC7" s="600"/>
      <c r="AD7" s="600"/>
      <c r="AE7" s="600"/>
    </row>
    <row r="8" spans="1:31" x14ac:dyDescent="0.35">
      <c r="A8" s="61">
        <v>1</v>
      </c>
      <c r="B8" s="860" t="s">
        <v>721</v>
      </c>
      <c r="C8" s="376" t="s">
        <v>521</v>
      </c>
      <c r="D8" s="373">
        <v>25</v>
      </c>
      <c r="E8" s="810"/>
      <c r="G8" s="600"/>
      <c r="H8" s="600"/>
      <c r="I8" s="600"/>
      <c r="J8" s="600"/>
      <c r="K8" s="600"/>
      <c r="L8" s="601"/>
      <c r="M8" s="601"/>
      <c r="N8" s="601"/>
      <c r="O8" s="600"/>
      <c r="P8" s="600"/>
      <c r="Q8" s="600"/>
      <c r="R8" s="600"/>
      <c r="S8" s="600"/>
      <c r="T8" s="600"/>
      <c r="U8" s="600"/>
      <c r="V8" s="600"/>
      <c r="W8" s="600"/>
      <c r="X8" s="600"/>
      <c r="Y8" s="600"/>
      <c r="Z8" s="600"/>
      <c r="AA8" s="600"/>
      <c r="AB8" s="600"/>
      <c r="AC8" s="600"/>
      <c r="AD8" s="600"/>
      <c r="AE8" s="600"/>
    </row>
    <row r="9" spans="1:31" x14ac:dyDescent="0.35">
      <c r="B9" s="855"/>
      <c r="C9" s="377" t="s">
        <v>564</v>
      </c>
      <c r="D9" s="375">
        <v>0</v>
      </c>
      <c r="E9" s="810"/>
      <c r="G9" s="600"/>
      <c r="H9" s="600"/>
      <c r="I9" s="600"/>
      <c r="J9" s="600"/>
      <c r="K9" s="600"/>
      <c r="L9" s="601"/>
      <c r="M9" s="601"/>
      <c r="N9" s="601"/>
      <c r="O9" s="600"/>
      <c r="P9" s="600"/>
      <c r="Q9" s="600"/>
      <c r="R9" s="600"/>
      <c r="S9" s="600"/>
      <c r="T9" s="600"/>
      <c r="U9" s="600"/>
      <c r="V9" s="600"/>
      <c r="W9" s="600"/>
      <c r="X9" s="600"/>
      <c r="Y9" s="600"/>
      <c r="Z9" s="600"/>
      <c r="AA9" s="600"/>
      <c r="AB9" s="600"/>
      <c r="AC9" s="600"/>
      <c r="AD9" s="600"/>
      <c r="AE9" s="600"/>
    </row>
    <row r="10" spans="1:31" ht="15" thickBot="1" x14ac:dyDescent="0.4">
      <c r="B10" s="856"/>
      <c r="C10" s="378" t="s">
        <v>1</v>
      </c>
      <c r="D10" s="383">
        <v>0</v>
      </c>
      <c r="E10" s="811"/>
      <c r="G10" s="600"/>
      <c r="H10" s="600"/>
      <c r="I10" s="600"/>
      <c r="J10" s="600"/>
      <c r="K10" s="600"/>
      <c r="L10" s="601"/>
      <c r="M10" s="601"/>
      <c r="N10" s="601"/>
      <c r="O10" s="600"/>
      <c r="P10" s="600"/>
      <c r="Q10" s="600"/>
      <c r="R10" s="600"/>
      <c r="S10" s="600"/>
      <c r="T10" s="600"/>
      <c r="U10" s="600"/>
      <c r="V10" s="600"/>
      <c r="W10" s="600"/>
      <c r="X10" s="600"/>
      <c r="Y10" s="600"/>
      <c r="Z10" s="600"/>
      <c r="AA10" s="600"/>
      <c r="AB10" s="600"/>
      <c r="AC10" s="600"/>
      <c r="AD10" s="600"/>
      <c r="AE10" s="600"/>
    </row>
    <row r="11" spans="1:31" ht="18.5" x14ac:dyDescent="0.35">
      <c r="A11" s="61">
        <v>2</v>
      </c>
      <c r="B11" s="855" t="s">
        <v>799</v>
      </c>
      <c r="C11" s="380" t="s">
        <v>521</v>
      </c>
      <c r="D11" s="400">
        <v>60</v>
      </c>
      <c r="E11" s="809"/>
      <c r="G11" s="600"/>
      <c r="H11" s="630"/>
      <c r="I11" s="600"/>
      <c r="J11" s="600"/>
      <c r="K11" s="600"/>
      <c r="L11" s="601"/>
      <c r="M11" s="601"/>
      <c r="N11" s="601"/>
      <c r="O11" s="600"/>
      <c r="P11" s="600"/>
      <c r="Q11" s="600"/>
      <c r="R11" s="600"/>
      <c r="S11" s="600"/>
      <c r="T11" s="600"/>
      <c r="U11" s="600"/>
      <c r="V11" s="600"/>
      <c r="W11" s="600"/>
      <c r="X11" s="600"/>
      <c r="Y11" s="600"/>
      <c r="Z11" s="600"/>
      <c r="AA11" s="600"/>
      <c r="AB11" s="600"/>
      <c r="AC11" s="600"/>
      <c r="AD11" s="600"/>
      <c r="AE11" s="600"/>
    </row>
    <row r="12" spans="1:31" x14ac:dyDescent="0.35">
      <c r="B12" s="855"/>
      <c r="C12" s="377" t="s">
        <v>564</v>
      </c>
      <c r="D12" s="412">
        <v>30</v>
      </c>
      <c r="E12" s="810"/>
      <c r="G12" s="600"/>
      <c r="H12" s="600"/>
      <c r="I12" s="600"/>
      <c r="J12" s="600"/>
      <c r="K12" s="600"/>
      <c r="L12" s="601"/>
      <c r="M12" s="601"/>
      <c r="N12" s="601"/>
      <c r="O12" s="600"/>
      <c r="P12" s="600"/>
      <c r="Q12" s="600"/>
      <c r="R12" s="600"/>
      <c r="S12" s="600"/>
      <c r="T12" s="600"/>
      <c r="U12" s="600"/>
      <c r="V12" s="600"/>
      <c r="W12" s="600"/>
      <c r="X12" s="600"/>
      <c r="Y12" s="600"/>
      <c r="Z12" s="600"/>
      <c r="AA12" s="600"/>
      <c r="AB12" s="600"/>
      <c r="AC12" s="600"/>
      <c r="AD12" s="600"/>
      <c r="AE12" s="600"/>
    </row>
    <row r="13" spans="1:31" ht="15" thickBot="1" x14ac:dyDescent="0.4">
      <c r="B13" s="856"/>
      <c r="C13" s="378" t="s">
        <v>1</v>
      </c>
      <c r="D13" s="383">
        <v>0</v>
      </c>
      <c r="E13" s="811"/>
      <c r="G13" s="600"/>
      <c r="H13" s="600"/>
      <c r="I13" s="600"/>
      <c r="J13" s="600"/>
      <c r="K13" s="600"/>
      <c r="L13" s="601"/>
      <c r="M13" s="601"/>
      <c r="N13" s="601"/>
      <c r="O13" s="600"/>
      <c r="P13" s="600"/>
      <c r="Q13" s="600"/>
      <c r="R13" s="600"/>
      <c r="S13" s="600"/>
      <c r="T13" s="600"/>
      <c r="U13" s="600"/>
      <c r="V13" s="600"/>
      <c r="W13" s="600"/>
      <c r="X13" s="600"/>
      <c r="Y13" s="600"/>
      <c r="Z13" s="600"/>
      <c r="AA13" s="600"/>
      <c r="AB13" s="600"/>
      <c r="AC13" s="600"/>
      <c r="AD13" s="600"/>
      <c r="AE13" s="600"/>
    </row>
    <row r="14" spans="1:31" x14ac:dyDescent="0.35">
      <c r="A14" s="61">
        <v>3</v>
      </c>
      <c r="B14" s="855" t="s">
        <v>561</v>
      </c>
      <c r="C14" s="385" t="s">
        <v>0</v>
      </c>
      <c r="D14" s="386">
        <v>100</v>
      </c>
      <c r="E14" s="809"/>
      <c r="G14" s="600"/>
      <c r="H14" s="600"/>
      <c r="I14" s="600"/>
      <c r="J14" s="600"/>
      <c r="K14" s="600"/>
      <c r="L14" s="601"/>
      <c r="M14" s="601"/>
      <c r="N14" s="601"/>
      <c r="O14" s="600"/>
      <c r="P14" s="600"/>
      <c r="Q14" s="600"/>
      <c r="R14" s="600"/>
      <c r="S14" s="600"/>
      <c r="T14" s="600"/>
      <c r="U14" s="600"/>
      <c r="V14" s="600"/>
      <c r="W14" s="600"/>
      <c r="X14" s="600"/>
      <c r="Y14" s="600"/>
      <c r="Z14" s="600"/>
      <c r="AA14" s="600"/>
      <c r="AB14" s="600"/>
      <c r="AC14" s="600"/>
      <c r="AD14" s="600"/>
      <c r="AE14" s="600"/>
    </row>
    <row r="15" spans="1:31" x14ac:dyDescent="0.35">
      <c r="B15" s="855"/>
      <c r="C15" s="281" t="s">
        <v>1</v>
      </c>
      <c r="D15" s="386">
        <v>0</v>
      </c>
      <c r="E15" s="810"/>
      <c r="G15" s="600"/>
      <c r="H15" s="600"/>
      <c r="I15" s="600"/>
      <c r="J15" s="600"/>
      <c r="K15" s="600"/>
      <c r="L15" s="601"/>
      <c r="M15" s="601"/>
      <c r="N15" s="601"/>
      <c r="O15" s="600"/>
      <c r="P15" s="600"/>
      <c r="Q15" s="600"/>
      <c r="R15" s="600"/>
      <c r="S15" s="600"/>
      <c r="T15" s="600"/>
      <c r="U15" s="600"/>
      <c r="V15" s="600"/>
      <c r="W15" s="600"/>
      <c r="X15" s="600"/>
      <c r="Y15" s="600"/>
      <c r="Z15" s="600"/>
      <c r="AA15" s="600"/>
      <c r="AB15" s="600"/>
      <c r="AC15" s="600"/>
      <c r="AD15" s="600"/>
      <c r="AE15" s="600"/>
    </row>
    <row r="16" spans="1:31" ht="15" thickBot="1" x14ac:dyDescent="0.4">
      <c r="B16" s="856"/>
      <c r="C16" s="382" t="s">
        <v>38</v>
      </c>
      <c r="D16" s="379">
        <v>100</v>
      </c>
      <c r="E16" s="811"/>
      <c r="G16" s="600"/>
      <c r="H16" s="600"/>
      <c r="I16" s="600"/>
      <c r="J16" s="600"/>
      <c r="K16" s="600"/>
      <c r="L16" s="601"/>
      <c r="M16" s="601"/>
      <c r="N16" s="601"/>
      <c r="O16" s="600"/>
      <c r="P16" s="600"/>
      <c r="Q16" s="600"/>
      <c r="R16" s="600"/>
      <c r="S16" s="600"/>
      <c r="T16" s="600"/>
      <c r="U16" s="600"/>
      <c r="V16" s="600"/>
      <c r="W16" s="600"/>
      <c r="X16" s="600"/>
      <c r="Y16" s="600"/>
      <c r="Z16" s="600"/>
      <c r="AA16" s="600"/>
      <c r="AB16" s="600"/>
      <c r="AC16" s="600"/>
      <c r="AD16" s="600"/>
      <c r="AE16" s="600"/>
    </row>
    <row r="17" spans="1:31" x14ac:dyDescent="0.35">
      <c r="A17" s="61">
        <v>4</v>
      </c>
      <c r="B17" s="855" t="s">
        <v>558</v>
      </c>
      <c r="C17" s="281" t="s">
        <v>522</v>
      </c>
      <c r="D17" s="381">
        <v>0</v>
      </c>
      <c r="E17" s="809"/>
      <c r="G17" s="600"/>
      <c r="H17" s="600"/>
      <c r="I17" s="600"/>
      <c r="J17" s="600"/>
      <c r="K17" s="600"/>
      <c r="L17" s="601"/>
      <c r="M17" s="601"/>
      <c r="N17" s="601"/>
      <c r="O17" s="600"/>
      <c r="P17" s="600"/>
      <c r="Q17" s="600"/>
      <c r="R17" s="600"/>
      <c r="S17" s="600"/>
      <c r="T17" s="600"/>
      <c r="U17" s="600"/>
      <c r="V17" s="600"/>
      <c r="W17" s="600"/>
      <c r="X17" s="600"/>
      <c r="Y17" s="600"/>
      <c r="Z17" s="600"/>
      <c r="AA17" s="600"/>
      <c r="AB17" s="600"/>
      <c r="AC17" s="600"/>
      <c r="AD17" s="600"/>
      <c r="AE17" s="600"/>
    </row>
    <row r="18" spans="1:31" x14ac:dyDescent="0.35">
      <c r="B18" s="855"/>
      <c r="C18" s="282" t="s">
        <v>0</v>
      </c>
      <c r="D18" s="375">
        <v>50</v>
      </c>
      <c r="E18" s="810"/>
      <c r="G18" s="600"/>
      <c r="H18" s="600"/>
      <c r="I18" s="600"/>
      <c r="J18" s="600"/>
      <c r="K18" s="600"/>
      <c r="L18" s="601"/>
      <c r="M18" s="601"/>
      <c r="N18" s="601"/>
      <c r="O18" s="600"/>
      <c r="P18" s="600"/>
      <c r="Q18" s="600"/>
      <c r="R18" s="600"/>
      <c r="S18" s="600"/>
      <c r="T18" s="600"/>
      <c r="U18" s="600"/>
      <c r="V18" s="600"/>
      <c r="W18" s="600"/>
      <c r="X18" s="600"/>
      <c r="Y18" s="600"/>
      <c r="Z18" s="600"/>
      <c r="AA18" s="600"/>
      <c r="AB18" s="600"/>
      <c r="AC18" s="600"/>
      <c r="AD18" s="600"/>
      <c r="AE18" s="600"/>
    </row>
    <row r="19" spans="1:31" ht="15" thickBot="1" x14ac:dyDescent="0.4">
      <c r="B19" s="856"/>
      <c r="C19" s="382" t="s">
        <v>1</v>
      </c>
      <c r="D19" s="379">
        <v>0</v>
      </c>
      <c r="E19" s="811"/>
      <c r="G19" s="600"/>
      <c r="H19" s="600"/>
      <c r="I19" s="600"/>
      <c r="J19" s="600"/>
      <c r="K19" s="600"/>
      <c r="L19" s="601"/>
      <c r="M19" s="601"/>
      <c r="N19" s="601"/>
      <c r="O19" s="600"/>
      <c r="P19" s="600"/>
      <c r="Q19" s="600"/>
      <c r="R19" s="600"/>
      <c r="S19" s="600"/>
      <c r="T19" s="600"/>
      <c r="U19" s="600"/>
      <c r="V19" s="600"/>
      <c r="W19" s="600"/>
      <c r="X19" s="600"/>
      <c r="Y19" s="600"/>
      <c r="Z19" s="600"/>
      <c r="AA19" s="600"/>
      <c r="AB19" s="600"/>
      <c r="AC19" s="600"/>
      <c r="AD19" s="600"/>
      <c r="AE19" s="600"/>
    </row>
    <row r="20" spans="1:31" x14ac:dyDescent="0.35">
      <c r="A20" s="61">
        <v>5</v>
      </c>
      <c r="B20" s="855" t="s">
        <v>559</v>
      </c>
      <c r="C20" s="281" t="s">
        <v>562</v>
      </c>
      <c r="D20" s="381">
        <v>0</v>
      </c>
      <c r="E20" s="857"/>
      <c r="G20" s="600"/>
      <c r="H20" s="600"/>
      <c r="I20" s="600"/>
      <c r="J20" s="600"/>
      <c r="K20" s="600"/>
      <c r="L20" s="601"/>
      <c r="M20" s="601"/>
      <c r="N20" s="601"/>
      <c r="O20" s="600"/>
      <c r="P20" s="600"/>
      <c r="Q20" s="600"/>
      <c r="R20" s="600"/>
      <c r="S20" s="600"/>
      <c r="T20" s="600"/>
      <c r="U20" s="600"/>
      <c r="V20" s="600"/>
      <c r="W20" s="600"/>
      <c r="X20" s="600"/>
      <c r="Y20" s="600"/>
      <c r="Z20" s="600"/>
      <c r="AA20" s="600"/>
      <c r="AB20" s="600"/>
      <c r="AC20" s="600"/>
      <c r="AD20" s="600"/>
      <c r="AE20" s="600"/>
    </row>
    <row r="21" spans="1:31" x14ac:dyDescent="0.35">
      <c r="B21" s="855"/>
      <c r="C21" s="282" t="s">
        <v>563</v>
      </c>
      <c r="D21" s="375">
        <v>25</v>
      </c>
      <c r="E21" s="857"/>
      <c r="G21" s="600"/>
      <c r="H21" s="600"/>
      <c r="I21" s="600"/>
      <c r="J21" s="600"/>
      <c r="K21" s="600"/>
      <c r="L21" s="601"/>
      <c r="M21" s="601"/>
      <c r="N21" s="601"/>
      <c r="O21" s="600"/>
      <c r="P21" s="600"/>
      <c r="Q21" s="600"/>
      <c r="R21" s="600"/>
      <c r="S21" s="600"/>
      <c r="T21" s="600"/>
      <c r="U21" s="600"/>
      <c r="V21" s="600"/>
      <c r="W21" s="600"/>
      <c r="X21" s="600"/>
      <c r="Y21" s="600"/>
      <c r="Z21" s="600"/>
      <c r="AA21" s="600"/>
      <c r="AB21" s="600"/>
      <c r="AC21" s="600"/>
      <c r="AD21" s="600"/>
      <c r="AE21" s="600"/>
    </row>
    <row r="22" spans="1:31" ht="15" thickBot="1" x14ac:dyDescent="0.4">
      <c r="B22" s="856"/>
      <c r="C22" s="382" t="s">
        <v>800</v>
      </c>
      <c r="D22" s="383">
        <v>50</v>
      </c>
      <c r="E22" s="858"/>
      <c r="G22" s="600"/>
      <c r="H22" s="600"/>
      <c r="I22" s="600"/>
      <c r="J22" s="600"/>
      <c r="K22" s="600"/>
      <c r="L22" s="601"/>
      <c r="M22" s="601"/>
      <c r="N22" s="601"/>
      <c r="O22" s="600"/>
      <c r="P22" s="600"/>
      <c r="Q22" s="600"/>
      <c r="R22" s="600"/>
      <c r="S22" s="600"/>
      <c r="T22" s="600"/>
      <c r="U22" s="600"/>
      <c r="V22" s="600"/>
      <c r="W22" s="600"/>
      <c r="X22" s="600"/>
      <c r="Y22" s="600"/>
      <c r="Z22" s="600"/>
      <c r="AA22" s="600"/>
      <c r="AB22" s="600"/>
      <c r="AC22" s="600"/>
      <c r="AD22" s="600"/>
      <c r="AE22" s="600"/>
    </row>
    <row r="23" spans="1:31" x14ac:dyDescent="0.35">
      <c r="A23" s="61">
        <v>6</v>
      </c>
      <c r="B23" s="855" t="s">
        <v>560</v>
      </c>
      <c r="C23" s="385" t="s">
        <v>562</v>
      </c>
      <c r="D23" s="381">
        <v>50</v>
      </c>
      <c r="E23" s="809"/>
      <c r="G23" s="600"/>
      <c r="H23" s="600"/>
      <c r="I23" s="600"/>
      <c r="J23" s="600"/>
      <c r="K23" s="600"/>
      <c r="L23" s="601"/>
      <c r="M23" s="601"/>
      <c r="N23" s="601"/>
      <c r="O23" s="600"/>
      <c r="P23" s="600"/>
      <c r="Q23" s="600"/>
      <c r="R23" s="600"/>
      <c r="S23" s="600"/>
      <c r="T23" s="600"/>
      <c r="U23" s="600"/>
      <c r="V23" s="600"/>
      <c r="W23" s="600"/>
      <c r="X23" s="600"/>
      <c r="Y23" s="600"/>
      <c r="Z23" s="600"/>
      <c r="AA23" s="600"/>
      <c r="AB23" s="600"/>
      <c r="AC23" s="600"/>
      <c r="AD23" s="600"/>
      <c r="AE23" s="600"/>
    </row>
    <row r="24" spans="1:31" x14ac:dyDescent="0.35">
      <c r="B24" s="855"/>
      <c r="C24" s="281" t="s">
        <v>563</v>
      </c>
      <c r="D24" s="375">
        <v>25</v>
      </c>
      <c r="E24" s="810"/>
      <c r="G24" s="600"/>
      <c r="H24" s="600"/>
      <c r="I24" s="600"/>
      <c r="J24" s="600"/>
      <c r="K24" s="600"/>
      <c r="L24" s="601"/>
      <c r="M24" s="601"/>
      <c r="N24" s="601"/>
      <c r="O24" s="600"/>
      <c r="P24" s="600"/>
      <c r="Q24" s="600"/>
      <c r="R24" s="600"/>
      <c r="S24" s="600"/>
      <c r="T24" s="600"/>
      <c r="U24" s="600"/>
      <c r="V24" s="600"/>
      <c r="W24" s="600"/>
      <c r="X24" s="600"/>
      <c r="Y24" s="600"/>
      <c r="Z24" s="600"/>
      <c r="AA24" s="600"/>
      <c r="AB24" s="600"/>
      <c r="AC24" s="600"/>
      <c r="AD24" s="600"/>
      <c r="AE24" s="600"/>
    </row>
    <row r="25" spans="1:31" ht="15" thickBot="1" x14ac:dyDescent="0.4">
      <c r="B25" s="856"/>
      <c r="C25" s="382" t="s">
        <v>801</v>
      </c>
      <c r="D25" s="383">
        <v>0</v>
      </c>
      <c r="E25" s="811"/>
      <c r="G25" s="600"/>
      <c r="H25" s="600"/>
      <c r="I25" s="600"/>
      <c r="J25" s="600"/>
      <c r="K25" s="600"/>
      <c r="L25" s="601"/>
      <c r="M25" s="601"/>
      <c r="N25" s="601"/>
      <c r="O25" s="600"/>
      <c r="P25" s="600"/>
      <c r="Q25" s="600"/>
      <c r="R25" s="600"/>
      <c r="S25" s="600"/>
      <c r="T25" s="600"/>
      <c r="U25" s="600"/>
      <c r="V25" s="600"/>
      <c r="W25" s="600"/>
      <c r="X25" s="600"/>
      <c r="Y25" s="600"/>
      <c r="Z25" s="600"/>
      <c r="AA25" s="600"/>
      <c r="AB25" s="600"/>
      <c r="AC25" s="600"/>
      <c r="AD25" s="600"/>
      <c r="AE25" s="600"/>
    </row>
    <row r="26" spans="1:31" ht="15" thickBot="1" x14ac:dyDescent="0.4">
      <c r="B26" s="859" t="s">
        <v>108</v>
      </c>
      <c r="C26" s="859"/>
      <c r="D26" s="812"/>
      <c r="E26" s="595">
        <f>SUM(E8:E25)</f>
        <v>0</v>
      </c>
      <c r="G26" s="600"/>
      <c r="H26" s="600"/>
      <c r="I26" s="600"/>
      <c r="J26" s="600"/>
      <c r="K26" s="600"/>
      <c r="L26" s="601"/>
      <c r="M26" s="601"/>
      <c r="N26" s="601"/>
      <c r="O26" s="600"/>
      <c r="P26" s="600"/>
      <c r="Q26" s="600"/>
      <c r="R26" s="600"/>
      <c r="S26" s="600"/>
      <c r="T26" s="600"/>
      <c r="U26" s="600"/>
      <c r="V26" s="600"/>
      <c r="W26" s="600"/>
      <c r="X26" s="600"/>
      <c r="Y26" s="600"/>
      <c r="Z26" s="600"/>
      <c r="AA26" s="600"/>
      <c r="AB26" s="600"/>
      <c r="AC26" s="600"/>
      <c r="AD26" s="600"/>
      <c r="AE26" s="600"/>
    </row>
    <row r="27" spans="1:31" ht="69" customHeight="1" x14ac:dyDescent="0.35">
      <c r="B27" s="278"/>
      <c r="G27" s="600"/>
      <c r="H27" s="600"/>
      <c r="I27" s="600"/>
      <c r="J27" s="600"/>
      <c r="K27" s="600"/>
      <c r="L27" s="601"/>
      <c r="M27" s="601"/>
      <c r="N27" s="601"/>
      <c r="O27" s="600"/>
      <c r="P27" s="600"/>
      <c r="Q27" s="600"/>
      <c r="R27" s="600"/>
      <c r="S27" s="600"/>
      <c r="T27" s="600"/>
      <c r="U27" s="600"/>
      <c r="V27" s="600"/>
      <c r="W27" s="600"/>
      <c r="X27" s="600"/>
      <c r="Y27" s="600"/>
      <c r="Z27" s="600"/>
      <c r="AA27" s="600"/>
      <c r="AB27" s="600"/>
      <c r="AC27" s="600"/>
      <c r="AD27" s="600"/>
      <c r="AE27" s="600"/>
    </row>
    <row r="28" spans="1:31" x14ac:dyDescent="0.35">
      <c r="A28" s="602"/>
      <c r="B28" s="600"/>
      <c r="C28" s="600"/>
      <c r="D28" s="600"/>
      <c r="E28" s="600"/>
      <c r="F28" s="600"/>
      <c r="G28" s="600"/>
      <c r="H28" s="600"/>
      <c r="I28" s="600"/>
      <c r="J28" s="600"/>
      <c r="K28" s="600"/>
      <c r="L28" s="601"/>
      <c r="M28" s="601"/>
      <c r="N28" s="601"/>
      <c r="O28" s="600"/>
      <c r="P28" s="600"/>
      <c r="Q28" s="600"/>
      <c r="R28" s="600"/>
      <c r="S28" s="600"/>
      <c r="T28" s="600"/>
      <c r="U28" s="600"/>
      <c r="V28" s="600"/>
      <c r="W28" s="600"/>
      <c r="X28" s="600"/>
      <c r="Y28" s="600"/>
      <c r="Z28" s="600"/>
      <c r="AA28" s="600"/>
      <c r="AB28" s="600"/>
      <c r="AC28" s="600"/>
      <c r="AD28" s="600"/>
      <c r="AE28" s="600"/>
    </row>
    <row r="29" spans="1:31" x14ac:dyDescent="0.35">
      <c r="A29" s="602"/>
      <c r="B29" s="600"/>
      <c r="C29" s="600"/>
      <c r="D29" s="600"/>
      <c r="E29" s="600"/>
      <c r="F29" s="600"/>
      <c r="G29" s="600"/>
      <c r="H29" s="600"/>
      <c r="I29" s="600"/>
      <c r="J29" s="600"/>
      <c r="K29" s="600"/>
      <c r="L29" s="601"/>
      <c r="M29" s="601"/>
      <c r="N29" s="601"/>
      <c r="O29" s="600"/>
      <c r="P29" s="600"/>
      <c r="Q29" s="600"/>
      <c r="R29" s="600"/>
      <c r="S29" s="600"/>
      <c r="T29" s="600"/>
      <c r="U29" s="600"/>
      <c r="V29" s="600"/>
      <c r="W29" s="600"/>
      <c r="X29" s="600"/>
      <c r="Y29" s="600"/>
      <c r="Z29" s="600"/>
      <c r="AA29" s="600"/>
      <c r="AB29" s="600"/>
      <c r="AC29" s="600"/>
      <c r="AD29" s="600"/>
      <c r="AE29" s="600"/>
    </row>
    <row r="30" spans="1:31" x14ac:dyDescent="0.35">
      <c r="A30" s="602"/>
      <c r="B30" s="600"/>
      <c r="C30" s="600"/>
      <c r="D30" s="600"/>
      <c r="E30" s="600"/>
      <c r="F30" s="600"/>
      <c r="G30" s="600"/>
      <c r="H30" s="600"/>
      <c r="I30" s="600"/>
      <c r="J30" s="600"/>
      <c r="K30" s="600"/>
      <c r="L30" s="601"/>
      <c r="M30" s="601"/>
      <c r="N30" s="601"/>
      <c r="O30" s="600"/>
      <c r="P30" s="600"/>
      <c r="Q30" s="600"/>
      <c r="R30" s="600"/>
      <c r="S30" s="600"/>
      <c r="T30" s="600"/>
      <c r="U30" s="600"/>
      <c r="V30" s="600"/>
      <c r="W30" s="600"/>
      <c r="X30" s="600"/>
      <c r="Y30" s="600"/>
      <c r="Z30" s="600"/>
      <c r="AA30" s="600"/>
      <c r="AB30" s="600"/>
      <c r="AC30" s="600"/>
      <c r="AD30" s="600"/>
      <c r="AE30" s="600"/>
    </row>
    <row r="31" spans="1:31" x14ac:dyDescent="0.35">
      <c r="A31" s="602"/>
      <c r="B31" s="600"/>
      <c r="C31" s="600"/>
      <c r="D31" s="600"/>
      <c r="E31" s="600"/>
      <c r="F31" s="600"/>
      <c r="G31" s="600"/>
      <c r="H31" s="600"/>
      <c r="I31" s="600"/>
      <c r="J31" s="600"/>
      <c r="K31" s="600"/>
      <c r="L31" s="601"/>
      <c r="M31" s="601"/>
      <c r="N31" s="601"/>
      <c r="O31" s="600"/>
      <c r="P31" s="600"/>
      <c r="Q31" s="600"/>
      <c r="R31" s="600"/>
      <c r="S31" s="600"/>
      <c r="T31" s="600"/>
      <c r="U31" s="600"/>
      <c r="V31" s="600"/>
      <c r="W31" s="600"/>
      <c r="X31" s="600"/>
      <c r="Y31" s="600"/>
      <c r="Z31" s="600"/>
      <c r="AA31" s="600"/>
      <c r="AB31" s="600"/>
      <c r="AC31" s="600"/>
      <c r="AD31" s="600"/>
      <c r="AE31" s="600"/>
    </row>
    <row r="32" spans="1:31" x14ac:dyDescent="0.35">
      <c r="A32" s="602"/>
      <c r="B32" s="600"/>
      <c r="C32" s="600"/>
      <c r="D32" s="600"/>
      <c r="E32" s="600"/>
      <c r="F32" s="600"/>
      <c r="G32" s="600"/>
      <c r="H32" s="600"/>
      <c r="I32" s="600"/>
      <c r="J32" s="600"/>
      <c r="K32" s="600"/>
      <c r="L32" s="601"/>
      <c r="M32" s="601"/>
      <c r="N32" s="601"/>
      <c r="O32" s="600"/>
      <c r="P32" s="600"/>
      <c r="Q32" s="600"/>
      <c r="R32" s="600"/>
      <c r="S32" s="600"/>
      <c r="T32" s="600"/>
      <c r="U32" s="600"/>
      <c r="V32" s="600"/>
      <c r="W32" s="600"/>
      <c r="X32" s="600"/>
      <c r="Y32" s="600"/>
      <c r="Z32" s="600"/>
      <c r="AA32" s="600"/>
      <c r="AB32" s="600"/>
      <c r="AC32" s="600"/>
      <c r="AD32" s="600"/>
      <c r="AE32" s="600"/>
    </row>
    <row r="33" spans="1:31" x14ac:dyDescent="0.35">
      <c r="A33" s="602"/>
      <c r="B33" s="600"/>
      <c r="C33" s="600"/>
      <c r="D33" s="600"/>
      <c r="E33" s="600"/>
      <c r="F33" s="600"/>
      <c r="G33" s="600"/>
      <c r="H33" s="600"/>
      <c r="I33" s="600"/>
      <c r="J33" s="600"/>
      <c r="K33" s="600"/>
      <c r="L33" s="601"/>
      <c r="M33" s="601"/>
      <c r="N33" s="601"/>
      <c r="O33" s="600"/>
      <c r="P33" s="600"/>
      <c r="Q33" s="600"/>
      <c r="R33" s="600"/>
      <c r="S33" s="600"/>
      <c r="T33" s="600"/>
      <c r="U33" s="600"/>
      <c r="V33" s="600"/>
      <c r="W33" s="600"/>
      <c r="X33" s="600"/>
      <c r="Y33" s="600"/>
      <c r="Z33" s="600"/>
      <c r="AA33" s="600"/>
      <c r="AB33" s="600"/>
      <c r="AC33" s="600"/>
      <c r="AD33" s="600"/>
      <c r="AE33" s="600"/>
    </row>
    <row r="34" spans="1:31" x14ac:dyDescent="0.35">
      <c r="A34" s="602"/>
      <c r="B34" s="600"/>
      <c r="C34" s="600"/>
      <c r="D34" s="600"/>
      <c r="E34" s="600"/>
      <c r="F34" s="600"/>
      <c r="G34" s="600"/>
      <c r="H34" s="600"/>
      <c r="I34" s="600"/>
      <c r="J34" s="600"/>
      <c r="K34" s="600"/>
      <c r="L34" s="601"/>
      <c r="M34" s="601"/>
      <c r="N34" s="601"/>
      <c r="O34" s="600"/>
      <c r="P34" s="600"/>
      <c r="Q34" s="600"/>
      <c r="R34" s="600"/>
      <c r="S34" s="600"/>
      <c r="T34" s="600"/>
      <c r="U34" s="600"/>
      <c r="V34" s="600"/>
      <c r="W34" s="600"/>
      <c r="X34" s="600"/>
      <c r="Y34" s="600"/>
      <c r="Z34" s="600"/>
      <c r="AA34" s="600"/>
      <c r="AB34" s="600"/>
      <c r="AC34" s="600"/>
      <c r="AD34" s="600"/>
      <c r="AE34" s="600"/>
    </row>
    <row r="35" spans="1:31" x14ac:dyDescent="0.35">
      <c r="A35" s="602"/>
      <c r="B35" s="600"/>
      <c r="C35" s="600"/>
      <c r="D35" s="600"/>
      <c r="E35" s="600"/>
      <c r="F35" s="600"/>
      <c r="G35" s="600"/>
      <c r="H35" s="600"/>
      <c r="I35" s="600"/>
      <c r="J35" s="600"/>
      <c r="K35" s="600"/>
      <c r="L35" s="601"/>
      <c r="M35" s="601"/>
      <c r="N35" s="601"/>
      <c r="O35" s="600"/>
      <c r="P35" s="600"/>
      <c r="Q35" s="600"/>
      <c r="R35" s="600"/>
      <c r="S35" s="600"/>
      <c r="T35" s="600"/>
      <c r="U35" s="600"/>
      <c r="V35" s="600"/>
      <c r="W35" s="600"/>
      <c r="X35" s="600"/>
      <c r="Y35" s="600"/>
      <c r="Z35" s="600"/>
      <c r="AA35" s="600"/>
      <c r="AB35" s="600"/>
      <c r="AC35" s="600"/>
      <c r="AD35" s="600"/>
      <c r="AE35" s="600"/>
    </row>
    <row r="36" spans="1:31" x14ac:dyDescent="0.35">
      <c r="A36" s="602"/>
      <c r="B36" s="60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x14ac:dyDescent="0.35">
      <c r="A37" s="602"/>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x14ac:dyDescent="0.35">
      <c r="A38" s="602"/>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2"/>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2"/>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2"/>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2"/>
      <c r="B42" s="600"/>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2"/>
      <c r="B43" s="600"/>
      <c r="C43" s="600"/>
      <c r="D43" s="600"/>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2"/>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2"/>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2"/>
      <c r="B46" s="600"/>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2"/>
      <c r="B47" s="600"/>
      <c r="C47" s="600"/>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2"/>
      <c r="B48" s="600"/>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2"/>
      <c r="B49" s="600"/>
      <c r="C49" s="600"/>
      <c r="D49" s="600"/>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2"/>
      <c r="B50" s="600"/>
      <c r="C50" s="600"/>
      <c r="D50" s="600"/>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0"/>
      <c r="C51" s="600"/>
      <c r="D51" s="600"/>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0"/>
      <c r="C52" s="600"/>
      <c r="D52" s="600"/>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0"/>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0"/>
      <c r="C54" s="600"/>
      <c r="D54" s="600"/>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0"/>
      <c r="C55" s="600"/>
      <c r="D55" s="600"/>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0"/>
      <c r="C56" s="600"/>
      <c r="D56" s="600"/>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0"/>
      <c r="C57" s="600"/>
      <c r="D57" s="600"/>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0"/>
      <c r="C58" s="600"/>
      <c r="D58" s="600"/>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0"/>
      <c r="C60" s="600"/>
      <c r="D60" s="600"/>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0"/>
      <c r="C61" s="600"/>
      <c r="D61" s="600"/>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0"/>
      <c r="C62" s="600"/>
      <c r="D62" s="600"/>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0"/>
      <c r="C63" s="600"/>
      <c r="D63" s="600"/>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0"/>
      <c r="C64" s="600"/>
      <c r="D64" s="600"/>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0"/>
      <c r="C65" s="600"/>
      <c r="D65" s="600"/>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0"/>
      <c r="C66" s="600"/>
      <c r="D66" s="600"/>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0"/>
      <c r="C67" s="600"/>
      <c r="D67" s="600"/>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0"/>
      <c r="C68" s="600"/>
      <c r="D68" s="600"/>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0"/>
      <c r="C69" s="600"/>
      <c r="D69" s="600"/>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0"/>
      <c r="C70" s="600"/>
      <c r="D70" s="600"/>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0"/>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0"/>
      <c r="C72" s="600"/>
      <c r="D72" s="600"/>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0"/>
      <c r="C73" s="600"/>
      <c r="D73" s="600"/>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0"/>
      <c r="C74" s="600"/>
      <c r="D74" s="600"/>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0"/>
      <c r="C75" s="600"/>
      <c r="D75" s="600"/>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0"/>
      <c r="C76" s="600"/>
      <c r="D76" s="600"/>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0"/>
      <c r="C77" s="600"/>
      <c r="D77" s="600"/>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0"/>
      <c r="C78" s="600"/>
      <c r="D78" s="600"/>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0"/>
      <c r="C79" s="600"/>
      <c r="D79" s="600"/>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0"/>
      <c r="C80" s="600"/>
      <c r="D80" s="600"/>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0"/>
      <c r="C81" s="600"/>
      <c r="D81" s="600"/>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0"/>
      <c r="C82" s="600"/>
      <c r="D82" s="600"/>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0"/>
      <c r="C83" s="600"/>
      <c r="D83" s="600"/>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0"/>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0"/>
      <c r="C85" s="600"/>
      <c r="D85" s="600"/>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0"/>
      <c r="C86" s="600"/>
      <c r="D86" s="600"/>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0"/>
      <c r="C87" s="600"/>
      <c r="D87" s="600"/>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0"/>
      <c r="C88" s="600"/>
      <c r="D88" s="600"/>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0"/>
      <c r="C89" s="600"/>
      <c r="D89" s="600"/>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0"/>
      <c r="C90" s="600"/>
      <c r="D90" s="600"/>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0"/>
      <c r="C91" s="600"/>
      <c r="D91" s="600"/>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0"/>
      <c r="C92" s="600"/>
      <c r="D92" s="600"/>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0"/>
      <c r="C93" s="600"/>
      <c r="D93" s="600"/>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0"/>
      <c r="C94" s="600"/>
      <c r="D94" s="600"/>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0"/>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0"/>
      <c r="C96" s="600"/>
      <c r="D96" s="600"/>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0"/>
      <c r="C97" s="600"/>
      <c r="D97" s="600"/>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0"/>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5">
    <mergeCell ref="B26:D26"/>
    <mergeCell ref="B8:B10"/>
    <mergeCell ref="E8:E10"/>
    <mergeCell ref="B11:B13"/>
    <mergeCell ref="E11:E13"/>
    <mergeCell ref="B14:B16"/>
    <mergeCell ref="E14:E16"/>
    <mergeCell ref="B3:E4"/>
    <mergeCell ref="B17:B19"/>
    <mergeCell ref="E17:E19"/>
    <mergeCell ref="B20:B22"/>
    <mergeCell ref="B23:B25"/>
    <mergeCell ref="E23:E25"/>
    <mergeCell ref="E20:E22"/>
    <mergeCell ref="B5:E5"/>
  </mergeCells>
  <dataValidations count="6">
    <dataValidation type="list" allowBlank="1" showInputMessage="1" showErrorMessage="1" sqref="E8:E10" xr:uid="{00000000-0002-0000-0B00-000000000000}">
      <formula1>$D$8:$D$10</formula1>
    </dataValidation>
    <dataValidation type="list" allowBlank="1" showInputMessage="1" showErrorMessage="1" sqref="E11:E13" xr:uid="{00000000-0002-0000-0B00-000001000000}">
      <formula1>$D$11:$D$13</formula1>
    </dataValidation>
    <dataValidation type="list" allowBlank="1" showInputMessage="1" showErrorMessage="1" sqref="E14:E16" xr:uid="{00000000-0002-0000-0B00-000002000000}">
      <formula1>$D$14:$D$16</formula1>
    </dataValidation>
    <dataValidation type="list" allowBlank="1" showInputMessage="1" showErrorMessage="1" sqref="E17:E19" xr:uid="{00000000-0002-0000-0B00-000003000000}">
      <formula1>$D$17:$D$19</formula1>
    </dataValidation>
    <dataValidation type="list" allowBlank="1" showInputMessage="1" showErrorMessage="1" sqref="E20:E22" xr:uid="{00000000-0002-0000-0B00-000004000000}">
      <formula1>$D$20:$D$22</formula1>
    </dataValidation>
    <dataValidation type="list" allowBlank="1" showInputMessage="1" showErrorMessage="1" sqref="E23:E25" xr:uid="{00000000-0002-0000-0B00-000005000000}">
      <formula1>$D$23:$D$25</formula1>
    </dataValidation>
  </dataValidations>
  <pageMargins left="0.25" right="0.25" top="0.75" bottom="0.75" header="0.3" footer="0.3"/>
  <pageSetup scale="9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3" tint="0.79998168889431442"/>
    <pageSetUpPr fitToPage="1"/>
  </sheetPr>
  <dimension ref="A1:AE100"/>
  <sheetViews>
    <sheetView showGridLines="0" zoomScale="80" zoomScaleNormal="80" zoomScaleSheetLayoutView="100" workbookViewId="0">
      <selection activeCell="B3" sqref="B3:E4"/>
    </sheetView>
  </sheetViews>
  <sheetFormatPr defaultColWidth="9.08984375" defaultRowHeight="14.5" x14ac:dyDescent="0.35"/>
  <cols>
    <col min="1" max="1" width="2.36328125" style="61" bestFit="1" customWidth="1"/>
    <col min="2" max="2" width="47.453125" style="22" customWidth="1"/>
    <col min="3" max="3" width="23.6328125" style="22" customWidth="1"/>
    <col min="4" max="4" width="12.90625" style="22" customWidth="1"/>
    <col min="5" max="6" width="15.36328125" style="22" customWidth="1"/>
    <col min="7" max="7" width="31.54296875" style="22" customWidth="1"/>
    <col min="8" max="8" width="5.6328125" style="22" customWidth="1"/>
    <col min="9" max="22" width="9.08984375" style="22"/>
    <col min="23" max="16384" width="9.08984375" style="33"/>
  </cols>
  <sheetData>
    <row r="1" spans="1:31" ht="18.5" x14ac:dyDescent="0.45">
      <c r="B1" s="23" t="s">
        <v>132</v>
      </c>
      <c r="E1" s="4">
        <v>9</v>
      </c>
      <c r="F1" s="4"/>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41.25" customHeight="1" x14ac:dyDescent="0.35">
      <c r="B2" s="861" t="s">
        <v>729</v>
      </c>
      <c r="C2" s="861"/>
      <c r="D2" s="861"/>
      <c r="E2" s="861"/>
      <c r="F2" s="486"/>
      <c r="G2" s="627"/>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5" customHeight="1" x14ac:dyDescent="0.35">
      <c r="B3" s="862" t="s">
        <v>1074</v>
      </c>
      <c r="C3" s="862"/>
      <c r="D3" s="862"/>
      <c r="E3" s="862"/>
      <c r="F3" s="486"/>
      <c r="G3" s="628"/>
      <c r="H3" s="600"/>
      <c r="I3" s="600"/>
      <c r="J3" s="603"/>
      <c r="K3" s="603"/>
      <c r="L3" s="603"/>
      <c r="M3" s="603"/>
      <c r="N3" s="603"/>
      <c r="O3" s="600"/>
      <c r="P3" s="600"/>
      <c r="Q3" s="600"/>
      <c r="R3" s="600"/>
      <c r="S3" s="600"/>
      <c r="T3" s="600"/>
      <c r="U3" s="600"/>
      <c r="V3" s="600"/>
      <c r="W3" s="600"/>
      <c r="X3" s="600"/>
      <c r="Y3" s="600"/>
      <c r="Z3" s="600"/>
      <c r="AA3" s="600"/>
      <c r="AB3" s="600"/>
      <c r="AC3" s="600"/>
      <c r="AD3" s="600"/>
      <c r="AE3" s="600"/>
    </row>
    <row r="4" spans="1:31" ht="184.5" customHeight="1" x14ac:dyDescent="0.35">
      <c r="B4" s="862"/>
      <c r="C4" s="862"/>
      <c r="D4" s="862"/>
      <c r="E4" s="862"/>
      <c r="F4" s="486"/>
      <c r="G4" s="628"/>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ht="42" customHeight="1" x14ac:dyDescent="0.35">
      <c r="A5" s="22"/>
      <c r="B5" s="804" t="s">
        <v>1050</v>
      </c>
      <c r="C5" s="804"/>
      <c r="D5" s="804"/>
      <c r="E5" s="804"/>
      <c r="F5" s="486"/>
      <c r="G5" s="600"/>
      <c r="H5" s="600"/>
      <c r="I5" s="600"/>
      <c r="J5" s="600"/>
      <c r="K5" s="600"/>
      <c r="L5" s="601"/>
      <c r="M5" s="601"/>
      <c r="N5" s="601"/>
      <c r="O5" s="601"/>
      <c r="P5" s="601"/>
      <c r="Q5" s="601"/>
      <c r="R5" s="601"/>
      <c r="S5" s="600"/>
      <c r="T5" s="600"/>
      <c r="U5" s="600"/>
      <c r="V5" s="600"/>
      <c r="W5" s="600"/>
      <c r="X5" s="600"/>
      <c r="Y5" s="600"/>
      <c r="Z5" s="600"/>
      <c r="AA5" s="600"/>
      <c r="AB5" s="600"/>
      <c r="AC5" s="600"/>
      <c r="AD5" s="600"/>
      <c r="AE5" s="600"/>
    </row>
    <row r="6" spans="1:31" ht="16.5" customHeight="1" x14ac:dyDescent="0.35">
      <c r="B6" s="745" t="s">
        <v>2</v>
      </c>
      <c r="C6" s="745" t="s">
        <v>242</v>
      </c>
      <c r="D6" s="745" t="s">
        <v>18</v>
      </c>
      <c r="E6" s="746" t="s">
        <v>243</v>
      </c>
      <c r="F6" s="486"/>
      <c r="G6" s="607"/>
      <c r="H6" s="600"/>
      <c r="I6" s="600"/>
      <c r="J6" s="600"/>
      <c r="K6" s="600"/>
      <c r="L6" s="601"/>
      <c r="M6" s="601"/>
      <c r="N6" s="601"/>
      <c r="O6" s="601"/>
      <c r="P6" s="601"/>
      <c r="Q6" s="601"/>
      <c r="R6" s="601"/>
      <c r="S6" s="600"/>
      <c r="T6" s="600"/>
      <c r="U6" s="600"/>
      <c r="V6" s="600"/>
      <c r="W6" s="600"/>
      <c r="X6" s="600"/>
      <c r="Y6" s="600"/>
      <c r="Z6" s="600"/>
      <c r="AA6" s="600"/>
      <c r="AB6" s="600"/>
      <c r="AC6" s="600"/>
      <c r="AD6" s="600"/>
      <c r="AE6" s="600"/>
    </row>
    <row r="7" spans="1:31" ht="18.5" x14ac:dyDescent="0.35">
      <c r="A7" s="61">
        <v>1</v>
      </c>
      <c r="B7" s="823" t="s">
        <v>118</v>
      </c>
      <c r="C7" s="71" t="s">
        <v>9</v>
      </c>
      <c r="D7" s="68">
        <v>40</v>
      </c>
      <c r="E7" s="827"/>
      <c r="F7" s="486"/>
      <c r="G7" s="629"/>
      <c r="H7" s="600"/>
      <c r="I7" s="600"/>
      <c r="J7" s="600"/>
      <c r="K7" s="600"/>
      <c r="L7" s="601"/>
      <c r="M7" s="601"/>
      <c r="N7" s="601"/>
      <c r="O7" s="601"/>
      <c r="P7" s="601"/>
      <c r="Q7" s="601"/>
      <c r="R7" s="601"/>
      <c r="S7" s="600"/>
      <c r="T7" s="600"/>
      <c r="U7" s="600"/>
      <c r="V7" s="600"/>
      <c r="W7" s="600"/>
      <c r="X7" s="600"/>
      <c r="Y7" s="600"/>
      <c r="Z7" s="600"/>
      <c r="AA7" s="600"/>
      <c r="AB7" s="600"/>
      <c r="AC7" s="600"/>
      <c r="AD7" s="600"/>
      <c r="AE7" s="600"/>
    </row>
    <row r="8" spans="1:31" ht="18.5" x14ac:dyDescent="0.35">
      <c r="B8" s="815"/>
      <c r="C8" s="84" t="s">
        <v>7</v>
      </c>
      <c r="D8" s="73">
        <v>30</v>
      </c>
      <c r="E8" s="827"/>
      <c r="F8" s="486"/>
      <c r="G8" s="629"/>
      <c r="H8" s="600"/>
      <c r="I8" s="600"/>
      <c r="J8" s="600"/>
      <c r="K8" s="600"/>
      <c r="L8" s="601"/>
      <c r="M8" s="601"/>
      <c r="N8" s="601"/>
      <c r="O8" s="601"/>
      <c r="P8" s="601"/>
      <c r="Q8" s="601"/>
      <c r="R8" s="601"/>
      <c r="S8" s="600"/>
      <c r="T8" s="600"/>
      <c r="U8" s="600"/>
      <c r="V8" s="600"/>
      <c r="W8" s="600"/>
      <c r="X8" s="600"/>
      <c r="Y8" s="600"/>
      <c r="Z8" s="600"/>
      <c r="AA8" s="600"/>
      <c r="AB8" s="600"/>
      <c r="AC8" s="600"/>
      <c r="AD8" s="600"/>
      <c r="AE8" s="600"/>
    </row>
    <row r="9" spans="1:31" ht="18.5" x14ac:dyDescent="0.35">
      <c r="B9" s="815"/>
      <c r="C9" s="169" t="s">
        <v>8</v>
      </c>
      <c r="D9" s="73">
        <v>20</v>
      </c>
      <c r="E9" s="827"/>
      <c r="F9" s="486"/>
      <c r="G9" s="613"/>
      <c r="H9" s="600"/>
      <c r="I9" s="600"/>
      <c r="J9" s="600"/>
      <c r="K9" s="600"/>
      <c r="L9" s="601"/>
      <c r="M9" s="601"/>
      <c r="N9" s="601"/>
      <c r="O9" s="601"/>
      <c r="P9" s="601"/>
      <c r="Q9" s="601"/>
      <c r="R9" s="601"/>
      <c r="S9" s="600"/>
      <c r="T9" s="600"/>
      <c r="U9" s="600"/>
      <c r="V9" s="600"/>
      <c r="W9" s="600"/>
      <c r="X9" s="600"/>
      <c r="Y9" s="600"/>
      <c r="Z9" s="600"/>
      <c r="AA9" s="600"/>
      <c r="AB9" s="600"/>
      <c r="AC9" s="600"/>
      <c r="AD9" s="600"/>
      <c r="AE9" s="600"/>
    </row>
    <row r="10" spans="1:31" ht="18.5" x14ac:dyDescent="0.35">
      <c r="B10" s="473"/>
      <c r="C10" s="69" t="s">
        <v>6</v>
      </c>
      <c r="D10" s="70">
        <v>0</v>
      </c>
      <c r="E10" s="827"/>
      <c r="F10" s="486"/>
      <c r="G10" s="613"/>
      <c r="H10" s="600"/>
      <c r="I10" s="600"/>
      <c r="J10" s="600"/>
      <c r="K10" s="600"/>
      <c r="L10" s="601"/>
      <c r="M10" s="601"/>
      <c r="N10" s="601"/>
      <c r="O10" s="601"/>
      <c r="P10" s="601"/>
      <c r="Q10" s="601"/>
      <c r="R10" s="601"/>
      <c r="S10" s="600"/>
      <c r="T10" s="600"/>
      <c r="U10" s="600"/>
      <c r="V10" s="600"/>
      <c r="W10" s="600"/>
      <c r="X10" s="600"/>
      <c r="Y10" s="600"/>
      <c r="Z10" s="600"/>
      <c r="AA10" s="600"/>
      <c r="AB10" s="600"/>
      <c r="AC10" s="600"/>
      <c r="AD10" s="600"/>
      <c r="AE10" s="600"/>
    </row>
    <row r="11" spans="1:31" ht="16.5" customHeight="1" thickBot="1" x14ac:dyDescent="0.4">
      <c r="B11" s="474"/>
      <c r="C11" s="315" t="s">
        <v>38</v>
      </c>
      <c r="D11" s="311">
        <v>40</v>
      </c>
      <c r="E11" s="825"/>
      <c r="F11" s="486"/>
      <c r="G11" s="600"/>
      <c r="H11" s="600"/>
      <c r="I11" s="600"/>
      <c r="J11" s="600"/>
      <c r="K11" s="600"/>
      <c r="L11" s="601"/>
      <c r="M11" s="601"/>
      <c r="N11" s="601"/>
      <c r="O11" s="601"/>
      <c r="P11" s="601"/>
      <c r="Q11" s="601"/>
      <c r="R11" s="601"/>
      <c r="S11" s="600"/>
      <c r="T11" s="600"/>
      <c r="U11" s="600"/>
      <c r="V11" s="600"/>
      <c r="W11" s="600"/>
      <c r="X11" s="600"/>
      <c r="Y11" s="600"/>
      <c r="Z11" s="600"/>
      <c r="AA11" s="600"/>
      <c r="AB11" s="600"/>
      <c r="AC11" s="600"/>
      <c r="AD11" s="600"/>
      <c r="AE11" s="600"/>
    </row>
    <row r="12" spans="1:31" ht="15.75" customHeight="1" x14ac:dyDescent="0.35">
      <c r="A12" s="61">
        <v>2</v>
      </c>
      <c r="B12" s="850" t="s">
        <v>119</v>
      </c>
      <c r="C12" s="345" t="s">
        <v>9</v>
      </c>
      <c r="D12" s="135">
        <v>40</v>
      </c>
      <c r="E12" s="853"/>
      <c r="F12" s="486"/>
      <c r="G12" s="613"/>
      <c r="H12" s="600"/>
      <c r="I12" s="600"/>
      <c r="J12" s="600"/>
      <c r="K12" s="600"/>
      <c r="L12" s="601"/>
      <c r="M12" s="601"/>
      <c r="N12" s="601"/>
      <c r="O12" s="601"/>
      <c r="P12" s="601"/>
      <c r="Q12" s="601"/>
      <c r="R12" s="601"/>
      <c r="S12" s="600"/>
      <c r="T12" s="600"/>
      <c r="U12" s="600"/>
      <c r="V12" s="600"/>
      <c r="W12" s="600"/>
      <c r="X12" s="600"/>
      <c r="Y12" s="600"/>
      <c r="Z12" s="600"/>
      <c r="AA12" s="600"/>
      <c r="AB12" s="600"/>
      <c r="AC12" s="600"/>
      <c r="AD12" s="600"/>
      <c r="AE12" s="600"/>
    </row>
    <row r="13" spans="1:31" ht="15.75" customHeight="1" x14ac:dyDescent="0.35">
      <c r="B13" s="850"/>
      <c r="C13" s="475" t="s">
        <v>7</v>
      </c>
      <c r="D13" s="290">
        <v>30</v>
      </c>
      <c r="E13" s="851"/>
      <c r="F13" s="486"/>
      <c r="G13" s="613"/>
      <c r="H13" s="600"/>
      <c r="I13" s="600"/>
      <c r="J13" s="600"/>
      <c r="K13" s="600"/>
      <c r="L13" s="601"/>
      <c r="M13" s="601"/>
      <c r="N13" s="601"/>
      <c r="O13" s="601"/>
      <c r="P13" s="601"/>
      <c r="Q13" s="601"/>
      <c r="R13" s="601"/>
      <c r="S13" s="600"/>
      <c r="T13" s="600"/>
      <c r="U13" s="600"/>
      <c r="V13" s="600"/>
      <c r="W13" s="600"/>
      <c r="X13" s="600"/>
      <c r="Y13" s="600"/>
      <c r="Z13" s="600"/>
      <c r="AA13" s="600"/>
      <c r="AB13" s="600"/>
      <c r="AC13" s="600"/>
      <c r="AD13" s="600"/>
      <c r="AE13" s="600"/>
    </row>
    <row r="14" spans="1:31" ht="16.5" customHeight="1" x14ac:dyDescent="0.35">
      <c r="B14" s="850"/>
      <c r="C14" s="263" t="s">
        <v>8</v>
      </c>
      <c r="D14" s="290">
        <v>20</v>
      </c>
      <c r="E14" s="851"/>
      <c r="F14" s="486"/>
      <c r="G14" s="600"/>
      <c r="H14" s="600"/>
      <c r="I14" s="600"/>
      <c r="J14" s="600"/>
      <c r="K14" s="600"/>
      <c r="L14" s="601"/>
      <c r="M14" s="601"/>
      <c r="N14" s="601"/>
      <c r="O14" s="601"/>
      <c r="P14" s="601"/>
      <c r="Q14" s="601"/>
      <c r="R14" s="601"/>
      <c r="S14" s="600"/>
      <c r="T14" s="600"/>
      <c r="U14" s="600"/>
      <c r="V14" s="600"/>
      <c r="W14" s="600"/>
      <c r="X14" s="600"/>
      <c r="Y14" s="600"/>
      <c r="Z14" s="600"/>
      <c r="AA14" s="600"/>
      <c r="AB14" s="600"/>
      <c r="AC14" s="600"/>
      <c r="AD14" s="600"/>
      <c r="AE14" s="600"/>
    </row>
    <row r="15" spans="1:31" ht="14.25" customHeight="1" x14ac:dyDescent="0.35">
      <c r="B15" s="477"/>
      <c r="C15" s="262" t="s">
        <v>6</v>
      </c>
      <c r="D15" s="290">
        <v>0</v>
      </c>
      <c r="E15" s="851"/>
      <c r="F15" s="486"/>
      <c r="G15" s="600"/>
      <c r="H15" s="600"/>
      <c r="I15" s="600"/>
      <c r="J15" s="600"/>
      <c r="K15" s="600"/>
      <c r="L15" s="601"/>
      <c r="M15" s="601"/>
      <c r="N15" s="601"/>
      <c r="O15" s="601"/>
      <c r="P15" s="601"/>
      <c r="Q15" s="601"/>
      <c r="R15" s="601"/>
      <c r="S15" s="600"/>
      <c r="T15" s="600"/>
      <c r="U15" s="600"/>
      <c r="V15" s="600"/>
      <c r="W15" s="600"/>
      <c r="X15" s="600"/>
      <c r="Y15" s="600"/>
      <c r="Z15" s="600"/>
      <c r="AA15" s="600"/>
      <c r="AB15" s="600"/>
      <c r="AC15" s="600"/>
      <c r="AD15" s="600"/>
      <c r="AE15" s="600"/>
    </row>
    <row r="16" spans="1:31" ht="14.25" customHeight="1" thickBot="1" x14ac:dyDescent="0.4">
      <c r="B16" s="476"/>
      <c r="C16" s="346" t="s">
        <v>38</v>
      </c>
      <c r="D16" s="351">
        <v>40</v>
      </c>
      <c r="E16" s="852"/>
      <c r="F16" s="486"/>
      <c r="G16" s="600"/>
      <c r="H16" s="600"/>
      <c r="I16" s="600"/>
      <c r="J16" s="600"/>
      <c r="K16" s="600"/>
      <c r="L16" s="601"/>
      <c r="M16" s="601"/>
      <c r="N16" s="601"/>
      <c r="O16" s="601"/>
      <c r="P16" s="601"/>
      <c r="Q16" s="601"/>
      <c r="R16" s="601"/>
      <c r="S16" s="600"/>
      <c r="T16" s="600"/>
      <c r="U16" s="600"/>
      <c r="V16" s="600"/>
      <c r="W16" s="600"/>
      <c r="X16" s="600"/>
      <c r="Y16" s="600"/>
      <c r="Z16" s="600"/>
      <c r="AA16" s="600"/>
      <c r="AB16" s="600"/>
      <c r="AC16" s="600"/>
      <c r="AD16" s="600"/>
      <c r="AE16" s="600"/>
    </row>
    <row r="17" spans="1:31" ht="18.5" x14ac:dyDescent="0.35">
      <c r="A17" s="61">
        <v>3</v>
      </c>
      <c r="B17" s="850" t="s">
        <v>98</v>
      </c>
      <c r="C17" s="344" t="s">
        <v>9</v>
      </c>
      <c r="D17" s="135">
        <v>30</v>
      </c>
      <c r="E17" s="853"/>
      <c r="F17" s="486"/>
      <c r="G17" s="600"/>
      <c r="H17" s="600"/>
      <c r="I17" s="600"/>
      <c r="J17" s="600"/>
      <c r="K17" s="600"/>
      <c r="L17" s="601"/>
      <c r="M17" s="601"/>
      <c r="N17" s="601"/>
      <c r="O17" s="601"/>
      <c r="P17" s="601"/>
      <c r="Q17" s="601"/>
      <c r="R17" s="601"/>
      <c r="S17" s="600"/>
      <c r="T17" s="600"/>
      <c r="U17" s="600"/>
      <c r="V17" s="600"/>
      <c r="W17" s="600"/>
      <c r="X17" s="600"/>
      <c r="Y17" s="600"/>
      <c r="Z17" s="600"/>
      <c r="AA17" s="600"/>
      <c r="AB17" s="600"/>
      <c r="AC17" s="600"/>
      <c r="AD17" s="600"/>
      <c r="AE17" s="600"/>
    </row>
    <row r="18" spans="1:31" ht="18.5" x14ac:dyDescent="0.35">
      <c r="B18" s="850"/>
      <c r="C18" s="289" t="s">
        <v>7</v>
      </c>
      <c r="D18" s="134">
        <v>20</v>
      </c>
      <c r="E18" s="851"/>
      <c r="F18" s="486"/>
      <c r="G18" s="600"/>
      <c r="H18" s="600"/>
      <c r="I18" s="600"/>
      <c r="J18" s="600"/>
      <c r="K18" s="600"/>
      <c r="L18" s="601"/>
      <c r="M18" s="601"/>
      <c r="N18" s="601"/>
      <c r="O18" s="601"/>
      <c r="P18" s="601"/>
      <c r="Q18" s="601"/>
      <c r="R18" s="601"/>
      <c r="S18" s="600"/>
      <c r="T18" s="600"/>
      <c r="U18" s="600"/>
      <c r="V18" s="600"/>
      <c r="W18" s="600"/>
      <c r="X18" s="600"/>
      <c r="Y18" s="600"/>
      <c r="Z18" s="600"/>
      <c r="AA18" s="600"/>
      <c r="AB18" s="600"/>
      <c r="AC18" s="600"/>
      <c r="AD18" s="600"/>
      <c r="AE18" s="600"/>
    </row>
    <row r="19" spans="1:31" ht="18.5" x14ac:dyDescent="0.35">
      <c r="B19" s="850"/>
      <c r="C19" s="263" t="s">
        <v>8</v>
      </c>
      <c r="D19" s="134">
        <v>0</v>
      </c>
      <c r="E19" s="851"/>
      <c r="F19" s="486"/>
      <c r="G19" s="600"/>
      <c r="H19" s="600"/>
      <c r="I19" s="600"/>
      <c r="J19" s="600"/>
      <c r="K19" s="600"/>
      <c r="L19" s="601"/>
      <c r="M19" s="601"/>
      <c r="N19" s="601"/>
      <c r="O19" s="601"/>
      <c r="P19" s="601"/>
      <c r="Q19" s="601"/>
      <c r="R19" s="601"/>
      <c r="S19" s="600"/>
      <c r="T19" s="600"/>
      <c r="U19" s="600"/>
      <c r="V19" s="600"/>
      <c r="W19" s="600"/>
      <c r="X19" s="600"/>
      <c r="Y19" s="600"/>
      <c r="Z19" s="600"/>
      <c r="AA19" s="600"/>
      <c r="AB19" s="600"/>
      <c r="AC19" s="600"/>
      <c r="AD19" s="600"/>
      <c r="AE19" s="600"/>
    </row>
    <row r="20" spans="1:31" ht="18.5" x14ac:dyDescent="0.35">
      <c r="B20" s="850"/>
      <c r="C20" s="262" t="s">
        <v>6</v>
      </c>
      <c r="D20" s="134">
        <v>0</v>
      </c>
      <c r="E20" s="851"/>
      <c r="F20" s="486"/>
      <c r="G20" s="600"/>
      <c r="H20" s="600"/>
      <c r="I20" s="600"/>
      <c r="J20" s="600"/>
      <c r="K20" s="600"/>
      <c r="L20" s="601"/>
      <c r="M20" s="601"/>
      <c r="N20" s="601"/>
      <c r="O20" s="601"/>
      <c r="P20" s="601"/>
      <c r="Q20" s="601"/>
      <c r="R20" s="601"/>
      <c r="S20" s="600"/>
      <c r="T20" s="600"/>
      <c r="U20" s="600"/>
      <c r="V20" s="600"/>
      <c r="W20" s="600"/>
      <c r="X20" s="600"/>
      <c r="Y20" s="600"/>
      <c r="Z20" s="600"/>
      <c r="AA20" s="600"/>
      <c r="AB20" s="600"/>
      <c r="AC20" s="600"/>
      <c r="AD20" s="600"/>
      <c r="AE20" s="600"/>
    </row>
    <row r="21" spans="1:31" ht="19" thickBot="1" x14ac:dyDescent="0.4">
      <c r="B21" s="843"/>
      <c r="C21" s="448" t="s">
        <v>38</v>
      </c>
      <c r="D21" s="420">
        <v>30</v>
      </c>
      <c r="E21" s="852"/>
      <c r="F21" s="486"/>
      <c r="G21" s="600"/>
      <c r="H21" s="600"/>
      <c r="I21" s="600"/>
      <c r="J21" s="600"/>
      <c r="K21" s="600"/>
      <c r="L21" s="601"/>
      <c r="M21" s="601"/>
      <c r="N21" s="601"/>
      <c r="O21" s="601"/>
      <c r="P21" s="601"/>
      <c r="Q21" s="601"/>
      <c r="R21" s="601"/>
      <c r="S21" s="600"/>
      <c r="T21" s="600"/>
      <c r="U21" s="600"/>
      <c r="V21" s="600"/>
      <c r="W21" s="600"/>
      <c r="X21" s="600"/>
      <c r="Y21" s="600"/>
      <c r="Z21" s="600"/>
      <c r="AA21" s="600"/>
      <c r="AB21" s="600"/>
      <c r="AC21" s="600"/>
      <c r="AD21" s="600"/>
      <c r="AE21" s="600"/>
    </row>
    <row r="22" spans="1:31" ht="18.5" x14ac:dyDescent="0.35">
      <c r="A22" s="61">
        <v>4</v>
      </c>
      <c r="B22" s="850" t="s">
        <v>99</v>
      </c>
      <c r="C22" s="262" t="s">
        <v>9</v>
      </c>
      <c r="D22" s="135">
        <v>30</v>
      </c>
      <c r="E22" s="853"/>
      <c r="F22" s="486"/>
      <c r="G22" s="600"/>
      <c r="H22" s="600"/>
      <c r="I22" s="600"/>
      <c r="J22" s="600"/>
      <c r="K22" s="600"/>
      <c r="L22" s="601"/>
      <c r="M22" s="601"/>
      <c r="N22" s="601"/>
      <c r="O22" s="601"/>
      <c r="P22" s="601"/>
      <c r="Q22" s="601"/>
      <c r="R22" s="601"/>
      <c r="S22" s="600"/>
      <c r="T22" s="600"/>
      <c r="U22" s="600"/>
      <c r="V22" s="600"/>
      <c r="W22" s="600"/>
      <c r="X22" s="600"/>
      <c r="Y22" s="600"/>
      <c r="Z22" s="600"/>
      <c r="AA22" s="600"/>
      <c r="AB22" s="600"/>
      <c r="AC22" s="600"/>
      <c r="AD22" s="600"/>
      <c r="AE22" s="600"/>
    </row>
    <row r="23" spans="1:31" ht="18.5" x14ac:dyDescent="0.35">
      <c r="B23" s="850"/>
      <c r="C23" s="289" t="s">
        <v>7</v>
      </c>
      <c r="D23" s="290">
        <v>20</v>
      </c>
      <c r="E23" s="851"/>
      <c r="F23" s="486"/>
      <c r="G23" s="600"/>
      <c r="H23" s="600"/>
      <c r="I23" s="600"/>
      <c r="J23" s="600"/>
      <c r="K23" s="600"/>
      <c r="L23" s="601"/>
      <c r="M23" s="601"/>
      <c r="N23" s="601"/>
      <c r="O23" s="601"/>
      <c r="P23" s="601"/>
      <c r="Q23" s="601"/>
      <c r="R23" s="601"/>
      <c r="S23" s="600"/>
      <c r="T23" s="600"/>
      <c r="U23" s="600"/>
      <c r="V23" s="600"/>
      <c r="W23" s="600"/>
      <c r="X23" s="600"/>
      <c r="Y23" s="600"/>
      <c r="Z23" s="600"/>
      <c r="AA23" s="600"/>
      <c r="AB23" s="600"/>
      <c r="AC23" s="600"/>
      <c r="AD23" s="600"/>
      <c r="AE23" s="600"/>
    </row>
    <row r="24" spans="1:31" ht="18.5" x14ac:dyDescent="0.35">
      <c r="B24" s="850"/>
      <c r="C24" s="263" t="s">
        <v>8</v>
      </c>
      <c r="D24" s="134">
        <v>0</v>
      </c>
      <c r="E24" s="851"/>
      <c r="F24" s="486"/>
      <c r="G24" s="600"/>
      <c r="H24" s="600"/>
      <c r="I24" s="600"/>
      <c r="J24" s="600"/>
      <c r="K24" s="600"/>
      <c r="L24" s="601"/>
      <c r="M24" s="601"/>
      <c r="N24" s="601"/>
      <c r="O24" s="601"/>
      <c r="P24" s="601"/>
      <c r="Q24" s="601"/>
      <c r="R24" s="601"/>
      <c r="S24" s="600"/>
      <c r="T24" s="600"/>
      <c r="U24" s="600"/>
      <c r="V24" s="600"/>
      <c r="W24" s="600"/>
      <c r="X24" s="600"/>
      <c r="Y24" s="600"/>
      <c r="Z24" s="600"/>
      <c r="AA24" s="600"/>
      <c r="AB24" s="600"/>
      <c r="AC24" s="600"/>
      <c r="AD24" s="600"/>
      <c r="AE24" s="600"/>
    </row>
    <row r="25" spans="1:31" ht="18.5" x14ac:dyDescent="0.35">
      <c r="B25" s="850"/>
      <c r="C25" s="344" t="s">
        <v>6</v>
      </c>
      <c r="D25" s="134">
        <v>0</v>
      </c>
      <c r="E25" s="851"/>
      <c r="F25" s="486"/>
      <c r="G25" s="600"/>
      <c r="H25" s="600"/>
      <c r="I25" s="600"/>
      <c r="J25" s="600"/>
      <c r="K25" s="600"/>
      <c r="L25" s="601"/>
      <c r="M25" s="601"/>
      <c r="N25" s="601"/>
      <c r="O25" s="601"/>
      <c r="P25" s="601"/>
      <c r="Q25" s="601"/>
      <c r="R25" s="601"/>
      <c r="S25" s="600"/>
      <c r="T25" s="600"/>
      <c r="U25" s="600"/>
      <c r="V25" s="600"/>
      <c r="W25" s="600"/>
      <c r="X25" s="600"/>
      <c r="Y25" s="600"/>
      <c r="Z25" s="600"/>
      <c r="AA25" s="600"/>
      <c r="AB25" s="600"/>
      <c r="AC25" s="600"/>
      <c r="AD25" s="600"/>
      <c r="AE25" s="600"/>
    </row>
    <row r="26" spans="1:31" ht="19" thickBot="1" x14ac:dyDescent="0.4">
      <c r="B26" s="843"/>
      <c r="C26" s="442" t="s">
        <v>38</v>
      </c>
      <c r="D26" s="420">
        <v>30</v>
      </c>
      <c r="E26" s="852"/>
      <c r="F26" s="486"/>
      <c r="G26" s="600"/>
      <c r="H26" s="600"/>
      <c r="I26" s="600"/>
      <c r="J26" s="600"/>
      <c r="K26" s="600"/>
      <c r="L26" s="601"/>
      <c r="M26" s="601"/>
      <c r="N26" s="601"/>
      <c r="O26" s="601"/>
      <c r="P26" s="601"/>
      <c r="Q26" s="601"/>
      <c r="R26" s="601"/>
      <c r="S26" s="600"/>
      <c r="T26" s="600"/>
      <c r="U26" s="600"/>
      <c r="V26" s="600"/>
      <c r="W26" s="600"/>
      <c r="X26" s="600"/>
      <c r="Y26" s="600"/>
      <c r="Z26" s="600"/>
      <c r="AA26" s="600"/>
      <c r="AB26" s="600"/>
      <c r="AC26" s="600"/>
      <c r="AD26" s="600"/>
      <c r="AE26" s="600"/>
    </row>
    <row r="27" spans="1:31" ht="18.5" x14ac:dyDescent="0.35">
      <c r="A27" s="61">
        <v>5</v>
      </c>
      <c r="B27" s="850" t="s">
        <v>120</v>
      </c>
      <c r="C27" s="344" t="s">
        <v>9</v>
      </c>
      <c r="D27" s="135">
        <v>50</v>
      </c>
      <c r="E27" s="853"/>
      <c r="F27" s="486"/>
      <c r="G27" s="600"/>
      <c r="H27" s="600"/>
      <c r="I27" s="600"/>
      <c r="J27" s="600"/>
      <c r="K27" s="600"/>
      <c r="L27" s="601"/>
      <c r="M27" s="601"/>
      <c r="N27" s="601"/>
      <c r="O27" s="601"/>
      <c r="P27" s="601"/>
      <c r="Q27" s="601"/>
      <c r="R27" s="601"/>
      <c r="S27" s="600"/>
      <c r="T27" s="600"/>
      <c r="U27" s="600"/>
      <c r="V27" s="600"/>
      <c r="W27" s="600"/>
      <c r="X27" s="600"/>
      <c r="Y27" s="600"/>
      <c r="Z27" s="600"/>
      <c r="AA27" s="600"/>
      <c r="AB27" s="600"/>
      <c r="AC27" s="600"/>
      <c r="AD27" s="600"/>
      <c r="AE27" s="600"/>
    </row>
    <row r="28" spans="1:31" ht="18.5" x14ac:dyDescent="0.35">
      <c r="B28" s="850"/>
      <c r="C28" s="262" t="s">
        <v>7</v>
      </c>
      <c r="D28" s="134">
        <v>40</v>
      </c>
      <c r="E28" s="851"/>
      <c r="F28" s="486"/>
      <c r="G28" s="600"/>
      <c r="H28" s="600"/>
      <c r="I28" s="600"/>
      <c r="J28" s="600"/>
      <c r="K28" s="600"/>
      <c r="L28" s="601"/>
      <c r="M28" s="601"/>
      <c r="N28" s="601"/>
      <c r="O28" s="601"/>
      <c r="P28" s="601"/>
      <c r="Q28" s="601"/>
      <c r="R28" s="601"/>
      <c r="S28" s="600"/>
      <c r="T28" s="600"/>
      <c r="U28" s="600"/>
      <c r="V28" s="600"/>
      <c r="W28" s="600"/>
      <c r="X28" s="600"/>
      <c r="Y28" s="600"/>
      <c r="Z28" s="600"/>
      <c r="AA28" s="600"/>
      <c r="AB28" s="600"/>
      <c r="AC28" s="600"/>
      <c r="AD28" s="600"/>
      <c r="AE28" s="600"/>
    </row>
    <row r="29" spans="1:31" ht="18.5" x14ac:dyDescent="0.35">
      <c r="B29" s="477"/>
      <c r="C29" s="263" t="s">
        <v>8</v>
      </c>
      <c r="D29" s="135">
        <v>10</v>
      </c>
      <c r="E29" s="851"/>
      <c r="F29" s="486"/>
      <c r="G29" s="600"/>
      <c r="H29" s="600"/>
      <c r="I29" s="600"/>
      <c r="J29" s="600"/>
      <c r="K29" s="600"/>
      <c r="L29" s="601"/>
      <c r="M29" s="601"/>
      <c r="N29" s="601"/>
      <c r="O29" s="601"/>
      <c r="P29" s="601"/>
      <c r="Q29" s="601"/>
      <c r="R29" s="601"/>
      <c r="S29" s="600"/>
      <c r="T29" s="600"/>
      <c r="U29" s="600"/>
      <c r="V29" s="600"/>
      <c r="W29" s="600"/>
      <c r="X29" s="600"/>
      <c r="Y29" s="600"/>
      <c r="Z29" s="600"/>
      <c r="AA29" s="600"/>
      <c r="AB29" s="600"/>
      <c r="AC29" s="600"/>
      <c r="AD29" s="600"/>
      <c r="AE29" s="600"/>
    </row>
    <row r="30" spans="1:31" ht="18.5" x14ac:dyDescent="0.35">
      <c r="B30" s="477"/>
      <c r="C30" s="263" t="s">
        <v>6</v>
      </c>
      <c r="D30" s="290">
        <v>0</v>
      </c>
      <c r="E30" s="851"/>
      <c r="F30" s="486"/>
      <c r="G30" s="600"/>
      <c r="H30" s="600"/>
      <c r="I30" s="600"/>
      <c r="J30" s="600"/>
      <c r="K30" s="600"/>
      <c r="L30" s="601"/>
      <c r="M30" s="601"/>
      <c r="N30" s="601"/>
      <c r="O30" s="601"/>
      <c r="P30" s="601"/>
      <c r="Q30" s="601"/>
      <c r="R30" s="601"/>
      <c r="S30" s="600"/>
      <c r="T30" s="600"/>
      <c r="U30" s="600"/>
      <c r="V30" s="600"/>
      <c r="W30" s="600"/>
      <c r="X30" s="600"/>
      <c r="Y30" s="600"/>
      <c r="Z30" s="600"/>
      <c r="AA30" s="600"/>
      <c r="AB30" s="600"/>
      <c r="AC30" s="600"/>
      <c r="AD30" s="600"/>
      <c r="AE30" s="600"/>
    </row>
    <row r="31" spans="1:31" ht="19" thickBot="1" x14ac:dyDescent="0.4">
      <c r="B31" s="481"/>
      <c r="C31" s="419" t="s">
        <v>38</v>
      </c>
      <c r="D31" s="351">
        <v>20</v>
      </c>
      <c r="E31" s="852"/>
      <c r="F31" s="486"/>
      <c r="G31" s="600"/>
      <c r="H31" s="600"/>
      <c r="I31" s="600"/>
      <c r="J31" s="600"/>
      <c r="K31" s="600"/>
      <c r="L31" s="601"/>
      <c r="M31" s="601"/>
      <c r="N31" s="601"/>
      <c r="O31" s="601"/>
      <c r="P31" s="601"/>
      <c r="Q31" s="601"/>
      <c r="R31" s="601"/>
      <c r="S31" s="600"/>
      <c r="T31" s="600"/>
      <c r="U31" s="600"/>
      <c r="V31" s="600"/>
      <c r="W31" s="600"/>
      <c r="X31" s="600"/>
      <c r="Y31" s="600"/>
      <c r="Z31" s="600"/>
      <c r="AA31" s="600"/>
      <c r="AB31" s="600"/>
      <c r="AC31" s="600"/>
      <c r="AD31" s="600"/>
      <c r="AE31" s="600"/>
    </row>
    <row r="32" spans="1:31" ht="18.5" x14ac:dyDescent="0.35">
      <c r="A32" s="61">
        <v>6</v>
      </c>
      <c r="B32" s="850" t="s">
        <v>809</v>
      </c>
      <c r="C32" s="262" t="s">
        <v>29</v>
      </c>
      <c r="D32" s="421">
        <v>0</v>
      </c>
      <c r="E32" s="853"/>
      <c r="F32" s="486"/>
      <c r="G32" s="600"/>
      <c r="H32" s="600"/>
      <c r="I32" s="600"/>
      <c r="J32" s="600"/>
      <c r="K32" s="600"/>
      <c r="L32" s="601"/>
      <c r="M32" s="601"/>
      <c r="N32" s="601"/>
      <c r="O32" s="601"/>
      <c r="P32" s="601"/>
      <c r="Q32" s="601"/>
      <c r="R32" s="601"/>
      <c r="S32" s="600"/>
      <c r="T32" s="600"/>
      <c r="U32" s="600"/>
      <c r="V32" s="600"/>
      <c r="W32" s="600"/>
      <c r="X32" s="600"/>
      <c r="Y32" s="600"/>
      <c r="Z32" s="600"/>
      <c r="AA32" s="600"/>
      <c r="AB32" s="600"/>
      <c r="AC32" s="600"/>
      <c r="AD32" s="600"/>
      <c r="AE32" s="600"/>
    </row>
    <row r="33" spans="1:31" ht="18.5" x14ac:dyDescent="0.35">
      <c r="B33" s="850"/>
      <c r="C33" s="263" t="s">
        <v>30</v>
      </c>
      <c r="D33" s="135">
        <v>20</v>
      </c>
      <c r="E33" s="851"/>
      <c r="F33" s="486"/>
      <c r="G33" s="600"/>
      <c r="H33" s="600"/>
      <c r="I33" s="600"/>
      <c r="J33" s="600"/>
      <c r="K33" s="600"/>
      <c r="L33" s="601"/>
      <c r="M33" s="601"/>
      <c r="N33" s="601"/>
      <c r="O33" s="601"/>
      <c r="P33" s="601"/>
      <c r="Q33" s="601"/>
      <c r="R33" s="601"/>
      <c r="S33" s="600"/>
      <c r="T33" s="600"/>
      <c r="U33" s="600"/>
      <c r="V33" s="600"/>
      <c r="W33" s="600"/>
      <c r="X33" s="600"/>
      <c r="Y33" s="600"/>
      <c r="Z33" s="600"/>
      <c r="AA33" s="600"/>
      <c r="AB33" s="600"/>
      <c r="AC33" s="600"/>
      <c r="AD33" s="600"/>
      <c r="AE33" s="600"/>
    </row>
    <row r="34" spans="1:31" ht="18.5" x14ac:dyDescent="0.35">
      <c r="B34" s="850"/>
      <c r="C34" s="289" t="s">
        <v>31</v>
      </c>
      <c r="D34" s="290">
        <v>50</v>
      </c>
      <c r="E34" s="851"/>
      <c r="F34" s="486"/>
      <c r="G34" s="600"/>
      <c r="H34" s="600"/>
      <c r="I34" s="600"/>
      <c r="J34" s="600"/>
      <c r="K34" s="600"/>
      <c r="L34" s="601"/>
      <c r="M34" s="601"/>
      <c r="N34" s="601"/>
      <c r="O34" s="601"/>
      <c r="P34" s="601"/>
      <c r="Q34" s="601"/>
      <c r="R34" s="601"/>
      <c r="S34" s="600"/>
      <c r="T34" s="600"/>
      <c r="U34" s="600"/>
      <c r="V34" s="600"/>
      <c r="W34" s="600"/>
      <c r="X34" s="600"/>
      <c r="Y34" s="600"/>
      <c r="Z34" s="600"/>
      <c r="AA34" s="600"/>
      <c r="AB34" s="600"/>
      <c r="AC34" s="600"/>
      <c r="AD34" s="600"/>
      <c r="AE34" s="600"/>
    </row>
    <row r="35" spans="1:31" ht="18.5" x14ac:dyDescent="0.35">
      <c r="B35" s="850"/>
      <c r="C35" s="263" t="s">
        <v>147</v>
      </c>
      <c r="D35" s="134">
        <v>80</v>
      </c>
      <c r="E35" s="851"/>
      <c r="F35" s="486"/>
      <c r="G35" s="600"/>
      <c r="H35" s="600"/>
      <c r="I35" s="600"/>
      <c r="J35" s="600"/>
      <c r="K35" s="600"/>
      <c r="L35" s="601"/>
      <c r="M35" s="601"/>
      <c r="N35" s="601"/>
      <c r="O35" s="601"/>
      <c r="P35" s="601"/>
      <c r="Q35" s="601"/>
      <c r="R35" s="601"/>
      <c r="S35" s="600"/>
      <c r="T35" s="600"/>
      <c r="U35" s="600"/>
      <c r="V35" s="600"/>
      <c r="W35" s="600"/>
      <c r="X35" s="600"/>
      <c r="Y35" s="600"/>
      <c r="Z35" s="600"/>
      <c r="AA35" s="600"/>
      <c r="AB35" s="600"/>
      <c r="AC35" s="600"/>
      <c r="AD35" s="600"/>
      <c r="AE35" s="600"/>
    </row>
    <row r="36" spans="1:31" ht="33" customHeight="1" thickBot="1" x14ac:dyDescent="0.4">
      <c r="B36" s="843"/>
      <c r="C36" s="346" t="s">
        <v>38</v>
      </c>
      <c r="D36" s="420">
        <v>80</v>
      </c>
      <c r="E36" s="852"/>
      <c r="F36" s="486"/>
      <c r="G36" s="600"/>
      <c r="H36" s="600"/>
      <c r="I36" s="600"/>
      <c r="J36" s="600"/>
      <c r="K36" s="600"/>
      <c r="L36" s="601"/>
      <c r="M36" s="601"/>
      <c r="N36" s="601"/>
      <c r="O36" s="601"/>
      <c r="P36" s="601"/>
      <c r="Q36" s="601"/>
      <c r="R36" s="601"/>
      <c r="S36" s="600"/>
      <c r="T36" s="600"/>
      <c r="U36" s="600"/>
      <c r="V36" s="600"/>
      <c r="W36" s="600"/>
      <c r="X36" s="600"/>
      <c r="Y36" s="600"/>
      <c r="Z36" s="600"/>
      <c r="AA36" s="600"/>
      <c r="AB36" s="600"/>
      <c r="AC36" s="600"/>
      <c r="AD36" s="600"/>
      <c r="AE36" s="600"/>
    </row>
    <row r="37" spans="1:31" ht="14.25" customHeight="1" x14ac:dyDescent="0.35">
      <c r="A37" s="61">
        <v>7</v>
      </c>
      <c r="B37" s="850" t="s">
        <v>33</v>
      </c>
      <c r="C37" s="344" t="s">
        <v>9</v>
      </c>
      <c r="D37" s="135">
        <v>50</v>
      </c>
      <c r="E37" s="853"/>
      <c r="F37" s="486"/>
      <c r="G37" s="600"/>
      <c r="H37" s="600"/>
      <c r="I37" s="600"/>
      <c r="J37" s="600"/>
      <c r="K37" s="600"/>
      <c r="L37" s="601"/>
      <c r="M37" s="601"/>
      <c r="N37" s="601"/>
      <c r="O37" s="601"/>
      <c r="P37" s="601"/>
      <c r="Q37" s="601"/>
      <c r="R37" s="601"/>
      <c r="S37" s="600"/>
      <c r="T37" s="600"/>
      <c r="U37" s="600"/>
      <c r="V37" s="600"/>
      <c r="W37" s="600"/>
      <c r="X37" s="600"/>
      <c r="Y37" s="600"/>
      <c r="Z37" s="600"/>
      <c r="AA37" s="600"/>
      <c r="AB37" s="600"/>
      <c r="AC37" s="600"/>
      <c r="AD37" s="600"/>
      <c r="AE37" s="600"/>
    </row>
    <row r="38" spans="1:31" ht="14.25" customHeight="1" x14ac:dyDescent="0.35">
      <c r="B38" s="850"/>
      <c r="C38" s="262" t="s">
        <v>7</v>
      </c>
      <c r="D38" s="134">
        <v>40</v>
      </c>
      <c r="E38" s="851"/>
      <c r="F38" s="486"/>
      <c r="G38" s="600"/>
      <c r="H38" s="600"/>
      <c r="I38" s="600"/>
      <c r="J38" s="600"/>
      <c r="K38" s="600"/>
      <c r="L38" s="601"/>
      <c r="M38" s="601"/>
      <c r="N38" s="601"/>
      <c r="O38" s="601"/>
      <c r="P38" s="601"/>
      <c r="Q38" s="601"/>
      <c r="R38" s="601"/>
      <c r="S38" s="600"/>
      <c r="T38" s="600"/>
      <c r="U38" s="600"/>
      <c r="V38" s="600"/>
      <c r="W38" s="600"/>
      <c r="X38" s="600"/>
      <c r="Y38" s="600"/>
      <c r="Z38" s="600"/>
      <c r="AA38" s="600"/>
      <c r="AB38" s="600"/>
      <c r="AC38" s="600"/>
      <c r="AD38" s="600"/>
      <c r="AE38" s="600"/>
    </row>
    <row r="39" spans="1:31" ht="18.5" x14ac:dyDescent="0.35">
      <c r="B39" s="850"/>
      <c r="C39" s="263" t="s">
        <v>8</v>
      </c>
      <c r="D39" s="134">
        <v>30</v>
      </c>
      <c r="E39" s="851"/>
      <c r="F39" s="486"/>
      <c r="G39" s="600"/>
      <c r="H39" s="600"/>
      <c r="I39" s="600"/>
      <c r="J39" s="600"/>
      <c r="K39" s="600"/>
      <c r="L39" s="601"/>
      <c r="M39" s="601"/>
      <c r="N39" s="601"/>
      <c r="O39" s="601"/>
      <c r="P39" s="601"/>
      <c r="Q39" s="601"/>
      <c r="R39" s="601"/>
      <c r="S39" s="600"/>
      <c r="T39" s="600"/>
      <c r="U39" s="600"/>
      <c r="V39" s="600"/>
      <c r="W39" s="600"/>
      <c r="X39" s="600"/>
      <c r="Y39" s="600"/>
      <c r="Z39" s="600"/>
      <c r="AA39" s="600"/>
      <c r="AB39" s="600"/>
      <c r="AC39" s="600"/>
      <c r="AD39" s="600"/>
      <c r="AE39" s="600"/>
    </row>
    <row r="40" spans="1:31" ht="19" thickBot="1" x14ac:dyDescent="0.4">
      <c r="B40" s="843"/>
      <c r="C40" s="419" t="s">
        <v>6</v>
      </c>
      <c r="D40" s="351">
        <v>0</v>
      </c>
      <c r="E40" s="852"/>
      <c r="F40" s="486"/>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ht="18.5" x14ac:dyDescent="0.35">
      <c r="A41" s="61">
        <v>8</v>
      </c>
      <c r="B41" s="850" t="s">
        <v>32</v>
      </c>
      <c r="C41" s="475" t="s">
        <v>0</v>
      </c>
      <c r="D41" s="421">
        <v>0</v>
      </c>
      <c r="E41" s="853"/>
      <c r="F41" s="486"/>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ht="33" customHeight="1" thickBot="1" x14ac:dyDescent="0.4">
      <c r="B42" s="843"/>
      <c r="C42" s="417" t="s">
        <v>1</v>
      </c>
      <c r="D42" s="420">
        <v>30</v>
      </c>
      <c r="E42" s="852"/>
      <c r="F42" s="486"/>
      <c r="G42" s="613"/>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ht="19" thickBot="1" x14ac:dyDescent="0.4">
      <c r="D43" s="74" t="s">
        <v>108</v>
      </c>
      <c r="E43" s="595">
        <f>SUM(E7:E42)</f>
        <v>0</v>
      </c>
      <c r="F43" s="486"/>
      <c r="G43" s="613"/>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ht="84.75" customHeight="1" x14ac:dyDescent="0.35">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2"/>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2"/>
      <c r="B46" s="600"/>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2"/>
      <c r="B47" s="600"/>
      <c r="C47" s="600"/>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2"/>
      <c r="B48" s="600"/>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2"/>
      <c r="B49" s="600"/>
      <c r="C49" s="600"/>
      <c r="D49" s="600"/>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2"/>
      <c r="B50" s="600"/>
      <c r="C50" s="600"/>
      <c r="D50" s="600"/>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0"/>
      <c r="C51" s="600"/>
      <c r="D51" s="600"/>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0"/>
      <c r="C52" s="600"/>
      <c r="D52" s="600"/>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0"/>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0"/>
      <c r="C54" s="600"/>
      <c r="D54" s="600"/>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0"/>
      <c r="C55" s="600"/>
      <c r="D55" s="600"/>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0"/>
      <c r="C56" s="600"/>
      <c r="D56" s="600"/>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0"/>
      <c r="C57" s="600"/>
      <c r="D57" s="600"/>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0"/>
      <c r="C58" s="600"/>
      <c r="D58" s="600"/>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0"/>
      <c r="C60" s="600"/>
      <c r="D60" s="600"/>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0"/>
      <c r="C61" s="600"/>
      <c r="D61" s="600"/>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0"/>
      <c r="C62" s="600"/>
      <c r="D62" s="600"/>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0"/>
      <c r="C63" s="600"/>
      <c r="D63" s="600"/>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0"/>
      <c r="C64" s="600"/>
      <c r="D64" s="600"/>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0"/>
      <c r="C65" s="600"/>
      <c r="D65" s="600"/>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0"/>
      <c r="C66" s="600"/>
      <c r="D66" s="600"/>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0"/>
      <c r="C67" s="600"/>
      <c r="D67" s="600"/>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0"/>
      <c r="C68" s="600"/>
      <c r="D68" s="600"/>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0"/>
      <c r="C69" s="600"/>
      <c r="D69" s="600"/>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0"/>
      <c r="C70" s="600"/>
      <c r="D70" s="600"/>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0"/>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0"/>
      <c r="C72" s="600"/>
      <c r="D72" s="600"/>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0"/>
      <c r="C73" s="600"/>
      <c r="D73" s="600"/>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0"/>
      <c r="C74" s="600"/>
      <c r="D74" s="600"/>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0"/>
      <c r="C75" s="600"/>
      <c r="D75" s="600"/>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0"/>
      <c r="C76" s="600"/>
      <c r="D76" s="600"/>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0"/>
      <c r="C77" s="600"/>
      <c r="D77" s="600"/>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0"/>
      <c r="C78" s="600"/>
      <c r="D78" s="600"/>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0"/>
      <c r="C79" s="600"/>
      <c r="D79" s="600"/>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0"/>
      <c r="C80" s="600"/>
      <c r="D80" s="600"/>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0"/>
      <c r="C81" s="600"/>
      <c r="D81" s="600"/>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0"/>
      <c r="C82" s="600"/>
      <c r="D82" s="600"/>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0"/>
      <c r="C83" s="600"/>
      <c r="D83" s="600"/>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0"/>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0"/>
      <c r="C85" s="600"/>
      <c r="D85" s="600"/>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0"/>
      <c r="C86" s="600"/>
      <c r="D86" s="600"/>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0"/>
      <c r="C87" s="600"/>
      <c r="D87" s="600"/>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0"/>
      <c r="C88" s="600"/>
      <c r="D88" s="600"/>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0"/>
      <c r="C89" s="600"/>
      <c r="D89" s="600"/>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0"/>
      <c r="C90" s="600"/>
      <c r="D90" s="600"/>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0"/>
      <c r="C91" s="600"/>
      <c r="D91" s="600"/>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0"/>
      <c r="C92" s="600"/>
      <c r="D92" s="600"/>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0"/>
      <c r="C93" s="600"/>
      <c r="D93" s="600"/>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0"/>
      <c r="C94" s="600"/>
      <c r="D94" s="600"/>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0"/>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0"/>
      <c r="C96" s="600"/>
      <c r="D96" s="600"/>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0"/>
      <c r="C97" s="600"/>
      <c r="D97" s="600"/>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0"/>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9">
    <mergeCell ref="B5:E5"/>
    <mergeCell ref="E22:E26"/>
    <mergeCell ref="E27:E31"/>
    <mergeCell ref="E32:E36"/>
    <mergeCell ref="E37:E40"/>
    <mergeCell ref="E41:E42"/>
    <mergeCell ref="B2:E2"/>
    <mergeCell ref="B3:E4"/>
    <mergeCell ref="B7:B9"/>
    <mergeCell ref="B41:B42"/>
    <mergeCell ref="B27:B28"/>
    <mergeCell ref="B37:B40"/>
    <mergeCell ref="B32:B36"/>
    <mergeCell ref="B12:B14"/>
    <mergeCell ref="B17:B21"/>
    <mergeCell ref="B22:B26"/>
    <mergeCell ref="E7:E11"/>
    <mergeCell ref="E12:E16"/>
    <mergeCell ref="E17:E21"/>
  </mergeCells>
  <dataValidations count="8">
    <dataValidation type="list" allowBlank="1" showInputMessage="1" showErrorMessage="1" sqref="E7:E11" xr:uid="{00000000-0002-0000-0C00-000000000000}">
      <formula1>$D$7:$D$11</formula1>
    </dataValidation>
    <dataValidation type="list" allowBlank="1" showInputMessage="1" showErrorMessage="1" sqref="E12:E16" xr:uid="{00000000-0002-0000-0C00-000001000000}">
      <formula1>$D$12:$D$16</formula1>
    </dataValidation>
    <dataValidation type="list" allowBlank="1" showInputMessage="1" showErrorMessage="1" sqref="E17:E21" xr:uid="{00000000-0002-0000-0C00-000002000000}">
      <formula1>$D$17:$D$21</formula1>
    </dataValidation>
    <dataValidation type="list" allowBlank="1" showInputMessage="1" showErrorMessage="1" sqref="E22:E26" xr:uid="{00000000-0002-0000-0C00-000003000000}">
      <formula1>$D$22:$D$26</formula1>
    </dataValidation>
    <dataValidation type="list" allowBlank="1" showInputMessage="1" showErrorMessage="1" sqref="E27:E31" xr:uid="{00000000-0002-0000-0C00-000004000000}">
      <formula1>$D$27:$D$31</formula1>
    </dataValidation>
    <dataValidation type="list" allowBlank="1" showInputMessage="1" showErrorMessage="1" sqref="E32:E36" xr:uid="{00000000-0002-0000-0C00-000005000000}">
      <formula1>$D$32:$D$36</formula1>
    </dataValidation>
    <dataValidation type="list" allowBlank="1" showInputMessage="1" showErrorMessage="1" sqref="E37:E40" xr:uid="{00000000-0002-0000-0C00-000006000000}">
      <formula1>$D$37:$D$40</formula1>
    </dataValidation>
    <dataValidation type="list" allowBlank="1" showInputMessage="1" showErrorMessage="1" sqref="E41:E42" xr:uid="{00000000-0002-0000-0C00-000007000000}">
      <formula1>$D$41:$D$42</formula1>
    </dataValidation>
  </dataValidations>
  <pageMargins left="0.25" right="0.25" top="0.75" bottom="0.75" header="0.3" footer="0.3"/>
  <pageSetup scale="5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3" tint="0.79998168889431442"/>
    <pageSetUpPr fitToPage="1"/>
  </sheetPr>
  <dimension ref="A1:AE100"/>
  <sheetViews>
    <sheetView showGridLines="0" topLeftCell="A4" zoomScale="80" zoomScaleNormal="80" zoomScaleSheetLayoutView="100" workbookViewId="0">
      <selection activeCell="B4" sqref="B4:E4"/>
    </sheetView>
  </sheetViews>
  <sheetFormatPr defaultColWidth="9.08984375" defaultRowHeight="14.5" x14ac:dyDescent="0.35"/>
  <cols>
    <col min="1" max="1" width="2.36328125" style="61" bestFit="1" customWidth="1"/>
    <col min="2" max="2" width="65.90625" style="22" customWidth="1"/>
    <col min="3" max="3" width="39.6328125" style="56" customWidth="1"/>
    <col min="4" max="4" width="15.54296875" style="56" customWidth="1"/>
    <col min="5" max="5" width="14.54296875" style="22" customWidth="1"/>
    <col min="6" max="6" width="9.08984375" style="22"/>
    <col min="7" max="7" width="23.453125" style="22" customWidth="1"/>
    <col min="8" max="22" width="9.08984375" style="22"/>
    <col min="23" max="16384" width="9.08984375" style="33"/>
  </cols>
  <sheetData>
    <row r="1" spans="1:31" ht="18.5" x14ac:dyDescent="0.45">
      <c r="B1" s="23" t="s">
        <v>132</v>
      </c>
      <c r="E1" s="4">
        <v>10</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27.75" customHeight="1" x14ac:dyDescent="0.35">
      <c r="B2" s="861" t="s">
        <v>717</v>
      </c>
      <c r="C2" s="861"/>
      <c r="D2" s="861"/>
      <c r="E2" s="861"/>
      <c r="F2" s="228"/>
      <c r="G2" s="627"/>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11.75" customHeight="1" x14ac:dyDescent="0.35">
      <c r="B3" s="821" t="s">
        <v>1076</v>
      </c>
      <c r="C3" s="821"/>
      <c r="D3" s="821"/>
      <c r="E3" s="821"/>
      <c r="F3" s="200"/>
      <c r="G3" s="628"/>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63.75" customHeight="1" x14ac:dyDescent="0.35">
      <c r="B4" s="862" t="s">
        <v>839</v>
      </c>
      <c r="C4" s="862"/>
      <c r="D4" s="862"/>
      <c r="E4" s="862"/>
      <c r="F4" s="200"/>
      <c r="G4" s="628"/>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ht="42" customHeight="1" x14ac:dyDescent="0.35">
      <c r="A5" s="22"/>
      <c r="B5" s="804" t="s">
        <v>1050</v>
      </c>
      <c r="C5" s="804"/>
      <c r="D5" s="804"/>
      <c r="E5" s="804"/>
      <c r="G5" s="600"/>
      <c r="H5" s="600"/>
      <c r="I5" s="600"/>
      <c r="J5" s="600"/>
      <c r="K5" s="600"/>
      <c r="L5" s="601"/>
      <c r="M5" s="601"/>
      <c r="N5" s="601"/>
      <c r="O5" s="601"/>
      <c r="P5" s="600"/>
      <c r="Q5" s="600"/>
      <c r="R5" s="600"/>
      <c r="S5" s="600"/>
      <c r="T5" s="600"/>
      <c r="U5" s="600"/>
      <c r="V5" s="600"/>
      <c r="W5" s="600"/>
      <c r="X5" s="600"/>
      <c r="Y5" s="600"/>
      <c r="Z5" s="600"/>
      <c r="AA5" s="600"/>
      <c r="AB5" s="600"/>
      <c r="AC5" s="600"/>
      <c r="AD5" s="600"/>
      <c r="AE5" s="600"/>
    </row>
    <row r="6" spans="1:31" x14ac:dyDescent="0.35">
      <c r="G6" s="600"/>
      <c r="H6" s="600"/>
      <c r="I6" s="600"/>
      <c r="J6" s="600"/>
      <c r="K6" s="600"/>
      <c r="L6" s="601"/>
      <c r="M6" s="601"/>
      <c r="N6" s="601"/>
      <c r="O6" s="601"/>
      <c r="P6" s="600"/>
      <c r="Q6" s="600"/>
      <c r="R6" s="600"/>
      <c r="S6" s="600"/>
      <c r="T6" s="600"/>
      <c r="U6" s="600"/>
      <c r="V6" s="600"/>
      <c r="W6" s="600"/>
      <c r="X6" s="600"/>
      <c r="Y6" s="600"/>
      <c r="Z6" s="600"/>
      <c r="AA6" s="600"/>
      <c r="AB6" s="600"/>
      <c r="AC6" s="600"/>
      <c r="AD6" s="600"/>
      <c r="AE6" s="600"/>
    </row>
    <row r="7" spans="1:31" ht="15.5" x14ac:dyDescent="0.35">
      <c r="B7" s="745" t="s">
        <v>2</v>
      </c>
      <c r="C7" s="745" t="s">
        <v>242</v>
      </c>
      <c r="D7" s="745" t="s">
        <v>18</v>
      </c>
      <c r="E7" s="746" t="s">
        <v>243</v>
      </c>
      <c r="F7" s="60"/>
      <c r="G7" s="600"/>
      <c r="H7" s="600"/>
      <c r="I7" s="600"/>
      <c r="J7" s="600"/>
      <c r="K7" s="600"/>
      <c r="L7" s="601"/>
      <c r="M7" s="601"/>
      <c r="N7" s="601"/>
      <c r="O7" s="601"/>
      <c r="P7" s="600"/>
      <c r="Q7" s="600"/>
      <c r="R7" s="600"/>
      <c r="S7" s="600"/>
      <c r="T7" s="600"/>
      <c r="U7" s="600"/>
      <c r="V7" s="600"/>
      <c r="W7" s="600"/>
      <c r="X7" s="600"/>
      <c r="Y7" s="600"/>
      <c r="Z7" s="600"/>
      <c r="AA7" s="600"/>
      <c r="AB7" s="600"/>
      <c r="AC7" s="600"/>
      <c r="AD7" s="600"/>
      <c r="AE7" s="600"/>
    </row>
    <row r="8" spans="1:31" x14ac:dyDescent="0.35">
      <c r="A8" s="235">
        <v>1</v>
      </c>
      <c r="B8" s="823" t="s">
        <v>153</v>
      </c>
      <c r="C8" s="67" t="s">
        <v>7</v>
      </c>
      <c r="D8" s="68">
        <v>50</v>
      </c>
      <c r="E8" s="827"/>
      <c r="G8" s="600"/>
      <c r="H8" s="600"/>
      <c r="I8" s="600"/>
      <c r="J8" s="600"/>
      <c r="K8" s="600"/>
      <c r="L8" s="601"/>
      <c r="M8" s="601"/>
      <c r="N8" s="601"/>
      <c r="O8" s="601"/>
      <c r="P8" s="600"/>
      <c r="Q8" s="600"/>
      <c r="R8" s="600"/>
      <c r="S8" s="600"/>
      <c r="T8" s="600"/>
      <c r="U8" s="600"/>
      <c r="V8" s="600"/>
      <c r="W8" s="600"/>
      <c r="X8" s="600"/>
      <c r="Y8" s="600"/>
      <c r="Z8" s="600"/>
      <c r="AA8" s="600"/>
      <c r="AB8" s="600"/>
      <c r="AC8" s="600"/>
      <c r="AD8" s="600"/>
      <c r="AE8" s="600"/>
    </row>
    <row r="9" spans="1:31" x14ac:dyDescent="0.35">
      <c r="A9" s="235"/>
      <c r="B9" s="815"/>
      <c r="C9" s="69" t="s">
        <v>8</v>
      </c>
      <c r="D9" s="70">
        <v>30</v>
      </c>
      <c r="E9" s="827"/>
      <c r="G9" s="600"/>
      <c r="H9" s="600"/>
      <c r="I9" s="600"/>
      <c r="J9" s="600"/>
      <c r="K9" s="600"/>
      <c r="L9" s="601"/>
      <c r="M9" s="601"/>
      <c r="N9" s="601"/>
      <c r="O9" s="601"/>
      <c r="P9" s="600"/>
      <c r="Q9" s="600"/>
      <c r="R9" s="600"/>
      <c r="S9" s="600"/>
      <c r="T9" s="600"/>
      <c r="U9" s="600"/>
      <c r="V9" s="600"/>
      <c r="W9" s="600"/>
      <c r="X9" s="600"/>
      <c r="Y9" s="600"/>
      <c r="Z9" s="600"/>
      <c r="AA9" s="600"/>
      <c r="AB9" s="600"/>
      <c r="AC9" s="600"/>
      <c r="AD9" s="600"/>
      <c r="AE9" s="600"/>
    </row>
    <row r="10" spans="1:31" ht="15" thickBot="1" x14ac:dyDescent="0.4">
      <c r="A10" s="235"/>
      <c r="B10" s="816"/>
      <c r="C10" s="315" t="s">
        <v>6</v>
      </c>
      <c r="D10" s="311">
        <v>0</v>
      </c>
      <c r="E10" s="825"/>
      <c r="G10" s="600"/>
      <c r="H10" s="600"/>
      <c r="I10" s="600"/>
      <c r="J10" s="600"/>
      <c r="K10" s="600"/>
      <c r="L10" s="601"/>
      <c r="M10" s="601"/>
      <c r="N10" s="601"/>
      <c r="O10" s="601"/>
      <c r="P10" s="600"/>
      <c r="Q10" s="600"/>
      <c r="R10" s="600"/>
      <c r="S10" s="600"/>
      <c r="T10" s="600"/>
      <c r="U10" s="600"/>
      <c r="V10" s="600"/>
      <c r="W10" s="600"/>
      <c r="X10" s="600"/>
      <c r="Y10" s="600"/>
      <c r="Z10" s="600"/>
      <c r="AA10" s="600"/>
      <c r="AB10" s="600"/>
      <c r="AC10" s="600"/>
      <c r="AD10" s="600"/>
      <c r="AE10" s="600"/>
    </row>
    <row r="11" spans="1:31" ht="15.75" customHeight="1" x14ac:dyDescent="0.35">
      <c r="A11" s="235">
        <v>2</v>
      </c>
      <c r="B11" s="815" t="s">
        <v>22</v>
      </c>
      <c r="C11" s="79" t="s">
        <v>7</v>
      </c>
      <c r="D11" s="227">
        <v>50</v>
      </c>
      <c r="E11" s="824"/>
      <c r="G11" s="600"/>
      <c r="H11" s="600"/>
      <c r="I11" s="600"/>
      <c r="J11" s="600"/>
      <c r="K11" s="600"/>
      <c r="L11" s="601"/>
      <c r="M11" s="601"/>
      <c r="N11" s="601"/>
      <c r="O11" s="601"/>
      <c r="P11" s="600"/>
      <c r="Q11" s="600"/>
      <c r="R11" s="600"/>
      <c r="S11" s="600"/>
      <c r="T11" s="600"/>
      <c r="U11" s="600"/>
      <c r="V11" s="600"/>
      <c r="W11" s="600"/>
      <c r="X11" s="600"/>
      <c r="Y11" s="600"/>
      <c r="Z11" s="600"/>
      <c r="AA11" s="600"/>
      <c r="AB11" s="600"/>
      <c r="AC11" s="600"/>
      <c r="AD11" s="600"/>
      <c r="AE11" s="600"/>
    </row>
    <row r="12" spans="1:31" x14ac:dyDescent="0.35">
      <c r="A12" s="235"/>
      <c r="B12" s="815"/>
      <c r="C12" s="69" t="s">
        <v>8</v>
      </c>
      <c r="D12" s="80">
        <v>30</v>
      </c>
      <c r="E12" s="827"/>
      <c r="G12" s="600"/>
      <c r="H12" s="600"/>
      <c r="I12" s="600"/>
      <c r="J12" s="600"/>
      <c r="K12" s="600"/>
      <c r="L12" s="601"/>
      <c r="M12" s="601"/>
      <c r="N12" s="601"/>
      <c r="O12" s="601"/>
      <c r="P12" s="600"/>
      <c r="Q12" s="600"/>
      <c r="R12" s="600"/>
      <c r="S12" s="600"/>
      <c r="T12" s="600"/>
      <c r="U12" s="600"/>
      <c r="V12" s="600"/>
      <c r="W12" s="600"/>
      <c r="X12" s="600"/>
      <c r="Y12" s="600"/>
      <c r="Z12" s="600"/>
      <c r="AA12" s="600"/>
      <c r="AB12" s="600"/>
      <c r="AC12" s="600"/>
      <c r="AD12" s="600"/>
      <c r="AE12" s="600"/>
    </row>
    <row r="13" spans="1:31" ht="15" thickBot="1" x14ac:dyDescent="0.4">
      <c r="A13" s="235"/>
      <c r="B13" s="816"/>
      <c r="C13" s="315" t="s">
        <v>6</v>
      </c>
      <c r="D13" s="321">
        <v>0</v>
      </c>
      <c r="E13" s="825"/>
      <c r="G13" s="600"/>
      <c r="H13" s="600"/>
      <c r="I13" s="600"/>
      <c r="J13" s="600"/>
      <c r="K13" s="600"/>
      <c r="L13" s="601"/>
      <c r="M13" s="601"/>
      <c r="N13" s="601"/>
      <c r="O13" s="601"/>
      <c r="P13" s="600"/>
      <c r="Q13" s="600"/>
      <c r="R13" s="600"/>
      <c r="S13" s="600"/>
      <c r="T13" s="600"/>
      <c r="U13" s="600"/>
      <c r="V13" s="600"/>
      <c r="W13" s="600"/>
      <c r="X13" s="600"/>
      <c r="Y13" s="600"/>
      <c r="Z13" s="600"/>
      <c r="AA13" s="600"/>
      <c r="AB13" s="600"/>
      <c r="AC13" s="600"/>
      <c r="AD13" s="600"/>
      <c r="AE13" s="600"/>
    </row>
    <row r="14" spans="1:31" x14ac:dyDescent="0.35">
      <c r="A14" s="235">
        <v>3</v>
      </c>
      <c r="B14" s="815" t="s">
        <v>121</v>
      </c>
      <c r="C14" s="79" t="s">
        <v>0</v>
      </c>
      <c r="D14" s="80">
        <v>0</v>
      </c>
      <c r="E14" s="824"/>
      <c r="G14" s="600"/>
      <c r="H14" s="600"/>
      <c r="I14" s="600"/>
      <c r="J14" s="600"/>
      <c r="K14" s="600"/>
      <c r="L14" s="601"/>
      <c r="M14" s="601"/>
      <c r="N14" s="601"/>
      <c r="O14" s="601"/>
      <c r="P14" s="600"/>
      <c r="Q14" s="600"/>
      <c r="R14" s="600"/>
      <c r="S14" s="600"/>
      <c r="T14" s="600"/>
      <c r="U14" s="600"/>
      <c r="V14" s="600"/>
      <c r="W14" s="600"/>
      <c r="X14" s="600"/>
      <c r="Y14" s="600"/>
      <c r="Z14" s="600"/>
      <c r="AA14" s="600"/>
      <c r="AB14" s="600"/>
      <c r="AC14" s="600"/>
      <c r="AD14" s="600"/>
      <c r="AE14" s="600"/>
    </row>
    <row r="15" spans="1:31" ht="15" customHeight="1" thickBot="1" x14ac:dyDescent="0.4">
      <c r="A15" s="235"/>
      <c r="B15" s="816"/>
      <c r="C15" s="315" t="s">
        <v>1</v>
      </c>
      <c r="D15" s="321">
        <v>40</v>
      </c>
      <c r="E15" s="825"/>
      <c r="G15" s="600"/>
      <c r="H15" s="600"/>
      <c r="I15" s="600"/>
      <c r="J15" s="600"/>
      <c r="K15" s="600"/>
      <c r="L15" s="601"/>
      <c r="M15" s="601"/>
      <c r="N15" s="601"/>
      <c r="O15" s="601"/>
      <c r="P15" s="600"/>
      <c r="Q15" s="600"/>
      <c r="R15" s="600"/>
      <c r="S15" s="600"/>
      <c r="T15" s="600"/>
      <c r="U15" s="600"/>
      <c r="V15" s="600"/>
      <c r="W15" s="600"/>
      <c r="X15" s="600"/>
      <c r="Y15" s="600"/>
      <c r="Z15" s="600"/>
      <c r="AA15" s="600"/>
      <c r="AB15" s="600"/>
      <c r="AC15" s="600"/>
      <c r="AD15" s="600"/>
      <c r="AE15" s="600"/>
    </row>
    <row r="16" spans="1:31" ht="15.75" customHeight="1" x14ac:dyDescent="0.35">
      <c r="A16" s="235">
        <v>4</v>
      </c>
      <c r="B16" s="815" t="s">
        <v>122</v>
      </c>
      <c r="C16" s="169" t="s">
        <v>20</v>
      </c>
      <c r="D16" s="80">
        <v>50</v>
      </c>
      <c r="E16" s="824"/>
      <c r="G16" s="600"/>
      <c r="H16" s="600"/>
      <c r="I16" s="600"/>
      <c r="J16" s="600"/>
      <c r="K16" s="600"/>
      <c r="L16" s="601"/>
      <c r="M16" s="601"/>
      <c r="N16" s="601"/>
      <c r="O16" s="601"/>
      <c r="P16" s="600"/>
      <c r="Q16" s="600"/>
      <c r="R16" s="600"/>
      <c r="S16" s="600"/>
      <c r="T16" s="600"/>
      <c r="U16" s="600"/>
      <c r="V16" s="600"/>
      <c r="W16" s="600"/>
      <c r="X16" s="600"/>
      <c r="Y16" s="600"/>
      <c r="Z16" s="600"/>
      <c r="AA16" s="600"/>
      <c r="AB16" s="600"/>
      <c r="AC16" s="600"/>
      <c r="AD16" s="600"/>
      <c r="AE16" s="600"/>
    </row>
    <row r="17" spans="1:31" x14ac:dyDescent="0.35">
      <c r="A17" s="235"/>
      <c r="B17" s="815"/>
      <c r="C17" s="83" t="s">
        <v>19</v>
      </c>
      <c r="D17" s="70">
        <v>40</v>
      </c>
      <c r="E17" s="827"/>
      <c r="G17" s="600"/>
      <c r="H17" s="600"/>
      <c r="I17" s="600"/>
      <c r="J17" s="600"/>
      <c r="K17" s="600"/>
      <c r="L17" s="601"/>
      <c r="M17" s="601"/>
      <c r="N17" s="601"/>
      <c r="O17" s="601"/>
      <c r="P17" s="600"/>
      <c r="Q17" s="600"/>
      <c r="R17" s="600"/>
      <c r="S17" s="600"/>
      <c r="T17" s="600"/>
      <c r="U17" s="600"/>
      <c r="V17" s="600"/>
      <c r="W17" s="600"/>
      <c r="X17" s="600"/>
      <c r="Y17" s="600"/>
      <c r="Z17" s="600"/>
      <c r="AA17" s="600"/>
      <c r="AB17" s="600"/>
      <c r="AC17" s="600"/>
      <c r="AD17" s="600"/>
      <c r="AE17" s="600"/>
    </row>
    <row r="18" spans="1:31" ht="15" thickBot="1" x14ac:dyDescent="0.4">
      <c r="A18" s="235"/>
      <c r="B18" s="816"/>
      <c r="C18" s="314" t="s">
        <v>1</v>
      </c>
      <c r="D18" s="321">
        <v>0</v>
      </c>
      <c r="E18" s="825"/>
      <c r="G18" s="600"/>
      <c r="H18" s="600"/>
      <c r="I18" s="600"/>
      <c r="J18" s="600"/>
      <c r="K18" s="600"/>
      <c r="L18" s="601"/>
      <c r="M18" s="601"/>
      <c r="N18" s="601"/>
      <c r="O18" s="601"/>
      <c r="P18" s="600"/>
      <c r="Q18" s="600"/>
      <c r="R18" s="600"/>
      <c r="S18" s="600"/>
      <c r="T18" s="600"/>
      <c r="U18" s="600"/>
      <c r="V18" s="600"/>
      <c r="W18" s="600"/>
      <c r="X18" s="600"/>
      <c r="Y18" s="600"/>
      <c r="Z18" s="600"/>
      <c r="AA18" s="600"/>
      <c r="AB18" s="600"/>
      <c r="AC18" s="600"/>
      <c r="AD18" s="600"/>
      <c r="AE18" s="600"/>
    </row>
    <row r="19" spans="1:31" ht="15" customHeight="1" x14ac:dyDescent="0.35">
      <c r="A19" s="235">
        <v>5</v>
      </c>
      <c r="B19" s="815" t="s">
        <v>21</v>
      </c>
      <c r="C19" s="169" t="s">
        <v>125</v>
      </c>
      <c r="D19" s="80">
        <v>0</v>
      </c>
      <c r="E19" s="824"/>
      <c r="G19" s="600"/>
      <c r="H19" s="600"/>
      <c r="I19" s="600"/>
      <c r="J19" s="600"/>
      <c r="K19" s="600"/>
      <c r="L19" s="601"/>
      <c r="M19" s="601"/>
      <c r="N19" s="601"/>
      <c r="O19" s="601"/>
      <c r="P19" s="600"/>
      <c r="Q19" s="600"/>
      <c r="R19" s="600"/>
      <c r="S19" s="600"/>
      <c r="T19" s="600"/>
      <c r="U19" s="600"/>
      <c r="V19" s="600"/>
      <c r="W19" s="600"/>
      <c r="X19" s="600"/>
      <c r="Y19" s="600"/>
      <c r="Z19" s="600"/>
      <c r="AA19" s="600"/>
      <c r="AB19" s="600"/>
      <c r="AC19" s="600"/>
      <c r="AD19" s="600"/>
      <c r="AE19" s="600"/>
    </row>
    <row r="20" spans="1:31" x14ac:dyDescent="0.35">
      <c r="A20" s="235"/>
      <c r="B20" s="815"/>
      <c r="C20" s="69" t="s">
        <v>251</v>
      </c>
      <c r="D20" s="70">
        <v>30</v>
      </c>
      <c r="E20" s="827"/>
      <c r="G20" s="600"/>
      <c r="H20" s="600"/>
      <c r="I20" s="600"/>
      <c r="J20" s="600"/>
      <c r="K20" s="600"/>
      <c r="L20" s="601"/>
      <c r="M20" s="601"/>
      <c r="N20" s="601"/>
      <c r="O20" s="601"/>
      <c r="P20" s="600"/>
      <c r="Q20" s="600"/>
      <c r="R20" s="600"/>
      <c r="S20" s="600"/>
      <c r="T20" s="600"/>
      <c r="U20" s="600"/>
      <c r="V20" s="600"/>
      <c r="W20" s="600"/>
      <c r="X20" s="600"/>
      <c r="Y20" s="600"/>
      <c r="Z20" s="600"/>
      <c r="AA20" s="600"/>
      <c r="AB20" s="600"/>
      <c r="AC20" s="600"/>
      <c r="AD20" s="600"/>
      <c r="AE20" s="600"/>
    </row>
    <row r="21" spans="1:31" x14ac:dyDescent="0.35">
      <c r="A21" s="235"/>
      <c r="B21" s="815"/>
      <c r="C21" s="69" t="s">
        <v>124</v>
      </c>
      <c r="D21" s="80">
        <v>50</v>
      </c>
      <c r="E21" s="827"/>
      <c r="G21" s="600"/>
      <c r="H21" s="600"/>
      <c r="I21" s="600"/>
      <c r="J21" s="600"/>
      <c r="K21" s="600"/>
      <c r="L21" s="601"/>
      <c r="M21" s="601"/>
      <c r="N21" s="601"/>
      <c r="O21" s="601"/>
      <c r="P21" s="600"/>
      <c r="Q21" s="600"/>
      <c r="R21" s="600"/>
      <c r="S21" s="600"/>
      <c r="T21" s="600"/>
      <c r="U21" s="600"/>
      <c r="V21" s="600"/>
      <c r="W21" s="600"/>
      <c r="X21" s="600"/>
      <c r="Y21" s="600"/>
      <c r="Z21" s="600"/>
      <c r="AA21" s="600"/>
      <c r="AB21" s="600"/>
      <c r="AC21" s="600"/>
      <c r="AD21" s="600"/>
      <c r="AE21" s="600"/>
    </row>
    <row r="22" spans="1:31" ht="15" thickBot="1" x14ac:dyDescent="0.4">
      <c r="A22" s="235"/>
      <c r="B22" s="816"/>
      <c r="C22" s="315" t="s">
        <v>38</v>
      </c>
      <c r="D22" s="321">
        <v>50</v>
      </c>
      <c r="E22" s="825"/>
      <c r="G22" s="600"/>
      <c r="H22" s="600"/>
      <c r="I22" s="600"/>
      <c r="J22" s="600"/>
      <c r="K22" s="600"/>
      <c r="L22" s="601"/>
      <c r="M22" s="601"/>
      <c r="N22" s="601"/>
      <c r="O22" s="601"/>
      <c r="P22" s="600"/>
      <c r="Q22" s="600"/>
      <c r="R22" s="600"/>
      <c r="S22" s="600"/>
      <c r="T22" s="600"/>
      <c r="U22" s="600"/>
      <c r="V22" s="600"/>
      <c r="W22" s="600"/>
      <c r="X22" s="600"/>
      <c r="Y22" s="600"/>
      <c r="Z22" s="600"/>
      <c r="AA22" s="600"/>
      <c r="AB22" s="600"/>
      <c r="AC22" s="600"/>
      <c r="AD22" s="600"/>
      <c r="AE22" s="600"/>
    </row>
    <row r="23" spans="1:31" ht="15" customHeight="1" x14ac:dyDescent="0.35">
      <c r="A23" s="235">
        <v>6</v>
      </c>
      <c r="B23" s="815" t="s">
        <v>265</v>
      </c>
      <c r="C23" s="79" t="s">
        <v>0</v>
      </c>
      <c r="D23" s="227">
        <v>0</v>
      </c>
      <c r="E23" s="824"/>
      <c r="G23" s="600"/>
      <c r="H23" s="600"/>
      <c r="I23" s="600"/>
      <c r="J23" s="600"/>
      <c r="K23" s="600"/>
      <c r="L23" s="601"/>
      <c r="M23" s="601"/>
      <c r="N23" s="601"/>
      <c r="O23" s="601"/>
      <c r="P23" s="600"/>
      <c r="Q23" s="600"/>
      <c r="R23" s="600"/>
      <c r="S23" s="600"/>
      <c r="T23" s="600"/>
      <c r="U23" s="600"/>
      <c r="V23" s="600"/>
      <c r="W23" s="600"/>
      <c r="X23" s="600"/>
      <c r="Y23" s="600"/>
      <c r="Z23" s="600"/>
      <c r="AA23" s="600"/>
      <c r="AB23" s="600"/>
      <c r="AC23" s="600"/>
      <c r="AD23" s="600"/>
      <c r="AE23" s="600"/>
    </row>
    <row r="24" spans="1:31" x14ac:dyDescent="0.35">
      <c r="A24" s="235"/>
      <c r="B24" s="815"/>
      <c r="C24" s="169" t="s">
        <v>1</v>
      </c>
      <c r="D24" s="80">
        <v>50</v>
      </c>
      <c r="E24" s="827"/>
      <c r="G24" s="600"/>
      <c r="H24" s="600"/>
      <c r="I24" s="600"/>
      <c r="J24" s="600"/>
      <c r="K24" s="600"/>
      <c r="L24" s="601"/>
      <c r="M24" s="601"/>
      <c r="N24" s="601"/>
      <c r="O24" s="601"/>
      <c r="P24" s="600"/>
      <c r="Q24" s="600"/>
      <c r="R24" s="600"/>
      <c r="S24" s="600"/>
      <c r="T24" s="600"/>
      <c r="U24" s="600"/>
      <c r="V24" s="600"/>
      <c r="W24" s="600"/>
      <c r="X24" s="600"/>
      <c r="Y24" s="600"/>
      <c r="Z24" s="600"/>
      <c r="AA24" s="600"/>
      <c r="AB24" s="600"/>
      <c r="AC24" s="600"/>
      <c r="AD24" s="600"/>
      <c r="AE24" s="600"/>
    </row>
    <row r="25" spans="1:31" ht="15" thickBot="1" x14ac:dyDescent="0.4">
      <c r="A25" s="235"/>
      <c r="B25" s="816"/>
      <c r="C25" s="314" t="s">
        <v>38</v>
      </c>
      <c r="D25" s="321">
        <v>50</v>
      </c>
      <c r="E25" s="825"/>
      <c r="G25" s="600"/>
      <c r="H25" s="600"/>
      <c r="I25" s="600"/>
      <c r="J25" s="600"/>
      <c r="K25" s="600"/>
      <c r="L25" s="601"/>
      <c r="M25" s="601"/>
      <c r="N25" s="601"/>
      <c r="O25" s="601"/>
      <c r="P25" s="600"/>
      <c r="Q25" s="600"/>
      <c r="R25" s="600"/>
      <c r="S25" s="600"/>
      <c r="T25" s="600"/>
      <c r="U25" s="600"/>
      <c r="V25" s="600"/>
      <c r="W25" s="600"/>
      <c r="X25" s="600"/>
      <c r="Y25" s="600"/>
      <c r="Z25" s="600"/>
      <c r="AA25" s="600"/>
      <c r="AB25" s="600"/>
      <c r="AC25" s="600"/>
      <c r="AD25" s="600"/>
      <c r="AE25" s="600"/>
    </row>
    <row r="26" spans="1:31" ht="19.5" customHeight="1" x14ac:dyDescent="0.35">
      <c r="A26" s="235">
        <v>7</v>
      </c>
      <c r="B26" s="815" t="s">
        <v>123</v>
      </c>
      <c r="C26" s="333" t="s">
        <v>0</v>
      </c>
      <c r="D26" s="227">
        <v>0</v>
      </c>
      <c r="E26" s="824"/>
      <c r="G26" s="600"/>
      <c r="H26" s="600"/>
      <c r="I26" s="600"/>
      <c r="J26" s="600"/>
      <c r="K26" s="600"/>
      <c r="L26" s="601"/>
      <c r="M26" s="601"/>
      <c r="N26" s="601"/>
      <c r="O26" s="601"/>
      <c r="P26" s="600"/>
      <c r="Q26" s="600"/>
      <c r="R26" s="600"/>
      <c r="S26" s="600"/>
      <c r="T26" s="600"/>
      <c r="U26" s="600"/>
      <c r="V26" s="600"/>
      <c r="W26" s="600"/>
      <c r="X26" s="600"/>
      <c r="Y26" s="600"/>
      <c r="Z26" s="600"/>
      <c r="AA26" s="600"/>
      <c r="AB26" s="600"/>
      <c r="AC26" s="600"/>
      <c r="AD26" s="600"/>
      <c r="AE26" s="600"/>
    </row>
    <row r="27" spans="1:31" ht="19.5" customHeight="1" thickBot="1" x14ac:dyDescent="0.4">
      <c r="A27" s="235"/>
      <c r="B27" s="816"/>
      <c r="C27" s="319" t="s">
        <v>1</v>
      </c>
      <c r="D27" s="311">
        <v>30</v>
      </c>
      <c r="E27" s="825"/>
      <c r="G27" s="600"/>
      <c r="H27" s="600"/>
      <c r="I27" s="600"/>
      <c r="J27" s="600"/>
      <c r="K27" s="600"/>
      <c r="L27" s="601"/>
      <c r="M27" s="601"/>
      <c r="N27" s="601"/>
      <c r="O27" s="601"/>
      <c r="P27" s="600"/>
      <c r="Q27" s="600"/>
      <c r="R27" s="600"/>
      <c r="S27" s="600"/>
      <c r="T27" s="600"/>
      <c r="U27" s="600"/>
      <c r="V27" s="600"/>
      <c r="W27" s="600"/>
      <c r="X27" s="600"/>
      <c r="Y27" s="600"/>
      <c r="Z27" s="600"/>
      <c r="AA27" s="600"/>
      <c r="AB27" s="600"/>
      <c r="AC27" s="600"/>
      <c r="AD27" s="600"/>
      <c r="AE27" s="600"/>
    </row>
    <row r="28" spans="1:31" ht="16.5" customHeight="1" x14ac:dyDescent="0.35">
      <c r="A28" s="235">
        <v>8</v>
      </c>
      <c r="B28" s="815" t="s">
        <v>28</v>
      </c>
      <c r="C28" s="169" t="s">
        <v>7</v>
      </c>
      <c r="D28" s="80">
        <v>30</v>
      </c>
      <c r="E28" s="824"/>
      <c r="G28" s="600"/>
      <c r="H28" s="600"/>
      <c r="I28" s="600"/>
      <c r="J28" s="600"/>
      <c r="K28" s="600"/>
      <c r="L28" s="601"/>
      <c r="M28" s="601"/>
      <c r="N28" s="601"/>
      <c r="O28" s="601"/>
      <c r="P28" s="600"/>
      <c r="Q28" s="600"/>
      <c r="R28" s="600"/>
      <c r="S28" s="600"/>
      <c r="T28" s="600"/>
      <c r="U28" s="600"/>
      <c r="V28" s="600"/>
      <c r="W28" s="600"/>
      <c r="X28" s="600"/>
      <c r="Y28" s="600"/>
      <c r="Z28" s="600"/>
      <c r="AA28" s="600"/>
      <c r="AB28" s="600"/>
      <c r="AC28" s="600"/>
      <c r="AD28" s="600"/>
      <c r="AE28" s="600"/>
    </row>
    <row r="29" spans="1:31" ht="16.5" customHeight="1" x14ac:dyDescent="0.35">
      <c r="A29" s="235"/>
      <c r="B29" s="815"/>
      <c r="C29" s="83" t="s">
        <v>8</v>
      </c>
      <c r="D29" s="70">
        <v>20</v>
      </c>
      <c r="E29" s="827"/>
      <c r="G29" s="600"/>
      <c r="H29" s="600"/>
      <c r="I29" s="600"/>
      <c r="J29" s="600"/>
      <c r="K29" s="600"/>
      <c r="L29" s="601"/>
      <c r="M29" s="601"/>
      <c r="N29" s="601"/>
      <c r="O29" s="601"/>
      <c r="P29" s="600"/>
      <c r="Q29" s="600"/>
      <c r="R29" s="600"/>
      <c r="S29" s="600"/>
      <c r="T29" s="600"/>
      <c r="U29" s="600"/>
      <c r="V29" s="600"/>
      <c r="W29" s="600"/>
      <c r="X29" s="600"/>
      <c r="Y29" s="600"/>
      <c r="Z29" s="600"/>
      <c r="AA29" s="600"/>
      <c r="AB29" s="600"/>
      <c r="AC29" s="600"/>
      <c r="AD29" s="600"/>
      <c r="AE29" s="600"/>
    </row>
    <row r="30" spans="1:31" ht="16.5" customHeight="1" thickBot="1" x14ac:dyDescent="0.4">
      <c r="A30" s="235"/>
      <c r="B30" s="816"/>
      <c r="C30" s="314" t="s">
        <v>6</v>
      </c>
      <c r="D30" s="311">
        <v>0</v>
      </c>
      <c r="E30" s="825"/>
      <c r="F30" s="86"/>
      <c r="G30" s="600"/>
      <c r="H30" s="600"/>
      <c r="I30" s="600"/>
      <c r="J30" s="600"/>
      <c r="K30" s="600"/>
      <c r="L30" s="601"/>
      <c r="M30" s="601"/>
      <c r="N30" s="601"/>
      <c r="O30" s="601"/>
      <c r="P30" s="600"/>
      <c r="Q30" s="600"/>
      <c r="R30" s="600"/>
      <c r="S30" s="600"/>
      <c r="T30" s="600"/>
      <c r="U30" s="600"/>
      <c r="V30" s="600"/>
      <c r="W30" s="600"/>
      <c r="X30" s="600"/>
      <c r="Y30" s="600"/>
      <c r="Z30" s="600"/>
      <c r="AA30" s="600"/>
      <c r="AB30" s="600"/>
      <c r="AC30" s="600"/>
      <c r="AD30" s="600"/>
      <c r="AE30" s="600"/>
    </row>
    <row r="31" spans="1:31" ht="15" thickBot="1" x14ac:dyDescent="0.4">
      <c r="B31" s="61"/>
      <c r="C31" s="184"/>
      <c r="D31" s="204" t="s">
        <v>108</v>
      </c>
      <c r="E31" s="595">
        <f>SUM(E8:E30)</f>
        <v>0</v>
      </c>
      <c r="F31" s="86"/>
      <c r="G31" s="600"/>
      <c r="H31" s="600"/>
      <c r="I31" s="600"/>
      <c r="J31" s="600"/>
      <c r="K31" s="600"/>
      <c r="L31" s="601"/>
      <c r="M31" s="601"/>
      <c r="N31" s="601"/>
      <c r="O31" s="601"/>
      <c r="P31" s="600"/>
      <c r="Q31" s="600"/>
      <c r="R31" s="600"/>
      <c r="S31" s="600"/>
      <c r="T31" s="600"/>
      <c r="U31" s="600"/>
      <c r="V31" s="600"/>
      <c r="W31" s="600"/>
      <c r="X31" s="600"/>
      <c r="Y31" s="600"/>
      <c r="Z31" s="600"/>
      <c r="AA31" s="600"/>
      <c r="AB31" s="600"/>
      <c r="AC31" s="600"/>
      <c r="AD31" s="600"/>
      <c r="AE31" s="600"/>
    </row>
    <row r="32" spans="1:31" ht="72.75" customHeight="1" x14ac:dyDescent="0.35">
      <c r="B32" s="61"/>
      <c r="C32" s="184"/>
      <c r="D32" s="184"/>
      <c r="G32" s="600"/>
      <c r="H32" s="600"/>
      <c r="I32" s="600"/>
      <c r="J32" s="600"/>
      <c r="K32" s="600"/>
      <c r="L32" s="601"/>
      <c r="M32" s="601"/>
      <c r="N32" s="601"/>
      <c r="O32" s="601"/>
      <c r="P32" s="600"/>
      <c r="Q32" s="600"/>
      <c r="R32" s="600"/>
      <c r="S32" s="600"/>
      <c r="T32" s="600"/>
      <c r="U32" s="600"/>
      <c r="V32" s="600"/>
      <c r="W32" s="600"/>
      <c r="X32" s="600"/>
      <c r="Y32" s="600"/>
      <c r="Z32" s="600"/>
      <c r="AA32" s="600"/>
      <c r="AB32" s="600"/>
      <c r="AC32" s="600"/>
      <c r="AD32" s="600"/>
      <c r="AE32" s="600"/>
    </row>
    <row r="33" spans="1:31" x14ac:dyDescent="0.35">
      <c r="A33" s="602"/>
      <c r="B33" s="602"/>
      <c r="C33" s="633"/>
      <c r="D33" s="633"/>
      <c r="E33" s="600"/>
      <c r="F33" s="600"/>
      <c r="G33" s="600"/>
      <c r="H33" s="600"/>
      <c r="I33" s="600"/>
      <c r="J33" s="600"/>
      <c r="K33" s="600"/>
      <c r="L33" s="601"/>
      <c r="M33" s="601"/>
      <c r="N33" s="601"/>
      <c r="O33" s="601"/>
      <c r="P33" s="600"/>
      <c r="Q33" s="600"/>
      <c r="R33" s="600"/>
      <c r="S33" s="600"/>
      <c r="T33" s="600"/>
      <c r="U33" s="600"/>
      <c r="V33" s="600"/>
      <c r="W33" s="600"/>
      <c r="X33" s="600"/>
      <c r="Y33" s="600"/>
      <c r="Z33" s="600"/>
      <c r="AA33" s="600"/>
      <c r="AB33" s="600"/>
      <c r="AC33" s="600"/>
      <c r="AD33" s="600"/>
      <c r="AE33" s="600"/>
    </row>
    <row r="34" spans="1:31" x14ac:dyDescent="0.35">
      <c r="A34" s="602"/>
      <c r="B34" s="602"/>
      <c r="C34" s="633"/>
      <c r="D34" s="633"/>
      <c r="E34" s="600"/>
      <c r="F34" s="600"/>
      <c r="G34" s="600"/>
      <c r="H34" s="600"/>
      <c r="I34" s="600"/>
      <c r="J34" s="600"/>
      <c r="K34" s="600"/>
      <c r="L34" s="601"/>
      <c r="M34" s="601"/>
      <c r="N34" s="601"/>
      <c r="O34" s="601"/>
      <c r="P34" s="600"/>
      <c r="Q34" s="600"/>
      <c r="R34" s="600"/>
      <c r="S34" s="600"/>
      <c r="T34" s="600"/>
      <c r="U34" s="600"/>
      <c r="V34" s="600"/>
      <c r="W34" s="600"/>
      <c r="X34" s="600"/>
      <c r="Y34" s="600"/>
      <c r="Z34" s="600"/>
      <c r="AA34" s="600"/>
      <c r="AB34" s="600"/>
      <c r="AC34" s="600"/>
      <c r="AD34" s="600"/>
      <c r="AE34" s="600"/>
    </row>
    <row r="35" spans="1:31" x14ac:dyDescent="0.35">
      <c r="A35" s="602"/>
      <c r="B35" s="602"/>
      <c r="C35" s="633"/>
      <c r="D35" s="633"/>
      <c r="E35" s="600"/>
      <c r="F35" s="600"/>
      <c r="G35" s="600"/>
      <c r="H35" s="600"/>
      <c r="I35" s="600"/>
      <c r="J35" s="600"/>
      <c r="K35" s="600"/>
      <c r="L35" s="601"/>
      <c r="M35" s="601"/>
      <c r="N35" s="601"/>
      <c r="O35" s="601"/>
      <c r="P35" s="600"/>
      <c r="Q35" s="600"/>
      <c r="R35" s="600"/>
      <c r="S35" s="600"/>
      <c r="T35" s="600"/>
      <c r="U35" s="600"/>
      <c r="V35" s="600"/>
      <c r="W35" s="600"/>
      <c r="X35" s="600"/>
      <c r="Y35" s="600"/>
      <c r="Z35" s="600"/>
      <c r="AA35" s="600"/>
      <c r="AB35" s="600"/>
      <c r="AC35" s="600"/>
      <c r="AD35" s="600"/>
      <c r="AE35" s="600"/>
    </row>
    <row r="36" spans="1:31" x14ac:dyDescent="0.35">
      <c r="A36" s="602"/>
      <c r="B36" s="602"/>
      <c r="C36" s="633"/>
      <c r="D36" s="633"/>
      <c r="E36" s="600"/>
      <c r="F36" s="600"/>
      <c r="G36" s="600"/>
      <c r="H36" s="600"/>
      <c r="I36" s="600"/>
      <c r="J36" s="600"/>
      <c r="K36" s="600"/>
      <c r="L36" s="601"/>
      <c r="M36" s="601"/>
      <c r="N36" s="601"/>
      <c r="O36" s="601"/>
      <c r="P36" s="600"/>
      <c r="Q36" s="600"/>
      <c r="R36" s="600"/>
      <c r="S36" s="600"/>
      <c r="T36" s="600"/>
      <c r="U36" s="600"/>
      <c r="V36" s="600"/>
      <c r="W36" s="600"/>
      <c r="X36" s="600"/>
      <c r="Y36" s="600"/>
      <c r="Z36" s="600"/>
      <c r="AA36" s="600"/>
      <c r="AB36" s="600"/>
      <c r="AC36" s="600"/>
      <c r="AD36" s="600"/>
      <c r="AE36" s="600"/>
    </row>
    <row r="37" spans="1:31" x14ac:dyDescent="0.35">
      <c r="A37" s="602"/>
      <c r="B37" s="602"/>
      <c r="C37" s="633"/>
      <c r="D37" s="633"/>
      <c r="E37" s="600"/>
      <c r="F37" s="600"/>
      <c r="G37" s="600"/>
      <c r="H37" s="600"/>
      <c r="I37" s="600"/>
      <c r="J37" s="600"/>
      <c r="K37" s="600"/>
      <c r="L37" s="601"/>
      <c r="M37" s="601"/>
      <c r="N37" s="601"/>
      <c r="O37" s="601"/>
      <c r="P37" s="600"/>
      <c r="Q37" s="600"/>
      <c r="R37" s="600"/>
      <c r="S37" s="600"/>
      <c r="T37" s="600"/>
      <c r="U37" s="600"/>
      <c r="V37" s="600"/>
      <c r="W37" s="600"/>
      <c r="X37" s="600"/>
      <c r="Y37" s="600"/>
      <c r="Z37" s="600"/>
      <c r="AA37" s="600"/>
      <c r="AB37" s="600"/>
      <c r="AC37" s="600"/>
      <c r="AD37" s="600"/>
      <c r="AE37" s="600"/>
    </row>
    <row r="38" spans="1:31" x14ac:dyDescent="0.35">
      <c r="A38" s="602"/>
      <c r="B38" s="602"/>
      <c r="C38" s="633"/>
      <c r="D38" s="633"/>
      <c r="E38" s="600"/>
      <c r="F38" s="600"/>
      <c r="G38" s="600"/>
      <c r="H38" s="600"/>
      <c r="I38" s="600"/>
      <c r="J38" s="600"/>
      <c r="K38" s="600"/>
      <c r="L38" s="601"/>
      <c r="M38" s="601"/>
      <c r="N38" s="601"/>
      <c r="O38" s="601"/>
      <c r="P38" s="600"/>
      <c r="Q38" s="600"/>
      <c r="R38" s="600"/>
      <c r="S38" s="600"/>
      <c r="T38" s="600"/>
      <c r="U38" s="600"/>
      <c r="V38" s="600"/>
      <c r="W38" s="600"/>
      <c r="X38" s="600"/>
      <c r="Y38" s="600"/>
      <c r="Z38" s="600"/>
      <c r="AA38" s="600"/>
      <c r="AB38" s="600"/>
      <c r="AC38" s="600"/>
      <c r="AD38" s="600"/>
      <c r="AE38" s="600"/>
    </row>
    <row r="39" spans="1:31" x14ac:dyDescent="0.35">
      <c r="A39" s="602"/>
      <c r="B39" s="602"/>
      <c r="C39" s="633"/>
      <c r="D39" s="633"/>
      <c r="E39" s="600"/>
      <c r="F39" s="600"/>
      <c r="G39" s="600"/>
      <c r="H39" s="600"/>
      <c r="I39" s="600"/>
      <c r="J39" s="600"/>
      <c r="K39" s="600"/>
      <c r="L39" s="601"/>
      <c r="M39" s="601"/>
      <c r="N39" s="601"/>
      <c r="O39" s="601"/>
      <c r="P39" s="600"/>
      <c r="Q39" s="600"/>
      <c r="R39" s="600"/>
      <c r="S39" s="600"/>
      <c r="T39" s="600"/>
      <c r="U39" s="600"/>
      <c r="V39" s="600"/>
      <c r="W39" s="600"/>
      <c r="X39" s="600"/>
      <c r="Y39" s="600"/>
      <c r="Z39" s="600"/>
      <c r="AA39" s="600"/>
      <c r="AB39" s="600"/>
      <c r="AC39" s="600"/>
      <c r="AD39" s="600"/>
      <c r="AE39" s="600"/>
    </row>
    <row r="40" spans="1:31" x14ac:dyDescent="0.35">
      <c r="A40" s="602"/>
      <c r="B40" s="602"/>
      <c r="C40" s="633"/>
      <c r="D40" s="633"/>
      <c r="E40" s="600"/>
      <c r="F40" s="600"/>
      <c r="G40" s="600"/>
      <c r="H40" s="600"/>
      <c r="I40" s="600"/>
      <c r="J40" s="600"/>
      <c r="K40" s="600"/>
      <c r="L40" s="601"/>
      <c r="M40" s="601"/>
      <c r="N40" s="601"/>
      <c r="O40" s="601"/>
      <c r="P40" s="600"/>
      <c r="Q40" s="600"/>
      <c r="R40" s="600"/>
      <c r="S40" s="600"/>
      <c r="T40" s="600"/>
      <c r="U40" s="600"/>
      <c r="V40" s="600"/>
      <c r="W40" s="600"/>
      <c r="X40" s="600"/>
      <c r="Y40" s="600"/>
      <c r="Z40" s="600"/>
      <c r="AA40" s="600"/>
      <c r="AB40" s="600"/>
      <c r="AC40" s="600"/>
      <c r="AD40" s="600"/>
      <c r="AE40" s="600"/>
    </row>
    <row r="41" spans="1:31" x14ac:dyDescent="0.35">
      <c r="A41" s="602"/>
      <c r="B41" s="602"/>
      <c r="C41" s="633"/>
      <c r="D41" s="633"/>
      <c r="E41" s="600"/>
      <c r="F41" s="600"/>
      <c r="G41" s="600"/>
      <c r="H41" s="600"/>
      <c r="I41" s="600"/>
      <c r="J41" s="600"/>
      <c r="K41" s="600"/>
      <c r="L41" s="601"/>
      <c r="M41" s="601"/>
      <c r="N41" s="601"/>
      <c r="O41" s="601"/>
      <c r="P41" s="600"/>
      <c r="Q41" s="600"/>
      <c r="R41" s="600"/>
      <c r="S41" s="600"/>
      <c r="T41" s="600"/>
      <c r="U41" s="600"/>
      <c r="V41" s="600"/>
      <c r="W41" s="600"/>
      <c r="X41" s="600"/>
      <c r="Y41" s="600"/>
      <c r="Z41" s="600"/>
      <c r="AA41" s="600"/>
      <c r="AB41" s="600"/>
      <c r="AC41" s="600"/>
      <c r="AD41" s="600"/>
      <c r="AE41" s="600"/>
    </row>
    <row r="42" spans="1:31" x14ac:dyDescent="0.35">
      <c r="A42" s="602"/>
      <c r="B42" s="602"/>
      <c r="C42" s="633"/>
      <c r="D42" s="633"/>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2"/>
      <c r="B43" s="602"/>
      <c r="C43" s="633"/>
      <c r="D43" s="633"/>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2"/>
      <c r="B44" s="600"/>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2"/>
      <c r="B45" s="600"/>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2"/>
      <c r="B46" s="600"/>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2"/>
      <c r="B47" s="600"/>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2"/>
      <c r="B48" s="600"/>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2"/>
      <c r="B49" s="600"/>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2"/>
      <c r="B50" s="600"/>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0"/>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0"/>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0"/>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0"/>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0"/>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0"/>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0"/>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0"/>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0"/>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0"/>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0"/>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0"/>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0"/>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0"/>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0"/>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0"/>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0"/>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0"/>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0"/>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0"/>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0"/>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0"/>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0"/>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0"/>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0"/>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0"/>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0"/>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0"/>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0"/>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0"/>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0"/>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0"/>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0"/>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0"/>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0"/>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0"/>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0"/>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0"/>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0"/>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0"/>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0"/>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0"/>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0"/>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0"/>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0"/>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0"/>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0"/>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0"/>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0"/>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0"/>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20">
    <mergeCell ref="E23:E25"/>
    <mergeCell ref="E26:E27"/>
    <mergeCell ref="E28:E30"/>
    <mergeCell ref="E8:E10"/>
    <mergeCell ref="E11:E13"/>
    <mergeCell ref="E14:E15"/>
    <mergeCell ref="E16:E18"/>
    <mergeCell ref="E19:E22"/>
    <mergeCell ref="B28:B30"/>
    <mergeCell ref="B11:B13"/>
    <mergeCell ref="B19:B22"/>
    <mergeCell ref="B23:B25"/>
    <mergeCell ref="B26:B27"/>
    <mergeCell ref="B16:B18"/>
    <mergeCell ref="B8:B10"/>
    <mergeCell ref="B3:E3"/>
    <mergeCell ref="B2:E2"/>
    <mergeCell ref="B14:B15"/>
    <mergeCell ref="B4:E4"/>
    <mergeCell ref="B5:E5"/>
  </mergeCells>
  <dataValidations count="8">
    <dataValidation type="list" allowBlank="1" showInputMessage="1" showErrorMessage="1" sqref="E8:E10" xr:uid="{00000000-0002-0000-0D00-000000000000}">
      <formula1>$D$8:$D$10</formula1>
    </dataValidation>
    <dataValidation type="list" allowBlank="1" showInputMessage="1" showErrorMessage="1" sqref="E11:E13" xr:uid="{00000000-0002-0000-0D00-000001000000}">
      <formula1>$D$11:$D$13</formula1>
    </dataValidation>
    <dataValidation type="list" allowBlank="1" showInputMessage="1" showErrorMessage="1" sqref="E14:E15" xr:uid="{00000000-0002-0000-0D00-000002000000}">
      <formula1>$D$14:$D$15</formula1>
    </dataValidation>
    <dataValidation type="list" allowBlank="1" showInputMessage="1" showErrorMessage="1" sqref="E16:E18" xr:uid="{00000000-0002-0000-0D00-000003000000}">
      <formula1>$D$16:$D$18</formula1>
    </dataValidation>
    <dataValidation type="list" allowBlank="1" showInputMessage="1" showErrorMessage="1" sqref="E19:E22" xr:uid="{00000000-0002-0000-0D00-000004000000}">
      <formula1>$D$19:$D$22</formula1>
    </dataValidation>
    <dataValidation type="list" allowBlank="1" showInputMessage="1" showErrorMessage="1" sqref="E23:E25" xr:uid="{00000000-0002-0000-0D00-000005000000}">
      <formula1>$D$23:$D$25</formula1>
    </dataValidation>
    <dataValidation type="list" allowBlank="1" showInputMessage="1" showErrorMessage="1" sqref="E26:E27" xr:uid="{00000000-0002-0000-0D00-000006000000}">
      <formula1>$D$26:$D$27</formula1>
    </dataValidation>
    <dataValidation type="list" allowBlank="1" showInputMessage="1" showErrorMessage="1" sqref="E28:E30" xr:uid="{00000000-0002-0000-0D00-000007000000}">
      <formula1>$D$28:$D$30</formula1>
    </dataValidation>
  </dataValidations>
  <pageMargins left="0.25" right="0.25" top="0.75" bottom="0.75" header="0.3" footer="0.3"/>
  <pageSetup scale="7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3" tint="0.79998168889431442"/>
    <pageSetUpPr fitToPage="1"/>
  </sheetPr>
  <dimension ref="A1:AE100"/>
  <sheetViews>
    <sheetView showGridLines="0" zoomScale="80" zoomScaleNormal="80" zoomScaleSheetLayoutView="100" workbookViewId="0">
      <selection activeCell="B5" sqref="B5:E5"/>
    </sheetView>
  </sheetViews>
  <sheetFormatPr defaultColWidth="9.08984375" defaultRowHeight="14.5" x14ac:dyDescent="0.35"/>
  <cols>
    <col min="1" max="1" width="2.36328125" style="22" bestFit="1" customWidth="1"/>
    <col min="2" max="2" width="54.36328125" style="22" customWidth="1"/>
    <col min="3" max="3" width="35.90625" style="22" customWidth="1"/>
    <col min="4" max="4" width="13" style="22" customWidth="1"/>
    <col min="5" max="22" width="9.08984375" style="22"/>
    <col min="23" max="16384" width="9.08984375" style="33"/>
  </cols>
  <sheetData>
    <row r="1" spans="1:31" ht="18.5" x14ac:dyDescent="0.45">
      <c r="A1" s="61"/>
      <c r="B1" s="23" t="s">
        <v>132</v>
      </c>
      <c r="E1" s="23">
        <v>11</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18.5" x14ac:dyDescent="0.35">
      <c r="B2" s="275" t="s">
        <v>552</v>
      </c>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93.75" customHeight="1" x14ac:dyDescent="0.35">
      <c r="B3" s="805" t="s">
        <v>978</v>
      </c>
      <c r="C3" s="805"/>
      <c r="D3" s="805"/>
      <c r="E3" s="805"/>
      <c r="G3" s="600"/>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1"/>
      <c r="N4" s="601"/>
      <c r="O4" s="600"/>
      <c r="P4" s="600"/>
      <c r="Q4" s="600"/>
      <c r="R4" s="600"/>
      <c r="S4" s="600"/>
      <c r="T4" s="600"/>
      <c r="U4" s="600"/>
      <c r="V4" s="600"/>
      <c r="W4" s="600"/>
      <c r="X4" s="600"/>
      <c r="Y4" s="600"/>
      <c r="Z4" s="600"/>
      <c r="AA4" s="600"/>
      <c r="AB4" s="600"/>
      <c r="AC4" s="600"/>
      <c r="AD4" s="600"/>
      <c r="AE4" s="600"/>
    </row>
    <row r="5" spans="1:31" ht="15.5" x14ac:dyDescent="0.35">
      <c r="B5" s="752" t="s">
        <v>2</v>
      </c>
      <c r="C5" s="752" t="s">
        <v>242</v>
      </c>
      <c r="D5" s="753" t="s">
        <v>18</v>
      </c>
      <c r="E5" s="752" t="s">
        <v>243</v>
      </c>
      <c r="F5" s="279"/>
      <c r="G5" s="600"/>
      <c r="H5" s="600"/>
      <c r="I5" s="600"/>
      <c r="J5" s="600"/>
      <c r="K5" s="600"/>
      <c r="L5" s="600"/>
      <c r="M5" s="601"/>
      <c r="N5" s="601"/>
      <c r="O5" s="600"/>
      <c r="P5" s="600"/>
      <c r="Q5" s="600"/>
      <c r="R5" s="600"/>
      <c r="S5" s="600"/>
      <c r="T5" s="600"/>
      <c r="U5" s="600"/>
      <c r="V5" s="600"/>
      <c r="W5" s="600"/>
      <c r="X5" s="600"/>
      <c r="Y5" s="600"/>
      <c r="Z5" s="600"/>
      <c r="AA5" s="600"/>
      <c r="AB5" s="600"/>
      <c r="AC5" s="600"/>
      <c r="AD5" s="600"/>
      <c r="AE5" s="600"/>
    </row>
    <row r="6" spans="1:31" x14ac:dyDescent="0.35">
      <c r="A6" s="61">
        <v>1</v>
      </c>
      <c r="B6" s="807" t="s">
        <v>543</v>
      </c>
      <c r="C6" s="376" t="s">
        <v>521</v>
      </c>
      <c r="D6" s="373">
        <v>25</v>
      </c>
      <c r="E6" s="810"/>
      <c r="G6" s="600"/>
      <c r="H6" s="600"/>
      <c r="I6" s="600"/>
      <c r="J6" s="600"/>
      <c r="K6" s="600"/>
      <c r="L6" s="600"/>
      <c r="M6" s="601"/>
      <c r="N6" s="601"/>
      <c r="O6" s="600"/>
      <c r="P6" s="600"/>
      <c r="Q6" s="600"/>
      <c r="R6" s="600"/>
      <c r="S6" s="600"/>
      <c r="T6" s="600"/>
      <c r="U6" s="600"/>
      <c r="V6" s="600"/>
      <c r="W6" s="600"/>
      <c r="X6" s="600"/>
      <c r="Y6" s="600"/>
      <c r="Z6" s="600"/>
      <c r="AA6" s="600"/>
      <c r="AB6" s="600"/>
      <c r="AC6" s="600"/>
      <c r="AD6" s="600"/>
      <c r="AE6" s="600"/>
    </row>
    <row r="7" spans="1:31" ht="15" thickBot="1" x14ac:dyDescent="0.4">
      <c r="A7" s="61"/>
      <c r="B7" s="808"/>
      <c r="C7" s="378" t="s">
        <v>568</v>
      </c>
      <c r="D7" s="383">
        <v>0</v>
      </c>
      <c r="E7" s="811"/>
      <c r="G7" s="600"/>
      <c r="H7" s="600"/>
      <c r="I7" s="600"/>
      <c r="J7" s="600"/>
      <c r="K7" s="600"/>
      <c r="L7" s="600"/>
      <c r="M7" s="601"/>
      <c r="N7" s="601"/>
      <c r="O7" s="600"/>
      <c r="P7" s="600"/>
      <c r="Q7" s="600"/>
      <c r="R7" s="600"/>
      <c r="S7" s="600"/>
      <c r="T7" s="600"/>
      <c r="U7" s="600"/>
      <c r="V7" s="600"/>
      <c r="W7" s="600"/>
      <c r="X7" s="600"/>
      <c r="Y7" s="600"/>
      <c r="Z7" s="600"/>
      <c r="AA7" s="600"/>
      <c r="AB7" s="600"/>
      <c r="AC7" s="600"/>
      <c r="AD7" s="600"/>
      <c r="AE7" s="600"/>
    </row>
    <row r="8" spans="1:31" x14ac:dyDescent="0.35">
      <c r="A8" s="61">
        <v>2</v>
      </c>
      <c r="B8" s="806" t="s">
        <v>979</v>
      </c>
      <c r="C8" s="380" t="s">
        <v>521</v>
      </c>
      <c r="D8" s="381">
        <v>25</v>
      </c>
      <c r="E8" s="809"/>
      <c r="G8" s="600"/>
      <c r="H8" s="600"/>
      <c r="I8" s="600"/>
      <c r="J8" s="600"/>
      <c r="K8" s="600"/>
      <c r="L8" s="600"/>
      <c r="M8" s="601"/>
      <c r="N8" s="601"/>
      <c r="O8" s="600"/>
      <c r="P8" s="600"/>
      <c r="Q8" s="600"/>
      <c r="R8" s="600"/>
      <c r="S8" s="600"/>
      <c r="T8" s="600"/>
      <c r="U8" s="600"/>
      <c r="V8" s="600"/>
      <c r="W8" s="600"/>
      <c r="X8" s="600"/>
      <c r="Y8" s="600"/>
      <c r="Z8" s="600"/>
      <c r="AA8" s="600"/>
      <c r="AB8" s="600"/>
      <c r="AC8" s="600"/>
      <c r="AD8" s="600"/>
      <c r="AE8" s="600"/>
    </row>
    <row r="9" spans="1:31" x14ac:dyDescent="0.35">
      <c r="A9" s="61"/>
      <c r="B9" s="807"/>
      <c r="C9" s="413" t="s">
        <v>567</v>
      </c>
      <c r="D9" s="375">
        <v>10</v>
      </c>
      <c r="E9" s="810"/>
      <c r="G9" s="600"/>
      <c r="H9" s="600"/>
      <c r="I9" s="600"/>
      <c r="J9" s="600"/>
      <c r="K9" s="600"/>
      <c r="L9" s="600"/>
      <c r="M9" s="601"/>
      <c r="N9" s="601"/>
      <c r="O9" s="600"/>
      <c r="P9" s="600"/>
      <c r="Q9" s="600"/>
      <c r="R9" s="600"/>
      <c r="S9" s="600"/>
      <c r="T9" s="600"/>
      <c r="U9" s="600"/>
      <c r="V9" s="600"/>
      <c r="W9" s="600"/>
      <c r="X9" s="600"/>
      <c r="Y9" s="600"/>
      <c r="Z9" s="600"/>
      <c r="AA9" s="600"/>
      <c r="AB9" s="600"/>
      <c r="AC9" s="600"/>
      <c r="AD9" s="600"/>
      <c r="AE9" s="600"/>
    </row>
    <row r="10" spans="1:31" ht="15" thickBot="1" x14ac:dyDescent="0.4">
      <c r="A10" s="61"/>
      <c r="B10" s="808"/>
      <c r="C10" s="415" t="s">
        <v>1</v>
      </c>
      <c r="D10" s="383">
        <v>0</v>
      </c>
      <c r="E10" s="811"/>
      <c r="G10" s="600"/>
      <c r="H10" s="600"/>
      <c r="I10" s="600"/>
      <c r="J10" s="600"/>
      <c r="K10" s="600"/>
      <c r="L10" s="600"/>
      <c r="M10" s="601"/>
      <c r="N10" s="601"/>
      <c r="O10" s="600"/>
      <c r="P10" s="600"/>
      <c r="Q10" s="600"/>
      <c r="R10" s="600"/>
      <c r="S10" s="600"/>
      <c r="T10" s="600"/>
      <c r="U10" s="600"/>
      <c r="V10" s="600"/>
      <c r="W10" s="600"/>
      <c r="X10" s="600"/>
      <c r="Y10" s="600"/>
      <c r="Z10" s="600"/>
      <c r="AA10" s="600"/>
      <c r="AB10" s="600"/>
      <c r="AC10" s="600"/>
      <c r="AD10" s="600"/>
      <c r="AE10" s="600"/>
    </row>
    <row r="11" spans="1:31" x14ac:dyDescent="0.35">
      <c r="A11" s="61">
        <v>3</v>
      </c>
      <c r="B11" s="806" t="s">
        <v>547</v>
      </c>
      <c r="C11" s="281" t="s">
        <v>0</v>
      </c>
      <c r="D11" s="381">
        <v>50</v>
      </c>
      <c r="E11" s="809"/>
      <c r="G11" s="600"/>
      <c r="H11" s="600"/>
      <c r="I11" s="600"/>
      <c r="J11" s="600"/>
      <c r="K11" s="600"/>
      <c r="L11" s="600"/>
      <c r="M11" s="601"/>
      <c r="N11" s="601"/>
      <c r="O11" s="600"/>
      <c r="P11" s="600"/>
      <c r="Q11" s="600"/>
      <c r="R11" s="600"/>
      <c r="S11" s="600"/>
      <c r="T11" s="600"/>
      <c r="U11" s="600"/>
      <c r="V11" s="600"/>
      <c r="W11" s="600"/>
      <c r="X11" s="600"/>
      <c r="Y11" s="600"/>
      <c r="Z11" s="600"/>
      <c r="AA11" s="600"/>
      <c r="AB11" s="600"/>
      <c r="AC11" s="600"/>
      <c r="AD11" s="600"/>
      <c r="AE11" s="600"/>
    </row>
    <row r="12" spans="1:31" ht="15" thickBot="1" x14ac:dyDescent="0.4">
      <c r="A12" s="61"/>
      <c r="B12" s="808"/>
      <c r="C12" s="382" t="s">
        <v>1</v>
      </c>
      <c r="D12" s="383">
        <v>0</v>
      </c>
      <c r="E12" s="811"/>
      <c r="G12" s="600"/>
      <c r="H12" s="600"/>
      <c r="I12" s="600"/>
      <c r="J12" s="600"/>
      <c r="K12" s="600"/>
      <c r="L12" s="600"/>
      <c r="M12" s="601"/>
      <c r="N12" s="601"/>
      <c r="O12" s="600"/>
      <c r="P12" s="600"/>
      <c r="Q12" s="600"/>
      <c r="R12" s="600"/>
      <c r="S12" s="600"/>
      <c r="T12" s="600"/>
      <c r="U12" s="600"/>
      <c r="V12" s="600"/>
      <c r="W12" s="600"/>
      <c r="X12" s="600"/>
      <c r="Y12" s="600"/>
      <c r="Z12" s="600"/>
      <c r="AA12" s="600"/>
      <c r="AB12" s="600"/>
      <c r="AC12" s="600"/>
      <c r="AD12" s="600"/>
      <c r="AE12" s="600"/>
    </row>
    <row r="13" spans="1:31" x14ac:dyDescent="0.35">
      <c r="A13" s="61">
        <v>4</v>
      </c>
      <c r="B13" s="806" t="s">
        <v>980</v>
      </c>
      <c r="C13" s="281" t="s">
        <v>0</v>
      </c>
      <c r="D13" s="386">
        <v>75</v>
      </c>
      <c r="E13" s="809"/>
      <c r="G13" s="600"/>
      <c r="H13" s="600"/>
      <c r="I13" s="600"/>
      <c r="J13" s="600"/>
      <c r="K13" s="600"/>
      <c r="L13" s="600"/>
      <c r="M13" s="601"/>
      <c r="N13" s="601"/>
      <c r="O13" s="600"/>
      <c r="P13" s="600"/>
      <c r="Q13" s="600"/>
      <c r="R13" s="600"/>
      <c r="S13" s="600"/>
      <c r="T13" s="600"/>
      <c r="U13" s="600"/>
      <c r="V13" s="600"/>
      <c r="W13" s="600"/>
      <c r="X13" s="600"/>
      <c r="Y13" s="600"/>
      <c r="Z13" s="600"/>
      <c r="AA13" s="600"/>
      <c r="AB13" s="600"/>
      <c r="AC13" s="600"/>
      <c r="AD13" s="600"/>
      <c r="AE13" s="600"/>
    </row>
    <row r="14" spans="1:31" ht="15" thickBot="1" x14ac:dyDescent="0.4">
      <c r="A14" s="61"/>
      <c r="B14" s="808"/>
      <c r="C14" s="382" t="s">
        <v>1</v>
      </c>
      <c r="D14" s="379">
        <v>0</v>
      </c>
      <c r="E14" s="811"/>
      <c r="G14" s="600"/>
      <c r="H14" s="600"/>
      <c r="I14" s="600"/>
      <c r="J14" s="600"/>
      <c r="K14" s="600"/>
      <c r="L14" s="600"/>
      <c r="M14" s="601"/>
      <c r="N14" s="601"/>
      <c r="O14" s="600"/>
      <c r="P14" s="600"/>
      <c r="Q14" s="600"/>
      <c r="R14" s="600"/>
      <c r="S14" s="600"/>
      <c r="T14" s="600"/>
      <c r="U14" s="600"/>
      <c r="V14" s="600"/>
      <c r="W14" s="600"/>
      <c r="X14" s="600"/>
      <c r="Y14" s="600"/>
      <c r="Z14" s="600"/>
      <c r="AA14" s="600"/>
      <c r="AB14" s="600"/>
      <c r="AC14" s="600"/>
      <c r="AD14" s="600"/>
      <c r="AE14" s="600"/>
    </row>
    <row r="15" spans="1:31" x14ac:dyDescent="0.35">
      <c r="A15" s="61">
        <v>5</v>
      </c>
      <c r="B15" s="806" t="s">
        <v>981</v>
      </c>
      <c r="C15" s="281" t="s">
        <v>549</v>
      </c>
      <c r="D15" s="381">
        <v>0</v>
      </c>
      <c r="E15" s="809"/>
      <c r="G15" s="600"/>
      <c r="H15" s="600"/>
      <c r="I15" s="600"/>
      <c r="J15" s="600"/>
      <c r="K15" s="600"/>
      <c r="L15" s="600"/>
      <c r="M15" s="601"/>
      <c r="N15" s="601"/>
      <c r="O15" s="600"/>
      <c r="P15" s="600"/>
      <c r="Q15" s="600"/>
      <c r="R15" s="600"/>
      <c r="S15" s="600"/>
      <c r="T15" s="600"/>
      <c r="U15" s="600"/>
      <c r="V15" s="600"/>
      <c r="W15" s="600"/>
      <c r="X15" s="600"/>
      <c r="Y15" s="600"/>
      <c r="Z15" s="600"/>
      <c r="AA15" s="600"/>
      <c r="AB15" s="600"/>
      <c r="AC15" s="600"/>
      <c r="AD15" s="600"/>
      <c r="AE15" s="600"/>
    </row>
    <row r="16" spans="1:31" x14ac:dyDescent="0.35">
      <c r="A16" s="61"/>
      <c r="B16" s="807"/>
      <c r="C16" s="282" t="s">
        <v>550</v>
      </c>
      <c r="D16" s="375">
        <v>50</v>
      </c>
      <c r="E16" s="810"/>
      <c r="G16" s="600"/>
      <c r="H16" s="600"/>
      <c r="I16" s="600"/>
      <c r="J16" s="600"/>
      <c r="K16" s="600"/>
      <c r="L16" s="600"/>
      <c r="M16" s="601"/>
      <c r="N16" s="601"/>
      <c r="O16" s="600"/>
      <c r="P16" s="600"/>
      <c r="Q16" s="600"/>
      <c r="R16" s="600"/>
      <c r="S16" s="600"/>
      <c r="T16" s="600"/>
      <c r="U16" s="600"/>
      <c r="V16" s="600"/>
      <c r="W16" s="600"/>
      <c r="X16" s="600"/>
      <c r="Y16" s="600"/>
      <c r="Z16" s="600"/>
      <c r="AA16" s="600"/>
      <c r="AB16" s="600"/>
      <c r="AC16" s="600"/>
      <c r="AD16" s="600"/>
      <c r="AE16" s="600"/>
    </row>
    <row r="17" spans="1:31" x14ac:dyDescent="0.35">
      <c r="A17" s="61"/>
      <c r="B17" s="807"/>
      <c r="C17" s="414" t="s">
        <v>551</v>
      </c>
      <c r="D17" s="375">
        <v>75</v>
      </c>
      <c r="E17" s="810"/>
      <c r="G17" s="600"/>
      <c r="H17" s="600"/>
      <c r="I17" s="600"/>
      <c r="J17" s="600"/>
      <c r="K17" s="600"/>
      <c r="L17" s="600"/>
      <c r="M17" s="601"/>
      <c r="N17" s="601"/>
      <c r="O17" s="600"/>
      <c r="P17" s="600"/>
      <c r="Q17" s="600"/>
      <c r="R17" s="600"/>
      <c r="S17" s="600"/>
      <c r="T17" s="600"/>
      <c r="U17" s="600"/>
      <c r="V17" s="600"/>
      <c r="W17" s="600"/>
      <c r="X17" s="600"/>
      <c r="Y17" s="600"/>
      <c r="Z17" s="600"/>
      <c r="AA17" s="600"/>
      <c r="AB17" s="600"/>
      <c r="AC17" s="600"/>
      <c r="AD17" s="600"/>
      <c r="AE17" s="600"/>
    </row>
    <row r="18" spans="1:31" ht="15" thickBot="1" x14ac:dyDescent="0.4">
      <c r="A18" s="61"/>
      <c r="B18" s="808"/>
      <c r="C18" s="384" t="s">
        <v>38</v>
      </c>
      <c r="D18" s="383">
        <v>75</v>
      </c>
      <c r="E18" s="811"/>
      <c r="G18" s="600"/>
      <c r="H18" s="600"/>
      <c r="I18" s="600"/>
      <c r="J18" s="600"/>
      <c r="K18" s="600"/>
      <c r="L18" s="600"/>
      <c r="M18" s="601"/>
      <c r="N18" s="601"/>
      <c r="O18" s="600"/>
      <c r="P18" s="600"/>
      <c r="Q18" s="600"/>
      <c r="R18" s="600"/>
      <c r="S18" s="600"/>
      <c r="T18" s="600"/>
      <c r="U18" s="600"/>
      <c r="V18" s="600"/>
      <c r="W18" s="600"/>
      <c r="X18" s="600"/>
      <c r="Y18" s="600"/>
      <c r="Z18" s="600"/>
      <c r="AA18" s="600"/>
      <c r="AB18" s="600"/>
      <c r="AC18" s="600"/>
      <c r="AD18" s="600"/>
      <c r="AE18" s="600"/>
    </row>
    <row r="19" spans="1:31" x14ac:dyDescent="0.35">
      <c r="A19" s="61">
        <v>6</v>
      </c>
      <c r="B19" s="806" t="s">
        <v>804</v>
      </c>
      <c r="C19" s="281" t="s">
        <v>0</v>
      </c>
      <c r="D19" s="381">
        <v>0</v>
      </c>
      <c r="E19" s="809"/>
      <c r="G19" s="600"/>
      <c r="H19" s="600"/>
      <c r="I19" s="600"/>
      <c r="J19" s="600"/>
      <c r="K19" s="600"/>
      <c r="L19" s="600"/>
      <c r="M19" s="601"/>
      <c r="N19" s="601"/>
      <c r="O19" s="600"/>
      <c r="P19" s="600"/>
      <c r="Q19" s="600"/>
      <c r="R19" s="600"/>
      <c r="S19" s="600"/>
      <c r="T19" s="600"/>
      <c r="U19" s="600"/>
      <c r="V19" s="600"/>
      <c r="W19" s="600"/>
      <c r="X19" s="600"/>
      <c r="Y19" s="600"/>
      <c r="Z19" s="600"/>
      <c r="AA19" s="600"/>
      <c r="AB19" s="600"/>
      <c r="AC19" s="600"/>
      <c r="AD19" s="600"/>
      <c r="AE19" s="600"/>
    </row>
    <row r="20" spans="1:31" x14ac:dyDescent="0.35">
      <c r="A20" s="61"/>
      <c r="B20" s="807"/>
      <c r="C20" s="414" t="s">
        <v>1</v>
      </c>
      <c r="D20" s="375">
        <v>25</v>
      </c>
      <c r="E20" s="810"/>
      <c r="G20" s="600"/>
      <c r="H20" s="600"/>
      <c r="I20" s="600"/>
      <c r="J20" s="600"/>
      <c r="K20" s="600"/>
      <c r="L20" s="600"/>
      <c r="M20" s="601"/>
      <c r="N20" s="601"/>
      <c r="O20" s="600"/>
      <c r="P20" s="600"/>
      <c r="Q20" s="600"/>
      <c r="R20" s="600"/>
      <c r="S20" s="600"/>
      <c r="T20" s="600"/>
      <c r="U20" s="600"/>
      <c r="V20" s="600"/>
      <c r="W20" s="600"/>
      <c r="X20" s="600"/>
      <c r="Y20" s="600"/>
      <c r="Z20" s="600"/>
      <c r="AA20" s="600"/>
      <c r="AB20" s="600"/>
      <c r="AC20" s="600"/>
      <c r="AD20" s="600"/>
      <c r="AE20" s="600"/>
    </row>
    <row r="21" spans="1:31" ht="15" thickBot="1" x14ac:dyDescent="0.4">
      <c r="A21" s="61"/>
      <c r="B21" s="808"/>
      <c r="C21" s="384" t="s">
        <v>520</v>
      </c>
      <c r="D21" s="383">
        <v>0</v>
      </c>
      <c r="E21" s="811"/>
      <c r="G21" s="600"/>
      <c r="H21" s="600"/>
      <c r="I21" s="600"/>
      <c r="J21" s="600"/>
      <c r="K21" s="600"/>
      <c r="L21" s="600"/>
      <c r="M21" s="601"/>
      <c r="N21" s="601"/>
      <c r="O21" s="600"/>
      <c r="P21" s="600"/>
      <c r="Q21" s="600"/>
      <c r="R21" s="600"/>
      <c r="S21" s="600"/>
      <c r="T21" s="600"/>
      <c r="U21" s="600"/>
      <c r="V21" s="600"/>
      <c r="W21" s="600"/>
      <c r="X21" s="600"/>
      <c r="Y21" s="600"/>
      <c r="Z21" s="600"/>
      <c r="AA21" s="600"/>
      <c r="AB21" s="600"/>
      <c r="AC21" s="600"/>
      <c r="AD21" s="600"/>
      <c r="AE21" s="600"/>
    </row>
    <row r="22" spans="1:31" x14ac:dyDescent="0.35">
      <c r="A22" s="61">
        <v>7</v>
      </c>
      <c r="B22" s="806" t="s">
        <v>548</v>
      </c>
      <c r="C22" s="281" t="s">
        <v>0</v>
      </c>
      <c r="D22" s="381">
        <v>30</v>
      </c>
      <c r="E22" s="809"/>
      <c r="G22" s="600"/>
      <c r="H22" s="600"/>
      <c r="I22" s="600"/>
      <c r="J22" s="600"/>
      <c r="K22" s="600"/>
      <c r="L22" s="600"/>
      <c r="M22" s="601"/>
      <c r="N22" s="601"/>
      <c r="O22" s="600"/>
      <c r="P22" s="600"/>
      <c r="Q22" s="600"/>
      <c r="R22" s="600"/>
      <c r="S22" s="600"/>
      <c r="T22" s="600"/>
      <c r="U22" s="600"/>
      <c r="V22" s="600"/>
      <c r="W22" s="600"/>
      <c r="X22" s="600"/>
      <c r="Y22" s="600"/>
      <c r="Z22" s="600"/>
      <c r="AA22" s="600"/>
      <c r="AB22" s="600"/>
      <c r="AC22" s="600"/>
      <c r="AD22" s="600"/>
      <c r="AE22" s="600"/>
    </row>
    <row r="23" spans="1:31" ht="15" thickBot="1" x14ac:dyDescent="0.4">
      <c r="A23" s="61"/>
      <c r="B23" s="808"/>
      <c r="C23" s="382" t="s">
        <v>1</v>
      </c>
      <c r="D23" s="383">
        <v>0</v>
      </c>
      <c r="E23" s="811"/>
      <c r="G23" s="600"/>
      <c r="H23" s="600"/>
      <c r="I23" s="600"/>
      <c r="J23" s="600"/>
      <c r="K23" s="600"/>
      <c r="L23" s="600"/>
      <c r="M23" s="601"/>
      <c r="N23" s="601"/>
      <c r="O23" s="600"/>
      <c r="P23" s="600"/>
      <c r="Q23" s="600"/>
      <c r="R23" s="600"/>
      <c r="S23" s="600"/>
      <c r="T23" s="600"/>
      <c r="U23" s="600"/>
      <c r="V23" s="600"/>
      <c r="W23" s="600"/>
      <c r="X23" s="600"/>
      <c r="Y23" s="600"/>
      <c r="Z23" s="600"/>
      <c r="AA23" s="600"/>
      <c r="AB23" s="600"/>
      <c r="AC23" s="600"/>
      <c r="AD23" s="600"/>
      <c r="AE23" s="600"/>
    </row>
    <row r="24" spans="1:31" ht="15" thickBot="1" x14ac:dyDescent="0.4">
      <c r="B24" s="812" t="s">
        <v>108</v>
      </c>
      <c r="C24" s="812"/>
      <c r="D24" s="812"/>
      <c r="E24" s="595">
        <f>SUM(E6:E23)</f>
        <v>0</v>
      </c>
      <c r="G24" s="600"/>
      <c r="H24" s="600"/>
      <c r="I24" s="600"/>
      <c r="J24" s="600"/>
      <c r="K24" s="600"/>
      <c r="L24" s="600"/>
      <c r="M24" s="601"/>
      <c r="N24" s="601"/>
      <c r="O24" s="600"/>
      <c r="P24" s="600"/>
      <c r="Q24" s="600"/>
      <c r="R24" s="600"/>
      <c r="S24" s="600"/>
      <c r="T24" s="600"/>
      <c r="U24" s="600"/>
      <c r="V24" s="600"/>
      <c r="W24" s="600"/>
      <c r="X24" s="600"/>
      <c r="Y24" s="600"/>
      <c r="Z24" s="600"/>
      <c r="AA24" s="600"/>
      <c r="AB24" s="600"/>
      <c r="AC24" s="600"/>
      <c r="AD24" s="600"/>
      <c r="AE24" s="600"/>
    </row>
    <row r="25" spans="1:31" ht="72" customHeight="1" x14ac:dyDescent="0.35">
      <c r="B25" s="278"/>
      <c r="G25" s="600"/>
      <c r="H25" s="600"/>
      <c r="I25" s="600"/>
      <c r="J25" s="600"/>
      <c r="K25" s="600"/>
      <c r="L25" s="600"/>
      <c r="M25" s="601"/>
      <c r="N25" s="601"/>
      <c r="O25" s="600"/>
      <c r="P25" s="600"/>
      <c r="Q25" s="600"/>
      <c r="R25" s="600"/>
      <c r="S25" s="600"/>
      <c r="T25" s="600"/>
      <c r="U25" s="600"/>
      <c r="V25" s="600"/>
      <c r="W25" s="600"/>
      <c r="X25" s="600"/>
      <c r="Y25" s="600"/>
      <c r="Z25" s="600"/>
      <c r="AA25" s="600"/>
      <c r="AB25" s="600"/>
      <c r="AC25" s="600"/>
      <c r="AD25" s="600"/>
      <c r="AE25" s="600"/>
    </row>
    <row r="26" spans="1:31" x14ac:dyDescent="0.35">
      <c r="A26" s="600"/>
      <c r="B26" s="600"/>
      <c r="C26" s="600"/>
      <c r="D26" s="600"/>
      <c r="E26" s="600"/>
      <c r="F26" s="600"/>
      <c r="G26" s="600"/>
      <c r="H26" s="600"/>
      <c r="I26" s="600"/>
      <c r="J26" s="600"/>
      <c r="K26" s="600"/>
      <c r="L26" s="600"/>
      <c r="M26" s="601"/>
      <c r="N26" s="601"/>
      <c r="O26" s="600"/>
      <c r="P26" s="600"/>
      <c r="Q26" s="600"/>
      <c r="R26" s="600"/>
      <c r="S26" s="600"/>
      <c r="T26" s="600"/>
      <c r="U26" s="600"/>
      <c r="V26" s="600"/>
      <c r="W26" s="600"/>
      <c r="X26" s="600"/>
      <c r="Y26" s="600"/>
      <c r="Z26" s="600"/>
      <c r="AA26" s="600"/>
      <c r="AB26" s="600"/>
      <c r="AC26" s="600"/>
      <c r="AD26" s="600"/>
      <c r="AE26" s="600"/>
    </row>
    <row r="27" spans="1:31" ht="1.5" customHeight="1" x14ac:dyDescent="0.35">
      <c r="A27" s="600"/>
      <c r="B27" s="600"/>
      <c r="C27" s="600"/>
      <c r="D27" s="600"/>
      <c r="E27" s="600"/>
      <c r="F27" s="600"/>
      <c r="G27" s="600"/>
      <c r="H27" s="600"/>
      <c r="I27" s="600"/>
      <c r="J27" s="600"/>
      <c r="K27" s="600"/>
      <c r="L27" s="600"/>
      <c r="M27" s="601"/>
      <c r="N27" s="601"/>
      <c r="O27" s="600"/>
      <c r="P27" s="600"/>
      <c r="Q27" s="600"/>
      <c r="R27" s="600"/>
      <c r="S27" s="600"/>
      <c r="T27" s="600"/>
      <c r="U27" s="600"/>
      <c r="V27" s="600"/>
      <c r="W27" s="600"/>
      <c r="X27" s="600"/>
      <c r="Y27" s="600"/>
      <c r="Z27" s="600"/>
      <c r="AA27" s="600"/>
      <c r="AB27" s="600"/>
      <c r="AC27" s="600"/>
      <c r="AD27" s="600"/>
      <c r="AE27" s="600"/>
    </row>
    <row r="28" spans="1:31" x14ac:dyDescent="0.35">
      <c r="A28" s="600"/>
      <c r="B28" s="600"/>
      <c r="C28" s="600"/>
      <c r="D28" s="600"/>
      <c r="E28" s="600"/>
      <c r="F28" s="600"/>
      <c r="G28" s="600"/>
      <c r="H28" s="600"/>
      <c r="I28" s="600"/>
      <c r="J28" s="600"/>
      <c r="K28" s="600"/>
      <c r="L28" s="600"/>
      <c r="M28" s="601"/>
      <c r="N28" s="601"/>
      <c r="O28" s="600"/>
      <c r="P28" s="600"/>
      <c r="Q28" s="600"/>
      <c r="R28" s="600"/>
      <c r="S28" s="600"/>
      <c r="T28" s="600"/>
      <c r="U28" s="600"/>
      <c r="V28" s="600"/>
      <c r="W28" s="600"/>
      <c r="X28" s="600"/>
      <c r="Y28" s="600"/>
      <c r="Z28" s="600"/>
      <c r="AA28" s="600"/>
      <c r="AB28" s="600"/>
      <c r="AC28" s="600"/>
      <c r="AD28" s="600"/>
      <c r="AE28" s="600"/>
    </row>
    <row r="29" spans="1:31" x14ac:dyDescent="0.35">
      <c r="A29" s="600"/>
      <c r="B29" s="600"/>
      <c r="C29" s="600"/>
      <c r="D29" s="600"/>
      <c r="E29" s="600"/>
      <c r="F29" s="600"/>
      <c r="G29" s="600"/>
      <c r="H29" s="600"/>
      <c r="I29" s="600"/>
      <c r="J29" s="600"/>
      <c r="K29" s="600"/>
      <c r="L29" s="600"/>
      <c r="M29" s="601"/>
      <c r="N29" s="601"/>
      <c r="O29" s="600"/>
      <c r="P29" s="600"/>
      <c r="Q29" s="600"/>
      <c r="R29" s="600"/>
      <c r="S29" s="600"/>
      <c r="T29" s="600"/>
      <c r="U29" s="600"/>
      <c r="V29" s="600"/>
      <c r="W29" s="600"/>
      <c r="X29" s="600"/>
      <c r="Y29" s="600"/>
      <c r="Z29" s="600"/>
      <c r="AA29" s="600"/>
      <c r="AB29" s="600"/>
      <c r="AC29" s="600"/>
      <c r="AD29" s="600"/>
      <c r="AE29" s="600"/>
    </row>
    <row r="30" spans="1:31" x14ac:dyDescent="0.35">
      <c r="A30" s="600"/>
      <c r="B30" s="600"/>
      <c r="C30" s="600"/>
      <c r="D30" s="600"/>
      <c r="E30" s="600"/>
      <c r="F30" s="600"/>
      <c r="G30" s="600"/>
      <c r="H30" s="600"/>
      <c r="I30" s="600"/>
      <c r="J30" s="600"/>
      <c r="K30" s="600"/>
      <c r="L30" s="600"/>
      <c r="M30" s="601"/>
      <c r="N30" s="601"/>
      <c r="O30" s="600"/>
      <c r="P30" s="600"/>
      <c r="Q30" s="600"/>
      <c r="R30" s="600"/>
      <c r="S30" s="600"/>
      <c r="T30" s="600"/>
      <c r="U30" s="600"/>
      <c r="V30" s="600"/>
      <c r="W30" s="600"/>
      <c r="X30" s="600"/>
      <c r="Y30" s="600"/>
      <c r="Z30" s="600"/>
      <c r="AA30" s="600"/>
      <c r="AB30" s="600"/>
      <c r="AC30" s="600"/>
      <c r="AD30" s="600"/>
      <c r="AE30" s="600"/>
    </row>
    <row r="31" spans="1:31" x14ac:dyDescent="0.35">
      <c r="A31" s="600"/>
      <c r="B31" s="600"/>
      <c r="C31" s="600"/>
      <c r="D31" s="600"/>
      <c r="E31" s="600"/>
      <c r="F31" s="600"/>
      <c r="G31" s="600"/>
      <c r="H31" s="600"/>
      <c r="I31" s="600"/>
      <c r="J31" s="600"/>
      <c r="K31" s="600"/>
      <c r="L31" s="600"/>
      <c r="M31" s="601"/>
      <c r="N31" s="601"/>
      <c r="O31" s="600"/>
      <c r="P31" s="600"/>
      <c r="Q31" s="600"/>
      <c r="R31" s="600"/>
      <c r="S31" s="600"/>
      <c r="T31" s="600"/>
      <c r="U31" s="600"/>
      <c r="V31" s="600"/>
      <c r="W31" s="600"/>
      <c r="X31" s="600"/>
      <c r="Y31" s="600"/>
      <c r="Z31" s="600"/>
      <c r="AA31" s="600"/>
      <c r="AB31" s="600"/>
      <c r="AC31" s="600"/>
      <c r="AD31" s="600"/>
      <c r="AE31" s="600"/>
    </row>
    <row r="32" spans="1:31" x14ac:dyDescent="0.35">
      <c r="A32" s="600"/>
      <c r="B32" s="600"/>
      <c r="C32" s="600"/>
      <c r="D32" s="600"/>
      <c r="E32" s="600"/>
      <c r="F32" s="600"/>
      <c r="G32" s="600"/>
      <c r="H32" s="600"/>
      <c r="I32" s="600"/>
      <c r="J32" s="600"/>
      <c r="K32" s="600"/>
      <c r="L32" s="600"/>
      <c r="M32" s="601"/>
      <c r="N32" s="601"/>
      <c r="O32" s="600"/>
      <c r="P32" s="600"/>
      <c r="Q32" s="600"/>
      <c r="R32" s="600"/>
      <c r="S32" s="600"/>
      <c r="T32" s="600"/>
      <c r="U32" s="600"/>
      <c r="V32" s="600"/>
      <c r="W32" s="600"/>
      <c r="X32" s="600"/>
      <c r="Y32" s="600"/>
      <c r="Z32" s="600"/>
      <c r="AA32" s="600"/>
      <c r="AB32" s="600"/>
      <c r="AC32" s="600"/>
      <c r="AD32" s="600"/>
      <c r="AE32" s="600"/>
    </row>
    <row r="33" spans="1:31" x14ac:dyDescent="0.35">
      <c r="A33" s="600"/>
      <c r="B33" s="600"/>
      <c r="C33" s="600"/>
      <c r="D33" s="600"/>
      <c r="E33" s="600"/>
      <c r="F33" s="600"/>
      <c r="G33" s="600"/>
      <c r="H33" s="600"/>
      <c r="I33" s="600"/>
      <c r="J33" s="600"/>
      <c r="K33" s="600"/>
      <c r="L33" s="600"/>
      <c r="M33" s="601"/>
      <c r="N33" s="601"/>
      <c r="O33" s="600"/>
      <c r="P33" s="600"/>
      <c r="Q33" s="600"/>
      <c r="R33" s="600"/>
      <c r="S33" s="600"/>
      <c r="T33" s="600"/>
      <c r="U33" s="600"/>
      <c r="V33" s="600"/>
      <c r="W33" s="600"/>
      <c r="X33" s="600"/>
      <c r="Y33" s="600"/>
      <c r="Z33" s="600"/>
      <c r="AA33" s="600"/>
      <c r="AB33" s="600"/>
      <c r="AC33" s="600"/>
      <c r="AD33" s="600"/>
      <c r="AE33" s="600"/>
    </row>
    <row r="34" spans="1:31" x14ac:dyDescent="0.35">
      <c r="A34" s="600"/>
      <c r="B34" s="600"/>
      <c r="C34" s="600"/>
      <c r="D34" s="600"/>
      <c r="E34" s="600"/>
      <c r="F34" s="600"/>
      <c r="G34" s="600"/>
      <c r="H34" s="600"/>
      <c r="I34" s="600"/>
      <c r="J34" s="600"/>
      <c r="K34" s="600"/>
      <c r="L34" s="600"/>
      <c r="M34" s="601"/>
      <c r="N34" s="601"/>
      <c r="O34" s="600"/>
      <c r="P34" s="600"/>
      <c r="Q34" s="600"/>
      <c r="R34" s="600"/>
      <c r="S34" s="600"/>
      <c r="T34" s="600"/>
      <c r="U34" s="600"/>
      <c r="V34" s="600"/>
      <c r="W34" s="600"/>
      <c r="X34" s="600"/>
      <c r="Y34" s="600"/>
      <c r="Z34" s="600"/>
      <c r="AA34" s="600"/>
      <c r="AB34" s="600"/>
      <c r="AC34" s="600"/>
      <c r="AD34" s="600"/>
      <c r="AE34" s="600"/>
    </row>
    <row r="35" spans="1:31" x14ac:dyDescent="0.35">
      <c r="A35" s="600"/>
      <c r="B35" s="600"/>
      <c r="C35" s="600"/>
      <c r="D35" s="600"/>
      <c r="E35" s="600"/>
      <c r="F35" s="600"/>
      <c r="G35" s="600"/>
      <c r="H35" s="600"/>
      <c r="I35" s="600"/>
      <c r="J35" s="600"/>
      <c r="K35" s="600"/>
      <c r="L35" s="600"/>
      <c r="M35" s="601"/>
      <c r="N35" s="601"/>
      <c r="O35" s="600"/>
      <c r="P35" s="600"/>
      <c r="Q35" s="600"/>
      <c r="R35" s="600"/>
      <c r="S35" s="600"/>
      <c r="T35" s="600"/>
      <c r="U35" s="600"/>
      <c r="V35" s="600"/>
      <c r="W35" s="600"/>
      <c r="X35" s="600"/>
      <c r="Y35" s="600"/>
      <c r="Z35" s="600"/>
      <c r="AA35" s="600"/>
      <c r="AB35" s="600"/>
      <c r="AC35" s="600"/>
      <c r="AD35" s="600"/>
      <c r="AE35" s="600"/>
    </row>
    <row r="36" spans="1:31" x14ac:dyDescent="0.35">
      <c r="A36" s="600"/>
      <c r="B36" s="600"/>
      <c r="C36" s="600"/>
      <c r="D36" s="600"/>
      <c r="E36" s="600"/>
      <c r="F36" s="600"/>
      <c r="G36" s="600"/>
      <c r="H36" s="600"/>
      <c r="I36" s="600"/>
      <c r="J36" s="600"/>
      <c r="K36" s="600"/>
      <c r="L36" s="600"/>
      <c r="M36" s="601"/>
      <c r="N36" s="601"/>
      <c r="O36" s="600"/>
      <c r="P36" s="600"/>
      <c r="Q36" s="600"/>
      <c r="R36" s="600"/>
      <c r="S36" s="600"/>
      <c r="T36" s="600"/>
      <c r="U36" s="600"/>
      <c r="V36" s="600"/>
      <c r="W36" s="600"/>
      <c r="X36" s="600"/>
      <c r="Y36" s="600"/>
      <c r="Z36" s="600"/>
      <c r="AA36" s="600"/>
      <c r="AB36" s="600"/>
      <c r="AC36" s="600"/>
      <c r="AD36" s="600"/>
      <c r="AE36" s="600"/>
    </row>
    <row r="37" spans="1:31" x14ac:dyDescent="0.35">
      <c r="A37" s="600"/>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x14ac:dyDescent="0.35">
      <c r="A38" s="600"/>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0"/>
      <c r="C74" s="600"/>
      <c r="D74" s="600"/>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0"/>
      <c r="C75" s="600"/>
      <c r="D75" s="600"/>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0"/>
      <c r="C76" s="600"/>
      <c r="D76" s="600"/>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0"/>
      <c r="C77" s="600"/>
      <c r="D77" s="600"/>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0"/>
      <c r="C78" s="600"/>
      <c r="D78" s="600"/>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0"/>
      <c r="C79" s="600"/>
      <c r="D79" s="600"/>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0"/>
      <c r="C80" s="600"/>
      <c r="D80" s="600"/>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0"/>
      <c r="C81" s="600"/>
      <c r="D81" s="600"/>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0"/>
      <c r="C82" s="600"/>
      <c r="D82" s="600"/>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0"/>
      <c r="C83" s="600"/>
      <c r="D83" s="600"/>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0"/>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0"/>
      <c r="C85" s="600"/>
      <c r="D85" s="600"/>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0"/>
      <c r="C86" s="600"/>
      <c r="D86" s="600"/>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0"/>
      <c r="C87" s="600"/>
      <c r="D87" s="600"/>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0"/>
      <c r="C88" s="600"/>
      <c r="D88" s="600"/>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0"/>
      <c r="C89" s="600"/>
      <c r="D89" s="600"/>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0"/>
      <c r="C90" s="600"/>
      <c r="D90" s="600"/>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0"/>
      <c r="C91" s="600"/>
      <c r="D91" s="600"/>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0"/>
      <c r="C92" s="600"/>
      <c r="D92" s="600"/>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0"/>
      <c r="C93" s="600"/>
      <c r="D93" s="600"/>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0"/>
      <c r="C94" s="600"/>
      <c r="D94" s="600"/>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0"/>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0"/>
      <c r="C96" s="600"/>
      <c r="D96" s="600"/>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0"/>
      <c r="C97" s="600"/>
      <c r="D97" s="600"/>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0"/>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7">
    <mergeCell ref="E11:E12"/>
    <mergeCell ref="B3:E3"/>
    <mergeCell ref="B4:E4"/>
    <mergeCell ref="B22:B23"/>
    <mergeCell ref="E22:E23"/>
    <mergeCell ref="B6:B7"/>
    <mergeCell ref="E6:E7"/>
    <mergeCell ref="B8:B10"/>
    <mergeCell ref="E8:E10"/>
    <mergeCell ref="B11:B12"/>
    <mergeCell ref="B24:D24"/>
    <mergeCell ref="B13:B14"/>
    <mergeCell ref="E13:E14"/>
    <mergeCell ref="B15:B18"/>
    <mergeCell ref="E15:E18"/>
    <mergeCell ref="B19:B21"/>
    <mergeCell ref="E19:E21"/>
  </mergeCells>
  <dataValidations count="7">
    <dataValidation type="list" allowBlank="1" showInputMessage="1" showErrorMessage="1" sqref="E6:E7" xr:uid="{00000000-0002-0000-0E00-000000000000}">
      <formula1>$D$6:$D$7</formula1>
    </dataValidation>
    <dataValidation type="list" allowBlank="1" showInputMessage="1" showErrorMessage="1" sqref="E8:E10" xr:uid="{00000000-0002-0000-0E00-000001000000}">
      <formula1>$D$8:$D$10</formula1>
    </dataValidation>
    <dataValidation type="list" allowBlank="1" showInputMessage="1" showErrorMessage="1" sqref="E11:E12" xr:uid="{00000000-0002-0000-0E00-000002000000}">
      <formula1>$D$11:$D$12</formula1>
    </dataValidation>
    <dataValidation type="list" allowBlank="1" showInputMessage="1" showErrorMessage="1" sqref="E13:E14" xr:uid="{00000000-0002-0000-0E00-000003000000}">
      <formula1>$D$13:$D$14</formula1>
    </dataValidation>
    <dataValidation type="list" allowBlank="1" showInputMessage="1" showErrorMessage="1" sqref="E15:E18" xr:uid="{00000000-0002-0000-0E00-000004000000}">
      <formula1>$D$15:$D$18</formula1>
    </dataValidation>
    <dataValidation type="list" allowBlank="1" showInputMessage="1" showErrorMessage="1" sqref="E19:E21" xr:uid="{00000000-0002-0000-0E00-000005000000}">
      <formula1>$D$19:$D$21</formula1>
    </dataValidation>
    <dataValidation type="list" allowBlank="1" showInputMessage="1" showErrorMessage="1" sqref="E22:E23" xr:uid="{00000000-0002-0000-0E00-000006000000}">
      <formula1>$D$22:$D$23</formula1>
    </dataValidation>
  </dataValidations>
  <pageMargins left="0.25" right="0.25"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theme="3" tint="0.79998168889431442"/>
    <pageSetUpPr fitToPage="1"/>
  </sheetPr>
  <dimension ref="A1:AE100"/>
  <sheetViews>
    <sheetView showGridLines="0" zoomScale="80" zoomScaleNormal="80" zoomScaleSheetLayoutView="100" workbookViewId="0">
      <selection activeCell="O28" sqref="O28"/>
    </sheetView>
  </sheetViews>
  <sheetFormatPr defaultColWidth="9.08984375" defaultRowHeight="14.5" x14ac:dyDescent="0.35"/>
  <cols>
    <col min="1" max="1" width="2.36328125" style="22" bestFit="1" customWidth="1"/>
    <col min="2" max="2" width="48.6328125" style="77" customWidth="1"/>
    <col min="3" max="3" width="71.453125" style="56" customWidth="1"/>
    <col min="4" max="4" width="17" style="56" customWidth="1"/>
    <col min="5" max="5" width="9.54296875" style="22" customWidth="1"/>
    <col min="6" max="6" width="9.08984375" style="22"/>
    <col min="7" max="7" width="13.54296875" style="22" customWidth="1"/>
    <col min="8" max="22" width="9.08984375" style="22"/>
    <col min="23" max="16384" width="9.08984375" style="33"/>
  </cols>
  <sheetData>
    <row r="1" spans="1:31" ht="18.5" x14ac:dyDescent="0.45">
      <c r="B1" s="55" t="s">
        <v>132</v>
      </c>
      <c r="D1" s="177">
        <v>12</v>
      </c>
      <c r="E1" s="178"/>
      <c r="F1" s="178"/>
      <c r="G1" s="606"/>
      <c r="H1" s="606"/>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27" customHeight="1" x14ac:dyDescent="0.35">
      <c r="B2" s="844" t="s">
        <v>504</v>
      </c>
      <c r="C2" s="844"/>
      <c r="D2" s="844"/>
      <c r="E2" s="844"/>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91.5" customHeight="1" x14ac:dyDescent="0.35">
      <c r="B3" s="845" t="s">
        <v>1004</v>
      </c>
      <c r="C3" s="845"/>
      <c r="D3" s="845"/>
      <c r="E3" s="845"/>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x14ac:dyDescent="0.35">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9" t="s">
        <v>2</v>
      </c>
      <c r="C6" s="750" t="s">
        <v>242</v>
      </c>
      <c r="D6" s="748" t="s">
        <v>18</v>
      </c>
      <c r="E6" s="748" t="s">
        <v>243</v>
      </c>
      <c r="F6" s="6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row>
    <row r="7" spans="1:31" ht="15" customHeight="1" x14ac:dyDescent="0.35">
      <c r="A7" s="61">
        <v>1</v>
      </c>
      <c r="B7" s="846" t="s">
        <v>650</v>
      </c>
      <c r="C7" s="82" t="s">
        <v>414</v>
      </c>
      <c r="D7" s="118">
        <v>0</v>
      </c>
      <c r="E7" s="827"/>
      <c r="F7" s="66"/>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row>
    <row r="8" spans="1:31" ht="15" customHeight="1" x14ac:dyDescent="0.35">
      <c r="A8" s="61"/>
      <c r="B8" s="847"/>
      <c r="C8" s="69" t="s">
        <v>415</v>
      </c>
      <c r="D8" s="121">
        <v>30</v>
      </c>
      <c r="E8" s="827"/>
      <c r="F8" s="66"/>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row>
    <row r="9" spans="1:31" ht="15" customHeight="1" x14ac:dyDescent="0.35">
      <c r="A9" s="61"/>
      <c r="B9" s="847"/>
      <c r="C9" s="69" t="s">
        <v>418</v>
      </c>
      <c r="D9" s="120">
        <v>40</v>
      </c>
      <c r="E9" s="827"/>
      <c r="F9" s="66"/>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row>
    <row r="10" spans="1:31" ht="15" customHeight="1" x14ac:dyDescent="0.35">
      <c r="A10" s="61"/>
      <c r="B10" s="847"/>
      <c r="C10" s="83" t="s">
        <v>416</v>
      </c>
      <c r="D10" s="126">
        <v>50</v>
      </c>
      <c r="E10" s="827"/>
      <c r="F10" s="66"/>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row>
    <row r="11" spans="1:31" ht="15" customHeight="1" thickBot="1" x14ac:dyDescent="0.4">
      <c r="A11" s="61"/>
      <c r="B11" s="848"/>
      <c r="C11" s="314" t="s">
        <v>417</v>
      </c>
      <c r="D11" s="340">
        <v>0</v>
      </c>
      <c r="E11" s="825"/>
      <c r="F11" s="66"/>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row>
    <row r="12" spans="1:31" ht="31.5" customHeight="1" x14ac:dyDescent="0.35">
      <c r="A12" s="122"/>
      <c r="B12" s="863" t="s">
        <v>485</v>
      </c>
      <c r="C12" s="863"/>
      <c r="D12" s="863"/>
      <c r="E12" s="863"/>
      <c r="F12" s="38"/>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row>
    <row r="13" spans="1:31" ht="25.5" customHeight="1" x14ac:dyDescent="0.35">
      <c r="A13" s="61">
        <v>2</v>
      </c>
      <c r="B13" s="823" t="s">
        <v>419</v>
      </c>
      <c r="C13" s="67" t="s">
        <v>0</v>
      </c>
      <c r="D13" s="68">
        <v>0</v>
      </c>
      <c r="E13" s="827"/>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row>
    <row r="14" spans="1:31" ht="25.5" customHeight="1" thickBot="1" x14ac:dyDescent="0.4">
      <c r="A14" s="61"/>
      <c r="B14" s="816"/>
      <c r="C14" s="310" t="s">
        <v>1</v>
      </c>
      <c r="D14" s="321">
        <v>60</v>
      </c>
      <c r="E14" s="825"/>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row>
    <row r="15" spans="1:31" ht="14.25" customHeight="1" x14ac:dyDescent="0.35">
      <c r="A15" s="61">
        <v>3</v>
      </c>
      <c r="B15" s="850" t="s">
        <v>868</v>
      </c>
      <c r="C15" s="342" t="s">
        <v>420</v>
      </c>
      <c r="D15" s="80">
        <v>0</v>
      </c>
      <c r="E15" s="824"/>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row>
    <row r="16" spans="1:31" ht="14.25" customHeight="1" x14ac:dyDescent="0.35">
      <c r="A16" s="61"/>
      <c r="B16" s="850"/>
      <c r="C16" s="133" t="s">
        <v>337</v>
      </c>
      <c r="D16" s="134">
        <v>5</v>
      </c>
      <c r="E16" s="827"/>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row>
    <row r="17" spans="1:31" ht="14.25" customHeight="1" x14ac:dyDescent="0.35">
      <c r="A17" s="61"/>
      <c r="B17" s="850"/>
      <c r="C17" s="133" t="s">
        <v>338</v>
      </c>
      <c r="D17" s="135">
        <v>10</v>
      </c>
      <c r="E17" s="827"/>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row>
    <row r="18" spans="1:31" ht="14.25" customHeight="1" x14ac:dyDescent="0.35">
      <c r="A18" s="61"/>
      <c r="B18" s="850"/>
      <c r="C18" s="133" t="s">
        <v>339</v>
      </c>
      <c r="D18" s="134">
        <v>20</v>
      </c>
      <c r="E18" s="827"/>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row>
    <row r="19" spans="1:31" ht="14.25" customHeight="1" x14ac:dyDescent="0.35">
      <c r="A19" s="61"/>
      <c r="B19" s="850"/>
      <c r="C19" s="133" t="s">
        <v>866</v>
      </c>
      <c r="D19" s="290">
        <v>0</v>
      </c>
      <c r="E19" s="827"/>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row>
    <row r="20" spans="1:31" ht="14.25" customHeight="1" thickBot="1" x14ac:dyDescent="0.4">
      <c r="A20" s="61"/>
      <c r="B20" s="843"/>
      <c r="C20" s="346" t="s">
        <v>38</v>
      </c>
      <c r="D20" s="351">
        <v>20</v>
      </c>
      <c r="E20" s="825"/>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row>
    <row r="21" spans="1:31" ht="14.25" customHeight="1" x14ac:dyDescent="0.35">
      <c r="A21" s="61">
        <v>4</v>
      </c>
      <c r="B21" s="842" t="s">
        <v>869</v>
      </c>
      <c r="C21" s="468" t="s">
        <v>420</v>
      </c>
      <c r="D21" s="480">
        <v>0</v>
      </c>
      <c r="E21" s="838"/>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row>
    <row r="22" spans="1:31" ht="14.25" customHeight="1" x14ac:dyDescent="0.35">
      <c r="A22" s="61"/>
      <c r="B22" s="850"/>
      <c r="C22" s="133" t="s">
        <v>337</v>
      </c>
      <c r="D22" s="134">
        <v>5</v>
      </c>
      <c r="E22" s="827"/>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row>
    <row r="23" spans="1:31" ht="14.25" customHeight="1" x14ac:dyDescent="0.35">
      <c r="A23" s="61"/>
      <c r="B23" s="850"/>
      <c r="C23" s="133" t="s">
        <v>338</v>
      </c>
      <c r="D23" s="135">
        <v>10</v>
      </c>
      <c r="E23" s="827"/>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row>
    <row r="24" spans="1:31" ht="14.25" customHeight="1" x14ac:dyDescent="0.35">
      <c r="A24" s="61"/>
      <c r="B24" s="850"/>
      <c r="C24" s="133" t="s">
        <v>339</v>
      </c>
      <c r="D24" s="134">
        <v>20</v>
      </c>
      <c r="E24" s="827"/>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row>
    <row r="25" spans="1:31" ht="14.25" customHeight="1" x14ac:dyDescent="0.35">
      <c r="A25" s="61"/>
      <c r="B25" s="850"/>
      <c r="C25" s="133" t="s">
        <v>867</v>
      </c>
      <c r="D25" s="290">
        <v>0</v>
      </c>
      <c r="E25" s="827"/>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row>
    <row r="26" spans="1:31" ht="14.25" customHeight="1" thickBot="1" x14ac:dyDescent="0.4">
      <c r="A26" s="61"/>
      <c r="B26" s="843"/>
      <c r="C26" s="346" t="s">
        <v>38</v>
      </c>
      <c r="D26" s="351">
        <v>20</v>
      </c>
      <c r="E26" s="825"/>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row>
    <row r="27" spans="1:31" x14ac:dyDescent="0.35">
      <c r="A27" s="61">
        <v>5</v>
      </c>
      <c r="B27" s="839" t="s">
        <v>340</v>
      </c>
      <c r="C27" s="470" t="s">
        <v>420</v>
      </c>
      <c r="D27" s="480">
        <v>60</v>
      </c>
      <c r="E27" s="838"/>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row>
    <row r="28" spans="1:31" ht="15" customHeight="1" x14ac:dyDescent="0.35">
      <c r="A28" s="61"/>
      <c r="B28" s="840"/>
      <c r="C28" s="166" t="s">
        <v>337</v>
      </c>
      <c r="D28" s="134">
        <v>40</v>
      </c>
      <c r="E28" s="827"/>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row>
    <row r="29" spans="1:31" x14ac:dyDescent="0.35">
      <c r="A29" s="61"/>
      <c r="B29" s="840"/>
      <c r="C29" s="467" t="s">
        <v>338</v>
      </c>
      <c r="D29" s="135">
        <v>20</v>
      </c>
      <c r="E29" s="827"/>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row>
    <row r="30" spans="1:31" x14ac:dyDescent="0.35">
      <c r="A30" s="61"/>
      <c r="B30" s="840"/>
      <c r="C30" s="467" t="s">
        <v>339</v>
      </c>
      <c r="D30" s="134">
        <v>0</v>
      </c>
      <c r="E30" s="827"/>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row>
    <row r="31" spans="1:31" ht="15" thickBot="1" x14ac:dyDescent="0.4">
      <c r="A31" s="61"/>
      <c r="B31" s="841"/>
      <c r="C31" s="448" t="s">
        <v>38</v>
      </c>
      <c r="D31" s="351">
        <v>60</v>
      </c>
      <c r="E31" s="825"/>
      <c r="G31" s="614"/>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row>
    <row r="32" spans="1:31" x14ac:dyDescent="0.35">
      <c r="A32" s="61">
        <v>6</v>
      </c>
      <c r="B32" s="839" t="s">
        <v>341</v>
      </c>
      <c r="C32" s="468" t="s">
        <v>420</v>
      </c>
      <c r="D32" s="480">
        <v>60</v>
      </c>
      <c r="E32" s="838"/>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row>
    <row r="33" spans="1:31" x14ac:dyDescent="0.35">
      <c r="A33" s="61"/>
      <c r="B33" s="840"/>
      <c r="C33" s="133" t="s">
        <v>337</v>
      </c>
      <c r="D33" s="134">
        <v>40</v>
      </c>
      <c r="E33" s="827"/>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row>
    <row r="34" spans="1:31" x14ac:dyDescent="0.35">
      <c r="A34" s="61"/>
      <c r="B34" s="840"/>
      <c r="C34" s="133" t="s">
        <v>338</v>
      </c>
      <c r="D34" s="134">
        <v>10</v>
      </c>
      <c r="E34" s="827"/>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row>
    <row r="35" spans="1:31" x14ac:dyDescent="0.35">
      <c r="A35" s="61"/>
      <c r="B35" s="840"/>
      <c r="C35" s="133" t="s">
        <v>339</v>
      </c>
      <c r="D35" s="134">
        <v>40</v>
      </c>
      <c r="E35" s="827"/>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row>
    <row r="36" spans="1:31" ht="15" thickBot="1" x14ac:dyDescent="0.4">
      <c r="A36" s="61"/>
      <c r="B36" s="841"/>
      <c r="C36" s="346" t="s">
        <v>38</v>
      </c>
      <c r="D36" s="351">
        <v>60</v>
      </c>
      <c r="E36" s="825"/>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ht="14.25" customHeight="1" x14ac:dyDescent="0.35">
      <c r="A37" s="61">
        <v>7</v>
      </c>
      <c r="B37" s="842" t="s">
        <v>342</v>
      </c>
      <c r="C37" s="470" t="s">
        <v>420</v>
      </c>
      <c r="D37" s="480">
        <v>30</v>
      </c>
      <c r="E37" s="838"/>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x14ac:dyDescent="0.35">
      <c r="A38" s="61"/>
      <c r="B38" s="850"/>
      <c r="C38" s="166" t="s">
        <v>337</v>
      </c>
      <c r="D38" s="134">
        <v>20</v>
      </c>
      <c r="E38" s="827"/>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1"/>
      <c r="B39" s="850"/>
      <c r="C39" s="215" t="s">
        <v>338</v>
      </c>
      <c r="D39" s="135">
        <v>10</v>
      </c>
      <c r="E39" s="827"/>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1"/>
      <c r="B40" s="850"/>
      <c r="C40" s="467" t="s">
        <v>339</v>
      </c>
      <c r="D40" s="134">
        <v>0</v>
      </c>
      <c r="E40" s="827"/>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ht="15" thickBot="1" x14ac:dyDescent="0.4">
      <c r="A41" s="61"/>
      <c r="B41" s="843"/>
      <c r="C41" s="448" t="s">
        <v>38</v>
      </c>
      <c r="D41" s="351">
        <v>30</v>
      </c>
      <c r="E41" s="825"/>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ht="15" customHeight="1" x14ac:dyDescent="0.35">
      <c r="A42" s="61">
        <v>8</v>
      </c>
      <c r="B42" s="837" t="s">
        <v>343</v>
      </c>
      <c r="C42" s="312" t="s">
        <v>344</v>
      </c>
      <c r="D42" s="480">
        <v>20</v>
      </c>
      <c r="E42" s="838"/>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ht="15" customHeight="1" x14ac:dyDescent="0.35">
      <c r="A43" s="61"/>
      <c r="B43" s="819"/>
      <c r="C43" s="79" t="s">
        <v>345</v>
      </c>
      <c r="D43" s="134">
        <v>10</v>
      </c>
      <c r="E43" s="827"/>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ht="15" customHeight="1" x14ac:dyDescent="0.35">
      <c r="A44" s="61"/>
      <c r="B44" s="819"/>
      <c r="C44" s="79" t="s">
        <v>346</v>
      </c>
      <c r="D44" s="135">
        <v>5</v>
      </c>
      <c r="E44" s="827"/>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ht="15" customHeight="1" x14ac:dyDescent="0.35">
      <c r="A45" s="61"/>
      <c r="B45" s="819"/>
      <c r="C45" s="69" t="s">
        <v>347</v>
      </c>
      <c r="D45" s="134">
        <v>0</v>
      </c>
      <c r="E45" s="827"/>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ht="15" customHeight="1" x14ac:dyDescent="0.35">
      <c r="A46" s="61"/>
      <c r="B46" s="819"/>
      <c r="C46" s="69" t="s">
        <v>348</v>
      </c>
      <c r="D46" s="134">
        <v>20</v>
      </c>
      <c r="E46" s="827"/>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ht="15" customHeight="1" x14ac:dyDescent="0.35">
      <c r="A47" s="61"/>
      <c r="B47" s="819"/>
      <c r="C47" s="69" t="s">
        <v>649</v>
      </c>
      <c r="D47" s="135">
        <v>20</v>
      </c>
      <c r="E47" s="827"/>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ht="15" customHeight="1" thickBot="1" x14ac:dyDescent="0.4">
      <c r="A48" s="61"/>
      <c r="B48" s="820"/>
      <c r="C48" s="310" t="s">
        <v>486</v>
      </c>
      <c r="D48" s="321">
        <v>0</v>
      </c>
      <c r="E48" s="825"/>
      <c r="F48" s="86"/>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ht="15" thickBot="1" x14ac:dyDescent="0.4">
      <c r="B49" s="76"/>
      <c r="C49" s="141"/>
      <c r="D49" s="74" t="s">
        <v>108</v>
      </c>
      <c r="E49" s="595">
        <f>SUM(E7:E48)</f>
        <v>0</v>
      </c>
      <c r="F49" s="86"/>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ht="78.75" customHeight="1" x14ac:dyDescent="0.35">
      <c r="B50" s="76"/>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4"/>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4"/>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4"/>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4"/>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4"/>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4"/>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4"/>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4"/>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4"/>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4"/>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4"/>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4"/>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4"/>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4"/>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4"/>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4"/>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4"/>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4"/>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4"/>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4"/>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4"/>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4"/>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4"/>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4"/>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4"/>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4"/>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4"/>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4"/>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4"/>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4"/>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4"/>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4"/>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4"/>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4"/>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4"/>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4"/>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4"/>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4"/>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4"/>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4"/>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4"/>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4"/>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4"/>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4"/>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4"/>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4"/>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4"/>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4"/>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4"/>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4"/>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20">
    <mergeCell ref="B2:E2"/>
    <mergeCell ref="B3:E3"/>
    <mergeCell ref="B7:B11"/>
    <mergeCell ref="E7:E11"/>
    <mergeCell ref="B4:E4"/>
    <mergeCell ref="B37:B41"/>
    <mergeCell ref="E37:E41"/>
    <mergeCell ref="B42:B48"/>
    <mergeCell ref="E42:E48"/>
    <mergeCell ref="B27:B31"/>
    <mergeCell ref="E27:E31"/>
    <mergeCell ref="B32:B36"/>
    <mergeCell ref="E32:E36"/>
    <mergeCell ref="B21:B26"/>
    <mergeCell ref="E21:E26"/>
    <mergeCell ref="B12:E12"/>
    <mergeCell ref="B13:B14"/>
    <mergeCell ref="E13:E14"/>
    <mergeCell ref="B15:B20"/>
    <mergeCell ref="E15:E20"/>
  </mergeCells>
  <dataValidations count="8">
    <dataValidation type="list" allowBlank="1" showInputMessage="1" showErrorMessage="1" sqref="E7:E11" xr:uid="{00000000-0002-0000-0F00-000000000000}">
      <formula1>$D$7:$D$11</formula1>
    </dataValidation>
    <dataValidation type="list" allowBlank="1" showInputMessage="1" showErrorMessage="1" sqref="E13:E14" xr:uid="{00000000-0002-0000-0F00-000001000000}">
      <formula1>$D$13:$D$14</formula1>
    </dataValidation>
    <dataValidation type="list" allowBlank="1" showInputMessage="1" showErrorMessage="1" sqref="E15:E20" xr:uid="{00000000-0002-0000-0F00-000002000000}">
      <formula1>$D$15:$D$20</formula1>
    </dataValidation>
    <dataValidation type="list" allowBlank="1" showInputMessage="1" showErrorMessage="1" sqref="E21:E26" xr:uid="{00000000-0002-0000-0F00-000003000000}">
      <formula1>$D$21:$D$26</formula1>
    </dataValidation>
    <dataValidation type="list" allowBlank="1" showInputMessage="1" showErrorMessage="1" sqref="E27:E31" xr:uid="{00000000-0002-0000-0F00-000004000000}">
      <formula1>$D$27:$D$31</formula1>
    </dataValidation>
    <dataValidation type="list" allowBlank="1" showInputMessage="1" showErrorMessage="1" sqref="E32:E36" xr:uid="{00000000-0002-0000-0F00-000005000000}">
      <formula1>$D$32:$D$36</formula1>
    </dataValidation>
    <dataValidation type="list" allowBlank="1" showInputMessage="1" showErrorMessage="1" sqref="E37:E41" xr:uid="{00000000-0002-0000-0F00-000006000000}">
      <formula1>$D$37:$D$41</formula1>
    </dataValidation>
    <dataValidation type="list" allowBlank="1" showInputMessage="1" showErrorMessage="1" sqref="E42:E48" xr:uid="{00000000-0002-0000-0F00-000007000000}">
      <formula1>$D$42:$D$48</formula1>
    </dataValidation>
  </dataValidations>
  <pageMargins left="0.7" right="0.7" top="0.75" bottom="0.75" header="0.3" footer="0.3"/>
  <pageSetup scale="5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theme="3" tint="0.79998168889431442"/>
    <pageSetUpPr fitToPage="1"/>
  </sheetPr>
  <dimension ref="A1:AE100"/>
  <sheetViews>
    <sheetView showGridLines="0" zoomScale="80" zoomScaleNormal="80" zoomScaleSheetLayoutView="100" workbookViewId="0">
      <selection activeCell="B37" sqref="B37"/>
    </sheetView>
  </sheetViews>
  <sheetFormatPr defaultColWidth="9.08984375" defaultRowHeight="14.5" x14ac:dyDescent="0.35"/>
  <cols>
    <col min="1" max="1" width="2.36328125" style="22" bestFit="1" customWidth="1"/>
    <col min="2" max="2" width="58" style="77" customWidth="1"/>
    <col min="3" max="3" width="61.90625" style="56" customWidth="1"/>
    <col min="4" max="4" width="17" style="56" customWidth="1"/>
    <col min="5" max="5" width="9.54296875" style="22" customWidth="1"/>
    <col min="6" max="6" width="9.08984375" style="22"/>
    <col min="7" max="7" width="13.54296875" style="22" customWidth="1"/>
    <col min="8" max="22" width="9.08984375" style="22"/>
    <col min="23" max="16384" width="9.08984375" style="33"/>
  </cols>
  <sheetData>
    <row r="1" spans="1:31" ht="18.5" x14ac:dyDescent="0.45">
      <c r="B1" s="55" t="s">
        <v>132</v>
      </c>
      <c r="D1" s="177">
        <v>13</v>
      </c>
      <c r="E1" s="178"/>
      <c r="F1" s="178"/>
      <c r="G1" s="606"/>
      <c r="H1" s="606"/>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29.25" customHeight="1" x14ac:dyDescent="0.35">
      <c r="B2" s="844" t="s">
        <v>653</v>
      </c>
      <c r="C2" s="844"/>
      <c r="D2" s="844"/>
      <c r="E2" s="844"/>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65.25" customHeight="1" x14ac:dyDescent="0.35">
      <c r="B3" s="805" t="s">
        <v>961</v>
      </c>
      <c r="C3" s="805"/>
      <c r="D3" s="805"/>
      <c r="E3" s="805"/>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x14ac:dyDescent="0.35">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9" t="s">
        <v>2</v>
      </c>
      <c r="C6" s="750" t="s">
        <v>242</v>
      </c>
      <c r="D6" s="748" t="s">
        <v>18</v>
      </c>
      <c r="E6" s="748" t="s">
        <v>243</v>
      </c>
      <c r="F6" s="6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row>
    <row r="7" spans="1:31" ht="14.25" customHeight="1" x14ac:dyDescent="0.35">
      <c r="A7" s="61">
        <v>1</v>
      </c>
      <c r="B7" s="823" t="s">
        <v>466</v>
      </c>
      <c r="C7" s="82" t="s">
        <v>391</v>
      </c>
      <c r="D7" s="78">
        <v>0</v>
      </c>
      <c r="E7" s="827"/>
      <c r="F7" s="66"/>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row>
    <row r="8" spans="1:31" ht="14.25" customHeight="1" x14ac:dyDescent="0.35">
      <c r="A8" s="61"/>
      <c r="B8" s="815"/>
      <c r="C8" s="69" t="s">
        <v>392</v>
      </c>
      <c r="D8" s="80">
        <v>5</v>
      </c>
      <c r="E8" s="827"/>
      <c r="F8" s="66"/>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row>
    <row r="9" spans="1:31" ht="14.25" customHeight="1" x14ac:dyDescent="0.35">
      <c r="A9" s="61"/>
      <c r="B9" s="815"/>
      <c r="C9" s="81" t="s">
        <v>46</v>
      </c>
      <c r="D9" s="70">
        <v>25</v>
      </c>
      <c r="E9" s="827"/>
      <c r="F9" s="66"/>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row>
    <row r="10" spans="1:31" ht="14.25" customHeight="1" thickBot="1" x14ac:dyDescent="0.4">
      <c r="A10" s="61"/>
      <c r="B10" s="816"/>
      <c r="C10" s="314" t="s">
        <v>45</v>
      </c>
      <c r="D10" s="311">
        <v>50</v>
      </c>
      <c r="E10" s="825"/>
      <c r="F10" s="66"/>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row>
    <row r="11" spans="1:31" ht="14.25" customHeight="1" x14ac:dyDescent="0.35">
      <c r="A11" s="61">
        <v>2</v>
      </c>
      <c r="B11" s="815" t="s">
        <v>467</v>
      </c>
      <c r="C11" s="341" t="s">
        <v>391</v>
      </c>
      <c r="D11" s="322">
        <v>0</v>
      </c>
      <c r="E11" s="824"/>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row>
    <row r="12" spans="1:31" ht="14.25" customHeight="1" x14ac:dyDescent="0.35">
      <c r="A12" s="61"/>
      <c r="B12" s="815"/>
      <c r="C12" s="63" t="s">
        <v>392</v>
      </c>
      <c r="D12" s="64">
        <v>5</v>
      </c>
      <c r="E12" s="827"/>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row>
    <row r="13" spans="1:31" x14ac:dyDescent="0.35">
      <c r="A13" s="61"/>
      <c r="B13" s="815"/>
      <c r="C13" s="341" t="s">
        <v>46</v>
      </c>
      <c r="D13" s="64">
        <v>25</v>
      </c>
      <c r="E13" s="827"/>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row>
    <row r="14" spans="1:31" ht="14.25" customHeight="1" x14ac:dyDescent="0.35">
      <c r="A14" s="61"/>
      <c r="B14" s="815"/>
      <c r="C14" s="63" t="s">
        <v>45</v>
      </c>
      <c r="D14" s="64">
        <v>50</v>
      </c>
      <c r="E14" s="827"/>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row>
    <row r="15" spans="1:31" ht="14.25" customHeight="1" thickBot="1" x14ac:dyDescent="0.4">
      <c r="A15" s="61"/>
      <c r="B15" s="816"/>
      <c r="C15" s="343" t="s">
        <v>38</v>
      </c>
      <c r="D15" s="320">
        <v>50</v>
      </c>
      <c r="E15" s="825"/>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row>
    <row r="16" spans="1:31" ht="15" customHeight="1" x14ac:dyDescent="0.35">
      <c r="A16" s="61">
        <v>3</v>
      </c>
      <c r="B16" s="815" t="s">
        <v>421</v>
      </c>
      <c r="C16" s="341" t="s">
        <v>393</v>
      </c>
      <c r="D16" s="227">
        <v>0</v>
      </c>
      <c r="E16" s="824"/>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row>
    <row r="17" spans="1:31" ht="15" customHeight="1" x14ac:dyDescent="0.35">
      <c r="A17" s="61"/>
      <c r="B17" s="815"/>
      <c r="C17" s="63" t="s">
        <v>394</v>
      </c>
      <c r="D17" s="80">
        <v>50</v>
      </c>
      <c r="E17" s="827"/>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row>
    <row r="18" spans="1:31" ht="15" customHeight="1" x14ac:dyDescent="0.35">
      <c r="A18" s="61"/>
      <c r="B18" s="815"/>
      <c r="C18" s="63" t="s">
        <v>395</v>
      </c>
      <c r="D18" s="70">
        <v>0</v>
      </c>
      <c r="E18" s="827"/>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row>
    <row r="19" spans="1:31" ht="15" customHeight="1" x14ac:dyDescent="0.35">
      <c r="A19" s="61"/>
      <c r="B19" s="815"/>
      <c r="C19" s="63" t="s">
        <v>1</v>
      </c>
      <c r="D19" s="73">
        <v>0</v>
      </c>
      <c r="E19" s="827"/>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row>
    <row r="20" spans="1:31" ht="15" customHeight="1" thickBot="1" x14ac:dyDescent="0.4">
      <c r="A20" s="61"/>
      <c r="B20" s="816"/>
      <c r="C20" s="343" t="s">
        <v>38</v>
      </c>
      <c r="D20" s="321">
        <v>50</v>
      </c>
      <c r="E20" s="825"/>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row>
    <row r="21" spans="1:31" ht="15" customHeight="1" x14ac:dyDescent="0.35">
      <c r="A21" s="61">
        <v>4</v>
      </c>
      <c r="B21" s="815" t="s">
        <v>993</v>
      </c>
      <c r="C21" s="344" t="s">
        <v>654</v>
      </c>
      <c r="D21" s="80">
        <v>20</v>
      </c>
      <c r="E21" s="824"/>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row>
    <row r="22" spans="1:31" ht="15" customHeight="1" x14ac:dyDescent="0.35">
      <c r="A22" s="61"/>
      <c r="B22" s="815"/>
      <c r="C22" s="342" t="s">
        <v>468</v>
      </c>
      <c r="D22" s="70">
        <v>10</v>
      </c>
      <c r="E22" s="827"/>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row>
    <row r="23" spans="1:31" ht="15" customHeight="1" x14ac:dyDescent="0.35">
      <c r="A23" s="61"/>
      <c r="B23" s="815"/>
      <c r="C23" s="133" t="s">
        <v>469</v>
      </c>
      <c r="D23" s="70">
        <v>5</v>
      </c>
      <c r="E23" s="827"/>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row>
    <row r="24" spans="1:31" ht="15" customHeight="1" thickBot="1" x14ac:dyDescent="0.4">
      <c r="A24" s="61"/>
      <c r="B24" s="816"/>
      <c r="C24" s="346" t="s">
        <v>349</v>
      </c>
      <c r="D24" s="311">
        <v>0</v>
      </c>
      <c r="E24" s="825"/>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row>
    <row r="25" spans="1:31" x14ac:dyDescent="0.35">
      <c r="A25" s="61">
        <v>5</v>
      </c>
      <c r="B25" s="819" t="s">
        <v>350</v>
      </c>
      <c r="C25" s="345" t="s">
        <v>655</v>
      </c>
      <c r="D25" s="227">
        <v>20</v>
      </c>
      <c r="E25" s="824"/>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row>
    <row r="26" spans="1:31" x14ac:dyDescent="0.35">
      <c r="A26" s="61"/>
      <c r="B26" s="819"/>
      <c r="C26" s="166" t="s">
        <v>470</v>
      </c>
      <c r="D26" s="80">
        <v>10</v>
      </c>
      <c r="E26" s="827"/>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row>
    <row r="27" spans="1:31" x14ac:dyDescent="0.35">
      <c r="A27" s="61"/>
      <c r="B27" s="819"/>
      <c r="C27" s="125" t="s">
        <v>471</v>
      </c>
      <c r="D27" s="73">
        <v>5</v>
      </c>
      <c r="E27" s="827"/>
      <c r="G27" s="614"/>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row>
    <row r="28" spans="1:31" ht="15" thickBot="1" x14ac:dyDescent="0.4">
      <c r="A28" s="61"/>
      <c r="B28" s="820"/>
      <c r="C28" s="319" t="s">
        <v>349</v>
      </c>
      <c r="D28" s="321">
        <v>0</v>
      </c>
      <c r="E28" s="825"/>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row>
    <row r="29" spans="1:31" x14ac:dyDescent="0.35">
      <c r="A29" s="61">
        <v>6</v>
      </c>
      <c r="B29" s="819" t="s">
        <v>351</v>
      </c>
      <c r="C29" s="79" t="s">
        <v>0</v>
      </c>
      <c r="D29" s="80">
        <v>50</v>
      </c>
      <c r="E29" s="824"/>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row>
    <row r="30" spans="1:31" ht="15" thickBot="1" x14ac:dyDescent="0.4">
      <c r="A30" s="61"/>
      <c r="B30" s="820"/>
      <c r="C30" s="315" t="s">
        <v>1</v>
      </c>
      <c r="D30" s="321">
        <v>0</v>
      </c>
      <c r="E30" s="825"/>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row>
    <row r="31" spans="1:31" ht="26.25" customHeight="1" x14ac:dyDescent="0.35">
      <c r="A31" s="61">
        <v>7</v>
      </c>
      <c r="B31" s="819" t="s">
        <v>352</v>
      </c>
      <c r="C31" s="79" t="s">
        <v>7</v>
      </c>
      <c r="D31" s="80">
        <v>0</v>
      </c>
      <c r="E31" s="824"/>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row>
    <row r="32" spans="1:31" ht="26.25" customHeight="1" x14ac:dyDescent="0.35">
      <c r="A32" s="61"/>
      <c r="B32" s="819"/>
      <c r="C32" s="69" t="s">
        <v>8</v>
      </c>
      <c r="D32" s="70">
        <v>5</v>
      </c>
      <c r="E32" s="827"/>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row>
    <row r="33" spans="1:31" ht="42" customHeight="1" thickBot="1" x14ac:dyDescent="0.4">
      <c r="A33" s="61"/>
      <c r="B33" s="820"/>
      <c r="C33" s="310" t="s">
        <v>6</v>
      </c>
      <c r="D33" s="311">
        <v>10</v>
      </c>
      <c r="E33" s="825"/>
      <c r="F33" s="86"/>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row>
    <row r="34" spans="1:31" ht="15.75" customHeight="1" x14ac:dyDescent="0.35">
      <c r="A34" s="61">
        <v>8</v>
      </c>
      <c r="B34" s="864" t="s">
        <v>1082</v>
      </c>
      <c r="C34" s="79" t="s">
        <v>962</v>
      </c>
      <c r="D34" s="80">
        <v>0</v>
      </c>
      <c r="E34" s="866"/>
      <c r="F34" s="86"/>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row>
    <row r="35" spans="1:31" ht="15.75" customHeight="1" x14ac:dyDescent="0.35">
      <c r="A35" s="61"/>
      <c r="B35" s="864"/>
      <c r="C35" s="69" t="s">
        <v>963</v>
      </c>
      <c r="D35" s="70">
        <v>5</v>
      </c>
      <c r="E35" s="866"/>
      <c r="F35" s="86"/>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row>
    <row r="36" spans="1:31" ht="15.75" customHeight="1" thickBot="1" x14ac:dyDescent="0.4">
      <c r="A36" s="61"/>
      <c r="B36" s="865"/>
      <c r="C36" s="315" t="s">
        <v>964</v>
      </c>
      <c r="D36" s="311">
        <v>10</v>
      </c>
      <c r="E36" s="867"/>
      <c r="F36" s="86"/>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ht="15" thickBot="1" x14ac:dyDescent="0.4">
      <c r="B37" s="76"/>
      <c r="C37" s="141"/>
      <c r="D37" s="74" t="s">
        <v>108</v>
      </c>
      <c r="E37" s="595">
        <f>SUM(E7:E36)</f>
        <v>0</v>
      </c>
      <c r="F37" s="86"/>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ht="73.5" customHeight="1" x14ac:dyDescent="0.35">
      <c r="B38" s="76"/>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0"/>
      <c r="B39" s="604"/>
      <c r="C39" s="605"/>
      <c r="D39" s="605"/>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0"/>
      <c r="B40" s="604"/>
      <c r="C40" s="605"/>
      <c r="D40" s="605"/>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0"/>
      <c r="B41" s="604"/>
      <c r="C41" s="605"/>
      <c r="D41" s="605"/>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0"/>
      <c r="B42" s="604"/>
      <c r="C42" s="605"/>
      <c r="D42" s="605"/>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04"/>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04"/>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04"/>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04"/>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04"/>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04"/>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04"/>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04"/>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4"/>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4"/>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4"/>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4"/>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4"/>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4"/>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4"/>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4"/>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4"/>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4"/>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4"/>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4"/>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4"/>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4"/>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4"/>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4"/>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4"/>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4"/>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4"/>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4"/>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4"/>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4"/>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4"/>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4"/>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4"/>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4"/>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4"/>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4"/>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4"/>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4"/>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4"/>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4"/>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4"/>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4"/>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4"/>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4"/>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4"/>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4"/>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4"/>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4"/>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4"/>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4"/>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4"/>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4"/>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4"/>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4"/>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4"/>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4"/>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4"/>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4"/>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9">
    <mergeCell ref="B11:B15"/>
    <mergeCell ref="E11:E15"/>
    <mergeCell ref="B16:B20"/>
    <mergeCell ref="E16:E20"/>
    <mergeCell ref="B21:B24"/>
    <mergeCell ref="E21:E24"/>
    <mergeCell ref="B2:E2"/>
    <mergeCell ref="B3:E3"/>
    <mergeCell ref="B7:B10"/>
    <mergeCell ref="E7:E10"/>
    <mergeCell ref="B4:E4"/>
    <mergeCell ref="B25:B28"/>
    <mergeCell ref="E25:E28"/>
    <mergeCell ref="B29:B30"/>
    <mergeCell ref="E29:E30"/>
    <mergeCell ref="B34:B36"/>
    <mergeCell ref="E34:E36"/>
    <mergeCell ref="B31:B33"/>
    <mergeCell ref="E31:E33"/>
  </mergeCells>
  <dataValidations count="8">
    <dataValidation type="list" allowBlank="1" showInputMessage="1" showErrorMessage="1" sqref="E7:E10" xr:uid="{00000000-0002-0000-1000-000000000000}">
      <formula1>$D$7:$D$10</formula1>
    </dataValidation>
    <dataValidation type="list" allowBlank="1" showInputMessage="1" showErrorMessage="1" sqref="E11:E15" xr:uid="{00000000-0002-0000-1000-000001000000}">
      <formula1>$D$11:$D$15</formula1>
    </dataValidation>
    <dataValidation type="list" allowBlank="1" showInputMessage="1" showErrorMessage="1" sqref="E16:E20" xr:uid="{00000000-0002-0000-1000-000002000000}">
      <formula1>$D$16:$D$20</formula1>
    </dataValidation>
    <dataValidation type="list" allowBlank="1" showInputMessage="1" showErrorMessage="1" sqref="E21:E24" xr:uid="{00000000-0002-0000-1000-000003000000}">
      <formula1>$D$21:$D$24</formula1>
    </dataValidation>
    <dataValidation type="list" allowBlank="1" showInputMessage="1" showErrorMessage="1" sqref="E25:E28" xr:uid="{00000000-0002-0000-1000-000004000000}">
      <formula1>$D$25:$D$28</formula1>
    </dataValidation>
    <dataValidation type="list" allowBlank="1" showInputMessage="1" showErrorMessage="1" sqref="E29:E30" xr:uid="{00000000-0002-0000-1000-000005000000}">
      <formula1>$D$29:$D$30</formula1>
    </dataValidation>
    <dataValidation type="list" allowBlank="1" showInputMessage="1" showErrorMessage="1" sqref="E31:E33" xr:uid="{00000000-0002-0000-1000-000006000000}">
      <formula1>$D$31:$D$33</formula1>
    </dataValidation>
    <dataValidation type="list" allowBlank="1" showInputMessage="1" showErrorMessage="1" sqref="E34:E36" xr:uid="{00000000-0002-0000-1000-000007000000}">
      <formula1>$D$34:$D$36</formula1>
    </dataValidation>
  </dataValidations>
  <pageMargins left="0.7" right="0.7" top="0.75" bottom="0.75" header="0.3" footer="0.3"/>
  <pageSetup scale="6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1">
    <tabColor theme="3" tint="0.79998168889431442"/>
    <pageSetUpPr fitToPage="1"/>
  </sheetPr>
  <dimension ref="A1:AE100"/>
  <sheetViews>
    <sheetView showGridLines="0" topLeftCell="A4" zoomScale="80" zoomScaleNormal="80" zoomScaleSheetLayoutView="100" workbookViewId="0">
      <selection activeCell="B6" sqref="B6:B7"/>
    </sheetView>
  </sheetViews>
  <sheetFormatPr defaultColWidth="9.08984375" defaultRowHeight="14.5" x14ac:dyDescent="0.35"/>
  <cols>
    <col min="1" max="1" width="2.36328125" style="22" bestFit="1" customWidth="1"/>
    <col min="2" max="2" width="56" style="77" customWidth="1"/>
    <col min="3" max="3" width="30.08984375" style="56" customWidth="1"/>
    <col min="4" max="4" width="17" style="56" customWidth="1"/>
    <col min="5" max="5" width="9.54296875" style="22" customWidth="1"/>
    <col min="6" max="6" width="9.08984375" style="22"/>
    <col min="7" max="7" width="13.54296875" style="22" customWidth="1"/>
    <col min="8" max="22" width="9.08984375" style="22"/>
    <col min="23" max="16384" width="9.08984375" style="33"/>
  </cols>
  <sheetData>
    <row r="1" spans="1:31" ht="18.5" x14ac:dyDescent="0.35">
      <c r="B1" s="55" t="s">
        <v>132</v>
      </c>
      <c r="E1" s="57">
        <v>14</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46.5" customHeight="1" x14ac:dyDescent="0.35">
      <c r="B2" s="844" t="s">
        <v>711</v>
      </c>
      <c r="C2" s="844"/>
      <c r="D2" s="844"/>
      <c r="E2" s="844"/>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01.25" customHeight="1" x14ac:dyDescent="0.35">
      <c r="B3" s="805" t="s">
        <v>1002</v>
      </c>
      <c r="C3" s="805"/>
      <c r="D3" s="805"/>
      <c r="E3" s="805"/>
      <c r="G3" s="600"/>
      <c r="H3" s="600"/>
      <c r="I3" s="603"/>
      <c r="J3" s="603"/>
      <c r="K3" s="615"/>
      <c r="L3" s="615"/>
      <c r="M3" s="615"/>
      <c r="N3" s="601"/>
      <c r="O3" s="601"/>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ht="15.5" x14ac:dyDescent="0.35">
      <c r="B5" s="749" t="s">
        <v>2</v>
      </c>
      <c r="C5" s="750" t="s">
        <v>242</v>
      </c>
      <c r="D5" s="748" t="s">
        <v>18</v>
      </c>
      <c r="E5" s="748" t="s">
        <v>243</v>
      </c>
      <c r="F5" s="60"/>
      <c r="G5" s="600"/>
      <c r="H5" s="600"/>
      <c r="I5" s="600"/>
      <c r="J5" s="600"/>
      <c r="K5" s="601"/>
      <c r="L5" s="601"/>
      <c r="M5" s="601"/>
      <c r="N5" s="601"/>
      <c r="O5" s="601"/>
      <c r="P5" s="600"/>
      <c r="Q5" s="600"/>
      <c r="R5" s="600"/>
      <c r="S5" s="600"/>
      <c r="T5" s="600"/>
      <c r="U5" s="600"/>
      <c r="V5" s="600"/>
      <c r="W5" s="600"/>
      <c r="X5" s="600"/>
      <c r="Y5" s="600"/>
      <c r="Z5" s="600"/>
      <c r="AA5" s="600"/>
      <c r="AB5" s="600"/>
      <c r="AC5" s="600"/>
      <c r="AD5" s="600"/>
      <c r="AE5" s="600"/>
    </row>
    <row r="6" spans="1:31" x14ac:dyDescent="0.35">
      <c r="A6" s="61">
        <v>1</v>
      </c>
      <c r="B6" s="823" t="s">
        <v>154</v>
      </c>
      <c r="C6" s="82" t="s">
        <v>1</v>
      </c>
      <c r="D6" s="68">
        <v>0</v>
      </c>
      <c r="E6" s="827"/>
      <c r="F6" s="66"/>
      <c r="G6" s="600"/>
      <c r="H6" s="600"/>
      <c r="I6" s="600"/>
      <c r="J6" s="600"/>
      <c r="K6" s="601"/>
      <c r="L6" s="601"/>
      <c r="M6" s="601"/>
      <c r="N6" s="601"/>
      <c r="O6" s="601"/>
      <c r="P6" s="600"/>
      <c r="Q6" s="600"/>
      <c r="R6" s="600"/>
      <c r="S6" s="600"/>
      <c r="T6" s="600"/>
      <c r="U6" s="600"/>
      <c r="V6" s="600"/>
      <c r="W6" s="600"/>
      <c r="X6" s="600"/>
      <c r="Y6" s="600"/>
      <c r="Z6" s="600"/>
      <c r="AA6" s="600"/>
      <c r="AB6" s="600"/>
      <c r="AC6" s="600"/>
      <c r="AD6" s="600"/>
      <c r="AE6" s="600"/>
    </row>
    <row r="7" spans="1:31" ht="15" thickBot="1" x14ac:dyDescent="0.4">
      <c r="A7" s="61"/>
      <c r="B7" s="816"/>
      <c r="C7" s="314" t="s">
        <v>0</v>
      </c>
      <c r="D7" s="321">
        <v>10</v>
      </c>
      <c r="E7" s="825"/>
      <c r="F7" s="66"/>
      <c r="G7" s="600"/>
      <c r="H7" s="600"/>
      <c r="I7" s="600"/>
      <c r="J7" s="600"/>
      <c r="K7" s="601"/>
      <c r="L7" s="601"/>
      <c r="M7" s="601"/>
      <c r="N7" s="601"/>
      <c r="O7" s="601"/>
      <c r="P7" s="600"/>
      <c r="Q7" s="600"/>
      <c r="R7" s="600"/>
      <c r="S7" s="600"/>
      <c r="T7" s="600"/>
      <c r="U7" s="600"/>
      <c r="V7" s="600"/>
      <c r="W7" s="600"/>
      <c r="X7" s="600"/>
      <c r="Y7" s="600"/>
      <c r="Z7" s="600"/>
      <c r="AA7" s="600"/>
      <c r="AB7" s="600"/>
      <c r="AC7" s="600"/>
      <c r="AD7" s="600"/>
      <c r="AE7" s="600"/>
    </row>
    <row r="8" spans="1:31" ht="21" customHeight="1" x14ac:dyDescent="0.35">
      <c r="A8" s="61">
        <v>2</v>
      </c>
      <c r="B8" s="815" t="s">
        <v>155</v>
      </c>
      <c r="C8" s="79" t="s">
        <v>1</v>
      </c>
      <c r="D8" s="80">
        <v>0</v>
      </c>
      <c r="E8" s="824"/>
      <c r="G8" s="600"/>
      <c r="H8" s="600"/>
      <c r="I8" s="600"/>
      <c r="J8" s="600"/>
      <c r="K8" s="601"/>
      <c r="L8" s="601"/>
      <c r="M8" s="601"/>
      <c r="N8" s="601"/>
      <c r="O8" s="601"/>
      <c r="P8" s="600"/>
      <c r="Q8" s="600"/>
      <c r="R8" s="600"/>
      <c r="S8" s="600"/>
      <c r="T8" s="600"/>
      <c r="U8" s="600"/>
      <c r="V8" s="600"/>
      <c r="W8" s="600"/>
      <c r="X8" s="600"/>
      <c r="Y8" s="600"/>
      <c r="Z8" s="600"/>
      <c r="AA8" s="600"/>
      <c r="AB8" s="600"/>
      <c r="AC8" s="600"/>
      <c r="AD8" s="600"/>
      <c r="AE8" s="600"/>
    </row>
    <row r="9" spans="1:31" ht="24.75" customHeight="1" thickBot="1" x14ac:dyDescent="0.4">
      <c r="A9" s="61"/>
      <c r="B9" s="816"/>
      <c r="C9" s="418" t="s">
        <v>0</v>
      </c>
      <c r="D9" s="321">
        <v>20</v>
      </c>
      <c r="E9" s="825"/>
      <c r="G9" s="600"/>
      <c r="H9" s="600"/>
      <c r="I9" s="600"/>
      <c r="J9" s="600"/>
      <c r="K9" s="601"/>
      <c r="L9" s="601"/>
      <c r="M9" s="601"/>
      <c r="N9" s="601"/>
      <c r="O9" s="601"/>
      <c r="P9" s="600"/>
      <c r="Q9" s="600"/>
      <c r="R9" s="600"/>
      <c r="S9" s="600"/>
      <c r="T9" s="600"/>
      <c r="U9" s="600"/>
      <c r="V9" s="600"/>
      <c r="W9" s="600"/>
      <c r="X9" s="600"/>
      <c r="Y9" s="600"/>
      <c r="Z9" s="600"/>
      <c r="AA9" s="600"/>
      <c r="AB9" s="600"/>
      <c r="AC9" s="600"/>
      <c r="AD9" s="600"/>
      <c r="AE9" s="600"/>
    </row>
    <row r="10" spans="1:31" x14ac:dyDescent="0.35">
      <c r="A10" s="61">
        <v>3</v>
      </c>
      <c r="B10" s="815" t="s">
        <v>306</v>
      </c>
      <c r="C10" s="342" t="s">
        <v>714</v>
      </c>
      <c r="D10" s="80">
        <v>0</v>
      </c>
      <c r="E10" s="824"/>
      <c r="G10" s="600"/>
      <c r="H10" s="600"/>
      <c r="I10" s="600"/>
      <c r="J10" s="600"/>
      <c r="K10" s="601"/>
      <c r="L10" s="601"/>
      <c r="M10" s="601"/>
      <c r="N10" s="601"/>
      <c r="O10" s="601"/>
      <c r="P10" s="600"/>
      <c r="Q10" s="600"/>
      <c r="R10" s="600"/>
      <c r="S10" s="600"/>
      <c r="T10" s="600"/>
      <c r="U10" s="600"/>
      <c r="V10" s="600"/>
      <c r="W10" s="600"/>
      <c r="X10" s="600"/>
      <c r="Y10" s="600"/>
      <c r="Z10" s="600"/>
      <c r="AA10" s="600"/>
      <c r="AB10" s="600"/>
      <c r="AC10" s="600"/>
      <c r="AD10" s="600"/>
      <c r="AE10" s="600"/>
    </row>
    <row r="11" spans="1:31" x14ac:dyDescent="0.35">
      <c r="A11" s="61"/>
      <c r="B11" s="815"/>
      <c r="C11" s="133" t="s">
        <v>715</v>
      </c>
      <c r="D11" s="70">
        <v>25</v>
      </c>
      <c r="E11" s="827"/>
      <c r="G11" s="600"/>
      <c r="H11" s="600"/>
      <c r="I11" s="600"/>
      <c r="J11" s="600"/>
      <c r="K11" s="601"/>
      <c r="L11" s="601"/>
      <c r="M11" s="601"/>
      <c r="N11" s="601"/>
      <c r="O11" s="601"/>
      <c r="P11" s="600"/>
      <c r="Q11" s="600"/>
      <c r="R11" s="600"/>
      <c r="S11" s="600"/>
      <c r="T11" s="600"/>
      <c r="U11" s="600"/>
      <c r="V11" s="600"/>
      <c r="W11" s="600"/>
      <c r="X11" s="600"/>
      <c r="Y11" s="600"/>
      <c r="Z11" s="600"/>
      <c r="AA11" s="600"/>
      <c r="AB11" s="600"/>
      <c r="AC11" s="600"/>
      <c r="AD11" s="600"/>
      <c r="AE11" s="600"/>
    </row>
    <row r="12" spans="1:31" ht="15" thickBot="1" x14ac:dyDescent="0.4">
      <c r="A12" s="61"/>
      <c r="B12" s="816"/>
      <c r="C12" s="346" t="s">
        <v>716</v>
      </c>
      <c r="D12" s="311">
        <v>40</v>
      </c>
      <c r="E12" s="825"/>
      <c r="G12" s="600"/>
      <c r="H12" s="600"/>
      <c r="I12" s="600"/>
      <c r="J12" s="600"/>
      <c r="K12" s="601"/>
      <c r="L12" s="601"/>
      <c r="M12" s="601"/>
      <c r="N12" s="601"/>
      <c r="O12" s="601"/>
      <c r="P12" s="600"/>
      <c r="Q12" s="600"/>
      <c r="R12" s="600"/>
      <c r="S12" s="600"/>
      <c r="T12" s="600"/>
      <c r="U12" s="600"/>
      <c r="V12" s="600"/>
      <c r="W12" s="600"/>
      <c r="X12" s="600"/>
      <c r="Y12" s="600"/>
      <c r="Z12" s="600"/>
      <c r="AA12" s="600"/>
      <c r="AB12" s="600"/>
      <c r="AC12" s="600"/>
      <c r="AD12" s="600"/>
      <c r="AE12" s="600"/>
    </row>
    <row r="13" spans="1:31" x14ac:dyDescent="0.35">
      <c r="A13" s="61">
        <v>4</v>
      </c>
      <c r="B13" s="819" t="s">
        <v>156</v>
      </c>
      <c r="C13" s="345" t="s">
        <v>526</v>
      </c>
      <c r="D13" s="80">
        <v>20</v>
      </c>
      <c r="E13" s="824"/>
      <c r="G13" s="600"/>
      <c r="H13" s="600"/>
      <c r="I13" s="600"/>
      <c r="J13" s="600"/>
      <c r="K13" s="601"/>
      <c r="L13" s="601"/>
      <c r="M13" s="601"/>
      <c r="N13" s="601"/>
      <c r="O13" s="601"/>
      <c r="P13" s="600"/>
      <c r="Q13" s="600"/>
      <c r="R13" s="600"/>
      <c r="S13" s="600"/>
      <c r="T13" s="600"/>
      <c r="U13" s="600"/>
      <c r="V13" s="600"/>
      <c r="W13" s="600"/>
      <c r="X13" s="600"/>
      <c r="Y13" s="600"/>
      <c r="Z13" s="600"/>
      <c r="AA13" s="600"/>
      <c r="AB13" s="600"/>
      <c r="AC13" s="600"/>
      <c r="AD13" s="600"/>
      <c r="AE13" s="600"/>
    </row>
    <row r="14" spans="1:31" x14ac:dyDescent="0.35">
      <c r="A14" s="61"/>
      <c r="B14" s="819"/>
      <c r="C14" s="416" t="s">
        <v>527</v>
      </c>
      <c r="D14" s="73">
        <v>10</v>
      </c>
      <c r="E14" s="827"/>
      <c r="G14" s="614"/>
      <c r="H14" s="600"/>
      <c r="I14" s="600"/>
      <c r="J14" s="600"/>
      <c r="K14" s="601"/>
      <c r="L14" s="601"/>
      <c r="M14" s="601"/>
      <c r="N14" s="601"/>
      <c r="O14" s="601"/>
      <c r="P14" s="600"/>
      <c r="Q14" s="600"/>
      <c r="R14" s="600"/>
      <c r="S14" s="600"/>
      <c r="T14" s="600"/>
      <c r="U14" s="600"/>
      <c r="V14" s="600"/>
      <c r="W14" s="600"/>
      <c r="X14" s="600"/>
      <c r="Y14" s="600"/>
      <c r="Z14" s="600"/>
      <c r="AA14" s="600"/>
      <c r="AB14" s="600"/>
      <c r="AC14" s="600"/>
      <c r="AD14" s="600"/>
      <c r="AE14" s="600"/>
    </row>
    <row r="15" spans="1:31" ht="15" thickBot="1" x14ac:dyDescent="0.4">
      <c r="A15" s="61"/>
      <c r="B15" s="820"/>
      <c r="C15" s="417" t="s">
        <v>1</v>
      </c>
      <c r="D15" s="321">
        <v>0</v>
      </c>
      <c r="E15" s="825"/>
      <c r="G15" s="600"/>
      <c r="H15" s="600"/>
      <c r="I15" s="600"/>
      <c r="J15" s="600"/>
      <c r="K15" s="601"/>
      <c r="L15" s="601"/>
      <c r="M15" s="601"/>
      <c r="N15" s="601"/>
      <c r="O15" s="601"/>
      <c r="P15" s="600"/>
      <c r="Q15" s="600"/>
      <c r="R15" s="600"/>
      <c r="S15" s="600"/>
      <c r="T15" s="600"/>
      <c r="U15" s="600"/>
      <c r="V15" s="600"/>
      <c r="W15" s="600"/>
      <c r="X15" s="600"/>
      <c r="Y15" s="600"/>
      <c r="Z15" s="600"/>
      <c r="AA15" s="600"/>
      <c r="AB15" s="600"/>
      <c r="AC15" s="600"/>
      <c r="AD15" s="600"/>
      <c r="AE15" s="600"/>
    </row>
    <row r="16" spans="1:31" x14ac:dyDescent="0.35">
      <c r="A16" s="61">
        <v>5</v>
      </c>
      <c r="B16" s="819" t="s">
        <v>157</v>
      </c>
      <c r="C16" s="79" t="s">
        <v>840</v>
      </c>
      <c r="D16" s="227">
        <v>20</v>
      </c>
      <c r="E16" s="824"/>
      <c r="G16" s="600"/>
      <c r="H16" s="600"/>
      <c r="I16" s="600"/>
      <c r="J16" s="600"/>
      <c r="K16" s="601"/>
      <c r="L16" s="601"/>
      <c r="M16" s="601"/>
      <c r="N16" s="601"/>
      <c r="O16" s="601"/>
      <c r="P16" s="600"/>
      <c r="Q16" s="600"/>
      <c r="R16" s="600"/>
      <c r="S16" s="600"/>
      <c r="T16" s="600"/>
      <c r="U16" s="600"/>
      <c r="V16" s="600"/>
      <c r="W16" s="600"/>
      <c r="X16" s="600"/>
      <c r="Y16" s="600"/>
      <c r="Z16" s="600"/>
      <c r="AA16" s="600"/>
      <c r="AB16" s="600"/>
      <c r="AC16" s="600"/>
      <c r="AD16" s="600"/>
      <c r="AE16" s="600"/>
    </row>
    <row r="17" spans="1:31" x14ac:dyDescent="0.35">
      <c r="A17" s="61"/>
      <c r="B17" s="819"/>
      <c r="C17" s="79" t="s">
        <v>841</v>
      </c>
      <c r="D17" s="227">
        <v>10</v>
      </c>
      <c r="E17" s="827"/>
      <c r="G17" s="600"/>
      <c r="H17" s="600"/>
      <c r="I17" s="600"/>
      <c r="J17" s="600"/>
      <c r="K17" s="601"/>
      <c r="L17" s="601"/>
      <c r="M17" s="601"/>
      <c r="N17" s="601"/>
      <c r="O17" s="601"/>
      <c r="P17" s="600"/>
      <c r="Q17" s="600"/>
      <c r="R17" s="600"/>
      <c r="S17" s="600"/>
      <c r="T17" s="600"/>
      <c r="U17" s="600"/>
      <c r="V17" s="600"/>
      <c r="W17" s="600"/>
      <c r="X17" s="600"/>
      <c r="Y17" s="600"/>
      <c r="Z17" s="600"/>
      <c r="AA17" s="600"/>
      <c r="AB17" s="600"/>
      <c r="AC17" s="600"/>
      <c r="AD17" s="600"/>
      <c r="AE17" s="600"/>
    </row>
    <row r="18" spans="1:31" x14ac:dyDescent="0.35">
      <c r="A18" s="61"/>
      <c r="B18" s="819"/>
      <c r="C18" s="69" t="s">
        <v>1</v>
      </c>
      <c r="D18" s="70">
        <v>0</v>
      </c>
      <c r="E18" s="827"/>
      <c r="G18" s="600"/>
      <c r="H18" s="600"/>
      <c r="I18" s="600"/>
      <c r="J18" s="600"/>
      <c r="K18" s="601"/>
      <c r="L18" s="601"/>
      <c r="M18" s="601"/>
      <c r="N18" s="601"/>
      <c r="O18" s="601"/>
      <c r="P18" s="600"/>
      <c r="Q18" s="600"/>
      <c r="R18" s="600"/>
      <c r="S18" s="600"/>
      <c r="T18" s="600"/>
      <c r="U18" s="600"/>
      <c r="V18" s="600"/>
      <c r="W18" s="600"/>
      <c r="X18" s="600"/>
      <c r="Y18" s="600"/>
      <c r="Z18" s="600"/>
      <c r="AA18" s="600"/>
      <c r="AB18" s="600"/>
      <c r="AC18" s="600"/>
      <c r="AD18" s="600"/>
      <c r="AE18" s="600"/>
    </row>
    <row r="19" spans="1:31" ht="15" thickBot="1" x14ac:dyDescent="0.4">
      <c r="A19" s="61"/>
      <c r="B19" s="820"/>
      <c r="C19" s="310" t="s">
        <v>38</v>
      </c>
      <c r="D19" s="321">
        <v>20</v>
      </c>
      <c r="E19" s="825"/>
      <c r="G19" s="600"/>
      <c r="H19" s="600"/>
      <c r="I19" s="600"/>
      <c r="J19" s="600"/>
      <c r="K19" s="601"/>
      <c r="L19" s="601"/>
      <c r="M19" s="601"/>
      <c r="N19" s="601"/>
      <c r="O19" s="601"/>
      <c r="P19" s="600"/>
      <c r="Q19" s="600"/>
      <c r="R19" s="600"/>
      <c r="S19" s="600"/>
      <c r="T19" s="600"/>
      <c r="U19" s="600"/>
      <c r="V19" s="600"/>
      <c r="W19" s="600"/>
      <c r="X19" s="600"/>
      <c r="Y19" s="600"/>
      <c r="Z19" s="600"/>
      <c r="AA19" s="600"/>
      <c r="AB19" s="600"/>
      <c r="AC19" s="600"/>
      <c r="AD19" s="600"/>
      <c r="AE19" s="600"/>
    </row>
    <row r="20" spans="1:31" x14ac:dyDescent="0.35">
      <c r="A20" s="61">
        <v>6</v>
      </c>
      <c r="B20" s="815" t="s">
        <v>158</v>
      </c>
      <c r="C20" s="341" t="s">
        <v>0</v>
      </c>
      <c r="D20" s="322">
        <v>0</v>
      </c>
      <c r="E20" s="824"/>
      <c r="G20" s="600"/>
      <c r="H20" s="600"/>
      <c r="I20" s="600"/>
      <c r="J20" s="600"/>
      <c r="K20" s="601"/>
      <c r="L20" s="601"/>
      <c r="M20" s="601"/>
      <c r="N20" s="601"/>
      <c r="O20" s="601"/>
      <c r="P20" s="600"/>
      <c r="Q20" s="600"/>
      <c r="R20" s="600"/>
      <c r="S20" s="600"/>
      <c r="T20" s="600"/>
      <c r="U20" s="600"/>
      <c r="V20" s="600"/>
      <c r="W20" s="600"/>
      <c r="X20" s="600"/>
      <c r="Y20" s="600"/>
      <c r="Z20" s="600"/>
      <c r="AA20" s="600"/>
      <c r="AB20" s="600"/>
      <c r="AC20" s="600"/>
      <c r="AD20" s="600"/>
      <c r="AE20" s="600"/>
    </row>
    <row r="21" spans="1:31" ht="15" thickBot="1" x14ac:dyDescent="0.4">
      <c r="A21" s="61"/>
      <c r="B21" s="816"/>
      <c r="C21" s="343" t="s">
        <v>1</v>
      </c>
      <c r="D21" s="320">
        <v>40</v>
      </c>
      <c r="E21" s="825"/>
      <c r="G21" s="600"/>
      <c r="H21" s="600"/>
      <c r="I21" s="600"/>
      <c r="J21" s="600"/>
      <c r="K21" s="601"/>
      <c r="L21" s="601"/>
      <c r="M21" s="601"/>
      <c r="N21" s="601"/>
      <c r="O21" s="601"/>
      <c r="P21" s="600"/>
      <c r="Q21" s="600"/>
      <c r="R21" s="600"/>
      <c r="S21" s="600"/>
      <c r="T21" s="600"/>
      <c r="U21" s="600"/>
      <c r="V21" s="600"/>
      <c r="W21" s="600"/>
      <c r="X21" s="600"/>
      <c r="Y21" s="600"/>
      <c r="Z21" s="600"/>
      <c r="AA21" s="600"/>
      <c r="AB21" s="600"/>
      <c r="AC21" s="600"/>
      <c r="AD21" s="600"/>
      <c r="AE21" s="600"/>
    </row>
    <row r="22" spans="1:31" ht="21" customHeight="1" x14ac:dyDescent="0.35">
      <c r="A22" s="61">
        <v>7</v>
      </c>
      <c r="B22" s="819" t="s">
        <v>810</v>
      </c>
      <c r="C22" s="79" t="s">
        <v>0</v>
      </c>
      <c r="D22" s="80">
        <v>20</v>
      </c>
      <c r="E22" s="824"/>
      <c r="G22" s="600"/>
      <c r="H22" s="600"/>
      <c r="I22" s="600"/>
      <c r="J22" s="600"/>
      <c r="K22" s="601"/>
      <c r="L22" s="601"/>
      <c r="M22" s="601"/>
      <c r="N22" s="601"/>
      <c r="O22" s="601"/>
      <c r="P22" s="600"/>
      <c r="Q22" s="600"/>
      <c r="R22" s="600"/>
      <c r="S22" s="600"/>
      <c r="T22" s="600"/>
      <c r="U22" s="600"/>
      <c r="V22" s="600"/>
      <c r="W22" s="600"/>
      <c r="X22" s="600"/>
      <c r="Y22" s="600"/>
      <c r="Z22" s="600"/>
      <c r="AA22" s="600"/>
      <c r="AB22" s="600"/>
      <c r="AC22" s="600"/>
      <c r="AD22" s="600"/>
      <c r="AE22" s="600"/>
    </row>
    <row r="23" spans="1:31" ht="21" customHeight="1" x14ac:dyDescent="0.35">
      <c r="A23" s="61"/>
      <c r="B23" s="819"/>
      <c r="C23" s="69" t="s">
        <v>1</v>
      </c>
      <c r="D23" s="70">
        <v>0</v>
      </c>
      <c r="E23" s="827"/>
      <c r="G23" s="600"/>
      <c r="H23" s="600"/>
      <c r="I23" s="600"/>
      <c r="J23" s="600"/>
      <c r="K23" s="601"/>
      <c r="L23" s="601"/>
      <c r="M23" s="601"/>
      <c r="N23" s="601"/>
      <c r="O23" s="601"/>
      <c r="P23" s="600"/>
      <c r="Q23" s="600"/>
      <c r="R23" s="600"/>
      <c r="S23" s="600"/>
      <c r="T23" s="600"/>
      <c r="U23" s="600"/>
      <c r="V23" s="600"/>
      <c r="W23" s="600"/>
      <c r="X23" s="600"/>
      <c r="Y23" s="600"/>
      <c r="Z23" s="600"/>
      <c r="AA23" s="600"/>
      <c r="AB23" s="600"/>
      <c r="AC23" s="600"/>
      <c r="AD23" s="600"/>
      <c r="AE23" s="600"/>
    </row>
    <row r="24" spans="1:31" ht="21" customHeight="1" thickBot="1" x14ac:dyDescent="0.4">
      <c r="A24" s="61"/>
      <c r="B24" s="820"/>
      <c r="C24" s="310" t="s">
        <v>38</v>
      </c>
      <c r="D24" s="311">
        <v>20</v>
      </c>
      <c r="E24" s="825"/>
      <c r="G24" s="600"/>
      <c r="H24" s="600"/>
      <c r="I24" s="600"/>
      <c r="J24" s="600"/>
      <c r="K24" s="601"/>
      <c r="L24" s="601"/>
      <c r="M24" s="601"/>
      <c r="N24" s="601"/>
      <c r="O24" s="601"/>
      <c r="P24" s="600"/>
      <c r="Q24" s="600"/>
      <c r="R24" s="600"/>
      <c r="S24" s="600"/>
      <c r="T24" s="600"/>
      <c r="U24" s="600"/>
      <c r="V24" s="600"/>
      <c r="W24" s="600"/>
      <c r="X24" s="600"/>
      <c r="Y24" s="600"/>
      <c r="Z24" s="600"/>
      <c r="AA24" s="600"/>
      <c r="AB24" s="600"/>
      <c r="AC24" s="600"/>
      <c r="AD24" s="600"/>
      <c r="AE24" s="600"/>
    </row>
    <row r="25" spans="1:31" ht="39" customHeight="1" x14ac:dyDescent="0.35">
      <c r="A25" s="61">
        <v>8</v>
      </c>
      <c r="B25" s="819" t="s">
        <v>874</v>
      </c>
      <c r="C25" s="81" t="s">
        <v>0</v>
      </c>
      <c r="D25" s="80">
        <v>0</v>
      </c>
      <c r="E25" s="824"/>
      <c r="G25" s="600"/>
      <c r="H25" s="600"/>
      <c r="I25" s="600"/>
      <c r="J25" s="600"/>
      <c r="K25" s="601"/>
      <c r="L25" s="601"/>
      <c r="M25" s="601"/>
      <c r="N25" s="601"/>
      <c r="O25" s="601"/>
      <c r="P25" s="600"/>
      <c r="Q25" s="600"/>
      <c r="R25" s="600"/>
      <c r="S25" s="600"/>
      <c r="T25" s="600"/>
      <c r="U25" s="600"/>
      <c r="V25" s="600"/>
      <c r="W25" s="600"/>
      <c r="X25" s="600"/>
      <c r="Y25" s="600"/>
      <c r="Z25" s="600"/>
      <c r="AA25" s="600"/>
      <c r="AB25" s="600"/>
      <c r="AC25" s="600"/>
      <c r="AD25" s="600"/>
      <c r="AE25" s="600"/>
    </row>
    <row r="26" spans="1:31" ht="39" customHeight="1" thickBot="1" x14ac:dyDescent="0.4">
      <c r="A26" s="61"/>
      <c r="B26" s="820"/>
      <c r="C26" s="314" t="s">
        <v>1</v>
      </c>
      <c r="D26" s="321">
        <v>20</v>
      </c>
      <c r="E26" s="825"/>
      <c r="F26" s="86"/>
      <c r="G26" s="600"/>
      <c r="H26" s="600"/>
      <c r="I26" s="600"/>
      <c r="J26" s="600"/>
      <c r="K26" s="601"/>
      <c r="L26" s="601"/>
      <c r="M26" s="601"/>
      <c r="N26" s="601"/>
      <c r="O26" s="601"/>
      <c r="P26" s="600"/>
      <c r="Q26" s="600"/>
      <c r="R26" s="600"/>
      <c r="S26" s="600"/>
      <c r="T26" s="600"/>
      <c r="U26" s="600"/>
      <c r="V26" s="600"/>
      <c r="W26" s="600"/>
      <c r="X26" s="600"/>
      <c r="Y26" s="600"/>
      <c r="Z26" s="600"/>
      <c r="AA26" s="600"/>
      <c r="AB26" s="600"/>
      <c r="AC26" s="600"/>
      <c r="AD26" s="600"/>
      <c r="AE26" s="600"/>
    </row>
    <row r="27" spans="1:31" x14ac:dyDescent="0.35">
      <c r="A27" s="61">
        <v>9</v>
      </c>
      <c r="B27" s="819" t="s">
        <v>773</v>
      </c>
      <c r="C27" s="79" t="s">
        <v>0</v>
      </c>
      <c r="D27" s="80">
        <v>0</v>
      </c>
      <c r="E27" s="824"/>
      <c r="G27" s="600"/>
      <c r="H27" s="600"/>
      <c r="I27" s="600"/>
      <c r="J27" s="600"/>
      <c r="K27" s="601"/>
      <c r="L27" s="601"/>
      <c r="M27" s="601"/>
      <c r="N27" s="601"/>
      <c r="O27" s="601"/>
      <c r="P27" s="600"/>
      <c r="Q27" s="600"/>
      <c r="R27" s="600"/>
      <c r="S27" s="600"/>
      <c r="T27" s="600"/>
      <c r="U27" s="600"/>
      <c r="V27" s="600"/>
      <c r="W27" s="600"/>
      <c r="X27" s="600"/>
      <c r="Y27" s="600"/>
      <c r="Z27" s="600"/>
      <c r="AA27" s="600"/>
      <c r="AB27" s="600"/>
      <c r="AC27" s="600"/>
      <c r="AD27" s="600"/>
      <c r="AE27" s="600"/>
    </row>
    <row r="28" spans="1:31" x14ac:dyDescent="0.35">
      <c r="A28" s="61"/>
      <c r="B28" s="819"/>
      <c r="C28" s="69" t="s">
        <v>1</v>
      </c>
      <c r="D28" s="70">
        <v>20</v>
      </c>
      <c r="E28" s="827"/>
      <c r="G28" s="600"/>
      <c r="H28" s="600"/>
      <c r="I28" s="600"/>
      <c r="J28" s="600"/>
      <c r="K28" s="601"/>
      <c r="L28" s="601"/>
      <c r="M28" s="601"/>
      <c r="N28" s="601"/>
      <c r="O28" s="601"/>
      <c r="P28" s="600"/>
      <c r="Q28" s="600"/>
      <c r="R28" s="600"/>
      <c r="S28" s="600"/>
      <c r="T28" s="600"/>
      <c r="U28" s="600"/>
      <c r="V28" s="600"/>
      <c r="W28" s="600"/>
      <c r="X28" s="600"/>
      <c r="Y28" s="600"/>
      <c r="Z28" s="600"/>
      <c r="AA28" s="600"/>
      <c r="AB28" s="600"/>
      <c r="AC28" s="600"/>
      <c r="AD28" s="600"/>
      <c r="AE28" s="600"/>
    </row>
    <row r="29" spans="1:31" ht="15" thickBot="1" x14ac:dyDescent="0.4">
      <c r="A29" s="61"/>
      <c r="B29" s="820"/>
      <c r="C29" s="310" t="s">
        <v>38</v>
      </c>
      <c r="D29" s="311">
        <v>20</v>
      </c>
      <c r="E29" s="825"/>
      <c r="G29" s="600"/>
      <c r="H29" s="600"/>
      <c r="I29" s="600"/>
      <c r="J29" s="600"/>
      <c r="K29" s="601"/>
      <c r="L29" s="601"/>
      <c r="M29" s="601"/>
      <c r="N29" s="601"/>
      <c r="O29" s="601"/>
      <c r="P29" s="600"/>
      <c r="Q29" s="600"/>
      <c r="R29" s="600"/>
      <c r="S29" s="600"/>
      <c r="T29" s="600"/>
      <c r="U29" s="600"/>
      <c r="V29" s="600"/>
      <c r="W29" s="600"/>
      <c r="X29" s="600"/>
      <c r="Y29" s="600"/>
      <c r="Z29" s="600"/>
      <c r="AA29" s="600"/>
      <c r="AB29" s="600"/>
      <c r="AC29" s="600"/>
      <c r="AD29" s="600"/>
      <c r="AE29" s="600"/>
    </row>
    <row r="30" spans="1:31" ht="15" thickBot="1" x14ac:dyDescent="0.4">
      <c r="B30" s="76"/>
      <c r="C30" s="141"/>
      <c r="D30" s="74" t="s">
        <v>108</v>
      </c>
      <c r="E30" s="595">
        <f>SUM(E6:E26)</f>
        <v>0</v>
      </c>
      <c r="F30" s="86"/>
      <c r="G30" s="600"/>
      <c r="H30" s="600"/>
      <c r="I30" s="600"/>
      <c r="J30" s="600"/>
      <c r="K30" s="601"/>
      <c r="L30" s="601"/>
      <c r="M30" s="601"/>
      <c r="N30" s="601"/>
      <c r="O30" s="601"/>
      <c r="P30" s="600"/>
      <c r="Q30" s="600"/>
      <c r="R30" s="600"/>
      <c r="S30" s="600"/>
      <c r="T30" s="600"/>
      <c r="U30" s="600"/>
      <c r="V30" s="600"/>
      <c r="W30" s="600"/>
      <c r="X30" s="600"/>
      <c r="Y30" s="600"/>
      <c r="Z30" s="600"/>
      <c r="AA30" s="600"/>
      <c r="AB30" s="600"/>
      <c r="AC30" s="600"/>
      <c r="AD30" s="600"/>
      <c r="AE30" s="600"/>
    </row>
    <row r="31" spans="1:31" ht="78" customHeight="1" x14ac:dyDescent="0.35">
      <c r="B31" s="76"/>
      <c r="G31" s="600"/>
      <c r="H31" s="600"/>
      <c r="I31" s="600"/>
      <c r="J31" s="600"/>
      <c r="K31" s="601"/>
      <c r="L31" s="601"/>
      <c r="M31" s="601"/>
      <c r="N31" s="601"/>
      <c r="O31" s="601"/>
      <c r="P31" s="600"/>
      <c r="Q31" s="600"/>
      <c r="R31" s="600"/>
      <c r="S31" s="600"/>
      <c r="T31" s="600"/>
      <c r="U31" s="600"/>
      <c r="V31" s="600"/>
      <c r="W31" s="600"/>
      <c r="X31" s="600"/>
      <c r="Y31" s="600"/>
      <c r="Z31" s="600"/>
      <c r="AA31" s="600"/>
      <c r="AB31" s="600"/>
      <c r="AC31" s="600"/>
      <c r="AD31" s="600"/>
      <c r="AE31" s="600"/>
    </row>
    <row r="32" spans="1:31" x14ac:dyDescent="0.35">
      <c r="A32" s="600"/>
      <c r="B32" s="604"/>
      <c r="C32" s="605"/>
      <c r="D32" s="605"/>
      <c r="E32" s="600"/>
      <c r="F32" s="600"/>
      <c r="G32" s="600"/>
      <c r="H32" s="600"/>
      <c r="I32" s="600"/>
      <c r="J32" s="600"/>
      <c r="K32" s="601"/>
      <c r="L32" s="601"/>
      <c r="M32" s="601"/>
      <c r="N32" s="601"/>
      <c r="O32" s="601"/>
      <c r="P32" s="600"/>
      <c r="Q32" s="600"/>
      <c r="R32" s="600"/>
      <c r="S32" s="600"/>
      <c r="T32" s="600"/>
      <c r="U32" s="600"/>
      <c r="V32" s="600"/>
      <c r="W32" s="600"/>
      <c r="X32" s="600"/>
      <c r="Y32" s="600"/>
      <c r="Z32" s="600"/>
      <c r="AA32" s="600"/>
      <c r="AB32" s="600"/>
      <c r="AC32" s="600"/>
      <c r="AD32" s="600"/>
      <c r="AE32" s="600"/>
    </row>
    <row r="33" spans="1:31" x14ac:dyDescent="0.35">
      <c r="A33" s="600"/>
      <c r="B33" s="604"/>
      <c r="C33" s="605"/>
      <c r="D33" s="605"/>
      <c r="E33" s="600"/>
      <c r="F33" s="600"/>
      <c r="G33" s="600"/>
      <c r="H33" s="600"/>
      <c r="I33" s="600"/>
      <c r="J33" s="600"/>
      <c r="K33" s="601"/>
      <c r="L33" s="601"/>
      <c r="M33" s="601"/>
      <c r="N33" s="601"/>
      <c r="O33" s="601"/>
      <c r="P33" s="600"/>
      <c r="Q33" s="600"/>
      <c r="R33" s="600"/>
      <c r="S33" s="600"/>
      <c r="T33" s="600"/>
      <c r="U33" s="600"/>
      <c r="V33" s="600"/>
      <c r="W33" s="600"/>
      <c r="X33" s="600"/>
      <c r="Y33" s="600"/>
      <c r="Z33" s="600"/>
      <c r="AA33" s="600"/>
      <c r="AB33" s="600"/>
      <c r="AC33" s="600"/>
      <c r="AD33" s="600"/>
      <c r="AE33" s="600"/>
    </row>
    <row r="34" spans="1:31" x14ac:dyDescent="0.35">
      <c r="A34" s="600"/>
      <c r="B34" s="604"/>
      <c r="C34" s="605"/>
      <c r="D34" s="605"/>
      <c r="E34" s="600"/>
      <c r="F34" s="600"/>
      <c r="G34" s="600"/>
      <c r="H34" s="600"/>
      <c r="I34" s="600"/>
      <c r="J34" s="600"/>
      <c r="K34" s="601"/>
      <c r="L34" s="601"/>
      <c r="M34" s="601"/>
      <c r="N34" s="601"/>
      <c r="O34" s="601"/>
      <c r="P34" s="600"/>
      <c r="Q34" s="600"/>
      <c r="R34" s="600"/>
      <c r="S34" s="600"/>
      <c r="T34" s="600"/>
      <c r="U34" s="600"/>
      <c r="V34" s="600"/>
      <c r="W34" s="600"/>
      <c r="X34" s="600"/>
      <c r="Y34" s="600"/>
      <c r="Z34" s="600"/>
      <c r="AA34" s="600"/>
      <c r="AB34" s="600"/>
      <c r="AC34" s="600"/>
      <c r="AD34" s="600"/>
      <c r="AE34" s="600"/>
    </row>
    <row r="35" spans="1:31" x14ac:dyDescent="0.35">
      <c r="A35" s="600"/>
      <c r="B35" s="604"/>
      <c r="C35" s="605"/>
      <c r="D35" s="605"/>
      <c r="E35" s="600"/>
      <c r="F35" s="600"/>
      <c r="G35" s="600"/>
      <c r="H35" s="600"/>
      <c r="I35" s="600"/>
      <c r="J35" s="600"/>
      <c r="K35" s="601"/>
      <c r="L35" s="601"/>
      <c r="M35" s="601"/>
      <c r="N35" s="601"/>
      <c r="O35" s="601"/>
      <c r="P35" s="600"/>
      <c r="Q35" s="600"/>
      <c r="R35" s="600"/>
      <c r="S35" s="600"/>
      <c r="T35" s="600"/>
      <c r="U35" s="600"/>
      <c r="V35" s="600"/>
      <c r="W35" s="600"/>
      <c r="X35" s="600"/>
      <c r="Y35" s="600"/>
      <c r="Z35" s="600"/>
      <c r="AA35" s="600"/>
      <c r="AB35" s="600"/>
      <c r="AC35" s="600"/>
      <c r="AD35" s="600"/>
      <c r="AE35" s="600"/>
    </row>
    <row r="36" spans="1:31" x14ac:dyDescent="0.35">
      <c r="A36" s="600"/>
      <c r="B36" s="604"/>
      <c r="C36" s="605"/>
      <c r="D36" s="605"/>
      <c r="E36" s="600"/>
      <c r="F36" s="600"/>
      <c r="G36" s="600"/>
      <c r="H36" s="600"/>
      <c r="I36" s="600"/>
      <c r="J36" s="600"/>
      <c r="K36" s="601"/>
      <c r="L36" s="601"/>
      <c r="M36" s="601"/>
      <c r="N36" s="601"/>
      <c r="O36" s="601"/>
      <c r="P36" s="600"/>
      <c r="Q36" s="600"/>
      <c r="R36" s="600"/>
      <c r="S36" s="600"/>
      <c r="T36" s="600"/>
      <c r="U36" s="600"/>
      <c r="V36" s="600"/>
      <c r="W36" s="600"/>
      <c r="X36" s="600"/>
      <c r="Y36" s="600"/>
      <c r="Z36" s="600"/>
      <c r="AA36" s="600"/>
      <c r="AB36" s="600"/>
      <c r="AC36" s="600"/>
      <c r="AD36" s="600"/>
      <c r="AE36" s="600"/>
    </row>
    <row r="37" spans="1:31" x14ac:dyDescent="0.35">
      <c r="A37" s="600"/>
      <c r="B37" s="604"/>
      <c r="C37" s="605"/>
      <c r="D37" s="605"/>
      <c r="E37" s="600"/>
      <c r="F37" s="600"/>
      <c r="G37" s="600"/>
      <c r="H37" s="600"/>
      <c r="I37" s="600"/>
      <c r="J37" s="600"/>
      <c r="K37" s="601"/>
      <c r="L37" s="601"/>
      <c r="M37" s="601"/>
      <c r="N37" s="601"/>
      <c r="O37" s="601"/>
      <c r="P37" s="600"/>
      <c r="Q37" s="600"/>
      <c r="R37" s="600"/>
      <c r="S37" s="600"/>
      <c r="T37" s="600"/>
      <c r="U37" s="600"/>
      <c r="V37" s="600"/>
      <c r="W37" s="600"/>
      <c r="X37" s="600"/>
      <c r="Y37" s="600"/>
      <c r="Z37" s="600"/>
      <c r="AA37" s="600"/>
      <c r="AB37" s="600"/>
      <c r="AC37" s="600"/>
      <c r="AD37" s="600"/>
      <c r="AE37" s="600"/>
    </row>
    <row r="38" spans="1:31" x14ac:dyDescent="0.35">
      <c r="A38" s="600"/>
      <c r="B38" s="604"/>
      <c r="C38" s="605"/>
      <c r="D38" s="605"/>
      <c r="E38" s="600"/>
      <c r="F38" s="600"/>
      <c r="G38" s="600"/>
      <c r="H38" s="600"/>
      <c r="I38" s="600"/>
      <c r="J38" s="600"/>
      <c r="K38" s="601"/>
      <c r="L38" s="601"/>
      <c r="M38" s="601"/>
      <c r="N38" s="601"/>
      <c r="O38" s="601"/>
      <c r="P38" s="600"/>
      <c r="Q38" s="600"/>
      <c r="R38" s="600"/>
      <c r="S38" s="600"/>
      <c r="T38" s="600"/>
      <c r="U38" s="600"/>
      <c r="V38" s="600"/>
      <c r="W38" s="600"/>
      <c r="X38" s="600"/>
      <c r="Y38" s="600"/>
      <c r="Z38" s="600"/>
      <c r="AA38" s="600"/>
      <c r="AB38" s="600"/>
      <c r="AC38" s="600"/>
      <c r="AD38" s="600"/>
      <c r="AE38" s="600"/>
    </row>
    <row r="39" spans="1:31" x14ac:dyDescent="0.35">
      <c r="A39" s="600"/>
      <c r="B39" s="604"/>
      <c r="C39" s="605"/>
      <c r="D39" s="605"/>
      <c r="E39" s="600"/>
      <c r="F39" s="600"/>
      <c r="G39" s="600"/>
      <c r="H39" s="600"/>
      <c r="I39" s="600"/>
      <c r="J39" s="600"/>
      <c r="K39" s="601"/>
      <c r="L39" s="601"/>
      <c r="M39" s="601"/>
      <c r="N39" s="601"/>
      <c r="O39" s="601"/>
      <c r="P39" s="600"/>
      <c r="Q39" s="600"/>
      <c r="R39" s="600"/>
      <c r="S39" s="600"/>
      <c r="T39" s="600"/>
      <c r="U39" s="600"/>
      <c r="V39" s="600"/>
      <c r="W39" s="600"/>
      <c r="X39" s="600"/>
      <c r="Y39" s="600"/>
      <c r="Z39" s="600"/>
      <c r="AA39" s="600"/>
      <c r="AB39" s="600"/>
      <c r="AC39" s="600"/>
      <c r="AD39" s="600"/>
      <c r="AE39" s="600"/>
    </row>
    <row r="40" spans="1:31" x14ac:dyDescent="0.35">
      <c r="A40" s="600"/>
      <c r="B40" s="604"/>
      <c r="C40" s="605"/>
      <c r="D40" s="605"/>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0"/>
      <c r="B41" s="604"/>
      <c r="C41" s="605"/>
      <c r="D41" s="605"/>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0"/>
      <c r="B42" s="604"/>
      <c r="C42" s="605"/>
      <c r="D42" s="605"/>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04"/>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04"/>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04"/>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04"/>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04"/>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04"/>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04"/>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04"/>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4"/>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4"/>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4"/>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4"/>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4"/>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4"/>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4"/>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4"/>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4"/>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4"/>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4"/>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4"/>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4"/>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4"/>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4"/>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4"/>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4"/>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4"/>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4"/>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4"/>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4"/>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4"/>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4"/>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4"/>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4"/>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4"/>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4"/>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4"/>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4"/>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4"/>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4"/>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4"/>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4"/>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4"/>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4"/>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4"/>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4"/>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4"/>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4"/>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4"/>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4"/>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4"/>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4"/>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4"/>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4"/>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4"/>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4"/>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4"/>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4"/>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4"/>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21">
    <mergeCell ref="B20:B21"/>
    <mergeCell ref="E20:E21"/>
    <mergeCell ref="B2:E2"/>
    <mergeCell ref="B6:B7"/>
    <mergeCell ref="B8:B9"/>
    <mergeCell ref="B10:B12"/>
    <mergeCell ref="B16:B19"/>
    <mergeCell ref="B3:E3"/>
    <mergeCell ref="E6:E7"/>
    <mergeCell ref="E8:E9"/>
    <mergeCell ref="E10:E12"/>
    <mergeCell ref="E13:E15"/>
    <mergeCell ref="E16:E19"/>
    <mergeCell ref="B13:B15"/>
    <mergeCell ref="B4:E4"/>
    <mergeCell ref="B27:B29"/>
    <mergeCell ref="E27:E29"/>
    <mergeCell ref="E22:E24"/>
    <mergeCell ref="E25:E26"/>
    <mergeCell ref="B22:B24"/>
    <mergeCell ref="B25:B26"/>
  </mergeCells>
  <dataValidations count="9">
    <dataValidation type="list" allowBlank="1" showInputMessage="1" showErrorMessage="1" sqref="E6:E7" xr:uid="{00000000-0002-0000-1100-000000000000}">
      <formula1>$D$6:$D$7</formula1>
    </dataValidation>
    <dataValidation type="list" allowBlank="1" showInputMessage="1" showErrorMessage="1" sqref="E8:E9" xr:uid="{00000000-0002-0000-1100-000001000000}">
      <formula1>$D$8:$D$9</formula1>
    </dataValidation>
    <dataValidation type="list" allowBlank="1" showInputMessage="1" showErrorMessage="1" sqref="E10:E12" xr:uid="{00000000-0002-0000-1100-000002000000}">
      <formula1>$D$10:$D$12</formula1>
    </dataValidation>
    <dataValidation type="list" allowBlank="1" showInputMessage="1" showErrorMessage="1" sqref="E13:E15" xr:uid="{00000000-0002-0000-1100-000003000000}">
      <formula1>$D$13:$D$15</formula1>
    </dataValidation>
    <dataValidation type="list" allowBlank="1" showInputMessage="1" showErrorMessage="1" sqref="E16:E19" xr:uid="{00000000-0002-0000-1100-000004000000}">
      <formula1>$D$16:$D$19</formula1>
    </dataValidation>
    <dataValidation type="list" allowBlank="1" showInputMessage="1" showErrorMessage="1" sqref="E20:E21" xr:uid="{00000000-0002-0000-1100-000005000000}">
      <formula1>$D$20:$D$21</formula1>
    </dataValidation>
    <dataValidation type="list" allowBlank="1" showInputMessage="1" showErrorMessage="1" sqref="E22:E24" xr:uid="{00000000-0002-0000-1100-000006000000}">
      <formula1>$D$22:$D$24</formula1>
    </dataValidation>
    <dataValidation type="list" allowBlank="1" showInputMessage="1" showErrorMessage="1" sqref="E25:E26" xr:uid="{00000000-0002-0000-1100-000007000000}">
      <formula1>$D$25:$D$26</formula1>
    </dataValidation>
    <dataValidation type="list" allowBlank="1" showInputMessage="1" showErrorMessage="1" sqref="E27:E29" xr:uid="{00000000-0002-0000-1100-000008000000}">
      <formula1>$D$27:$D$29</formula1>
    </dataValidation>
  </dataValidations>
  <pageMargins left="0.25" right="0.25" top="0.75" bottom="0.75" header="0.3" footer="0.3"/>
  <pageSetup scale="6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rgb="FFFF0000"/>
    <pageSetUpPr fitToPage="1"/>
  </sheetPr>
  <dimension ref="A1:AE101"/>
  <sheetViews>
    <sheetView showGridLines="0" zoomScale="80" zoomScaleNormal="80" zoomScaleSheetLayoutView="100" workbookViewId="0">
      <selection activeCell="B6" sqref="B6"/>
    </sheetView>
  </sheetViews>
  <sheetFormatPr defaultColWidth="9.08984375" defaultRowHeight="14.5" x14ac:dyDescent="0.35"/>
  <cols>
    <col min="1" max="1" width="3.453125" style="61" bestFit="1" customWidth="1"/>
    <col min="2" max="2" width="57.90625" style="22" customWidth="1"/>
    <col min="3" max="3" width="42.54296875" style="61" customWidth="1"/>
    <col min="4" max="4" width="12.36328125" style="61" customWidth="1"/>
    <col min="5" max="5" width="12.36328125" style="22" customWidth="1"/>
    <col min="6" max="6" width="10.36328125" style="22" customWidth="1"/>
    <col min="7" max="7" width="3.6328125" style="22" customWidth="1"/>
    <col min="8" max="8" width="9.08984375" style="22"/>
    <col min="9" max="9" width="3.6328125" style="22" customWidth="1"/>
    <col min="10" max="13" width="9.08984375" style="22"/>
    <col min="14" max="14" width="2.36328125" style="22" customWidth="1"/>
    <col min="15" max="22" width="9.08984375" style="22"/>
    <col min="23" max="16384" width="9.08984375" style="33"/>
  </cols>
  <sheetData>
    <row r="1" spans="1:31" s="22" customFormat="1" x14ac:dyDescent="0.35">
      <c r="A1" s="86" t="s">
        <v>1093</v>
      </c>
    </row>
    <row r="2" spans="1:31" ht="18.5" x14ac:dyDescent="0.45">
      <c r="B2" s="23" t="s">
        <v>132</v>
      </c>
      <c r="E2" s="2">
        <v>15</v>
      </c>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48" customHeight="1" x14ac:dyDescent="0.35">
      <c r="B3" s="844" t="s">
        <v>977</v>
      </c>
      <c r="C3" s="844"/>
      <c r="D3" s="844"/>
      <c r="E3" s="844"/>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row>
    <row r="4" spans="1:31" ht="97.5" customHeight="1" x14ac:dyDescent="0.35">
      <c r="B4" s="862" t="s">
        <v>1054</v>
      </c>
      <c r="C4" s="862"/>
      <c r="D4" s="862"/>
      <c r="E4" s="862"/>
      <c r="G4" s="600"/>
      <c r="H4" s="600"/>
      <c r="I4" s="603"/>
      <c r="J4" s="603"/>
      <c r="K4" s="603"/>
      <c r="L4" s="603"/>
      <c r="M4" s="603"/>
      <c r="N4" s="600"/>
      <c r="O4" s="600"/>
      <c r="P4" s="600"/>
      <c r="Q4" s="600"/>
      <c r="R4" s="600"/>
      <c r="S4" s="600"/>
      <c r="T4" s="600"/>
      <c r="U4" s="600"/>
      <c r="V4" s="600"/>
      <c r="W4" s="600"/>
      <c r="X4" s="600"/>
      <c r="Y4" s="600"/>
      <c r="Z4" s="600"/>
      <c r="AA4" s="600"/>
      <c r="AB4" s="600"/>
      <c r="AC4" s="600"/>
      <c r="AD4" s="600"/>
      <c r="AE4" s="600"/>
    </row>
    <row r="5" spans="1:31" ht="42" customHeight="1" x14ac:dyDescent="0.35">
      <c r="A5" s="22"/>
      <c r="B5" s="804" t="s">
        <v>1050</v>
      </c>
      <c r="C5" s="804"/>
      <c r="D5" s="804"/>
      <c r="E5" s="804"/>
      <c r="G5" s="600"/>
      <c r="H5" s="600"/>
      <c r="I5" s="600"/>
      <c r="J5" s="600"/>
      <c r="K5" s="601"/>
      <c r="L5" s="601"/>
      <c r="M5" s="601"/>
      <c r="N5" s="601"/>
      <c r="O5" s="601"/>
      <c r="P5" s="600"/>
      <c r="Q5" s="600"/>
      <c r="R5" s="600"/>
      <c r="S5" s="600"/>
      <c r="T5" s="600"/>
      <c r="U5" s="600"/>
      <c r="V5" s="600"/>
      <c r="W5" s="600"/>
      <c r="X5" s="600"/>
      <c r="Y5" s="600"/>
      <c r="Z5" s="600"/>
      <c r="AA5" s="600"/>
      <c r="AB5" s="600"/>
      <c r="AC5" s="600"/>
      <c r="AD5" s="600"/>
      <c r="AE5" s="600"/>
    </row>
    <row r="6" spans="1:31" ht="15.5" x14ac:dyDescent="0.35">
      <c r="B6" s="748" t="s">
        <v>2</v>
      </c>
      <c r="C6" s="748" t="s">
        <v>242</v>
      </c>
      <c r="D6" s="754" t="s">
        <v>18</v>
      </c>
      <c r="E6" s="751" t="s">
        <v>243</v>
      </c>
      <c r="F6" s="60"/>
      <c r="G6" s="600"/>
      <c r="H6" s="600"/>
      <c r="I6" s="600"/>
      <c r="J6" s="600"/>
      <c r="K6" s="601"/>
      <c r="L6" s="601"/>
      <c r="M6" s="601"/>
      <c r="N6" s="601"/>
      <c r="O6" s="601"/>
      <c r="P6" s="600"/>
      <c r="Q6" s="600"/>
      <c r="R6" s="600"/>
      <c r="S6" s="600"/>
      <c r="T6" s="600"/>
      <c r="U6" s="600"/>
      <c r="V6" s="600"/>
      <c r="W6" s="600"/>
      <c r="X6" s="600"/>
      <c r="Y6" s="600"/>
      <c r="Z6" s="600"/>
      <c r="AA6" s="600"/>
      <c r="AB6" s="600"/>
      <c r="AC6" s="600"/>
      <c r="AD6" s="600"/>
      <c r="AE6" s="600"/>
    </row>
    <row r="7" spans="1:31" x14ac:dyDescent="0.35">
      <c r="A7" s="61">
        <v>1</v>
      </c>
      <c r="B7" s="868" t="s">
        <v>244</v>
      </c>
      <c r="C7" s="153" t="s">
        <v>165</v>
      </c>
      <c r="D7" s="422">
        <v>40</v>
      </c>
      <c r="E7" s="827"/>
      <c r="F7" s="66"/>
      <c r="G7" s="600"/>
      <c r="H7" s="600"/>
      <c r="I7" s="600"/>
      <c r="J7" s="600"/>
      <c r="K7" s="601"/>
      <c r="L7" s="601"/>
      <c r="M7" s="601"/>
      <c r="N7" s="601"/>
      <c r="O7" s="601"/>
      <c r="P7" s="600"/>
      <c r="Q7" s="600"/>
      <c r="R7" s="600"/>
      <c r="S7" s="600"/>
      <c r="T7" s="600"/>
      <c r="U7" s="600"/>
      <c r="V7" s="600"/>
      <c r="W7" s="600"/>
      <c r="X7" s="600"/>
      <c r="Y7" s="600"/>
      <c r="Z7" s="600"/>
      <c r="AA7" s="600"/>
      <c r="AB7" s="600"/>
      <c r="AC7" s="600"/>
      <c r="AD7" s="600"/>
      <c r="AE7" s="600"/>
    </row>
    <row r="8" spans="1:31" x14ac:dyDescent="0.35">
      <c r="B8" s="819"/>
      <c r="C8" s="69" t="s">
        <v>166</v>
      </c>
      <c r="D8" s="423">
        <v>20</v>
      </c>
      <c r="E8" s="827"/>
      <c r="F8" s="38"/>
      <c r="G8" s="626"/>
      <c r="H8" s="600"/>
      <c r="I8" s="600"/>
      <c r="J8" s="600"/>
      <c r="K8" s="601"/>
      <c r="L8" s="601"/>
      <c r="M8" s="601"/>
      <c r="N8" s="601"/>
      <c r="O8" s="601"/>
      <c r="P8" s="600"/>
      <c r="Q8" s="600"/>
      <c r="R8" s="600"/>
      <c r="S8" s="600"/>
      <c r="T8" s="600"/>
      <c r="U8" s="600"/>
      <c r="V8" s="600"/>
      <c r="W8" s="600"/>
      <c r="X8" s="600"/>
      <c r="Y8" s="600"/>
      <c r="Z8" s="600"/>
      <c r="AA8" s="600"/>
      <c r="AB8" s="600"/>
      <c r="AC8" s="600"/>
      <c r="AD8" s="600"/>
      <c r="AE8" s="600"/>
    </row>
    <row r="9" spans="1:31" ht="15" thickBot="1" x14ac:dyDescent="0.4">
      <c r="B9" s="820"/>
      <c r="C9" s="315" t="s">
        <v>145</v>
      </c>
      <c r="D9" s="424">
        <v>0</v>
      </c>
      <c r="E9" s="825"/>
      <c r="G9" s="626"/>
      <c r="H9" s="600"/>
      <c r="I9" s="600"/>
      <c r="J9" s="600"/>
      <c r="K9" s="601"/>
      <c r="L9" s="601"/>
      <c r="M9" s="601"/>
      <c r="N9" s="601"/>
      <c r="O9" s="601"/>
      <c r="P9" s="600"/>
      <c r="Q9" s="600"/>
      <c r="R9" s="600"/>
      <c r="S9" s="600"/>
      <c r="T9" s="600"/>
      <c r="U9" s="600"/>
      <c r="V9" s="600"/>
      <c r="W9" s="600"/>
      <c r="X9" s="600"/>
      <c r="Y9" s="600"/>
      <c r="Z9" s="600"/>
      <c r="AA9" s="600"/>
      <c r="AB9" s="600"/>
      <c r="AC9" s="600"/>
      <c r="AD9" s="600"/>
      <c r="AE9" s="600"/>
    </row>
    <row r="10" spans="1:31" ht="15.75" customHeight="1" x14ac:dyDescent="0.35">
      <c r="A10" s="61">
        <v>2</v>
      </c>
      <c r="B10" s="819" t="s">
        <v>282</v>
      </c>
      <c r="C10" s="169" t="s">
        <v>1</v>
      </c>
      <c r="D10" s="425">
        <v>0</v>
      </c>
      <c r="E10" s="824"/>
      <c r="G10" s="619"/>
      <c r="H10" s="600"/>
      <c r="I10" s="600"/>
      <c r="J10" s="600"/>
      <c r="K10" s="601"/>
      <c r="L10" s="601"/>
      <c r="M10" s="601"/>
      <c r="N10" s="601"/>
      <c r="O10" s="601"/>
      <c r="P10" s="600"/>
      <c r="Q10" s="600"/>
      <c r="R10" s="600"/>
      <c r="S10" s="600"/>
      <c r="T10" s="600"/>
      <c r="U10" s="600"/>
      <c r="V10" s="600"/>
      <c r="W10" s="600"/>
      <c r="X10" s="600"/>
      <c r="Y10" s="600"/>
      <c r="Z10" s="600"/>
      <c r="AA10" s="600"/>
      <c r="AB10" s="600"/>
      <c r="AC10" s="600"/>
      <c r="AD10" s="600"/>
      <c r="AE10" s="600"/>
    </row>
    <row r="11" spans="1:31" ht="15.75" customHeight="1" x14ac:dyDescent="0.35">
      <c r="B11" s="819"/>
      <c r="C11" s="84" t="s">
        <v>69</v>
      </c>
      <c r="D11" s="426">
        <v>0</v>
      </c>
      <c r="E11" s="827"/>
      <c r="G11" s="626"/>
      <c r="H11" s="600"/>
      <c r="I11" s="600"/>
      <c r="J11" s="600"/>
      <c r="K11" s="601"/>
      <c r="L11" s="601"/>
      <c r="M11" s="601"/>
      <c r="N11" s="601"/>
      <c r="O11" s="601"/>
      <c r="P11" s="600"/>
      <c r="Q11" s="600"/>
      <c r="R11" s="600"/>
      <c r="S11" s="600"/>
      <c r="T11" s="600"/>
      <c r="U11" s="600"/>
      <c r="V11" s="600"/>
      <c r="W11" s="600"/>
      <c r="X11" s="600"/>
      <c r="Y11" s="600"/>
      <c r="Z11" s="600"/>
      <c r="AA11" s="600"/>
      <c r="AB11" s="600"/>
      <c r="AC11" s="600"/>
      <c r="AD11" s="600"/>
      <c r="AE11" s="600"/>
    </row>
    <row r="12" spans="1:31" ht="15.75" customHeight="1" thickBot="1" x14ac:dyDescent="0.4">
      <c r="B12" s="820"/>
      <c r="C12" s="334" t="s">
        <v>70</v>
      </c>
      <c r="D12" s="427">
        <v>30</v>
      </c>
      <c r="E12" s="825"/>
      <c r="G12" s="626"/>
      <c r="H12" s="600"/>
      <c r="I12" s="600"/>
      <c r="J12" s="600"/>
      <c r="K12" s="601"/>
      <c r="L12" s="601"/>
      <c r="M12" s="601"/>
      <c r="N12" s="601"/>
      <c r="O12" s="601"/>
      <c r="P12" s="600"/>
      <c r="Q12" s="600"/>
      <c r="R12" s="600"/>
      <c r="S12" s="600"/>
      <c r="T12" s="600"/>
      <c r="U12" s="600"/>
      <c r="V12" s="600"/>
      <c r="W12" s="600"/>
      <c r="X12" s="600"/>
      <c r="Y12" s="600"/>
      <c r="Z12" s="600"/>
      <c r="AA12" s="600"/>
      <c r="AB12" s="600"/>
      <c r="AC12" s="600"/>
      <c r="AD12" s="600"/>
      <c r="AE12" s="600"/>
    </row>
    <row r="13" spans="1:31" x14ac:dyDescent="0.35">
      <c r="A13" s="61">
        <v>3</v>
      </c>
      <c r="B13" s="819" t="s">
        <v>812</v>
      </c>
      <c r="C13" s="169" t="s">
        <v>41</v>
      </c>
      <c r="D13" s="425">
        <v>30</v>
      </c>
      <c r="E13" s="824"/>
      <c r="G13" s="626"/>
      <c r="H13" s="600"/>
      <c r="I13" s="600"/>
      <c r="J13" s="600"/>
      <c r="K13" s="601"/>
      <c r="L13" s="601"/>
      <c r="M13" s="601"/>
      <c r="N13" s="601"/>
      <c r="O13" s="601"/>
      <c r="P13" s="600"/>
      <c r="Q13" s="600"/>
      <c r="R13" s="600"/>
      <c r="S13" s="600"/>
      <c r="T13" s="600"/>
      <c r="U13" s="600"/>
      <c r="V13" s="600"/>
      <c r="W13" s="600"/>
      <c r="X13" s="600"/>
      <c r="Y13" s="600"/>
      <c r="Z13" s="600"/>
      <c r="AA13" s="600"/>
      <c r="AB13" s="600"/>
      <c r="AC13" s="600"/>
      <c r="AD13" s="600"/>
      <c r="AE13" s="600"/>
    </row>
    <row r="14" spans="1:31" x14ac:dyDescent="0.35">
      <c r="B14" s="819"/>
      <c r="C14" s="69" t="s">
        <v>40</v>
      </c>
      <c r="D14" s="423">
        <v>20</v>
      </c>
      <c r="E14" s="827"/>
      <c r="G14" s="600"/>
      <c r="H14" s="600"/>
      <c r="I14" s="600"/>
      <c r="J14" s="600"/>
      <c r="K14" s="601"/>
      <c r="L14" s="601"/>
      <c r="M14" s="601"/>
      <c r="N14" s="601"/>
      <c r="O14" s="601"/>
      <c r="P14" s="600"/>
      <c r="Q14" s="600"/>
      <c r="R14" s="600"/>
      <c r="S14" s="600"/>
      <c r="T14" s="600"/>
      <c r="U14" s="600"/>
      <c r="V14" s="600"/>
      <c r="W14" s="600"/>
      <c r="X14" s="600"/>
      <c r="Y14" s="600"/>
      <c r="Z14" s="600"/>
      <c r="AA14" s="600"/>
      <c r="AB14" s="600"/>
      <c r="AC14" s="600"/>
      <c r="AD14" s="600"/>
      <c r="AE14" s="600"/>
    </row>
    <row r="15" spans="1:31" x14ac:dyDescent="0.35">
      <c r="B15" s="819"/>
      <c r="C15" s="69" t="s">
        <v>39</v>
      </c>
      <c r="D15" s="423">
        <v>10</v>
      </c>
      <c r="E15" s="827"/>
      <c r="G15" s="600"/>
      <c r="H15" s="600"/>
      <c r="I15" s="600"/>
      <c r="J15" s="600"/>
      <c r="K15" s="601"/>
      <c r="L15" s="601"/>
      <c r="M15" s="601"/>
      <c r="N15" s="601"/>
      <c r="O15" s="601"/>
      <c r="P15" s="600"/>
      <c r="Q15" s="600"/>
      <c r="R15" s="600"/>
      <c r="S15" s="600"/>
      <c r="T15" s="600"/>
      <c r="U15" s="600"/>
      <c r="V15" s="600"/>
      <c r="W15" s="600"/>
      <c r="X15" s="600"/>
      <c r="Y15" s="600"/>
      <c r="Z15" s="600"/>
      <c r="AA15" s="600"/>
      <c r="AB15" s="600"/>
      <c r="AC15" s="600"/>
      <c r="AD15" s="600"/>
      <c r="AE15" s="600"/>
    </row>
    <row r="16" spans="1:31" x14ac:dyDescent="0.35">
      <c r="B16" s="819"/>
      <c r="C16" s="169" t="s">
        <v>71</v>
      </c>
      <c r="D16" s="428">
        <v>0</v>
      </c>
      <c r="E16" s="827"/>
      <c r="G16" s="600"/>
      <c r="H16" s="600"/>
      <c r="I16" s="600"/>
      <c r="J16" s="600"/>
      <c r="K16" s="601"/>
      <c r="L16" s="601"/>
      <c r="M16" s="601"/>
      <c r="N16" s="601"/>
      <c r="O16" s="601"/>
      <c r="P16" s="600"/>
      <c r="Q16" s="600"/>
      <c r="R16" s="600"/>
      <c r="S16" s="600"/>
      <c r="T16" s="600"/>
      <c r="U16" s="600"/>
      <c r="V16" s="600"/>
      <c r="W16" s="600"/>
      <c r="X16" s="600"/>
      <c r="Y16" s="600"/>
      <c r="Z16" s="600"/>
      <c r="AA16" s="600"/>
      <c r="AB16" s="600"/>
      <c r="AC16" s="600"/>
      <c r="AD16" s="600"/>
      <c r="AE16" s="600"/>
    </row>
    <row r="17" spans="1:31" ht="15" thickBot="1" x14ac:dyDescent="0.4">
      <c r="B17" s="820"/>
      <c r="C17" s="314" t="s">
        <v>38</v>
      </c>
      <c r="D17" s="424">
        <v>30</v>
      </c>
      <c r="E17" s="825"/>
      <c r="G17" s="600"/>
      <c r="H17" s="600"/>
      <c r="I17" s="600"/>
      <c r="J17" s="600"/>
      <c r="K17" s="601"/>
      <c r="L17" s="601"/>
      <c r="M17" s="601"/>
      <c r="N17" s="601"/>
      <c r="O17" s="601"/>
      <c r="P17" s="600"/>
      <c r="Q17" s="600"/>
      <c r="R17" s="600"/>
      <c r="S17" s="600"/>
      <c r="T17" s="600"/>
      <c r="U17" s="600"/>
      <c r="V17" s="600"/>
      <c r="W17" s="600"/>
      <c r="X17" s="600"/>
      <c r="Y17" s="600"/>
      <c r="Z17" s="600"/>
      <c r="AA17" s="600"/>
      <c r="AB17" s="600"/>
      <c r="AC17" s="600"/>
      <c r="AD17" s="600"/>
      <c r="AE17" s="600"/>
    </row>
    <row r="18" spans="1:31" ht="14.25" customHeight="1" x14ac:dyDescent="0.35">
      <c r="A18" s="61">
        <v>4</v>
      </c>
      <c r="B18" s="850" t="s">
        <v>304</v>
      </c>
      <c r="C18" s="344" t="s">
        <v>301</v>
      </c>
      <c r="D18" s="429">
        <v>0</v>
      </c>
      <c r="E18" s="817"/>
      <c r="G18" s="600"/>
      <c r="H18" s="600"/>
      <c r="I18" s="600"/>
      <c r="J18" s="600"/>
      <c r="K18" s="601"/>
      <c r="L18" s="601"/>
      <c r="M18" s="601"/>
      <c r="N18" s="601"/>
      <c r="O18" s="601"/>
      <c r="P18" s="600"/>
      <c r="Q18" s="600"/>
      <c r="R18" s="600"/>
      <c r="S18" s="600"/>
      <c r="T18" s="600"/>
      <c r="U18" s="600"/>
      <c r="V18" s="600"/>
      <c r="W18" s="600"/>
      <c r="X18" s="600"/>
      <c r="Y18" s="600"/>
      <c r="Z18" s="600"/>
      <c r="AA18" s="600"/>
      <c r="AB18" s="600"/>
      <c r="AC18" s="600"/>
      <c r="AD18" s="600"/>
      <c r="AE18" s="600"/>
    </row>
    <row r="19" spans="1:31" ht="14.25" customHeight="1" x14ac:dyDescent="0.35">
      <c r="B19" s="850"/>
      <c r="C19" s="262" t="s">
        <v>302</v>
      </c>
      <c r="D19" s="430">
        <v>0</v>
      </c>
      <c r="E19" s="817"/>
      <c r="G19" s="600"/>
      <c r="H19" s="600"/>
      <c r="I19" s="600"/>
      <c r="J19" s="600"/>
      <c r="K19" s="601"/>
      <c r="L19" s="601"/>
      <c r="M19" s="601"/>
      <c r="N19" s="601"/>
      <c r="O19" s="601"/>
      <c r="P19" s="600"/>
      <c r="Q19" s="600"/>
      <c r="R19" s="600"/>
      <c r="S19" s="600"/>
      <c r="T19" s="600"/>
      <c r="U19" s="600"/>
      <c r="V19" s="600"/>
      <c r="W19" s="600"/>
      <c r="X19" s="600"/>
      <c r="Y19" s="600"/>
      <c r="Z19" s="600"/>
      <c r="AA19" s="600"/>
      <c r="AB19" s="600"/>
      <c r="AC19" s="600"/>
      <c r="AD19" s="600"/>
      <c r="AE19" s="600"/>
    </row>
    <row r="20" spans="1:31" ht="14.25" customHeight="1" x14ac:dyDescent="0.35">
      <c r="B20" s="850"/>
      <c r="C20" s="263" t="s">
        <v>303</v>
      </c>
      <c r="D20" s="430">
        <v>20</v>
      </c>
      <c r="E20" s="817"/>
      <c r="G20" s="600"/>
      <c r="H20" s="600"/>
      <c r="I20" s="600"/>
      <c r="J20" s="600"/>
      <c r="K20" s="601"/>
      <c r="L20" s="601"/>
      <c r="M20" s="601"/>
      <c r="N20" s="601"/>
      <c r="O20" s="601"/>
      <c r="P20" s="600"/>
      <c r="Q20" s="600"/>
      <c r="R20" s="600"/>
      <c r="S20" s="600"/>
      <c r="T20" s="600"/>
      <c r="U20" s="600"/>
      <c r="V20" s="600"/>
      <c r="W20" s="600"/>
      <c r="X20" s="600"/>
      <c r="Y20" s="600"/>
      <c r="Z20" s="600"/>
      <c r="AA20" s="600"/>
      <c r="AB20" s="600"/>
      <c r="AC20" s="600"/>
      <c r="AD20" s="600"/>
      <c r="AE20" s="600"/>
    </row>
    <row r="21" spans="1:31" ht="22.5" customHeight="1" thickBot="1" x14ac:dyDescent="0.4">
      <c r="B21" s="843"/>
      <c r="C21" s="419" t="s">
        <v>38</v>
      </c>
      <c r="D21" s="431">
        <v>20</v>
      </c>
      <c r="E21" s="818"/>
      <c r="G21" s="600"/>
      <c r="H21" s="600"/>
      <c r="I21" s="600"/>
      <c r="J21" s="600"/>
      <c r="K21" s="601"/>
      <c r="L21" s="601"/>
      <c r="M21" s="601"/>
      <c r="N21" s="601"/>
      <c r="O21" s="601"/>
      <c r="P21" s="600"/>
      <c r="Q21" s="600"/>
      <c r="R21" s="600"/>
      <c r="S21" s="600"/>
      <c r="T21" s="600"/>
      <c r="U21" s="600"/>
      <c r="V21" s="600"/>
      <c r="W21" s="600"/>
      <c r="X21" s="600"/>
      <c r="Y21" s="600"/>
      <c r="Z21" s="600"/>
      <c r="AA21" s="600"/>
      <c r="AB21" s="600"/>
      <c r="AC21" s="600"/>
      <c r="AD21" s="600"/>
      <c r="AE21" s="600"/>
    </row>
    <row r="22" spans="1:31" x14ac:dyDescent="0.35">
      <c r="A22" s="61">
        <v>5</v>
      </c>
      <c r="B22" s="840" t="s">
        <v>813</v>
      </c>
      <c r="C22" s="262" t="s">
        <v>0</v>
      </c>
      <c r="D22" s="432">
        <v>0</v>
      </c>
      <c r="E22" s="824"/>
      <c r="F22" s="66"/>
      <c r="G22" s="600"/>
      <c r="H22" s="600"/>
      <c r="I22" s="600"/>
      <c r="J22" s="600"/>
      <c r="K22" s="601"/>
      <c r="L22" s="601"/>
      <c r="M22" s="601"/>
      <c r="N22" s="601"/>
      <c r="O22" s="601"/>
      <c r="P22" s="600"/>
      <c r="Q22" s="600"/>
      <c r="R22" s="600"/>
      <c r="S22" s="600"/>
      <c r="T22" s="600"/>
      <c r="U22" s="600"/>
      <c r="V22" s="600"/>
      <c r="W22" s="600"/>
      <c r="X22" s="600"/>
      <c r="Y22" s="600"/>
      <c r="Z22" s="600"/>
      <c r="AA22" s="600"/>
      <c r="AB22" s="600"/>
      <c r="AC22" s="600"/>
      <c r="AD22" s="600"/>
      <c r="AE22" s="600"/>
    </row>
    <row r="23" spans="1:31" x14ac:dyDescent="0.35">
      <c r="B23" s="840"/>
      <c r="C23" s="263" t="s">
        <v>1</v>
      </c>
      <c r="D23" s="433">
        <v>20</v>
      </c>
      <c r="E23" s="827"/>
      <c r="G23" s="626"/>
      <c r="H23" s="600"/>
      <c r="I23" s="600"/>
      <c r="J23" s="600"/>
      <c r="K23" s="601"/>
      <c r="L23" s="601"/>
      <c r="M23" s="601"/>
      <c r="N23" s="601"/>
      <c r="O23" s="601"/>
      <c r="P23" s="600"/>
      <c r="Q23" s="600"/>
      <c r="R23" s="600"/>
      <c r="S23" s="600"/>
      <c r="T23" s="600"/>
      <c r="U23" s="600"/>
      <c r="V23" s="600"/>
      <c r="W23" s="600"/>
      <c r="X23" s="600"/>
      <c r="Y23" s="600"/>
      <c r="Z23" s="600"/>
      <c r="AA23" s="600"/>
      <c r="AB23" s="600"/>
      <c r="AC23" s="600"/>
      <c r="AD23" s="600"/>
      <c r="AE23" s="600"/>
    </row>
    <row r="24" spans="1:31" ht="35.25" customHeight="1" thickBot="1" x14ac:dyDescent="0.4">
      <c r="B24" s="841"/>
      <c r="C24" s="419" t="s">
        <v>38</v>
      </c>
      <c r="D24" s="434">
        <v>20</v>
      </c>
      <c r="E24" s="825"/>
      <c r="G24" s="626"/>
      <c r="H24" s="600"/>
      <c r="I24" s="600"/>
      <c r="J24" s="600"/>
      <c r="K24" s="601"/>
      <c r="L24" s="601"/>
      <c r="M24" s="601"/>
      <c r="N24" s="601"/>
      <c r="O24" s="601"/>
      <c r="P24" s="600"/>
      <c r="Q24" s="600"/>
      <c r="R24" s="600"/>
      <c r="S24" s="600"/>
      <c r="T24" s="600"/>
      <c r="U24" s="600"/>
      <c r="V24" s="600"/>
      <c r="W24" s="600"/>
      <c r="X24" s="600"/>
      <c r="Y24" s="600"/>
      <c r="Z24" s="600"/>
      <c r="AA24" s="600"/>
      <c r="AB24" s="600"/>
      <c r="AC24" s="600"/>
      <c r="AD24" s="600"/>
      <c r="AE24" s="600"/>
    </row>
    <row r="25" spans="1:31" x14ac:dyDescent="0.35">
      <c r="A25" s="61">
        <v>6</v>
      </c>
      <c r="B25" s="819" t="s">
        <v>245</v>
      </c>
      <c r="C25" s="79" t="s">
        <v>1</v>
      </c>
      <c r="D25" s="425">
        <v>0</v>
      </c>
      <c r="E25" s="824"/>
      <c r="G25" s="600"/>
      <c r="H25" s="600"/>
      <c r="I25" s="600"/>
      <c r="J25" s="600"/>
      <c r="K25" s="601"/>
      <c r="L25" s="601"/>
      <c r="M25" s="601"/>
      <c r="N25" s="601"/>
      <c r="O25" s="601"/>
      <c r="P25" s="600"/>
      <c r="Q25" s="600"/>
      <c r="R25" s="600"/>
      <c r="S25" s="600"/>
      <c r="T25" s="600"/>
      <c r="U25" s="600"/>
      <c r="V25" s="600"/>
      <c r="W25" s="600"/>
      <c r="X25" s="600"/>
      <c r="Y25" s="600"/>
      <c r="Z25" s="600"/>
      <c r="AA25" s="600"/>
      <c r="AB25" s="600"/>
      <c r="AC25" s="600"/>
      <c r="AD25" s="600"/>
      <c r="AE25" s="600"/>
    </row>
    <row r="26" spans="1:31" x14ac:dyDescent="0.35">
      <c r="B26" s="819"/>
      <c r="C26" s="169" t="s">
        <v>0</v>
      </c>
      <c r="D26" s="423">
        <v>40</v>
      </c>
      <c r="E26" s="827"/>
      <c r="G26" s="600"/>
      <c r="H26" s="600"/>
      <c r="I26" s="600"/>
      <c r="J26" s="600"/>
      <c r="K26" s="601"/>
      <c r="L26" s="601"/>
      <c r="M26" s="601"/>
      <c r="N26" s="601"/>
      <c r="O26" s="601"/>
      <c r="P26" s="600"/>
      <c r="Q26" s="600"/>
      <c r="R26" s="600"/>
      <c r="S26" s="600"/>
      <c r="T26" s="600"/>
      <c r="U26" s="600"/>
      <c r="V26" s="600"/>
      <c r="W26" s="600"/>
      <c r="X26" s="600"/>
      <c r="Y26" s="600"/>
      <c r="Z26" s="600"/>
      <c r="AA26" s="600"/>
      <c r="AB26" s="600"/>
      <c r="AC26" s="600"/>
      <c r="AD26" s="600"/>
      <c r="AE26" s="600"/>
    </row>
    <row r="27" spans="1:31" ht="15" thickBot="1" x14ac:dyDescent="0.4">
      <c r="B27" s="820"/>
      <c r="C27" s="314" t="s">
        <v>38</v>
      </c>
      <c r="D27" s="424">
        <v>40</v>
      </c>
      <c r="E27" s="825"/>
      <c r="G27" s="600"/>
      <c r="H27" s="600"/>
      <c r="I27" s="600"/>
      <c r="J27" s="600"/>
      <c r="K27" s="601"/>
      <c r="L27" s="601"/>
      <c r="M27" s="601"/>
      <c r="N27" s="601"/>
      <c r="O27" s="601"/>
      <c r="P27" s="600"/>
      <c r="Q27" s="600"/>
      <c r="R27" s="600"/>
      <c r="S27" s="600"/>
      <c r="T27" s="600"/>
      <c r="U27" s="600"/>
      <c r="V27" s="600"/>
      <c r="W27" s="600"/>
      <c r="X27" s="600"/>
      <c r="Y27" s="600"/>
      <c r="Z27" s="600"/>
      <c r="AA27" s="600"/>
      <c r="AB27" s="600"/>
      <c r="AC27" s="600"/>
      <c r="AD27" s="600"/>
      <c r="AE27" s="600"/>
    </row>
    <row r="28" spans="1:31" ht="21.75" customHeight="1" x14ac:dyDescent="0.35">
      <c r="A28" s="61">
        <v>7</v>
      </c>
      <c r="B28" s="819" t="s">
        <v>279</v>
      </c>
      <c r="C28" s="169" t="s">
        <v>1</v>
      </c>
      <c r="D28" s="425">
        <v>30</v>
      </c>
      <c r="E28" s="824"/>
      <c r="G28" s="600"/>
      <c r="H28" s="600"/>
      <c r="I28" s="600"/>
      <c r="J28" s="600"/>
      <c r="K28" s="601"/>
      <c r="L28" s="601"/>
      <c r="M28" s="601"/>
      <c r="N28" s="601"/>
      <c r="O28" s="601"/>
      <c r="P28" s="600"/>
      <c r="Q28" s="600"/>
      <c r="R28" s="600"/>
      <c r="S28" s="600"/>
      <c r="T28" s="600"/>
      <c r="U28" s="600"/>
      <c r="V28" s="600"/>
      <c r="W28" s="600"/>
      <c r="X28" s="600"/>
      <c r="Y28" s="600"/>
      <c r="Z28" s="600"/>
      <c r="AA28" s="600"/>
      <c r="AB28" s="600"/>
      <c r="AC28" s="600"/>
      <c r="AD28" s="600"/>
      <c r="AE28" s="600"/>
    </row>
    <row r="29" spans="1:31" ht="21.75" customHeight="1" thickBot="1" x14ac:dyDescent="0.4">
      <c r="B29" s="820"/>
      <c r="C29" s="314" t="s">
        <v>0</v>
      </c>
      <c r="D29" s="427">
        <v>0</v>
      </c>
      <c r="E29" s="825"/>
      <c r="G29" s="600"/>
      <c r="H29" s="600"/>
      <c r="I29" s="600"/>
      <c r="J29" s="600"/>
      <c r="K29" s="601"/>
      <c r="L29" s="601"/>
      <c r="M29" s="601"/>
      <c r="N29" s="601"/>
      <c r="O29" s="601"/>
      <c r="P29" s="600"/>
      <c r="Q29" s="600"/>
      <c r="R29" s="600"/>
      <c r="S29" s="600"/>
      <c r="T29" s="600"/>
      <c r="U29" s="600"/>
      <c r="V29" s="600"/>
      <c r="W29" s="600"/>
      <c r="X29" s="600"/>
      <c r="Y29" s="600"/>
      <c r="Z29" s="600"/>
      <c r="AA29" s="600"/>
      <c r="AB29" s="600"/>
      <c r="AC29" s="600"/>
      <c r="AD29" s="600"/>
      <c r="AE29" s="600"/>
    </row>
    <row r="30" spans="1:31" x14ac:dyDescent="0.35">
      <c r="A30" s="61">
        <v>8</v>
      </c>
      <c r="B30" s="819" t="s">
        <v>814</v>
      </c>
      <c r="C30" s="169" t="s">
        <v>1</v>
      </c>
      <c r="D30" s="425">
        <v>30</v>
      </c>
      <c r="E30" s="824"/>
      <c r="G30" s="600"/>
      <c r="H30" s="600"/>
      <c r="I30" s="600"/>
      <c r="J30" s="600"/>
      <c r="K30" s="601"/>
      <c r="L30" s="601"/>
      <c r="M30" s="601"/>
      <c r="N30" s="601"/>
      <c r="O30" s="601"/>
      <c r="P30" s="600"/>
      <c r="Q30" s="600"/>
      <c r="R30" s="600"/>
      <c r="S30" s="600"/>
      <c r="T30" s="600"/>
      <c r="U30" s="600"/>
      <c r="V30" s="600"/>
      <c r="W30" s="600"/>
      <c r="X30" s="600"/>
      <c r="Y30" s="600"/>
      <c r="Z30" s="600"/>
      <c r="AA30" s="600"/>
      <c r="AB30" s="600"/>
      <c r="AC30" s="600"/>
      <c r="AD30" s="600"/>
      <c r="AE30" s="600"/>
    </row>
    <row r="31" spans="1:31" ht="15" thickBot="1" x14ac:dyDescent="0.4">
      <c r="B31" s="820"/>
      <c r="C31" s="314" t="s">
        <v>0</v>
      </c>
      <c r="D31" s="427">
        <v>0</v>
      </c>
      <c r="E31" s="825"/>
      <c r="G31" s="600"/>
      <c r="H31" s="600"/>
      <c r="I31" s="600"/>
      <c r="J31" s="600"/>
      <c r="K31" s="601"/>
      <c r="L31" s="601"/>
      <c r="M31" s="601"/>
      <c r="N31" s="601"/>
      <c r="O31" s="601"/>
      <c r="P31" s="600"/>
      <c r="Q31" s="600"/>
      <c r="R31" s="600"/>
      <c r="S31" s="600"/>
      <c r="T31" s="600"/>
      <c r="U31" s="600"/>
      <c r="V31" s="600"/>
      <c r="W31" s="600"/>
      <c r="X31" s="600"/>
      <c r="Y31" s="600"/>
      <c r="Z31" s="600"/>
      <c r="AA31" s="600"/>
      <c r="AB31" s="600"/>
      <c r="AC31" s="600"/>
      <c r="AD31" s="600"/>
      <c r="AE31" s="600"/>
    </row>
    <row r="32" spans="1:31" ht="20.25" customHeight="1" x14ac:dyDescent="0.35">
      <c r="A32" s="61">
        <v>9</v>
      </c>
      <c r="B32" s="819" t="s">
        <v>281</v>
      </c>
      <c r="C32" s="169" t="s">
        <v>0</v>
      </c>
      <c r="D32" s="425">
        <v>0</v>
      </c>
      <c r="E32" s="824"/>
      <c r="G32" s="600"/>
      <c r="H32" s="600"/>
      <c r="I32" s="600"/>
      <c r="J32" s="600"/>
      <c r="K32" s="601"/>
      <c r="L32" s="601"/>
      <c r="M32" s="601"/>
      <c r="N32" s="601"/>
      <c r="O32" s="601"/>
      <c r="P32" s="600"/>
      <c r="Q32" s="600"/>
      <c r="R32" s="600"/>
      <c r="S32" s="600"/>
      <c r="T32" s="600"/>
      <c r="U32" s="600"/>
      <c r="V32" s="600"/>
      <c r="W32" s="600"/>
      <c r="X32" s="600"/>
      <c r="Y32" s="600"/>
      <c r="Z32" s="600"/>
      <c r="AA32" s="600"/>
      <c r="AB32" s="600"/>
      <c r="AC32" s="600"/>
      <c r="AD32" s="600"/>
      <c r="AE32" s="600"/>
    </row>
    <row r="33" spans="1:31" ht="20.25" customHeight="1" x14ac:dyDescent="0.35">
      <c r="B33" s="819"/>
      <c r="C33" s="69" t="s">
        <v>1</v>
      </c>
      <c r="D33" s="426">
        <v>20</v>
      </c>
      <c r="E33" s="827"/>
      <c r="G33" s="600"/>
      <c r="H33" s="600"/>
      <c r="I33" s="600"/>
      <c r="J33" s="600"/>
      <c r="K33" s="601"/>
      <c r="L33" s="601"/>
      <c r="M33" s="601"/>
      <c r="N33" s="601"/>
      <c r="O33" s="601"/>
      <c r="P33" s="600"/>
      <c r="Q33" s="600"/>
      <c r="R33" s="600"/>
      <c r="S33" s="600"/>
      <c r="T33" s="600"/>
      <c r="U33" s="600"/>
      <c r="V33" s="600"/>
      <c r="W33" s="600"/>
      <c r="X33" s="600"/>
      <c r="Y33" s="600"/>
      <c r="Z33" s="600"/>
      <c r="AA33" s="600"/>
      <c r="AB33" s="600"/>
      <c r="AC33" s="600"/>
      <c r="AD33" s="600"/>
      <c r="AE33" s="600"/>
    </row>
    <row r="34" spans="1:31" ht="20.25" customHeight="1" thickBot="1" x14ac:dyDescent="0.4">
      <c r="B34" s="820"/>
      <c r="C34" s="315" t="s">
        <v>38</v>
      </c>
      <c r="D34" s="427">
        <v>20</v>
      </c>
      <c r="E34" s="825"/>
      <c r="G34" s="600"/>
      <c r="H34" s="600"/>
      <c r="I34" s="600"/>
      <c r="J34" s="600"/>
      <c r="K34" s="601"/>
      <c r="L34" s="601"/>
      <c r="M34" s="601"/>
      <c r="N34" s="601"/>
      <c r="O34" s="601"/>
      <c r="P34" s="600"/>
      <c r="Q34" s="600"/>
      <c r="R34" s="600"/>
      <c r="S34" s="600"/>
      <c r="T34" s="600"/>
      <c r="U34" s="600"/>
      <c r="V34" s="600"/>
      <c r="W34" s="600"/>
      <c r="X34" s="600"/>
      <c r="Y34" s="600"/>
      <c r="Z34" s="600"/>
      <c r="AA34" s="600"/>
      <c r="AB34" s="600"/>
      <c r="AC34" s="600"/>
      <c r="AD34" s="600"/>
      <c r="AE34" s="600"/>
    </row>
    <row r="35" spans="1:31" ht="20.25" customHeight="1" x14ac:dyDescent="0.35">
      <c r="A35" s="61">
        <v>10</v>
      </c>
      <c r="B35" s="819" t="s">
        <v>280</v>
      </c>
      <c r="C35" s="169" t="s">
        <v>0</v>
      </c>
      <c r="D35" s="428">
        <v>0</v>
      </c>
      <c r="E35" s="817"/>
      <c r="G35" s="600"/>
      <c r="H35" s="600"/>
      <c r="I35" s="600"/>
      <c r="J35" s="600"/>
      <c r="K35" s="601"/>
      <c r="L35" s="601"/>
      <c r="M35" s="601"/>
      <c r="N35" s="601"/>
      <c r="O35" s="601"/>
      <c r="P35" s="600"/>
      <c r="Q35" s="600"/>
      <c r="R35" s="600"/>
      <c r="S35" s="600"/>
      <c r="T35" s="600"/>
      <c r="U35" s="600"/>
      <c r="V35" s="600"/>
      <c r="W35" s="600"/>
      <c r="X35" s="600"/>
      <c r="Y35" s="600"/>
      <c r="Z35" s="600"/>
      <c r="AA35" s="600"/>
      <c r="AB35" s="600"/>
      <c r="AC35" s="600"/>
      <c r="AD35" s="600"/>
      <c r="AE35" s="600"/>
    </row>
    <row r="36" spans="1:31" ht="20.25" customHeight="1" x14ac:dyDescent="0.35">
      <c r="B36" s="819"/>
      <c r="C36" s="83" t="s">
        <v>1</v>
      </c>
      <c r="D36" s="425">
        <v>20</v>
      </c>
      <c r="E36" s="817"/>
      <c r="G36" s="600"/>
      <c r="H36" s="600"/>
      <c r="I36" s="600"/>
      <c r="J36" s="600"/>
      <c r="K36" s="601"/>
      <c r="L36" s="601"/>
      <c r="M36" s="601"/>
      <c r="N36" s="601"/>
      <c r="O36" s="601"/>
      <c r="P36" s="600"/>
      <c r="Q36" s="600"/>
      <c r="R36" s="600"/>
      <c r="S36" s="600"/>
      <c r="T36" s="600"/>
      <c r="U36" s="600"/>
      <c r="V36" s="600"/>
      <c r="W36" s="600"/>
      <c r="X36" s="600"/>
      <c r="Y36" s="600"/>
      <c r="Z36" s="600"/>
      <c r="AA36" s="600"/>
      <c r="AB36" s="600"/>
      <c r="AC36" s="600"/>
      <c r="AD36" s="600"/>
      <c r="AE36" s="600"/>
    </row>
    <row r="37" spans="1:31" ht="20.25" customHeight="1" thickBot="1" x14ac:dyDescent="0.4">
      <c r="B37" s="820"/>
      <c r="C37" s="314" t="s">
        <v>38</v>
      </c>
      <c r="D37" s="427">
        <v>20</v>
      </c>
      <c r="E37" s="824"/>
      <c r="F37" s="86"/>
      <c r="G37" s="600"/>
      <c r="H37" s="600"/>
      <c r="I37" s="600"/>
      <c r="J37" s="600"/>
      <c r="K37" s="601"/>
      <c r="L37" s="601"/>
      <c r="M37" s="601"/>
      <c r="N37" s="601"/>
      <c r="O37" s="601"/>
      <c r="P37" s="600"/>
      <c r="Q37" s="600"/>
      <c r="R37" s="600"/>
      <c r="S37" s="600"/>
      <c r="T37" s="600"/>
      <c r="U37" s="600"/>
      <c r="V37" s="600"/>
      <c r="W37" s="600"/>
      <c r="X37" s="600"/>
      <c r="Y37" s="600"/>
      <c r="Z37" s="600"/>
      <c r="AA37" s="600"/>
      <c r="AB37" s="600"/>
      <c r="AC37" s="600"/>
      <c r="AD37" s="600"/>
      <c r="AE37" s="600"/>
    </row>
    <row r="38" spans="1:31" ht="15" thickBot="1" x14ac:dyDescent="0.4">
      <c r="D38" s="204" t="s">
        <v>108</v>
      </c>
      <c r="E38" s="595">
        <f>SUM(E7:E37)</f>
        <v>0</v>
      </c>
      <c r="F38" s="86"/>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ht="80.25" customHeight="1" x14ac:dyDescent="0.35">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2"/>
      <c r="B40" s="600"/>
      <c r="C40" s="602"/>
      <c r="D40" s="602"/>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2"/>
      <c r="B41" s="600"/>
      <c r="C41" s="602"/>
      <c r="D41" s="602"/>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2"/>
      <c r="B42" s="600"/>
      <c r="C42" s="602"/>
      <c r="D42" s="602"/>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2"/>
      <c r="B43" s="600"/>
      <c r="C43" s="602"/>
      <c r="D43" s="602"/>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2"/>
      <c r="B44" s="600"/>
      <c r="C44" s="602"/>
      <c r="D44" s="602"/>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2"/>
      <c r="B45" s="600"/>
      <c r="C45" s="602"/>
      <c r="D45" s="602"/>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2"/>
      <c r="B46" s="600"/>
      <c r="C46" s="602"/>
      <c r="D46" s="602"/>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2"/>
      <c r="B47" s="600"/>
      <c r="C47" s="602"/>
      <c r="D47" s="602"/>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2"/>
      <c r="B48" s="600"/>
      <c r="C48" s="602"/>
      <c r="D48" s="602"/>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2"/>
      <c r="B49" s="600"/>
      <c r="C49" s="602"/>
      <c r="D49" s="602"/>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2"/>
      <c r="B50" s="600"/>
      <c r="C50" s="602"/>
      <c r="D50" s="602"/>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0"/>
      <c r="C51" s="602"/>
      <c r="D51" s="602"/>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0"/>
      <c r="C52" s="602"/>
      <c r="D52" s="602"/>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0"/>
      <c r="C53" s="602"/>
      <c r="D53" s="602"/>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0"/>
      <c r="C54" s="602"/>
      <c r="D54" s="602"/>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0"/>
      <c r="C55" s="602"/>
      <c r="D55" s="602"/>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0"/>
      <c r="C56" s="602"/>
      <c r="D56" s="602"/>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0"/>
      <c r="C57" s="602"/>
      <c r="D57" s="602"/>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0"/>
      <c r="C58" s="602"/>
      <c r="D58" s="602"/>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0"/>
      <c r="C59" s="602"/>
      <c r="D59" s="602"/>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0"/>
      <c r="C60" s="602"/>
      <c r="D60" s="602"/>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0"/>
      <c r="C61" s="602"/>
      <c r="D61" s="602"/>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0"/>
      <c r="C62" s="602"/>
      <c r="D62" s="602"/>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0"/>
      <c r="C63" s="602"/>
      <c r="D63" s="602"/>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0"/>
      <c r="C64" s="602"/>
      <c r="D64" s="602"/>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0"/>
      <c r="C65" s="602"/>
      <c r="D65" s="602"/>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0"/>
      <c r="C66" s="602"/>
      <c r="D66" s="602"/>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0"/>
      <c r="C67" s="602"/>
      <c r="D67" s="602"/>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0"/>
      <c r="C68" s="602"/>
      <c r="D68" s="602"/>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0"/>
      <c r="C69" s="602"/>
      <c r="D69" s="602"/>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0"/>
      <c r="C70" s="602"/>
      <c r="D70" s="602"/>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0"/>
      <c r="C71" s="602"/>
      <c r="D71" s="602"/>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0"/>
      <c r="C72" s="602"/>
      <c r="D72" s="602"/>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0"/>
      <c r="C73" s="602"/>
      <c r="D73" s="602"/>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0"/>
      <c r="C74" s="602"/>
      <c r="D74" s="602"/>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0"/>
      <c r="C75" s="602"/>
      <c r="D75" s="602"/>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0"/>
      <c r="C76" s="602"/>
      <c r="D76" s="602"/>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0"/>
      <c r="C77" s="602"/>
      <c r="D77" s="602"/>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0"/>
      <c r="C78" s="602"/>
      <c r="D78" s="602"/>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0"/>
      <c r="C79" s="602"/>
      <c r="D79" s="602"/>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0"/>
      <c r="C80" s="602"/>
      <c r="D80" s="602"/>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0"/>
      <c r="C81" s="602"/>
      <c r="D81" s="602"/>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0"/>
      <c r="C82" s="602"/>
      <c r="D82" s="602"/>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0"/>
      <c r="C83" s="602"/>
      <c r="D83" s="602"/>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0"/>
      <c r="C84" s="602"/>
      <c r="D84" s="602"/>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0"/>
      <c r="C85" s="602"/>
      <c r="D85" s="602"/>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0"/>
      <c r="C86" s="602"/>
      <c r="D86" s="602"/>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0"/>
      <c r="C87" s="602"/>
      <c r="D87" s="602"/>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0"/>
      <c r="C88" s="602"/>
      <c r="D88" s="602"/>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0"/>
      <c r="C89" s="602"/>
      <c r="D89" s="602"/>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0"/>
      <c r="C90" s="602"/>
      <c r="D90" s="602"/>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0"/>
      <c r="C91" s="602"/>
      <c r="D91" s="602"/>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0"/>
      <c r="C92" s="602"/>
      <c r="D92" s="602"/>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0"/>
      <c r="C93" s="602"/>
      <c r="D93" s="602"/>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0"/>
      <c r="C94" s="602"/>
      <c r="D94" s="602"/>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0"/>
      <c r="C95" s="602"/>
      <c r="D95" s="602"/>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0"/>
      <c r="C96" s="602"/>
      <c r="D96" s="602"/>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0"/>
      <c r="C97" s="602"/>
      <c r="D97" s="602"/>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0"/>
      <c r="C98" s="602"/>
      <c r="D98" s="602"/>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0"/>
      <c r="C99" s="602"/>
      <c r="D99" s="602"/>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0"/>
      <c r="C100" s="602"/>
      <c r="D100" s="602"/>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row r="101" spans="1:31" x14ac:dyDescent="0.35">
      <c r="A101" s="602"/>
      <c r="B101" s="600"/>
      <c r="C101" s="602"/>
      <c r="D101" s="602"/>
      <c r="E101" s="600"/>
      <c r="F101" s="600"/>
      <c r="G101" s="600"/>
      <c r="H101" s="600"/>
      <c r="I101" s="600"/>
      <c r="J101" s="600"/>
      <c r="K101" s="600"/>
      <c r="L101" s="600"/>
      <c r="M101" s="600"/>
      <c r="N101" s="600"/>
      <c r="O101" s="600"/>
      <c r="P101" s="600"/>
      <c r="Q101" s="600"/>
      <c r="R101" s="600"/>
      <c r="S101" s="600"/>
      <c r="T101" s="600"/>
      <c r="U101" s="600"/>
      <c r="V101" s="600"/>
      <c r="W101" s="600"/>
      <c r="X101" s="600"/>
      <c r="Y101" s="600"/>
      <c r="Z101" s="600"/>
      <c r="AA101" s="600"/>
      <c r="AB101" s="600"/>
      <c r="AC101" s="600"/>
      <c r="AD101" s="600"/>
      <c r="AE101" s="600"/>
    </row>
  </sheetData>
  <mergeCells count="23">
    <mergeCell ref="B3:E3"/>
    <mergeCell ref="B7:B9"/>
    <mergeCell ref="B10:B12"/>
    <mergeCell ref="B13:B17"/>
    <mergeCell ref="B25:B27"/>
    <mergeCell ref="B4:E4"/>
    <mergeCell ref="E7:E9"/>
    <mergeCell ref="E10:E12"/>
    <mergeCell ref="E13:E17"/>
    <mergeCell ref="E25:E27"/>
    <mergeCell ref="B18:B21"/>
    <mergeCell ref="E18:E21"/>
    <mergeCell ref="B22:B24"/>
    <mergeCell ref="E22:E24"/>
    <mergeCell ref="B5:E5"/>
    <mergeCell ref="E30:E31"/>
    <mergeCell ref="E32:E34"/>
    <mergeCell ref="E35:E37"/>
    <mergeCell ref="B28:B29"/>
    <mergeCell ref="B30:B31"/>
    <mergeCell ref="B32:B34"/>
    <mergeCell ref="B35:B37"/>
    <mergeCell ref="E28:E29"/>
  </mergeCells>
  <dataValidations count="10">
    <dataValidation type="list" allowBlank="1" showInputMessage="1" showErrorMessage="1" sqref="E7:E9" xr:uid="{00000000-0002-0000-1200-000000000000}">
      <formula1>$D$7:$D$9</formula1>
    </dataValidation>
    <dataValidation type="list" allowBlank="1" showInputMessage="1" showErrorMessage="1" sqref="E10:E12" xr:uid="{00000000-0002-0000-1200-000001000000}">
      <formula1>$D$10:$D$12</formula1>
    </dataValidation>
    <dataValidation type="list" allowBlank="1" showInputMessage="1" showErrorMessage="1" sqref="E13:E17" xr:uid="{00000000-0002-0000-1200-000002000000}">
      <formula1>$D$13:$D$17</formula1>
    </dataValidation>
    <dataValidation type="list" allowBlank="1" showInputMessage="1" showErrorMessage="1" sqref="E18:E21" xr:uid="{00000000-0002-0000-1200-000003000000}">
      <formula1>$D$18:$D$21</formula1>
    </dataValidation>
    <dataValidation type="list" allowBlank="1" showInputMessage="1" showErrorMessage="1" sqref="E22:E24" xr:uid="{00000000-0002-0000-1200-000004000000}">
      <formula1>$D$22:$D$24</formula1>
    </dataValidation>
    <dataValidation type="list" allowBlank="1" showInputMessage="1" showErrorMessage="1" sqref="E25:E27" xr:uid="{00000000-0002-0000-1200-000005000000}">
      <formula1>$D$25:$D$27</formula1>
    </dataValidation>
    <dataValidation type="list" allowBlank="1" showInputMessage="1" showErrorMessage="1" sqref="E28:E29" xr:uid="{00000000-0002-0000-1200-000006000000}">
      <formula1>$D$28:$D$29</formula1>
    </dataValidation>
    <dataValidation type="list" allowBlank="1" showInputMessage="1" showErrorMessage="1" sqref="E30:E31" xr:uid="{00000000-0002-0000-1200-000007000000}">
      <formula1>$D$30:$D$31</formula1>
    </dataValidation>
    <dataValidation type="list" allowBlank="1" showInputMessage="1" showErrorMessage="1" sqref="E32:E34" xr:uid="{00000000-0002-0000-1200-000008000000}">
      <formula1>$D$32:$D$34</formula1>
    </dataValidation>
    <dataValidation type="list" allowBlank="1" showInputMessage="1" showErrorMessage="1" sqref="E35:E37" xr:uid="{00000000-0002-0000-1200-000009000000}">
      <formula1>$D$35:$D$37</formula1>
    </dataValidation>
  </dataValidations>
  <pageMargins left="0.25" right="0.25" top="0.75" bottom="0.75" header="0.3" footer="0.3"/>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Q227"/>
  <sheetViews>
    <sheetView showGridLines="0" zoomScale="80" zoomScaleNormal="80" workbookViewId="0"/>
  </sheetViews>
  <sheetFormatPr defaultRowHeight="14.5" x14ac:dyDescent="0.35"/>
  <cols>
    <col min="16" max="16" width="16.1796875" customWidth="1"/>
  </cols>
  <sheetData>
    <row r="1" spans="2:43" x14ac:dyDescent="0.35">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row>
    <row r="2" spans="2:43" x14ac:dyDescent="0.35">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row>
    <row r="3" spans="2:43" x14ac:dyDescent="0.35">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row>
    <row r="4" spans="2:43" s="6" customFormat="1" ht="18.5" x14ac:dyDescent="0.45">
      <c r="B4" s="599" t="s">
        <v>1038</v>
      </c>
      <c r="Q4" s="501"/>
      <c r="R4" s="501"/>
      <c r="S4" s="501"/>
      <c r="T4" s="501"/>
      <c r="U4" s="501"/>
      <c r="V4" s="501"/>
      <c r="W4" s="501"/>
      <c r="X4" s="501"/>
      <c r="Y4" s="501"/>
      <c r="Z4" s="501"/>
      <c r="AA4" s="501"/>
      <c r="AB4" s="501"/>
      <c r="AC4" s="501"/>
      <c r="AD4" s="501"/>
      <c r="AE4" s="501"/>
      <c r="AF4" s="501"/>
      <c r="AG4" s="501"/>
      <c r="AH4" s="501"/>
      <c r="AI4" s="501"/>
      <c r="AJ4" s="501"/>
      <c r="AK4" s="501"/>
      <c r="AL4" s="501"/>
      <c r="AM4" s="501"/>
      <c r="AN4" s="501"/>
      <c r="AO4" s="501"/>
      <c r="AP4" s="501"/>
      <c r="AQ4" s="501"/>
    </row>
    <row r="5" spans="2:43" s="6" customFormat="1" x14ac:dyDescent="0.35">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501"/>
      <c r="AP5" s="501"/>
      <c r="AQ5" s="501"/>
    </row>
    <row r="6" spans="2:43" s="6" customFormat="1" x14ac:dyDescent="0.35">
      <c r="Q6" s="501"/>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row>
    <row r="7" spans="2:43" s="6" customFormat="1" x14ac:dyDescent="0.35">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c r="AQ7" s="501"/>
    </row>
    <row r="8" spans="2:43" x14ac:dyDescent="0.35">
      <c r="Q8" s="501"/>
      <c r="R8" s="501"/>
      <c r="S8" s="501"/>
      <c r="T8" s="501"/>
      <c r="U8" s="501"/>
      <c r="V8" s="501"/>
      <c r="W8" s="501"/>
      <c r="X8" s="501"/>
      <c r="Y8" s="501"/>
      <c r="Z8" s="501"/>
      <c r="AA8" s="501"/>
      <c r="AB8" s="501"/>
      <c r="AC8" s="501"/>
      <c r="AD8" s="501"/>
      <c r="AE8" s="501"/>
      <c r="AF8" s="501"/>
      <c r="AG8" s="501"/>
      <c r="AH8" s="501"/>
      <c r="AI8" s="501"/>
      <c r="AJ8" s="501"/>
      <c r="AK8" s="501"/>
      <c r="AL8" s="501"/>
      <c r="AM8" s="501"/>
      <c r="AN8" s="501"/>
      <c r="AO8" s="501"/>
      <c r="AP8" s="501"/>
      <c r="AQ8" s="501"/>
    </row>
    <row r="9" spans="2:43" ht="18.5" x14ac:dyDescent="0.45">
      <c r="B9" s="23" t="s">
        <v>1025</v>
      </c>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row>
    <row r="10" spans="2:43" x14ac:dyDescent="0.35">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row>
    <row r="11" spans="2:43" x14ac:dyDescent="0.35">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row>
    <row r="12" spans="2:43" x14ac:dyDescent="0.35">
      <c r="Q12" s="501"/>
      <c r="R12" s="501"/>
      <c r="S12" s="501"/>
      <c r="T12" s="501"/>
      <c r="U12" s="501"/>
      <c r="V12" s="501"/>
      <c r="W12" s="501"/>
      <c r="X12" s="501"/>
      <c r="Y12" s="501"/>
      <c r="Z12" s="501"/>
      <c r="AA12" s="501"/>
      <c r="AB12" s="501"/>
      <c r="AC12" s="501"/>
      <c r="AD12" s="501"/>
      <c r="AE12" s="501"/>
      <c r="AF12" s="501"/>
      <c r="AG12" s="501"/>
      <c r="AH12" s="501"/>
      <c r="AI12" s="501"/>
      <c r="AJ12" s="501"/>
      <c r="AK12" s="501"/>
      <c r="AL12" s="501"/>
      <c r="AM12" s="501"/>
      <c r="AN12" s="501"/>
      <c r="AO12" s="501"/>
      <c r="AP12" s="501"/>
      <c r="AQ12" s="501"/>
    </row>
    <row r="13" spans="2:43" x14ac:dyDescent="0.35">
      <c r="Q13" s="501"/>
      <c r="R13" s="501"/>
      <c r="S13" s="501"/>
      <c r="T13" s="501"/>
      <c r="U13" s="501"/>
      <c r="V13" s="501"/>
      <c r="W13" s="501"/>
      <c r="X13" s="501"/>
      <c r="Y13" s="501"/>
      <c r="Z13" s="501"/>
      <c r="AA13" s="501"/>
      <c r="AB13" s="501"/>
      <c r="AC13" s="501"/>
      <c r="AD13" s="501"/>
      <c r="AE13" s="501"/>
      <c r="AF13" s="501"/>
      <c r="AG13" s="501"/>
      <c r="AH13" s="501"/>
      <c r="AI13" s="501"/>
      <c r="AJ13" s="501"/>
      <c r="AK13" s="501"/>
      <c r="AL13" s="501"/>
      <c r="AM13" s="501"/>
      <c r="AN13" s="501"/>
      <c r="AO13" s="501"/>
      <c r="AP13" s="501"/>
      <c r="AQ13" s="501"/>
    </row>
    <row r="14" spans="2:43" x14ac:dyDescent="0.35">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1"/>
      <c r="AP14" s="501"/>
      <c r="AQ14" s="501"/>
    </row>
    <row r="15" spans="2:43" x14ac:dyDescent="0.35">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row>
    <row r="16" spans="2:43" x14ac:dyDescent="0.35">
      <c r="Q16" s="501"/>
      <c r="R16" s="501"/>
      <c r="S16" s="501"/>
      <c r="T16" s="501"/>
      <c r="U16" s="501"/>
      <c r="V16" s="501"/>
      <c r="W16" s="501"/>
      <c r="X16" s="501"/>
      <c r="Y16" s="501"/>
      <c r="Z16" s="501"/>
      <c r="AA16" s="501"/>
      <c r="AB16" s="501"/>
      <c r="AC16" s="501"/>
      <c r="AD16" s="501"/>
      <c r="AE16" s="501"/>
      <c r="AF16" s="501"/>
      <c r="AG16" s="501"/>
      <c r="AH16" s="501"/>
      <c r="AI16" s="501"/>
      <c r="AJ16" s="501"/>
      <c r="AK16" s="501"/>
      <c r="AL16" s="501"/>
      <c r="AM16" s="501"/>
      <c r="AN16" s="501"/>
      <c r="AO16" s="501"/>
      <c r="AP16" s="501"/>
      <c r="AQ16" s="501"/>
    </row>
    <row r="17" spans="2:43" x14ac:dyDescent="0.35">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row>
    <row r="18" spans="2:43" x14ac:dyDescent="0.35">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row>
    <row r="19" spans="2:43" x14ac:dyDescent="0.35">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row>
    <row r="20" spans="2:43" x14ac:dyDescent="0.35">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row>
    <row r="21" spans="2:43" x14ac:dyDescent="0.35">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row>
    <row r="22" spans="2:43" x14ac:dyDescent="0.35">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row>
    <row r="23" spans="2:43" ht="18.5" x14ac:dyDescent="0.45">
      <c r="B23" s="23" t="s">
        <v>1028</v>
      </c>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row>
    <row r="24" spans="2:43" ht="18.5" x14ac:dyDescent="0.45">
      <c r="B24" s="23" t="s">
        <v>1027</v>
      </c>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row>
    <row r="25" spans="2:43" x14ac:dyDescent="0.35">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row>
    <row r="26" spans="2:43" x14ac:dyDescent="0.35">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row>
    <row r="27" spans="2:43" x14ac:dyDescent="0.35">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row>
    <row r="28" spans="2:43" x14ac:dyDescent="0.35">
      <c r="Q28" s="501"/>
      <c r="R28" s="501"/>
      <c r="S28" s="501"/>
      <c r="T28" s="501"/>
      <c r="U28" s="501"/>
      <c r="V28" s="501"/>
      <c r="W28" s="501"/>
      <c r="X28" s="501"/>
      <c r="Y28" s="501"/>
      <c r="Z28" s="501"/>
      <c r="AA28" s="501"/>
      <c r="AB28" s="501"/>
      <c r="AC28" s="501"/>
      <c r="AD28" s="501"/>
      <c r="AE28" s="501"/>
      <c r="AF28" s="501"/>
      <c r="AG28" s="501"/>
      <c r="AH28" s="501"/>
      <c r="AI28" s="501"/>
      <c r="AJ28" s="501"/>
      <c r="AK28" s="501"/>
      <c r="AL28" s="501"/>
      <c r="AM28" s="501"/>
      <c r="AN28" s="501"/>
      <c r="AO28" s="501"/>
      <c r="AP28" s="501"/>
      <c r="AQ28" s="501"/>
    </row>
    <row r="29" spans="2:43" x14ac:dyDescent="0.35">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1"/>
      <c r="AN29" s="501"/>
      <c r="AO29" s="501"/>
      <c r="AP29" s="501"/>
      <c r="AQ29" s="501"/>
    </row>
    <row r="30" spans="2:43" x14ac:dyDescent="0.35">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row>
    <row r="31" spans="2:43" x14ac:dyDescent="0.35">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row>
    <row r="32" spans="2:43" x14ac:dyDescent="0.35">
      <c r="Q32" s="501"/>
      <c r="R32" s="501"/>
      <c r="S32" s="501"/>
      <c r="T32" s="501"/>
      <c r="U32" s="501"/>
      <c r="V32" s="501"/>
      <c r="W32" s="501"/>
      <c r="X32" s="501"/>
      <c r="Y32" s="501"/>
      <c r="Z32" s="501"/>
      <c r="AA32" s="501"/>
      <c r="AB32" s="501"/>
      <c r="AC32" s="501"/>
      <c r="AD32" s="501"/>
      <c r="AE32" s="501"/>
      <c r="AF32" s="501"/>
      <c r="AG32" s="501"/>
      <c r="AH32" s="501"/>
      <c r="AI32" s="501"/>
      <c r="AJ32" s="501"/>
      <c r="AK32" s="501"/>
      <c r="AL32" s="501"/>
      <c r="AM32" s="501"/>
      <c r="AN32" s="501"/>
      <c r="AO32" s="501"/>
      <c r="AP32" s="501"/>
      <c r="AQ32" s="501"/>
    </row>
    <row r="33" spans="2:43" x14ac:dyDescent="0.35">
      <c r="Q33" s="501"/>
      <c r="R33" s="501"/>
      <c r="S33" s="501"/>
      <c r="T33" s="501"/>
      <c r="U33" s="501"/>
      <c r="V33" s="501"/>
      <c r="W33" s="501"/>
      <c r="X33" s="501"/>
      <c r="Y33" s="501"/>
      <c r="Z33" s="501"/>
      <c r="AA33" s="501"/>
      <c r="AB33" s="501"/>
      <c r="AC33" s="501"/>
      <c r="AD33" s="501"/>
      <c r="AE33" s="501"/>
      <c r="AF33" s="501"/>
      <c r="AG33" s="501"/>
      <c r="AH33" s="501"/>
      <c r="AI33" s="501"/>
      <c r="AJ33" s="501"/>
      <c r="AK33" s="501"/>
      <c r="AL33" s="501"/>
      <c r="AM33" s="501"/>
      <c r="AN33" s="501"/>
      <c r="AO33" s="501"/>
      <c r="AP33" s="501"/>
      <c r="AQ33" s="501"/>
    </row>
    <row r="34" spans="2:43" x14ac:dyDescent="0.35">
      <c r="Q34" s="501"/>
      <c r="R34" s="501"/>
      <c r="S34" s="501"/>
      <c r="T34" s="501"/>
      <c r="U34" s="501"/>
      <c r="V34" s="501"/>
      <c r="W34" s="501"/>
      <c r="X34" s="501"/>
      <c r="Y34" s="501"/>
      <c r="Z34" s="501"/>
      <c r="AA34" s="501"/>
      <c r="AB34" s="501"/>
      <c r="AC34" s="501"/>
      <c r="AD34" s="501"/>
      <c r="AE34" s="501"/>
      <c r="AF34" s="501"/>
      <c r="AG34" s="501"/>
      <c r="AH34" s="501"/>
      <c r="AI34" s="501"/>
      <c r="AJ34" s="501"/>
      <c r="AK34" s="501"/>
      <c r="AL34" s="501"/>
      <c r="AM34" s="501"/>
      <c r="AN34" s="501"/>
      <c r="AO34" s="501"/>
      <c r="AP34" s="501"/>
      <c r="AQ34" s="501"/>
    </row>
    <row r="35" spans="2:43" x14ac:dyDescent="0.35">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1"/>
      <c r="AN35" s="501"/>
      <c r="AO35" s="501"/>
      <c r="AP35" s="501"/>
      <c r="AQ35" s="501"/>
    </row>
    <row r="36" spans="2:43" x14ac:dyDescent="0.35">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row>
    <row r="37" spans="2:43" x14ac:dyDescent="0.35">
      <c r="Q37" s="501"/>
      <c r="R37" s="501"/>
      <c r="S37" s="501"/>
      <c r="T37" s="501"/>
      <c r="U37" s="501"/>
      <c r="V37" s="501"/>
      <c r="W37" s="501"/>
      <c r="X37" s="501"/>
      <c r="Y37" s="501"/>
      <c r="Z37" s="501"/>
      <c r="AA37" s="501"/>
      <c r="AB37" s="501"/>
      <c r="AC37" s="501"/>
      <c r="AD37" s="501"/>
      <c r="AE37" s="501"/>
      <c r="AF37" s="501"/>
      <c r="AG37" s="501"/>
      <c r="AH37" s="501"/>
      <c r="AI37" s="501"/>
      <c r="AJ37" s="501"/>
      <c r="AK37" s="501"/>
      <c r="AL37" s="501"/>
      <c r="AM37" s="501"/>
      <c r="AN37" s="501"/>
      <c r="AO37" s="501"/>
      <c r="AP37" s="501"/>
      <c r="AQ37" s="501"/>
    </row>
    <row r="38" spans="2:43" ht="18.5" x14ac:dyDescent="0.45">
      <c r="B38" s="23" t="s">
        <v>1047</v>
      </c>
      <c r="Q38" s="501"/>
      <c r="R38" s="501"/>
      <c r="S38" s="501"/>
      <c r="T38" s="501"/>
      <c r="U38" s="501"/>
      <c r="V38" s="501"/>
      <c r="W38" s="501"/>
      <c r="X38" s="501"/>
      <c r="Y38" s="501"/>
      <c r="Z38" s="501"/>
      <c r="AA38" s="501"/>
      <c r="AB38" s="501"/>
      <c r="AC38" s="501"/>
      <c r="AD38" s="501"/>
      <c r="AE38" s="501"/>
      <c r="AF38" s="501"/>
      <c r="AG38" s="501"/>
      <c r="AH38" s="501"/>
      <c r="AI38" s="501"/>
      <c r="AJ38" s="501"/>
      <c r="AK38" s="501"/>
      <c r="AL38" s="501"/>
      <c r="AM38" s="501"/>
      <c r="AN38" s="501"/>
      <c r="AO38" s="501"/>
      <c r="AP38" s="501"/>
      <c r="AQ38" s="501"/>
    </row>
    <row r="39" spans="2:43" ht="18.5" x14ac:dyDescent="0.45">
      <c r="B39" s="23" t="s">
        <v>1029</v>
      </c>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row>
    <row r="40" spans="2:43" ht="18.5" x14ac:dyDescent="0.45">
      <c r="B40" s="23" t="s">
        <v>1094</v>
      </c>
      <c r="Q40" s="501"/>
      <c r="R40" s="501"/>
      <c r="S40" s="501"/>
      <c r="T40" s="501"/>
      <c r="U40" s="501"/>
      <c r="V40" s="501"/>
      <c r="W40" s="501"/>
      <c r="X40" s="501"/>
      <c r="Y40" s="501"/>
      <c r="Z40" s="501"/>
      <c r="AA40" s="501"/>
      <c r="AB40" s="501"/>
      <c r="AC40" s="501"/>
      <c r="AD40" s="501"/>
      <c r="AE40" s="501"/>
      <c r="AF40" s="501"/>
      <c r="AG40" s="501"/>
      <c r="AH40" s="501"/>
      <c r="AI40" s="501"/>
      <c r="AJ40" s="501"/>
      <c r="AK40" s="501"/>
      <c r="AL40" s="501"/>
      <c r="AM40" s="501"/>
      <c r="AN40" s="501"/>
      <c r="AO40" s="501"/>
      <c r="AP40" s="501"/>
      <c r="AQ40" s="501"/>
    </row>
    <row r="41" spans="2:43" s="6" customFormat="1" ht="18.5" x14ac:dyDescent="0.45">
      <c r="B41" s="23" t="s">
        <v>1030</v>
      </c>
      <c r="Q41" s="501"/>
      <c r="R41" s="501"/>
      <c r="S41" s="501"/>
      <c r="T41" s="501"/>
      <c r="U41" s="501"/>
      <c r="V41" s="501"/>
      <c r="W41" s="501"/>
      <c r="X41" s="501"/>
      <c r="Y41" s="501"/>
      <c r="Z41" s="501"/>
      <c r="AA41" s="501"/>
      <c r="AB41" s="501"/>
      <c r="AC41" s="501"/>
      <c r="AD41" s="501"/>
      <c r="AE41" s="501"/>
      <c r="AF41" s="501"/>
      <c r="AG41" s="501"/>
      <c r="AH41" s="501"/>
      <c r="AI41" s="501"/>
      <c r="AJ41" s="501"/>
      <c r="AK41" s="501"/>
      <c r="AL41" s="501"/>
      <c r="AM41" s="501"/>
      <c r="AN41" s="501"/>
      <c r="AO41" s="501"/>
      <c r="AP41" s="501"/>
      <c r="AQ41" s="501"/>
    </row>
    <row r="42" spans="2:43" x14ac:dyDescent="0.35">
      <c r="Q42" s="501"/>
      <c r="R42" s="501"/>
      <c r="S42" s="501"/>
      <c r="T42" s="501"/>
      <c r="U42" s="501"/>
      <c r="V42" s="501"/>
      <c r="W42" s="501"/>
      <c r="X42" s="501"/>
      <c r="Y42" s="501"/>
      <c r="Z42" s="501"/>
      <c r="AA42" s="501"/>
      <c r="AB42" s="501"/>
      <c r="AC42" s="501"/>
      <c r="AD42" s="501"/>
      <c r="AE42" s="501"/>
      <c r="AF42" s="501"/>
      <c r="AG42" s="501"/>
      <c r="AH42" s="501"/>
      <c r="AI42" s="501"/>
      <c r="AJ42" s="501"/>
      <c r="AK42" s="501"/>
      <c r="AL42" s="501"/>
      <c r="AM42" s="501"/>
      <c r="AN42" s="501"/>
      <c r="AO42" s="501"/>
      <c r="AP42" s="501"/>
      <c r="AQ42" s="501"/>
    </row>
    <row r="43" spans="2:43" x14ac:dyDescent="0.35">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row>
    <row r="44" spans="2:43" x14ac:dyDescent="0.35">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row>
    <row r="45" spans="2:43" x14ac:dyDescent="0.35">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501"/>
      <c r="AN45" s="501"/>
      <c r="AO45" s="501"/>
      <c r="AP45" s="501"/>
      <c r="AQ45" s="501"/>
    </row>
    <row r="46" spans="2:43" x14ac:dyDescent="0.35">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c r="AN46" s="501"/>
      <c r="AO46" s="501"/>
      <c r="AP46" s="501"/>
      <c r="AQ46" s="501"/>
    </row>
    <row r="47" spans="2:43" x14ac:dyDescent="0.35">
      <c r="Q47" s="501"/>
      <c r="R47" s="501"/>
      <c r="S47" s="501"/>
      <c r="T47" s="501"/>
      <c r="U47" s="501"/>
      <c r="V47" s="501"/>
      <c r="W47" s="501"/>
      <c r="X47" s="501"/>
      <c r="Y47" s="501"/>
      <c r="Z47" s="501"/>
      <c r="AA47" s="501"/>
      <c r="AB47" s="501"/>
      <c r="AC47" s="501"/>
      <c r="AD47" s="501"/>
      <c r="AE47" s="501"/>
      <c r="AF47" s="501"/>
      <c r="AG47" s="501"/>
      <c r="AH47" s="501"/>
      <c r="AI47" s="501"/>
      <c r="AJ47" s="501"/>
      <c r="AK47" s="501"/>
      <c r="AL47" s="501"/>
      <c r="AM47" s="501"/>
      <c r="AN47" s="501"/>
      <c r="AO47" s="501"/>
      <c r="AP47" s="501"/>
      <c r="AQ47" s="501"/>
    </row>
    <row r="48" spans="2:43" x14ac:dyDescent="0.35">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row>
    <row r="49" spans="2:43" x14ac:dyDescent="0.35">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row>
    <row r="50" spans="2:43" x14ac:dyDescent="0.35">
      <c r="Q50" s="501"/>
      <c r="R50" s="501"/>
      <c r="S50" s="501"/>
      <c r="T50" s="501"/>
      <c r="U50" s="501"/>
      <c r="V50" s="501"/>
      <c r="W50" s="501"/>
      <c r="X50" s="501"/>
      <c r="Y50" s="501"/>
      <c r="Z50" s="501"/>
      <c r="AA50" s="501"/>
      <c r="AB50" s="501"/>
      <c r="AC50" s="501"/>
      <c r="AD50" s="501"/>
      <c r="AE50" s="501"/>
      <c r="AF50" s="501"/>
      <c r="AG50" s="501"/>
      <c r="AH50" s="501"/>
      <c r="AI50" s="501"/>
      <c r="AJ50" s="501"/>
      <c r="AK50" s="501"/>
      <c r="AL50" s="501"/>
      <c r="AM50" s="501"/>
      <c r="AN50" s="501"/>
      <c r="AO50" s="501"/>
      <c r="AP50" s="501"/>
      <c r="AQ50" s="501"/>
    </row>
    <row r="51" spans="2:43" x14ac:dyDescent="0.35">
      <c r="Q51" s="501"/>
      <c r="R51" s="501"/>
      <c r="S51" s="501"/>
      <c r="T51" s="501"/>
      <c r="U51" s="501"/>
      <c r="V51" s="501"/>
      <c r="W51" s="501"/>
      <c r="X51" s="501"/>
      <c r="Y51" s="501"/>
      <c r="Z51" s="501"/>
      <c r="AA51" s="501"/>
      <c r="AB51" s="501"/>
      <c r="AC51" s="501"/>
      <c r="AD51" s="501"/>
      <c r="AE51" s="501"/>
      <c r="AF51" s="501"/>
      <c r="AG51" s="501"/>
      <c r="AH51" s="501"/>
      <c r="AI51" s="501"/>
      <c r="AJ51" s="501"/>
      <c r="AK51" s="501"/>
      <c r="AL51" s="501"/>
      <c r="AM51" s="501"/>
      <c r="AN51" s="501"/>
      <c r="AO51" s="501"/>
      <c r="AP51" s="501"/>
      <c r="AQ51" s="501"/>
    </row>
    <row r="52" spans="2:43" x14ac:dyDescent="0.35">
      <c r="Q52" s="501"/>
      <c r="R52" s="501"/>
      <c r="S52" s="501"/>
      <c r="T52" s="501"/>
      <c r="U52" s="501"/>
      <c r="V52" s="501"/>
      <c r="W52" s="501"/>
      <c r="X52" s="501"/>
      <c r="Y52" s="501"/>
      <c r="Z52" s="501"/>
      <c r="AA52" s="501"/>
      <c r="AB52" s="501"/>
      <c r="AC52" s="501"/>
      <c r="AD52" s="501"/>
      <c r="AE52" s="501"/>
      <c r="AF52" s="501"/>
      <c r="AG52" s="501"/>
      <c r="AH52" s="501"/>
      <c r="AI52" s="501"/>
      <c r="AJ52" s="501"/>
      <c r="AK52" s="501"/>
      <c r="AL52" s="501"/>
      <c r="AM52" s="501"/>
      <c r="AN52" s="501"/>
      <c r="AO52" s="501"/>
      <c r="AP52" s="501"/>
      <c r="AQ52" s="501"/>
    </row>
    <row r="53" spans="2:43" x14ac:dyDescent="0.35">
      <c r="Q53" s="501"/>
      <c r="R53" s="501"/>
      <c r="S53" s="501"/>
      <c r="T53" s="501"/>
      <c r="U53" s="501"/>
      <c r="V53" s="501"/>
      <c r="W53" s="501"/>
      <c r="X53" s="501"/>
      <c r="Y53" s="501"/>
      <c r="Z53" s="501"/>
      <c r="AA53" s="501"/>
      <c r="AB53" s="501"/>
      <c r="AC53" s="501"/>
      <c r="AD53" s="501"/>
      <c r="AE53" s="501"/>
      <c r="AF53" s="501"/>
      <c r="AG53" s="501"/>
      <c r="AH53" s="501"/>
      <c r="AI53" s="501"/>
      <c r="AJ53" s="501"/>
      <c r="AK53" s="501"/>
      <c r="AL53" s="501"/>
      <c r="AM53" s="501"/>
      <c r="AN53" s="501"/>
      <c r="AO53" s="501"/>
      <c r="AP53" s="501"/>
      <c r="AQ53" s="501"/>
    </row>
    <row r="54" spans="2:43" ht="18.5" x14ac:dyDescent="0.45">
      <c r="B54" s="23" t="s">
        <v>1031</v>
      </c>
      <c r="Q54" s="501"/>
      <c r="R54" s="501"/>
      <c r="S54" s="501"/>
      <c r="T54" s="501"/>
      <c r="U54" s="501"/>
      <c r="V54" s="501"/>
      <c r="W54" s="501"/>
      <c r="X54" s="501"/>
      <c r="Y54" s="501"/>
      <c r="Z54" s="501"/>
      <c r="AA54" s="501"/>
      <c r="AB54" s="501"/>
      <c r="AC54" s="501"/>
      <c r="AD54" s="501"/>
      <c r="AE54" s="501"/>
      <c r="AF54" s="501"/>
      <c r="AG54" s="501"/>
      <c r="AH54" s="501"/>
      <c r="AI54" s="501"/>
      <c r="AJ54" s="501"/>
      <c r="AK54" s="501"/>
      <c r="AL54" s="501"/>
      <c r="AM54" s="501"/>
      <c r="AN54" s="501"/>
      <c r="AO54" s="501"/>
      <c r="AP54" s="501"/>
      <c r="AQ54" s="501"/>
    </row>
    <row r="55" spans="2:43" ht="18.5" x14ac:dyDescent="0.45">
      <c r="B55" s="23" t="s">
        <v>1052</v>
      </c>
      <c r="Q55" s="501"/>
      <c r="R55" s="501"/>
      <c r="S55" s="501"/>
      <c r="T55" s="501"/>
      <c r="U55" s="501"/>
      <c r="V55" s="501"/>
      <c r="W55" s="501"/>
      <c r="X55" s="501"/>
      <c r="Y55" s="501"/>
      <c r="Z55" s="501"/>
      <c r="AA55" s="501"/>
      <c r="AB55" s="501"/>
      <c r="AC55" s="501"/>
      <c r="AD55" s="501"/>
      <c r="AE55" s="501"/>
      <c r="AF55" s="501"/>
      <c r="AG55" s="501"/>
      <c r="AH55" s="501"/>
      <c r="AI55" s="501"/>
      <c r="AJ55" s="501"/>
      <c r="AK55" s="501"/>
      <c r="AL55" s="501"/>
      <c r="AM55" s="501"/>
      <c r="AN55" s="501"/>
      <c r="AO55" s="501"/>
      <c r="AP55" s="501"/>
      <c r="AQ55" s="501"/>
    </row>
    <row r="56" spans="2:43" x14ac:dyDescent="0.35">
      <c r="Q56" s="501"/>
      <c r="R56" s="501"/>
      <c r="S56" s="501"/>
      <c r="T56" s="501"/>
      <c r="U56" s="501"/>
      <c r="V56" s="501"/>
      <c r="W56" s="501"/>
      <c r="X56" s="501"/>
      <c r="Y56" s="501"/>
      <c r="Z56" s="501"/>
      <c r="AA56" s="501"/>
      <c r="AB56" s="501"/>
      <c r="AC56" s="501"/>
      <c r="AD56" s="501"/>
      <c r="AE56" s="501"/>
      <c r="AF56" s="501"/>
      <c r="AG56" s="501"/>
      <c r="AH56" s="501"/>
      <c r="AI56" s="501"/>
      <c r="AJ56" s="501"/>
      <c r="AK56" s="501"/>
      <c r="AL56" s="501"/>
      <c r="AM56" s="501"/>
      <c r="AN56" s="501"/>
      <c r="AO56" s="501"/>
      <c r="AP56" s="501"/>
      <c r="AQ56" s="501"/>
    </row>
    <row r="57" spans="2:43" x14ac:dyDescent="0.35">
      <c r="Q57" s="501"/>
      <c r="R57" s="501"/>
      <c r="S57" s="501"/>
      <c r="T57" s="501"/>
      <c r="U57" s="501"/>
      <c r="V57" s="501"/>
      <c r="W57" s="501"/>
      <c r="X57" s="501"/>
      <c r="Y57" s="501"/>
      <c r="Z57" s="501"/>
      <c r="AA57" s="501"/>
      <c r="AB57" s="501"/>
      <c r="AC57" s="501"/>
      <c r="AD57" s="501"/>
      <c r="AE57" s="501"/>
      <c r="AF57" s="501"/>
      <c r="AG57" s="501"/>
      <c r="AH57" s="501"/>
      <c r="AI57" s="501"/>
      <c r="AJ57" s="501"/>
      <c r="AK57" s="501"/>
      <c r="AL57" s="501"/>
      <c r="AM57" s="501"/>
      <c r="AN57" s="501"/>
      <c r="AO57" s="501"/>
      <c r="AP57" s="501"/>
      <c r="AQ57" s="501"/>
    </row>
    <row r="58" spans="2:43" x14ac:dyDescent="0.35">
      <c r="Q58" s="501"/>
      <c r="R58" s="501"/>
      <c r="S58" s="501"/>
      <c r="T58" s="501"/>
      <c r="U58" s="501"/>
      <c r="V58" s="501"/>
      <c r="W58" s="501"/>
      <c r="X58" s="501"/>
      <c r="Y58" s="501"/>
      <c r="Z58" s="501"/>
      <c r="AA58" s="501"/>
      <c r="AB58" s="501"/>
      <c r="AC58" s="501"/>
      <c r="AD58" s="501"/>
      <c r="AE58" s="501"/>
      <c r="AF58" s="501"/>
      <c r="AG58" s="501"/>
      <c r="AH58" s="501"/>
      <c r="AI58" s="501"/>
      <c r="AJ58" s="501"/>
      <c r="AK58" s="501"/>
      <c r="AL58" s="501"/>
      <c r="AM58" s="501"/>
      <c r="AN58" s="501"/>
      <c r="AO58" s="501"/>
      <c r="AP58" s="501"/>
      <c r="AQ58" s="501"/>
    </row>
    <row r="59" spans="2:43" x14ac:dyDescent="0.35">
      <c r="Q59" s="501"/>
      <c r="R59" s="501"/>
      <c r="S59" s="501"/>
      <c r="T59" s="501"/>
      <c r="U59" s="501"/>
      <c r="V59" s="501"/>
      <c r="W59" s="501"/>
      <c r="X59" s="501"/>
      <c r="Y59" s="501"/>
      <c r="Z59" s="501"/>
      <c r="AA59" s="501"/>
      <c r="AB59" s="501"/>
      <c r="AC59" s="501"/>
      <c r="AD59" s="501"/>
      <c r="AE59" s="501"/>
      <c r="AF59" s="501"/>
      <c r="AG59" s="501"/>
      <c r="AH59" s="501"/>
      <c r="AI59" s="501"/>
      <c r="AJ59" s="501"/>
      <c r="AK59" s="501"/>
      <c r="AL59" s="501"/>
      <c r="AM59" s="501"/>
      <c r="AN59" s="501"/>
      <c r="AO59" s="501"/>
      <c r="AP59" s="501"/>
      <c r="AQ59" s="501"/>
    </row>
    <row r="60" spans="2:43" x14ac:dyDescent="0.35">
      <c r="Q60" s="501"/>
      <c r="R60" s="501"/>
      <c r="S60" s="501"/>
      <c r="T60" s="501"/>
      <c r="U60" s="501"/>
      <c r="V60" s="501"/>
      <c r="W60" s="501"/>
      <c r="X60" s="501"/>
      <c r="Y60" s="501"/>
      <c r="Z60" s="501"/>
      <c r="AA60" s="501"/>
      <c r="AB60" s="501"/>
      <c r="AC60" s="501"/>
      <c r="AD60" s="501"/>
      <c r="AE60" s="501"/>
      <c r="AF60" s="501"/>
      <c r="AG60" s="501"/>
      <c r="AH60" s="501"/>
      <c r="AI60" s="501"/>
      <c r="AJ60" s="501"/>
      <c r="AK60" s="501"/>
      <c r="AL60" s="501"/>
      <c r="AM60" s="501"/>
      <c r="AN60" s="501"/>
      <c r="AO60" s="501"/>
      <c r="AP60" s="501"/>
      <c r="AQ60" s="501"/>
    </row>
    <row r="61" spans="2:43" x14ac:dyDescent="0.35">
      <c r="Q61" s="501"/>
      <c r="R61" s="501"/>
      <c r="S61" s="501"/>
      <c r="T61" s="501"/>
      <c r="U61" s="501"/>
      <c r="V61" s="501"/>
      <c r="W61" s="501"/>
      <c r="X61" s="501"/>
      <c r="Y61" s="501"/>
      <c r="Z61" s="501"/>
      <c r="AA61" s="501"/>
      <c r="AB61" s="501"/>
      <c r="AC61" s="501"/>
      <c r="AD61" s="501"/>
      <c r="AE61" s="501"/>
      <c r="AF61" s="501"/>
      <c r="AG61" s="501"/>
      <c r="AH61" s="501"/>
      <c r="AI61" s="501"/>
      <c r="AJ61" s="501"/>
      <c r="AK61" s="501"/>
      <c r="AL61" s="501"/>
      <c r="AM61" s="501"/>
      <c r="AN61" s="501"/>
      <c r="AO61" s="501"/>
      <c r="AP61" s="501"/>
      <c r="AQ61" s="501"/>
    </row>
    <row r="62" spans="2:43" x14ac:dyDescent="0.35">
      <c r="Q62" s="501"/>
      <c r="R62" s="501"/>
      <c r="S62" s="501"/>
      <c r="T62" s="501"/>
      <c r="U62" s="501"/>
      <c r="V62" s="501"/>
      <c r="W62" s="501"/>
      <c r="X62" s="501"/>
      <c r="Y62" s="501"/>
      <c r="Z62" s="501"/>
      <c r="AA62" s="501"/>
      <c r="AB62" s="501"/>
      <c r="AC62" s="501"/>
      <c r="AD62" s="501"/>
      <c r="AE62" s="501"/>
      <c r="AF62" s="501"/>
      <c r="AG62" s="501"/>
      <c r="AH62" s="501"/>
      <c r="AI62" s="501"/>
      <c r="AJ62" s="501"/>
      <c r="AK62" s="501"/>
      <c r="AL62" s="501"/>
      <c r="AM62" s="501"/>
      <c r="AN62" s="501"/>
      <c r="AO62" s="501"/>
      <c r="AP62" s="501"/>
      <c r="AQ62" s="501"/>
    </row>
    <row r="63" spans="2:43" x14ac:dyDescent="0.35">
      <c r="Q63" s="501"/>
      <c r="R63" s="501"/>
      <c r="S63" s="501"/>
      <c r="T63" s="501"/>
      <c r="U63" s="501"/>
      <c r="V63" s="501"/>
      <c r="W63" s="501"/>
      <c r="X63" s="501"/>
      <c r="Y63" s="501"/>
      <c r="Z63" s="501"/>
      <c r="AA63" s="501"/>
      <c r="AB63" s="501"/>
      <c r="AC63" s="501"/>
      <c r="AD63" s="501"/>
      <c r="AE63" s="501"/>
      <c r="AF63" s="501"/>
      <c r="AG63" s="501"/>
      <c r="AH63" s="501"/>
      <c r="AI63" s="501"/>
      <c r="AJ63" s="501"/>
      <c r="AK63" s="501"/>
      <c r="AL63" s="501"/>
      <c r="AM63" s="501"/>
      <c r="AN63" s="501"/>
      <c r="AO63" s="501"/>
      <c r="AP63" s="501"/>
      <c r="AQ63" s="501"/>
    </row>
    <row r="64" spans="2:43" x14ac:dyDescent="0.35">
      <c r="Q64" s="501"/>
      <c r="R64" s="501"/>
      <c r="S64" s="501"/>
      <c r="T64" s="501"/>
      <c r="U64" s="501"/>
      <c r="V64" s="501"/>
      <c r="W64" s="501"/>
      <c r="X64" s="501"/>
      <c r="Y64" s="501"/>
      <c r="Z64" s="501"/>
      <c r="AA64" s="501"/>
      <c r="AB64" s="501"/>
      <c r="AC64" s="501"/>
      <c r="AD64" s="501"/>
      <c r="AE64" s="501"/>
      <c r="AF64" s="501"/>
      <c r="AG64" s="501"/>
      <c r="AH64" s="501"/>
      <c r="AI64" s="501"/>
      <c r="AJ64" s="501"/>
      <c r="AK64" s="501"/>
      <c r="AL64" s="501"/>
      <c r="AM64" s="501"/>
      <c r="AN64" s="501"/>
      <c r="AO64" s="501"/>
      <c r="AP64" s="501"/>
      <c r="AQ64" s="501"/>
    </row>
    <row r="65" spans="1:43" x14ac:dyDescent="0.35">
      <c r="Q65" s="501"/>
      <c r="R65" s="501"/>
      <c r="S65" s="501"/>
      <c r="T65" s="501"/>
      <c r="U65" s="501"/>
      <c r="V65" s="501"/>
      <c r="W65" s="501"/>
      <c r="X65" s="501"/>
      <c r="Y65" s="501"/>
      <c r="Z65" s="501"/>
      <c r="AA65" s="501"/>
      <c r="AB65" s="501"/>
      <c r="AC65" s="501"/>
      <c r="AD65" s="501"/>
      <c r="AE65" s="501"/>
      <c r="AF65" s="501"/>
      <c r="AG65" s="501"/>
      <c r="AH65" s="501"/>
      <c r="AI65" s="501"/>
      <c r="AJ65" s="501"/>
      <c r="AK65" s="501"/>
      <c r="AL65" s="501"/>
      <c r="AM65" s="501"/>
      <c r="AN65" s="501"/>
      <c r="AO65" s="501"/>
      <c r="AP65" s="501"/>
      <c r="AQ65" s="501"/>
    </row>
    <row r="66" spans="1:43" x14ac:dyDescent="0.35">
      <c r="Q66" s="501"/>
      <c r="R66" s="501"/>
      <c r="S66" s="501"/>
      <c r="T66" s="501"/>
      <c r="U66" s="501"/>
      <c r="V66" s="501"/>
      <c r="W66" s="501"/>
      <c r="X66" s="501"/>
      <c r="Y66" s="501"/>
      <c r="Z66" s="501"/>
      <c r="AA66" s="501"/>
      <c r="AB66" s="501"/>
      <c r="AC66" s="501"/>
      <c r="AD66" s="501"/>
      <c r="AE66" s="501"/>
      <c r="AF66" s="501"/>
      <c r="AG66" s="501"/>
      <c r="AH66" s="501"/>
      <c r="AI66" s="501"/>
      <c r="AJ66" s="501"/>
      <c r="AK66" s="501"/>
      <c r="AL66" s="501"/>
      <c r="AM66" s="501"/>
      <c r="AN66" s="501"/>
      <c r="AO66" s="501"/>
      <c r="AP66" s="501"/>
      <c r="AQ66" s="501"/>
    </row>
    <row r="67" spans="1:43" x14ac:dyDescent="0.35">
      <c r="Q67" s="501"/>
      <c r="R67" s="501"/>
      <c r="S67" s="501"/>
      <c r="T67" s="501"/>
      <c r="U67" s="501"/>
      <c r="V67" s="501"/>
      <c r="W67" s="501"/>
      <c r="X67" s="501"/>
      <c r="Y67" s="501"/>
      <c r="Z67" s="501"/>
      <c r="AA67" s="501"/>
      <c r="AB67" s="501"/>
      <c r="AC67" s="501"/>
      <c r="AD67" s="501"/>
      <c r="AE67" s="501"/>
      <c r="AF67" s="501"/>
      <c r="AG67" s="501"/>
      <c r="AH67" s="501"/>
      <c r="AI67" s="501"/>
      <c r="AJ67" s="501"/>
      <c r="AK67" s="501"/>
      <c r="AL67" s="501"/>
      <c r="AM67" s="501"/>
      <c r="AN67" s="501"/>
      <c r="AO67" s="501"/>
      <c r="AP67" s="501"/>
      <c r="AQ67" s="501"/>
    </row>
    <row r="68" spans="1:43" x14ac:dyDescent="0.35">
      <c r="Q68" s="501"/>
      <c r="R68" s="501"/>
      <c r="S68" s="501"/>
      <c r="T68" s="501"/>
      <c r="U68" s="501"/>
      <c r="V68" s="501"/>
      <c r="W68" s="501"/>
      <c r="X68" s="501"/>
      <c r="Y68" s="501"/>
      <c r="Z68" s="501"/>
      <c r="AA68" s="501"/>
      <c r="AB68" s="501"/>
      <c r="AC68" s="501"/>
      <c r="AD68" s="501"/>
      <c r="AE68" s="501"/>
      <c r="AF68" s="501"/>
      <c r="AG68" s="501"/>
      <c r="AH68" s="501"/>
      <c r="AI68" s="501"/>
      <c r="AJ68" s="501"/>
      <c r="AK68" s="501"/>
      <c r="AL68" s="501"/>
      <c r="AM68" s="501"/>
      <c r="AN68" s="501"/>
      <c r="AO68" s="501"/>
      <c r="AP68" s="501"/>
      <c r="AQ68" s="501"/>
    </row>
    <row r="69" spans="1:43" x14ac:dyDescent="0.35">
      <c r="Q69" s="501"/>
      <c r="R69" s="501"/>
      <c r="S69" s="501"/>
      <c r="T69" s="501"/>
      <c r="U69" s="501"/>
      <c r="V69" s="501"/>
      <c r="W69" s="501"/>
      <c r="X69" s="501"/>
      <c r="Y69" s="501"/>
      <c r="Z69" s="501"/>
      <c r="AA69" s="501"/>
      <c r="AB69" s="501"/>
      <c r="AC69" s="501"/>
      <c r="AD69" s="501"/>
      <c r="AE69" s="501"/>
      <c r="AF69" s="501"/>
      <c r="AG69" s="501"/>
      <c r="AH69" s="501"/>
      <c r="AI69" s="501"/>
      <c r="AJ69" s="501"/>
      <c r="AK69" s="501"/>
      <c r="AL69" s="501"/>
      <c r="AM69" s="501"/>
      <c r="AN69" s="501"/>
      <c r="AO69" s="501"/>
      <c r="AP69" s="501"/>
      <c r="AQ69" s="501"/>
    </row>
    <row r="70" spans="1:43" x14ac:dyDescent="0.35">
      <c r="Q70" s="501"/>
      <c r="R70" s="501"/>
      <c r="S70" s="501"/>
      <c r="T70" s="501"/>
      <c r="U70" s="501"/>
      <c r="V70" s="501"/>
      <c r="W70" s="501"/>
      <c r="X70" s="501"/>
      <c r="Y70" s="501"/>
      <c r="Z70" s="501"/>
      <c r="AA70" s="501"/>
      <c r="AB70" s="501"/>
      <c r="AC70" s="501"/>
      <c r="AD70" s="501"/>
      <c r="AE70" s="501"/>
      <c r="AF70" s="501"/>
      <c r="AG70" s="501"/>
      <c r="AH70" s="501"/>
      <c r="AI70" s="501"/>
      <c r="AJ70" s="501"/>
      <c r="AK70" s="501"/>
      <c r="AL70" s="501"/>
      <c r="AM70" s="501"/>
      <c r="AN70" s="501"/>
      <c r="AO70" s="501"/>
      <c r="AP70" s="501"/>
      <c r="AQ70" s="501"/>
    </row>
    <row r="71" spans="1:43" x14ac:dyDescent="0.35">
      <c r="Q71" s="501"/>
      <c r="R71" s="501"/>
      <c r="S71" s="501"/>
      <c r="T71" s="501"/>
      <c r="U71" s="501"/>
      <c r="V71" s="501"/>
      <c r="W71" s="501"/>
      <c r="X71" s="501"/>
      <c r="Y71" s="501"/>
      <c r="Z71" s="501"/>
      <c r="AA71" s="501"/>
      <c r="AB71" s="501"/>
      <c r="AC71" s="501"/>
      <c r="AD71" s="501"/>
      <c r="AE71" s="501"/>
      <c r="AF71" s="501"/>
      <c r="AG71" s="501"/>
      <c r="AH71" s="501"/>
      <c r="AI71" s="501"/>
      <c r="AJ71" s="501"/>
      <c r="AK71" s="501"/>
      <c r="AL71" s="501"/>
      <c r="AM71" s="501"/>
      <c r="AN71" s="501"/>
      <c r="AO71" s="501"/>
      <c r="AP71" s="501"/>
      <c r="AQ71" s="501"/>
    </row>
    <row r="72" spans="1:43" x14ac:dyDescent="0.35">
      <c r="Q72" s="501"/>
      <c r="R72" s="501"/>
      <c r="S72" s="501"/>
      <c r="T72" s="501"/>
      <c r="U72" s="501"/>
      <c r="V72" s="501"/>
      <c r="W72" s="501"/>
      <c r="X72" s="501"/>
      <c r="Y72" s="501"/>
      <c r="Z72" s="501"/>
      <c r="AA72" s="501"/>
      <c r="AB72" s="501"/>
      <c r="AC72" s="501"/>
      <c r="AD72" s="501"/>
      <c r="AE72" s="501"/>
      <c r="AF72" s="501"/>
      <c r="AG72" s="501"/>
      <c r="AH72" s="501"/>
      <c r="AI72" s="501"/>
      <c r="AJ72" s="501"/>
      <c r="AK72" s="501"/>
      <c r="AL72" s="501"/>
      <c r="AM72" s="501"/>
      <c r="AN72" s="501"/>
      <c r="AO72" s="501"/>
      <c r="AP72" s="501"/>
      <c r="AQ72" s="501"/>
    </row>
    <row r="73" spans="1:43" ht="15.5" x14ac:dyDescent="0.35">
      <c r="B73" s="598" t="s">
        <v>1095</v>
      </c>
      <c r="C73" s="6"/>
      <c r="D73" s="6"/>
      <c r="E73" s="6"/>
      <c r="F73" s="6"/>
      <c r="G73" s="6"/>
      <c r="H73" s="6"/>
      <c r="I73" s="6"/>
      <c r="J73" s="6"/>
      <c r="K73" s="6"/>
      <c r="L73" s="6"/>
      <c r="M73" s="6"/>
      <c r="N73" s="6"/>
      <c r="Q73" s="501"/>
      <c r="R73" s="501"/>
      <c r="S73" s="501"/>
      <c r="T73" s="501"/>
      <c r="U73" s="501"/>
      <c r="V73" s="501"/>
      <c r="W73" s="501"/>
      <c r="X73" s="501"/>
      <c r="Y73" s="501"/>
      <c r="Z73" s="501"/>
      <c r="AA73" s="501"/>
      <c r="AB73" s="501"/>
      <c r="AC73" s="501"/>
      <c r="AD73" s="501"/>
      <c r="AE73" s="501"/>
      <c r="AF73" s="501"/>
      <c r="AG73" s="501"/>
      <c r="AH73" s="501"/>
      <c r="AI73" s="501"/>
      <c r="AJ73" s="501"/>
      <c r="AK73" s="501"/>
      <c r="AL73" s="501"/>
      <c r="AM73" s="501"/>
      <c r="AN73" s="501"/>
      <c r="AO73" s="501"/>
      <c r="AP73" s="501"/>
      <c r="AQ73" s="501"/>
    </row>
    <row r="74" spans="1:43" x14ac:dyDescent="0.35">
      <c r="B74" s="6" t="s">
        <v>1096</v>
      </c>
      <c r="C74" s="6"/>
      <c r="D74" s="6"/>
      <c r="E74" s="6"/>
      <c r="F74" s="6"/>
      <c r="G74" s="6"/>
      <c r="H74" s="6"/>
      <c r="I74" s="6"/>
      <c r="J74" s="6"/>
      <c r="K74" s="6"/>
      <c r="L74" s="6"/>
      <c r="M74" s="6"/>
      <c r="N74" s="6"/>
      <c r="Q74" s="501"/>
      <c r="R74" s="501"/>
      <c r="S74" s="501"/>
      <c r="T74" s="501"/>
      <c r="U74" s="501"/>
      <c r="V74" s="501"/>
      <c r="W74" s="501"/>
      <c r="X74" s="501"/>
      <c r="Y74" s="501"/>
      <c r="Z74" s="501"/>
      <c r="AA74" s="501"/>
      <c r="AB74" s="501"/>
      <c r="AC74" s="501"/>
      <c r="AD74" s="501"/>
      <c r="AE74" s="501"/>
      <c r="AF74" s="501"/>
      <c r="AG74" s="501"/>
      <c r="AH74" s="501"/>
      <c r="AI74" s="501"/>
      <c r="AJ74" s="501"/>
      <c r="AK74" s="501"/>
      <c r="AL74" s="501"/>
      <c r="AM74" s="501"/>
      <c r="AN74" s="501"/>
      <c r="AO74" s="501"/>
      <c r="AP74" s="501"/>
      <c r="AQ74" s="501"/>
    </row>
    <row r="75" spans="1:43" ht="15.5" x14ac:dyDescent="0.35">
      <c r="B75" s="598"/>
      <c r="Q75" s="501"/>
      <c r="R75" s="501"/>
      <c r="S75" s="501"/>
      <c r="T75" s="501"/>
      <c r="U75" s="501"/>
      <c r="V75" s="501"/>
      <c r="W75" s="501"/>
      <c r="X75" s="501"/>
      <c r="Y75" s="501"/>
      <c r="Z75" s="501"/>
      <c r="AA75" s="501"/>
      <c r="AB75" s="501"/>
      <c r="AC75" s="501"/>
      <c r="AD75" s="501"/>
      <c r="AE75" s="501"/>
      <c r="AF75" s="501"/>
      <c r="AG75" s="501"/>
      <c r="AH75" s="501"/>
      <c r="AI75" s="501"/>
      <c r="AJ75" s="501"/>
      <c r="AK75" s="501"/>
      <c r="AL75" s="501"/>
      <c r="AM75" s="501"/>
      <c r="AN75" s="501"/>
      <c r="AO75" s="501"/>
      <c r="AP75" s="501"/>
      <c r="AQ75" s="501"/>
    </row>
    <row r="76" spans="1:43" x14ac:dyDescent="0.35">
      <c r="A76" s="501"/>
      <c r="B76" s="501"/>
      <c r="C76" s="501"/>
      <c r="D76" s="501"/>
      <c r="E76" s="501"/>
      <c r="F76" s="501"/>
      <c r="G76" s="501"/>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row>
    <row r="77" spans="1:43" x14ac:dyDescent="0.35">
      <c r="A77" s="501"/>
      <c r="B77" s="501"/>
      <c r="C77" s="501"/>
      <c r="D77" s="501"/>
      <c r="E77" s="501"/>
      <c r="F77" s="501"/>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row>
    <row r="78" spans="1:43" x14ac:dyDescent="0.35">
      <c r="A78" s="501"/>
      <c r="B78" s="501"/>
      <c r="C78" s="501"/>
      <c r="D78" s="501"/>
      <c r="E78" s="501"/>
      <c r="F78" s="501"/>
      <c r="G78" s="501"/>
      <c r="H78" s="501"/>
      <c r="I78" s="501"/>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1"/>
      <c r="AM78" s="501"/>
      <c r="AN78" s="501"/>
      <c r="AO78" s="501"/>
      <c r="AP78" s="501"/>
      <c r="AQ78" s="501"/>
    </row>
    <row r="79" spans="1:43" x14ac:dyDescent="0.35">
      <c r="A79" s="501"/>
      <c r="B79" s="501"/>
      <c r="C79" s="501"/>
      <c r="D79" s="501"/>
      <c r="E79" s="501"/>
      <c r="F79" s="501"/>
      <c r="G79" s="501"/>
      <c r="H79" s="501"/>
      <c r="I79" s="501"/>
      <c r="J79" s="501"/>
      <c r="K79" s="501"/>
      <c r="L79" s="501"/>
      <c r="M79" s="501"/>
      <c r="N79" s="501"/>
      <c r="O79" s="501"/>
      <c r="P79" s="501"/>
      <c r="Q79" s="501"/>
      <c r="R79" s="501"/>
      <c r="S79" s="501"/>
      <c r="T79" s="501"/>
      <c r="U79" s="501"/>
      <c r="V79" s="501"/>
      <c r="W79" s="501"/>
      <c r="X79" s="501"/>
      <c r="Y79" s="501"/>
      <c r="Z79" s="501"/>
      <c r="AA79" s="501"/>
      <c r="AB79" s="501"/>
      <c r="AC79" s="501"/>
      <c r="AD79" s="501"/>
      <c r="AE79" s="501"/>
      <c r="AF79" s="501"/>
      <c r="AG79" s="501"/>
      <c r="AH79" s="501"/>
      <c r="AI79" s="501"/>
      <c r="AJ79" s="501"/>
      <c r="AK79" s="501"/>
      <c r="AL79" s="501"/>
      <c r="AM79" s="501"/>
      <c r="AN79" s="501"/>
      <c r="AO79" s="501"/>
      <c r="AP79" s="501"/>
      <c r="AQ79" s="501"/>
    </row>
    <row r="80" spans="1:43" x14ac:dyDescent="0.35">
      <c r="A80" s="501"/>
      <c r="B80" s="501"/>
      <c r="C80" s="501"/>
      <c r="D80" s="501"/>
      <c r="E80" s="501"/>
      <c r="F80" s="501"/>
      <c r="G80" s="501"/>
      <c r="H80" s="501"/>
      <c r="I80" s="501"/>
      <c r="J80" s="501"/>
      <c r="K80" s="501"/>
      <c r="L80" s="501"/>
      <c r="M80" s="501"/>
      <c r="N80" s="501"/>
      <c r="O80" s="501"/>
      <c r="P80" s="501"/>
      <c r="Q80" s="501"/>
      <c r="R80" s="501"/>
      <c r="S80" s="501"/>
      <c r="T80" s="501"/>
      <c r="U80" s="501"/>
      <c r="V80" s="501"/>
      <c r="W80" s="501"/>
      <c r="X80" s="501"/>
      <c r="Y80" s="501"/>
      <c r="Z80" s="501"/>
      <c r="AA80" s="501"/>
      <c r="AB80" s="501"/>
      <c r="AC80" s="501"/>
      <c r="AD80" s="501"/>
      <c r="AE80" s="501"/>
      <c r="AF80" s="501"/>
      <c r="AG80" s="501"/>
      <c r="AH80" s="501"/>
      <c r="AI80" s="501"/>
      <c r="AJ80" s="501"/>
      <c r="AK80" s="501"/>
      <c r="AL80" s="501"/>
      <c r="AM80" s="501"/>
      <c r="AN80" s="501"/>
      <c r="AO80" s="501"/>
      <c r="AP80" s="501"/>
      <c r="AQ80" s="501"/>
    </row>
    <row r="81" spans="1:43" x14ac:dyDescent="0.35">
      <c r="A81" s="501"/>
      <c r="B81" s="501"/>
      <c r="C81" s="501"/>
      <c r="D81" s="501"/>
      <c r="E81" s="501"/>
      <c r="F81" s="501"/>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row>
    <row r="82" spans="1:43" x14ac:dyDescent="0.35">
      <c r="A82" s="501"/>
      <c r="B82" s="501"/>
      <c r="C82" s="501"/>
      <c r="D82" s="501"/>
      <c r="E82" s="501"/>
      <c r="F82" s="501"/>
      <c r="G82" s="501"/>
      <c r="H82" s="501"/>
      <c r="I82" s="501"/>
      <c r="J82" s="501"/>
      <c r="K82" s="501"/>
      <c r="L82" s="501"/>
      <c r="M82" s="501"/>
      <c r="N82" s="501"/>
      <c r="O82" s="501"/>
      <c r="P82" s="501"/>
      <c r="Q82" s="501"/>
      <c r="R82" s="501"/>
      <c r="S82" s="501"/>
      <c r="T82" s="501"/>
      <c r="U82" s="501"/>
      <c r="V82" s="501"/>
      <c r="W82" s="501"/>
      <c r="X82" s="501"/>
      <c r="Y82" s="501"/>
      <c r="Z82" s="501"/>
      <c r="AA82" s="501"/>
      <c r="AB82" s="501"/>
      <c r="AC82" s="501"/>
      <c r="AD82" s="501"/>
      <c r="AE82" s="501"/>
      <c r="AF82" s="501"/>
      <c r="AG82" s="501"/>
      <c r="AH82" s="501"/>
      <c r="AI82" s="501"/>
      <c r="AJ82" s="501"/>
      <c r="AK82" s="501"/>
      <c r="AL82" s="501"/>
      <c r="AM82" s="501"/>
      <c r="AN82" s="501"/>
      <c r="AO82" s="501"/>
      <c r="AP82" s="501"/>
      <c r="AQ82" s="501"/>
    </row>
    <row r="83" spans="1:43" x14ac:dyDescent="0.35">
      <c r="A83" s="501"/>
      <c r="B83" s="501"/>
      <c r="C83" s="501"/>
      <c r="D83" s="501"/>
      <c r="E83" s="501"/>
      <c r="F83" s="501"/>
      <c r="G83" s="501"/>
      <c r="H83" s="501"/>
      <c r="I83" s="501"/>
      <c r="J83" s="501"/>
      <c r="K83" s="501"/>
      <c r="L83" s="501"/>
      <c r="M83" s="501"/>
      <c r="N83" s="501"/>
      <c r="O83" s="501"/>
      <c r="P83" s="501"/>
      <c r="Q83" s="501"/>
      <c r="R83" s="501"/>
      <c r="S83" s="501"/>
      <c r="T83" s="501"/>
      <c r="U83" s="501"/>
      <c r="V83" s="501"/>
      <c r="W83" s="501"/>
      <c r="X83" s="501"/>
      <c r="Y83" s="501"/>
      <c r="Z83" s="501"/>
      <c r="AA83" s="501"/>
      <c r="AB83" s="501"/>
      <c r="AC83" s="501"/>
      <c r="AD83" s="501"/>
      <c r="AE83" s="501"/>
      <c r="AF83" s="501"/>
      <c r="AG83" s="501"/>
      <c r="AH83" s="501"/>
      <c r="AI83" s="501"/>
      <c r="AJ83" s="501"/>
      <c r="AK83" s="501"/>
      <c r="AL83" s="501"/>
      <c r="AM83" s="501"/>
      <c r="AN83" s="501"/>
      <c r="AO83" s="501"/>
      <c r="AP83" s="501"/>
      <c r="AQ83" s="501"/>
    </row>
    <row r="84" spans="1:43" x14ac:dyDescent="0.35">
      <c r="A84" s="501"/>
      <c r="B84" s="501"/>
      <c r="C84" s="501"/>
      <c r="D84" s="501"/>
      <c r="E84" s="501"/>
      <c r="F84" s="501"/>
      <c r="G84" s="501"/>
      <c r="H84" s="501"/>
      <c r="I84" s="501"/>
      <c r="J84" s="501"/>
      <c r="K84" s="501"/>
      <c r="L84" s="501"/>
      <c r="M84" s="501"/>
      <c r="N84" s="501"/>
      <c r="O84" s="501"/>
      <c r="P84" s="501"/>
      <c r="Q84" s="501"/>
      <c r="R84" s="501"/>
      <c r="S84" s="501"/>
      <c r="T84" s="501"/>
      <c r="U84" s="501"/>
      <c r="V84" s="501"/>
      <c r="W84" s="501"/>
      <c r="X84" s="501"/>
      <c r="Y84" s="501"/>
      <c r="Z84" s="501"/>
      <c r="AA84" s="501"/>
      <c r="AB84" s="501"/>
      <c r="AC84" s="501"/>
      <c r="AD84" s="501"/>
      <c r="AE84" s="501"/>
      <c r="AF84" s="501"/>
      <c r="AG84" s="501"/>
      <c r="AH84" s="501"/>
      <c r="AI84" s="501"/>
      <c r="AJ84" s="501"/>
      <c r="AK84" s="501"/>
      <c r="AL84" s="501"/>
      <c r="AM84" s="501"/>
      <c r="AN84" s="501"/>
      <c r="AO84" s="501"/>
      <c r="AP84" s="501"/>
      <c r="AQ84" s="501"/>
    </row>
    <row r="85" spans="1:43" x14ac:dyDescent="0.35">
      <c r="A85" s="501"/>
      <c r="B85" s="501"/>
      <c r="C85" s="501"/>
      <c r="D85" s="501"/>
      <c r="E85" s="501"/>
      <c r="F85" s="501"/>
      <c r="G85" s="501"/>
      <c r="H85" s="501"/>
      <c r="I85" s="501"/>
      <c r="J85" s="501"/>
      <c r="K85" s="501"/>
      <c r="L85" s="501"/>
      <c r="M85" s="501"/>
      <c r="N85" s="501"/>
      <c r="O85" s="501"/>
      <c r="P85" s="501"/>
      <c r="Q85" s="501"/>
      <c r="R85" s="501"/>
      <c r="S85" s="501"/>
      <c r="T85" s="501"/>
      <c r="U85" s="501"/>
      <c r="V85" s="501"/>
      <c r="W85" s="501"/>
      <c r="X85" s="501"/>
      <c r="Y85" s="501"/>
      <c r="Z85" s="501"/>
      <c r="AA85" s="501"/>
      <c r="AB85" s="501"/>
      <c r="AC85" s="501"/>
      <c r="AD85" s="501"/>
      <c r="AE85" s="501"/>
      <c r="AF85" s="501"/>
      <c r="AG85" s="501"/>
      <c r="AH85" s="501"/>
      <c r="AI85" s="501"/>
      <c r="AJ85" s="501"/>
      <c r="AK85" s="501"/>
      <c r="AL85" s="501"/>
      <c r="AM85" s="501"/>
      <c r="AN85" s="501"/>
      <c r="AO85" s="501"/>
      <c r="AP85" s="501"/>
      <c r="AQ85" s="501"/>
    </row>
    <row r="86" spans="1:43" x14ac:dyDescent="0.35">
      <c r="A86" s="501"/>
      <c r="B86" s="501"/>
      <c r="C86" s="501"/>
      <c r="D86" s="501"/>
      <c r="E86" s="501"/>
      <c r="F86" s="501"/>
      <c r="G86" s="501"/>
      <c r="H86" s="501"/>
      <c r="I86" s="501"/>
      <c r="J86" s="501"/>
      <c r="K86" s="501"/>
      <c r="L86" s="501"/>
      <c r="M86" s="501"/>
      <c r="N86" s="501"/>
      <c r="O86" s="501"/>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1"/>
      <c r="AM86" s="501"/>
      <c r="AN86" s="501"/>
      <c r="AO86" s="501"/>
      <c r="AP86" s="501"/>
      <c r="AQ86" s="501"/>
    </row>
    <row r="87" spans="1:43" x14ac:dyDescent="0.35">
      <c r="A87" s="501"/>
      <c r="B87" s="501"/>
      <c r="C87" s="501"/>
      <c r="D87" s="501"/>
      <c r="E87" s="501"/>
      <c r="F87" s="501"/>
      <c r="G87" s="501"/>
      <c r="H87" s="501"/>
      <c r="I87" s="501"/>
      <c r="J87" s="501"/>
      <c r="K87" s="501"/>
      <c r="L87" s="501"/>
      <c r="M87" s="501"/>
      <c r="N87" s="501"/>
      <c r="O87" s="501"/>
      <c r="P87" s="501"/>
      <c r="Q87" s="501"/>
      <c r="R87" s="501"/>
      <c r="S87" s="501"/>
      <c r="T87" s="501"/>
      <c r="U87" s="501"/>
      <c r="V87" s="501"/>
      <c r="W87" s="501"/>
      <c r="X87" s="501"/>
      <c r="Y87" s="501"/>
      <c r="Z87" s="501"/>
      <c r="AA87" s="501"/>
      <c r="AB87" s="501"/>
      <c r="AC87" s="501"/>
      <c r="AD87" s="501"/>
      <c r="AE87" s="501"/>
      <c r="AF87" s="501"/>
      <c r="AG87" s="501"/>
      <c r="AH87" s="501"/>
      <c r="AI87" s="501"/>
      <c r="AJ87" s="501"/>
      <c r="AK87" s="501"/>
      <c r="AL87" s="501"/>
      <c r="AM87" s="501"/>
      <c r="AN87" s="501"/>
      <c r="AO87" s="501"/>
      <c r="AP87" s="501"/>
      <c r="AQ87" s="501"/>
    </row>
    <row r="88" spans="1:43" x14ac:dyDescent="0.35">
      <c r="A88" s="501"/>
      <c r="B88" s="501"/>
      <c r="C88" s="501"/>
      <c r="D88" s="501"/>
      <c r="E88" s="501"/>
      <c r="F88" s="501"/>
      <c r="G88" s="501"/>
      <c r="H88" s="501"/>
      <c r="I88" s="501"/>
      <c r="J88" s="501"/>
      <c r="K88" s="501"/>
      <c r="L88" s="501"/>
      <c r="M88" s="501"/>
      <c r="N88" s="501"/>
      <c r="O88" s="501"/>
      <c r="P88" s="501"/>
      <c r="Q88" s="501"/>
      <c r="R88" s="501"/>
      <c r="S88" s="501"/>
      <c r="T88" s="501"/>
      <c r="U88" s="501"/>
      <c r="V88" s="501"/>
      <c r="W88" s="501"/>
      <c r="X88" s="501"/>
      <c r="Y88" s="501"/>
      <c r="Z88" s="501"/>
      <c r="AA88" s="501"/>
      <c r="AB88" s="501"/>
      <c r="AC88" s="501"/>
      <c r="AD88" s="501"/>
      <c r="AE88" s="501"/>
      <c r="AF88" s="501"/>
      <c r="AG88" s="501"/>
      <c r="AH88" s="501"/>
      <c r="AI88" s="501"/>
      <c r="AJ88" s="501"/>
      <c r="AK88" s="501"/>
      <c r="AL88" s="501"/>
      <c r="AM88" s="501"/>
      <c r="AN88" s="501"/>
      <c r="AO88" s="501"/>
      <c r="AP88" s="501"/>
      <c r="AQ88" s="501"/>
    </row>
    <row r="89" spans="1:43" x14ac:dyDescent="0.35">
      <c r="A89" s="501"/>
      <c r="B89" s="501"/>
      <c r="C89" s="501"/>
      <c r="D89" s="501"/>
      <c r="E89" s="501"/>
      <c r="F89" s="501"/>
      <c r="G89" s="501"/>
      <c r="H89" s="501"/>
      <c r="I89" s="501"/>
      <c r="J89" s="501"/>
      <c r="K89" s="501"/>
      <c r="L89" s="501"/>
      <c r="M89" s="501"/>
      <c r="N89" s="501"/>
      <c r="O89" s="501"/>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1"/>
      <c r="AM89" s="501"/>
      <c r="AN89" s="501"/>
      <c r="AO89" s="501"/>
      <c r="AP89" s="501"/>
      <c r="AQ89" s="501"/>
    </row>
    <row r="90" spans="1:43" x14ac:dyDescent="0.35">
      <c r="A90" s="501"/>
      <c r="B90" s="501"/>
      <c r="C90" s="501"/>
      <c r="D90" s="501"/>
      <c r="E90" s="501"/>
      <c r="F90" s="501"/>
      <c r="G90" s="501"/>
      <c r="H90" s="501"/>
      <c r="I90" s="501"/>
      <c r="J90" s="501"/>
      <c r="K90" s="501"/>
      <c r="L90" s="501"/>
      <c r="M90" s="501"/>
      <c r="N90" s="501"/>
      <c r="O90" s="501"/>
      <c r="P90" s="501"/>
      <c r="Q90" s="501"/>
      <c r="R90" s="501"/>
      <c r="S90" s="501"/>
      <c r="T90" s="501"/>
      <c r="U90" s="501"/>
      <c r="V90" s="501"/>
      <c r="W90" s="501"/>
      <c r="X90" s="501"/>
      <c r="Y90" s="501"/>
      <c r="Z90" s="501"/>
      <c r="AA90" s="501"/>
      <c r="AB90" s="501"/>
      <c r="AC90" s="501"/>
      <c r="AD90" s="501"/>
      <c r="AE90" s="501"/>
      <c r="AF90" s="501"/>
      <c r="AG90" s="501"/>
      <c r="AH90" s="501"/>
      <c r="AI90" s="501"/>
      <c r="AJ90" s="501"/>
      <c r="AK90" s="501"/>
      <c r="AL90" s="501"/>
      <c r="AM90" s="501"/>
      <c r="AN90" s="501"/>
      <c r="AO90" s="501"/>
      <c r="AP90" s="501"/>
      <c r="AQ90" s="501"/>
    </row>
    <row r="91" spans="1:43" x14ac:dyDescent="0.35">
      <c r="A91" s="501"/>
      <c r="B91" s="501"/>
      <c r="C91" s="501"/>
      <c r="D91" s="501"/>
      <c r="E91" s="501"/>
      <c r="F91" s="501"/>
      <c r="G91" s="501"/>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row>
    <row r="92" spans="1:43" x14ac:dyDescent="0.35">
      <c r="A92" s="501"/>
      <c r="B92" s="501"/>
      <c r="C92" s="501"/>
      <c r="D92" s="501"/>
      <c r="E92" s="501"/>
      <c r="F92" s="501"/>
      <c r="G92" s="501"/>
      <c r="H92" s="501"/>
      <c r="I92" s="501"/>
      <c r="J92" s="501"/>
      <c r="K92" s="501"/>
      <c r="L92" s="501"/>
      <c r="M92" s="501"/>
      <c r="N92" s="501"/>
      <c r="O92" s="501"/>
      <c r="P92" s="501"/>
      <c r="Q92" s="501"/>
      <c r="R92" s="501"/>
      <c r="S92" s="501"/>
      <c r="T92" s="501"/>
      <c r="U92" s="501"/>
      <c r="V92" s="501"/>
      <c r="W92" s="501"/>
      <c r="X92" s="501"/>
      <c r="Y92" s="501"/>
      <c r="Z92" s="501"/>
      <c r="AA92" s="501"/>
      <c r="AB92" s="501"/>
      <c r="AC92" s="501"/>
      <c r="AD92" s="501"/>
      <c r="AE92" s="501"/>
      <c r="AF92" s="501"/>
      <c r="AG92" s="501"/>
      <c r="AH92" s="501"/>
      <c r="AI92" s="501"/>
      <c r="AJ92" s="501"/>
      <c r="AK92" s="501"/>
      <c r="AL92" s="501"/>
      <c r="AM92" s="501"/>
      <c r="AN92" s="501"/>
      <c r="AO92" s="501"/>
      <c r="AP92" s="501"/>
      <c r="AQ92" s="501"/>
    </row>
    <row r="93" spans="1:43" x14ac:dyDescent="0.35">
      <c r="A93" s="501"/>
      <c r="B93" s="501"/>
      <c r="C93" s="501"/>
      <c r="D93" s="501"/>
      <c r="E93" s="501"/>
      <c r="F93" s="501"/>
      <c r="G93" s="501"/>
      <c r="H93" s="501"/>
      <c r="I93" s="501"/>
      <c r="J93" s="501"/>
      <c r="K93" s="501"/>
      <c r="L93" s="501"/>
      <c r="M93" s="501"/>
      <c r="N93" s="501"/>
      <c r="O93" s="501"/>
      <c r="P93" s="501"/>
      <c r="Q93" s="501"/>
      <c r="R93" s="501"/>
      <c r="S93" s="501"/>
      <c r="T93" s="501"/>
      <c r="U93" s="501"/>
      <c r="V93" s="501"/>
      <c r="W93" s="501"/>
      <c r="X93" s="501"/>
      <c r="Y93" s="501"/>
      <c r="Z93" s="501"/>
      <c r="AA93" s="501"/>
      <c r="AB93" s="501"/>
      <c r="AC93" s="501"/>
      <c r="AD93" s="501"/>
      <c r="AE93" s="501"/>
      <c r="AF93" s="501"/>
      <c r="AG93" s="501"/>
      <c r="AH93" s="501"/>
      <c r="AI93" s="501"/>
      <c r="AJ93" s="501"/>
      <c r="AK93" s="501"/>
      <c r="AL93" s="501"/>
      <c r="AM93" s="501"/>
      <c r="AN93" s="501"/>
      <c r="AO93" s="501"/>
      <c r="AP93" s="501"/>
      <c r="AQ93" s="501"/>
    </row>
    <row r="94" spans="1:43" x14ac:dyDescent="0.35">
      <c r="A94" s="501"/>
      <c r="B94" s="501"/>
      <c r="C94" s="501"/>
      <c r="D94" s="501"/>
      <c r="E94" s="501"/>
      <c r="F94" s="501"/>
      <c r="G94" s="501"/>
      <c r="H94" s="501"/>
      <c r="I94" s="501"/>
      <c r="J94" s="501"/>
      <c r="K94" s="501"/>
      <c r="L94" s="501"/>
      <c r="M94" s="501"/>
      <c r="N94" s="501"/>
      <c r="O94" s="501"/>
      <c r="P94" s="501"/>
      <c r="Q94" s="501"/>
      <c r="R94" s="501"/>
      <c r="S94" s="501"/>
      <c r="T94" s="501"/>
      <c r="U94" s="501"/>
      <c r="V94" s="501"/>
      <c r="W94" s="501"/>
      <c r="X94" s="501"/>
      <c r="Y94" s="501"/>
      <c r="Z94" s="501"/>
      <c r="AA94" s="501"/>
      <c r="AB94" s="501"/>
      <c r="AC94" s="501"/>
      <c r="AD94" s="501"/>
      <c r="AE94" s="501"/>
      <c r="AF94" s="501"/>
      <c r="AG94" s="501"/>
      <c r="AH94" s="501"/>
      <c r="AI94" s="501"/>
      <c r="AJ94" s="501"/>
      <c r="AK94" s="501"/>
      <c r="AL94" s="501"/>
      <c r="AM94" s="501"/>
      <c r="AN94" s="501"/>
      <c r="AO94" s="501"/>
      <c r="AP94" s="501"/>
      <c r="AQ94" s="501"/>
    </row>
    <row r="95" spans="1:43" x14ac:dyDescent="0.35">
      <c r="A95" s="501"/>
      <c r="B95" s="501"/>
      <c r="C95" s="501"/>
      <c r="D95" s="501"/>
      <c r="E95" s="501"/>
      <c r="F95" s="501"/>
      <c r="G95" s="501"/>
      <c r="H95" s="501"/>
      <c r="I95" s="501"/>
      <c r="J95" s="501"/>
      <c r="K95" s="501"/>
      <c r="L95" s="501"/>
      <c r="M95" s="501"/>
      <c r="N95" s="501"/>
      <c r="O95" s="501"/>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1"/>
      <c r="AM95" s="501"/>
      <c r="AN95" s="501"/>
      <c r="AO95" s="501"/>
      <c r="AP95" s="501"/>
      <c r="AQ95" s="501"/>
    </row>
    <row r="96" spans="1:43" x14ac:dyDescent="0.35">
      <c r="A96" s="501"/>
      <c r="B96" s="501"/>
      <c r="C96" s="501"/>
      <c r="D96" s="501"/>
      <c r="E96" s="501"/>
      <c r="F96" s="501"/>
      <c r="G96" s="501"/>
      <c r="H96" s="501"/>
      <c r="I96" s="501"/>
      <c r="J96" s="501"/>
      <c r="K96" s="501"/>
      <c r="L96" s="501"/>
      <c r="M96" s="501"/>
      <c r="N96" s="501"/>
      <c r="O96" s="501"/>
      <c r="P96" s="501"/>
      <c r="Q96" s="501"/>
      <c r="R96" s="501"/>
      <c r="S96" s="501"/>
      <c r="T96" s="501"/>
      <c r="U96" s="501"/>
      <c r="V96" s="501"/>
      <c r="W96" s="501"/>
      <c r="X96" s="501"/>
      <c r="Y96" s="501"/>
      <c r="Z96" s="501"/>
      <c r="AA96" s="501"/>
      <c r="AB96" s="501"/>
      <c r="AC96" s="501"/>
      <c r="AD96" s="501"/>
      <c r="AE96" s="501"/>
      <c r="AF96" s="501"/>
      <c r="AG96" s="501"/>
      <c r="AH96" s="501"/>
      <c r="AI96" s="501"/>
      <c r="AJ96" s="501"/>
      <c r="AK96" s="501"/>
      <c r="AL96" s="501"/>
      <c r="AM96" s="501"/>
      <c r="AN96" s="501"/>
      <c r="AO96" s="501"/>
      <c r="AP96" s="501"/>
      <c r="AQ96" s="501"/>
    </row>
    <row r="97" spans="1:43" x14ac:dyDescent="0.35">
      <c r="A97" s="501"/>
      <c r="B97" s="501"/>
      <c r="C97" s="501"/>
      <c r="D97" s="501"/>
      <c r="E97" s="501"/>
      <c r="F97" s="501"/>
      <c r="G97" s="501"/>
      <c r="H97" s="501"/>
      <c r="I97" s="501"/>
      <c r="J97" s="501"/>
      <c r="K97" s="501"/>
      <c r="L97" s="501"/>
      <c r="M97" s="501"/>
      <c r="N97" s="501"/>
      <c r="O97" s="501"/>
      <c r="P97" s="501"/>
      <c r="Q97" s="501"/>
      <c r="R97" s="501"/>
      <c r="S97" s="501"/>
      <c r="T97" s="501"/>
      <c r="U97" s="501"/>
      <c r="V97" s="501"/>
      <c r="W97" s="501"/>
      <c r="X97" s="501"/>
      <c r="Y97" s="501"/>
      <c r="Z97" s="501"/>
      <c r="AA97" s="501"/>
      <c r="AB97" s="501"/>
      <c r="AC97" s="501"/>
      <c r="AD97" s="501"/>
      <c r="AE97" s="501"/>
      <c r="AF97" s="501"/>
      <c r="AG97" s="501"/>
      <c r="AH97" s="501"/>
      <c r="AI97" s="501"/>
      <c r="AJ97" s="501"/>
      <c r="AK97" s="501"/>
      <c r="AL97" s="501"/>
      <c r="AM97" s="501"/>
      <c r="AN97" s="501"/>
      <c r="AO97" s="501"/>
      <c r="AP97" s="501"/>
      <c r="AQ97" s="501"/>
    </row>
    <row r="98" spans="1:43" x14ac:dyDescent="0.35">
      <c r="A98" s="501"/>
      <c r="B98" s="501"/>
      <c r="C98" s="501"/>
      <c r="D98" s="501"/>
      <c r="E98" s="501"/>
      <c r="F98" s="501"/>
      <c r="G98" s="501"/>
      <c r="H98" s="501"/>
      <c r="I98" s="501"/>
      <c r="J98" s="501"/>
      <c r="K98" s="501"/>
      <c r="L98" s="501"/>
      <c r="M98" s="501"/>
      <c r="N98" s="501"/>
      <c r="O98" s="501"/>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1"/>
      <c r="AM98" s="501"/>
      <c r="AN98" s="501"/>
      <c r="AO98" s="501"/>
      <c r="AP98" s="501"/>
      <c r="AQ98" s="501"/>
    </row>
    <row r="99" spans="1:43" x14ac:dyDescent="0.35">
      <c r="A99" s="501"/>
      <c r="B99" s="501"/>
      <c r="C99" s="501"/>
      <c r="D99" s="501"/>
      <c r="E99" s="501"/>
      <c r="F99" s="501"/>
      <c r="G99" s="501"/>
      <c r="H99" s="501"/>
      <c r="I99" s="501"/>
      <c r="J99" s="501"/>
      <c r="K99" s="501"/>
      <c r="L99" s="501"/>
      <c r="M99" s="501"/>
      <c r="N99" s="501"/>
      <c r="O99" s="501"/>
      <c r="P99" s="501"/>
      <c r="Q99" s="501"/>
      <c r="R99" s="501"/>
      <c r="S99" s="501"/>
      <c r="T99" s="501"/>
      <c r="U99" s="501"/>
      <c r="V99" s="501"/>
      <c r="W99" s="501"/>
      <c r="X99" s="501"/>
      <c r="Y99" s="501"/>
      <c r="Z99" s="501"/>
      <c r="AA99" s="501"/>
      <c r="AB99" s="501"/>
      <c r="AC99" s="501"/>
      <c r="AD99" s="501"/>
      <c r="AE99" s="501"/>
      <c r="AF99" s="501"/>
      <c r="AG99" s="501"/>
      <c r="AH99" s="501"/>
      <c r="AI99" s="501"/>
      <c r="AJ99" s="501"/>
      <c r="AK99" s="501"/>
      <c r="AL99" s="501"/>
      <c r="AM99" s="501"/>
      <c r="AN99" s="501"/>
      <c r="AO99" s="501"/>
      <c r="AP99" s="501"/>
      <c r="AQ99" s="501"/>
    </row>
    <row r="100" spans="1:43" x14ac:dyDescent="0.35">
      <c r="A100" s="501"/>
      <c r="B100" s="501"/>
      <c r="C100" s="501"/>
      <c r="D100" s="501"/>
      <c r="E100" s="501"/>
      <c r="F100" s="501"/>
      <c r="G100" s="501"/>
      <c r="H100" s="501"/>
      <c r="I100" s="501"/>
      <c r="J100" s="501"/>
      <c r="K100" s="501"/>
      <c r="L100" s="501"/>
      <c r="M100" s="501"/>
      <c r="N100" s="501"/>
      <c r="O100" s="501"/>
      <c r="P100" s="501"/>
      <c r="Q100" s="501"/>
      <c r="R100" s="501"/>
      <c r="S100" s="501"/>
      <c r="T100" s="501"/>
      <c r="U100" s="501"/>
      <c r="V100" s="501"/>
      <c r="W100" s="501"/>
      <c r="X100" s="501"/>
      <c r="Y100" s="501"/>
      <c r="Z100" s="501"/>
      <c r="AA100" s="501"/>
      <c r="AB100" s="501"/>
      <c r="AC100" s="501"/>
      <c r="AD100" s="501"/>
      <c r="AE100" s="501"/>
      <c r="AF100" s="501"/>
      <c r="AG100" s="501"/>
      <c r="AH100" s="501"/>
      <c r="AI100" s="501"/>
      <c r="AJ100" s="501"/>
      <c r="AK100" s="501"/>
      <c r="AL100" s="501"/>
      <c r="AM100" s="501"/>
      <c r="AN100" s="501"/>
      <c r="AO100" s="501"/>
      <c r="AP100" s="501"/>
      <c r="AQ100" s="501"/>
    </row>
    <row r="101" spans="1:43" x14ac:dyDescent="0.35">
      <c r="A101" s="501"/>
      <c r="B101" s="501"/>
      <c r="C101" s="501"/>
      <c r="D101" s="501"/>
      <c r="E101" s="501"/>
      <c r="F101" s="501"/>
      <c r="G101" s="501"/>
      <c r="H101" s="501"/>
      <c r="I101" s="501"/>
      <c r="J101" s="501"/>
      <c r="K101" s="501"/>
      <c r="L101" s="501"/>
      <c r="M101" s="501"/>
      <c r="N101" s="501"/>
      <c r="O101" s="501"/>
      <c r="P101" s="501"/>
      <c r="Q101" s="501"/>
      <c r="R101" s="501"/>
      <c r="S101" s="501"/>
      <c r="T101" s="501"/>
      <c r="U101" s="501"/>
      <c r="V101" s="501"/>
      <c r="W101" s="501"/>
      <c r="X101" s="501"/>
      <c r="Y101" s="501"/>
      <c r="Z101" s="501"/>
      <c r="AA101" s="501"/>
      <c r="AB101" s="501"/>
      <c r="AC101" s="501"/>
      <c r="AD101" s="501"/>
      <c r="AE101" s="501"/>
      <c r="AF101" s="501"/>
      <c r="AG101" s="501"/>
      <c r="AH101" s="501"/>
      <c r="AI101" s="501"/>
      <c r="AJ101" s="501"/>
      <c r="AK101" s="501"/>
      <c r="AL101" s="501"/>
      <c r="AM101" s="501"/>
      <c r="AN101" s="501"/>
      <c r="AO101" s="501"/>
      <c r="AP101" s="501"/>
      <c r="AQ101" s="501"/>
    </row>
    <row r="102" spans="1:43" x14ac:dyDescent="0.35">
      <c r="A102" s="501"/>
      <c r="B102" s="501"/>
      <c r="C102" s="501"/>
      <c r="D102" s="501"/>
      <c r="E102" s="501"/>
      <c r="F102" s="501"/>
      <c r="G102" s="501"/>
      <c r="H102" s="501"/>
      <c r="I102" s="501"/>
      <c r="J102" s="501"/>
      <c r="K102" s="501"/>
      <c r="L102" s="501"/>
      <c r="M102" s="501"/>
      <c r="N102" s="501"/>
      <c r="O102" s="501"/>
      <c r="P102" s="501"/>
      <c r="Q102" s="501"/>
      <c r="R102" s="501"/>
      <c r="S102" s="501"/>
      <c r="T102" s="501"/>
      <c r="U102" s="501"/>
      <c r="V102" s="501"/>
      <c r="W102" s="501"/>
      <c r="X102" s="501"/>
      <c r="Y102" s="501"/>
      <c r="Z102" s="501"/>
      <c r="AA102" s="501"/>
      <c r="AB102" s="501"/>
      <c r="AC102" s="501"/>
      <c r="AD102" s="501"/>
      <c r="AE102" s="501"/>
      <c r="AF102" s="501"/>
      <c r="AG102" s="501"/>
      <c r="AH102" s="501"/>
      <c r="AI102" s="501"/>
      <c r="AJ102" s="501"/>
      <c r="AK102" s="501"/>
      <c r="AL102" s="501"/>
      <c r="AM102" s="501"/>
      <c r="AN102" s="501"/>
      <c r="AO102" s="501"/>
      <c r="AP102" s="501"/>
      <c r="AQ102" s="501"/>
    </row>
    <row r="103" spans="1:43" x14ac:dyDescent="0.35">
      <c r="A103" s="501"/>
      <c r="B103" s="501"/>
      <c r="C103" s="501"/>
      <c r="D103" s="501"/>
      <c r="E103" s="501"/>
      <c r="F103" s="501"/>
      <c r="G103" s="501"/>
      <c r="H103" s="501"/>
      <c r="I103" s="501"/>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1"/>
      <c r="AM103" s="501"/>
      <c r="AN103" s="501"/>
      <c r="AO103" s="501"/>
      <c r="AP103" s="501"/>
      <c r="AQ103" s="501"/>
    </row>
    <row r="104" spans="1:43" x14ac:dyDescent="0.35">
      <c r="A104" s="501"/>
      <c r="B104" s="501"/>
      <c r="C104" s="501"/>
      <c r="D104" s="501"/>
      <c r="E104" s="501"/>
      <c r="F104" s="501"/>
      <c r="G104" s="501"/>
      <c r="H104" s="501"/>
      <c r="I104" s="501"/>
      <c r="J104" s="501"/>
      <c r="K104" s="501"/>
      <c r="L104" s="501"/>
      <c r="M104" s="501"/>
      <c r="N104" s="501"/>
      <c r="O104" s="501"/>
      <c r="P104" s="501"/>
      <c r="Q104" s="501"/>
      <c r="R104" s="501"/>
      <c r="S104" s="501"/>
      <c r="T104" s="501"/>
      <c r="U104" s="501"/>
      <c r="V104" s="501"/>
      <c r="W104" s="501"/>
      <c r="X104" s="501"/>
      <c r="Y104" s="501"/>
      <c r="Z104" s="501"/>
      <c r="AA104" s="501"/>
      <c r="AB104" s="501"/>
      <c r="AC104" s="501"/>
      <c r="AD104" s="501"/>
      <c r="AE104" s="501"/>
      <c r="AF104" s="501"/>
      <c r="AG104" s="501"/>
      <c r="AH104" s="501"/>
      <c r="AI104" s="501"/>
      <c r="AJ104" s="501"/>
      <c r="AK104" s="501"/>
      <c r="AL104" s="501"/>
      <c r="AM104" s="501"/>
      <c r="AN104" s="501"/>
      <c r="AO104" s="501"/>
      <c r="AP104" s="501"/>
      <c r="AQ104" s="501"/>
    </row>
    <row r="105" spans="1:43" x14ac:dyDescent="0.35">
      <c r="A105" s="501"/>
      <c r="B105" s="501"/>
      <c r="C105" s="501"/>
      <c r="D105" s="501"/>
      <c r="E105" s="501"/>
      <c r="F105" s="501"/>
      <c r="G105" s="501"/>
      <c r="H105" s="501"/>
      <c r="I105" s="501"/>
      <c r="J105" s="501"/>
      <c r="K105" s="501"/>
      <c r="L105" s="501"/>
      <c r="M105" s="501"/>
      <c r="N105" s="501"/>
      <c r="O105" s="501"/>
      <c r="P105" s="501"/>
      <c r="Q105" s="501"/>
      <c r="R105" s="501"/>
      <c r="S105" s="501"/>
      <c r="T105" s="501"/>
      <c r="U105" s="501"/>
      <c r="V105" s="501"/>
      <c r="W105" s="501"/>
      <c r="X105" s="501"/>
      <c r="Y105" s="501"/>
      <c r="Z105" s="501"/>
      <c r="AA105" s="501"/>
      <c r="AB105" s="501"/>
      <c r="AC105" s="501"/>
      <c r="AD105" s="501"/>
      <c r="AE105" s="501"/>
      <c r="AF105" s="501"/>
      <c r="AG105" s="501"/>
      <c r="AH105" s="501"/>
      <c r="AI105" s="501"/>
      <c r="AJ105" s="501"/>
      <c r="AK105" s="501"/>
      <c r="AL105" s="501"/>
      <c r="AM105" s="501"/>
      <c r="AN105" s="501"/>
      <c r="AO105" s="501"/>
      <c r="AP105" s="501"/>
      <c r="AQ105" s="501"/>
    </row>
    <row r="106" spans="1:43" x14ac:dyDescent="0.35">
      <c r="A106" s="501"/>
      <c r="B106" s="501"/>
      <c r="C106" s="501"/>
      <c r="D106" s="501"/>
      <c r="E106" s="501"/>
      <c r="F106" s="501"/>
      <c r="G106" s="501"/>
      <c r="H106" s="501"/>
      <c r="I106" s="501"/>
      <c r="J106" s="501"/>
      <c r="K106" s="501"/>
      <c r="L106" s="501"/>
      <c r="M106" s="501"/>
      <c r="N106" s="501"/>
      <c r="O106" s="501"/>
      <c r="P106" s="501"/>
      <c r="Q106" s="501"/>
      <c r="R106" s="501"/>
      <c r="S106" s="501"/>
      <c r="T106" s="501"/>
      <c r="U106" s="501"/>
      <c r="V106" s="501"/>
      <c r="W106" s="501"/>
      <c r="X106" s="501"/>
      <c r="Y106" s="501"/>
      <c r="Z106" s="501"/>
      <c r="AA106" s="501"/>
      <c r="AB106" s="501"/>
      <c r="AC106" s="501"/>
      <c r="AD106" s="501"/>
      <c r="AE106" s="501"/>
      <c r="AF106" s="501"/>
      <c r="AG106" s="501"/>
      <c r="AH106" s="501"/>
      <c r="AI106" s="501"/>
      <c r="AJ106" s="501"/>
      <c r="AK106" s="501"/>
      <c r="AL106" s="501"/>
      <c r="AM106" s="501"/>
      <c r="AN106" s="501"/>
      <c r="AO106" s="501"/>
      <c r="AP106" s="501"/>
      <c r="AQ106" s="501"/>
    </row>
    <row r="107" spans="1:43" x14ac:dyDescent="0.35">
      <c r="A107" s="501"/>
      <c r="B107" s="501"/>
      <c r="C107" s="501"/>
      <c r="D107" s="501"/>
      <c r="E107" s="501"/>
      <c r="F107" s="501"/>
      <c r="G107" s="501"/>
      <c r="H107" s="501"/>
      <c r="I107" s="501"/>
      <c r="J107" s="501"/>
      <c r="K107" s="501"/>
      <c r="L107" s="501"/>
      <c r="M107" s="501"/>
      <c r="N107" s="501"/>
      <c r="O107" s="501"/>
      <c r="P107" s="501"/>
      <c r="Q107" s="501"/>
      <c r="R107" s="501"/>
      <c r="S107" s="501"/>
      <c r="T107" s="501"/>
      <c r="U107" s="501"/>
      <c r="V107" s="501"/>
      <c r="W107" s="501"/>
      <c r="X107" s="501"/>
      <c r="Y107" s="501"/>
      <c r="Z107" s="501"/>
      <c r="AA107" s="501"/>
      <c r="AB107" s="501"/>
      <c r="AC107" s="501"/>
      <c r="AD107" s="501"/>
      <c r="AE107" s="501"/>
      <c r="AF107" s="501"/>
      <c r="AG107" s="501"/>
      <c r="AH107" s="501"/>
      <c r="AI107" s="501"/>
      <c r="AJ107" s="501"/>
      <c r="AK107" s="501"/>
      <c r="AL107" s="501"/>
      <c r="AM107" s="501"/>
      <c r="AN107" s="501"/>
      <c r="AO107" s="501"/>
      <c r="AP107" s="501"/>
      <c r="AQ107" s="501"/>
    </row>
    <row r="108" spans="1:43" x14ac:dyDescent="0.35">
      <c r="A108" s="501"/>
      <c r="B108" s="501"/>
      <c r="C108" s="501"/>
      <c r="D108" s="501"/>
      <c r="E108" s="501"/>
      <c r="F108" s="501"/>
      <c r="G108" s="501"/>
      <c r="H108" s="501"/>
      <c r="I108" s="501"/>
      <c r="J108" s="501"/>
      <c r="K108" s="501"/>
      <c r="L108" s="501"/>
      <c r="M108" s="501"/>
      <c r="N108" s="501"/>
      <c r="O108" s="501"/>
      <c r="P108" s="501"/>
      <c r="Q108" s="501"/>
      <c r="R108" s="501"/>
      <c r="S108" s="501"/>
      <c r="T108" s="501"/>
      <c r="U108" s="501"/>
      <c r="V108" s="501"/>
      <c r="W108" s="501"/>
      <c r="X108" s="501"/>
      <c r="Y108" s="501"/>
      <c r="Z108" s="501"/>
      <c r="AA108" s="501"/>
      <c r="AB108" s="501"/>
      <c r="AC108" s="501"/>
      <c r="AD108" s="501"/>
      <c r="AE108" s="501"/>
      <c r="AF108" s="501"/>
      <c r="AG108" s="501"/>
      <c r="AH108" s="501"/>
      <c r="AI108" s="501"/>
      <c r="AJ108" s="501"/>
      <c r="AK108" s="501"/>
      <c r="AL108" s="501"/>
      <c r="AM108" s="501"/>
      <c r="AN108" s="501"/>
      <c r="AO108" s="501"/>
      <c r="AP108" s="501"/>
      <c r="AQ108" s="501"/>
    </row>
    <row r="109" spans="1:43" x14ac:dyDescent="0.35">
      <c r="A109" s="501"/>
      <c r="B109" s="501"/>
      <c r="C109" s="501"/>
      <c r="D109" s="501"/>
      <c r="E109" s="501"/>
      <c r="F109" s="501"/>
      <c r="G109" s="501"/>
      <c r="H109" s="501"/>
      <c r="I109" s="501"/>
      <c r="J109" s="501"/>
      <c r="K109" s="501"/>
      <c r="L109" s="501"/>
      <c r="M109" s="501"/>
      <c r="N109" s="501"/>
      <c r="O109" s="501"/>
      <c r="P109" s="501"/>
      <c r="Q109" s="501"/>
      <c r="R109" s="501"/>
      <c r="S109" s="501"/>
      <c r="T109" s="501"/>
      <c r="U109" s="501"/>
      <c r="V109" s="501"/>
      <c r="W109" s="501"/>
      <c r="X109" s="501"/>
      <c r="Y109" s="501"/>
      <c r="Z109" s="501"/>
      <c r="AA109" s="501"/>
      <c r="AB109" s="501"/>
      <c r="AC109" s="501"/>
      <c r="AD109" s="501"/>
      <c r="AE109" s="501"/>
      <c r="AF109" s="501"/>
      <c r="AG109" s="501"/>
      <c r="AH109" s="501"/>
      <c r="AI109" s="501"/>
      <c r="AJ109" s="501"/>
      <c r="AK109" s="501"/>
      <c r="AL109" s="501"/>
      <c r="AM109" s="501"/>
      <c r="AN109" s="501"/>
      <c r="AO109" s="501"/>
      <c r="AP109" s="501"/>
      <c r="AQ109" s="501"/>
    </row>
    <row r="110" spans="1:43" x14ac:dyDescent="0.35">
      <c r="A110" s="501"/>
      <c r="B110" s="501"/>
      <c r="C110" s="501"/>
      <c r="D110" s="501"/>
      <c r="E110" s="501"/>
      <c r="F110" s="501"/>
      <c r="G110" s="501"/>
      <c r="H110" s="501"/>
      <c r="I110" s="501"/>
      <c r="J110" s="501"/>
      <c r="K110" s="501"/>
      <c r="L110" s="501"/>
      <c r="M110" s="501"/>
      <c r="N110" s="501"/>
      <c r="O110" s="501"/>
      <c r="P110" s="501"/>
      <c r="Q110" s="501"/>
      <c r="R110" s="501"/>
      <c r="S110" s="501"/>
      <c r="T110" s="501"/>
      <c r="U110" s="501"/>
      <c r="V110" s="501"/>
      <c r="W110" s="501"/>
      <c r="X110" s="501"/>
      <c r="Y110" s="501"/>
      <c r="Z110" s="501"/>
      <c r="AA110" s="501"/>
      <c r="AB110" s="501"/>
      <c r="AC110" s="501"/>
      <c r="AD110" s="501"/>
      <c r="AE110" s="501"/>
      <c r="AF110" s="501"/>
      <c r="AG110" s="501"/>
      <c r="AH110" s="501"/>
      <c r="AI110" s="501"/>
      <c r="AJ110" s="501"/>
      <c r="AK110" s="501"/>
      <c r="AL110" s="501"/>
      <c r="AM110" s="501"/>
      <c r="AN110" s="501"/>
      <c r="AO110" s="501"/>
      <c r="AP110" s="501"/>
      <c r="AQ110" s="501"/>
    </row>
    <row r="111" spans="1:43" x14ac:dyDescent="0.35">
      <c r="A111" s="501"/>
      <c r="B111" s="501"/>
      <c r="C111" s="501"/>
      <c r="D111" s="501"/>
      <c r="E111" s="501"/>
      <c r="F111" s="501"/>
      <c r="G111" s="501"/>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row>
    <row r="112" spans="1:43" x14ac:dyDescent="0.35">
      <c r="A112" s="501"/>
      <c r="B112" s="501"/>
      <c r="C112" s="501"/>
      <c r="D112" s="501"/>
      <c r="E112" s="501"/>
      <c r="F112" s="501"/>
      <c r="G112" s="501"/>
      <c r="H112" s="501"/>
      <c r="I112" s="501"/>
      <c r="J112" s="501"/>
      <c r="K112" s="501"/>
      <c r="L112" s="501"/>
      <c r="M112" s="501"/>
      <c r="N112" s="501"/>
      <c r="O112" s="501"/>
      <c r="P112" s="501"/>
      <c r="Q112" s="501"/>
      <c r="R112" s="501"/>
      <c r="S112" s="501"/>
      <c r="T112" s="501"/>
      <c r="U112" s="501"/>
      <c r="V112" s="501"/>
      <c r="W112" s="501"/>
      <c r="X112" s="501"/>
      <c r="Y112" s="501"/>
      <c r="Z112" s="501"/>
      <c r="AA112" s="501"/>
      <c r="AB112" s="501"/>
      <c r="AC112" s="501"/>
      <c r="AD112" s="501"/>
      <c r="AE112" s="501"/>
      <c r="AF112" s="501"/>
      <c r="AG112" s="501"/>
      <c r="AH112" s="501"/>
      <c r="AI112" s="501"/>
      <c r="AJ112" s="501"/>
      <c r="AK112" s="501"/>
      <c r="AL112" s="501"/>
      <c r="AM112" s="501"/>
      <c r="AN112" s="501"/>
      <c r="AO112" s="501"/>
      <c r="AP112" s="501"/>
      <c r="AQ112" s="501"/>
    </row>
    <row r="113" spans="1:43" x14ac:dyDescent="0.35">
      <c r="A113" s="501"/>
      <c r="B113" s="501"/>
      <c r="C113" s="501"/>
      <c r="D113" s="501"/>
      <c r="E113" s="501"/>
      <c r="F113" s="501"/>
      <c r="G113" s="501"/>
      <c r="H113" s="501"/>
      <c r="I113" s="501"/>
      <c r="J113" s="501"/>
      <c r="K113" s="501"/>
      <c r="L113" s="501"/>
      <c r="M113" s="501"/>
      <c r="N113" s="501"/>
      <c r="O113" s="501"/>
      <c r="P113" s="501"/>
      <c r="Q113" s="501"/>
      <c r="R113" s="501"/>
      <c r="S113" s="501"/>
      <c r="T113" s="501"/>
      <c r="U113" s="501"/>
      <c r="V113" s="501"/>
      <c r="W113" s="501"/>
      <c r="X113" s="501"/>
      <c r="Y113" s="501"/>
      <c r="Z113" s="501"/>
      <c r="AA113" s="501"/>
      <c r="AB113" s="501"/>
      <c r="AC113" s="501"/>
      <c r="AD113" s="501"/>
      <c r="AE113" s="501"/>
      <c r="AF113" s="501"/>
      <c r="AG113" s="501"/>
      <c r="AH113" s="501"/>
      <c r="AI113" s="501"/>
      <c r="AJ113" s="501"/>
      <c r="AK113" s="501"/>
      <c r="AL113" s="501"/>
      <c r="AM113" s="501"/>
      <c r="AN113" s="501"/>
      <c r="AO113" s="501"/>
      <c r="AP113" s="501"/>
      <c r="AQ113" s="501"/>
    </row>
    <row r="114" spans="1:43" x14ac:dyDescent="0.35">
      <c r="A114" s="501"/>
      <c r="B114" s="501"/>
      <c r="C114" s="501"/>
      <c r="D114" s="501"/>
      <c r="E114" s="501"/>
      <c r="F114" s="501"/>
      <c r="G114" s="501"/>
      <c r="H114" s="501"/>
      <c r="I114" s="501"/>
      <c r="J114" s="501"/>
      <c r="K114" s="501"/>
      <c r="L114" s="501"/>
      <c r="M114" s="501"/>
      <c r="N114" s="501"/>
      <c r="O114" s="501"/>
      <c r="P114" s="501"/>
      <c r="Q114" s="501"/>
      <c r="R114" s="501"/>
      <c r="S114" s="501"/>
      <c r="T114" s="501"/>
      <c r="U114" s="501"/>
      <c r="V114" s="501"/>
      <c r="W114" s="501"/>
      <c r="X114" s="501"/>
      <c r="Y114" s="501"/>
      <c r="Z114" s="501"/>
      <c r="AA114" s="501"/>
      <c r="AB114" s="501"/>
      <c r="AC114" s="501"/>
      <c r="AD114" s="501"/>
      <c r="AE114" s="501"/>
      <c r="AF114" s="501"/>
      <c r="AG114" s="501"/>
      <c r="AH114" s="501"/>
      <c r="AI114" s="501"/>
      <c r="AJ114" s="501"/>
      <c r="AK114" s="501"/>
      <c r="AL114" s="501"/>
      <c r="AM114" s="501"/>
      <c r="AN114" s="501"/>
      <c r="AO114" s="501"/>
      <c r="AP114" s="501"/>
      <c r="AQ114" s="501"/>
    </row>
    <row r="115" spans="1:43" x14ac:dyDescent="0.35">
      <c r="A115" s="501"/>
      <c r="B115" s="501"/>
      <c r="C115" s="501"/>
      <c r="D115" s="501"/>
      <c r="E115" s="501"/>
      <c r="F115" s="501"/>
      <c r="G115" s="501"/>
      <c r="H115" s="501"/>
      <c r="I115" s="501"/>
      <c r="J115" s="501"/>
      <c r="K115" s="501"/>
      <c r="L115" s="501"/>
      <c r="M115" s="501"/>
      <c r="N115" s="501"/>
      <c r="O115" s="501"/>
      <c r="P115" s="501"/>
      <c r="Q115" s="501"/>
      <c r="R115" s="501"/>
      <c r="S115" s="501"/>
      <c r="T115" s="501"/>
      <c r="U115" s="501"/>
      <c r="V115" s="501"/>
      <c r="W115" s="501"/>
      <c r="X115" s="501"/>
      <c r="Y115" s="501"/>
      <c r="Z115" s="501"/>
      <c r="AA115" s="501"/>
      <c r="AB115" s="501"/>
      <c r="AC115" s="501"/>
      <c r="AD115" s="501"/>
      <c r="AE115" s="501"/>
      <c r="AF115" s="501"/>
      <c r="AG115" s="501"/>
      <c r="AH115" s="501"/>
      <c r="AI115" s="501"/>
      <c r="AJ115" s="501"/>
      <c r="AK115" s="501"/>
      <c r="AL115" s="501"/>
      <c r="AM115" s="501"/>
      <c r="AN115" s="501"/>
      <c r="AO115" s="501"/>
      <c r="AP115" s="501"/>
      <c r="AQ115" s="501"/>
    </row>
    <row r="116" spans="1:43" x14ac:dyDescent="0.35">
      <c r="A116" s="501"/>
      <c r="B116" s="501"/>
      <c r="C116" s="501"/>
      <c r="D116" s="501"/>
      <c r="E116" s="501"/>
      <c r="F116" s="501"/>
      <c r="G116" s="501"/>
      <c r="H116" s="501"/>
      <c r="I116" s="501"/>
      <c r="J116" s="501"/>
      <c r="K116" s="501"/>
      <c r="L116" s="501"/>
      <c r="M116" s="501"/>
      <c r="N116" s="501"/>
      <c r="O116" s="501"/>
      <c r="P116" s="501"/>
      <c r="Q116" s="501"/>
      <c r="R116" s="501"/>
      <c r="S116" s="501"/>
      <c r="T116" s="501"/>
      <c r="U116" s="501"/>
      <c r="V116" s="501"/>
      <c r="W116" s="501"/>
      <c r="X116" s="501"/>
      <c r="Y116" s="501"/>
      <c r="Z116" s="501"/>
      <c r="AA116" s="501"/>
      <c r="AB116" s="501"/>
      <c r="AC116" s="501"/>
      <c r="AD116" s="501"/>
      <c r="AE116" s="501"/>
      <c r="AF116" s="501"/>
      <c r="AG116" s="501"/>
      <c r="AH116" s="501"/>
      <c r="AI116" s="501"/>
      <c r="AJ116" s="501"/>
      <c r="AK116" s="501"/>
      <c r="AL116" s="501"/>
      <c r="AM116" s="501"/>
      <c r="AN116" s="501"/>
      <c r="AO116" s="501"/>
      <c r="AP116" s="501"/>
      <c r="AQ116" s="501"/>
    </row>
    <row r="117" spans="1:43" x14ac:dyDescent="0.35">
      <c r="A117" s="501"/>
      <c r="B117" s="501"/>
      <c r="C117" s="501"/>
      <c r="D117" s="501"/>
      <c r="E117" s="501"/>
      <c r="F117" s="501"/>
      <c r="G117" s="501"/>
      <c r="H117" s="501"/>
      <c r="I117" s="501"/>
      <c r="J117" s="501"/>
      <c r="K117" s="501"/>
      <c r="L117" s="501"/>
      <c r="M117" s="501"/>
      <c r="N117" s="501"/>
      <c r="O117" s="501"/>
      <c r="P117" s="501"/>
      <c r="Q117" s="501"/>
      <c r="R117" s="501"/>
      <c r="S117" s="501"/>
      <c r="T117" s="501"/>
      <c r="U117" s="501"/>
      <c r="V117" s="501"/>
      <c r="W117" s="501"/>
      <c r="X117" s="501"/>
      <c r="Y117" s="501"/>
      <c r="Z117" s="501"/>
      <c r="AA117" s="501"/>
      <c r="AB117" s="501"/>
      <c r="AC117" s="501"/>
      <c r="AD117" s="501"/>
      <c r="AE117" s="501"/>
      <c r="AF117" s="501"/>
      <c r="AG117" s="501"/>
      <c r="AH117" s="501"/>
      <c r="AI117" s="501"/>
      <c r="AJ117" s="501"/>
      <c r="AK117" s="501"/>
      <c r="AL117" s="501"/>
      <c r="AM117" s="501"/>
      <c r="AN117" s="501"/>
      <c r="AO117" s="501"/>
      <c r="AP117" s="501"/>
      <c r="AQ117" s="501"/>
    </row>
    <row r="118" spans="1:43" x14ac:dyDescent="0.35">
      <c r="A118" s="501"/>
      <c r="B118" s="501"/>
      <c r="C118" s="501"/>
      <c r="D118" s="501"/>
      <c r="E118" s="501"/>
      <c r="F118" s="501"/>
      <c r="G118" s="501"/>
      <c r="H118" s="501"/>
      <c r="I118" s="501"/>
      <c r="J118" s="501"/>
      <c r="K118" s="501"/>
      <c r="L118" s="501"/>
      <c r="M118" s="501"/>
      <c r="N118" s="501"/>
      <c r="O118" s="501"/>
      <c r="P118" s="501"/>
      <c r="Q118" s="501"/>
      <c r="R118" s="501"/>
      <c r="S118" s="501"/>
      <c r="T118" s="501"/>
      <c r="U118" s="501"/>
      <c r="V118" s="501"/>
      <c r="W118" s="501"/>
      <c r="X118" s="501"/>
      <c r="Y118" s="501"/>
      <c r="Z118" s="501"/>
      <c r="AA118" s="501"/>
      <c r="AB118" s="501"/>
      <c r="AC118" s="501"/>
      <c r="AD118" s="501"/>
      <c r="AE118" s="501"/>
      <c r="AF118" s="501"/>
      <c r="AG118" s="501"/>
      <c r="AH118" s="501"/>
      <c r="AI118" s="501"/>
      <c r="AJ118" s="501"/>
      <c r="AK118" s="501"/>
      <c r="AL118" s="501"/>
      <c r="AM118" s="501"/>
      <c r="AN118" s="501"/>
      <c r="AO118" s="501"/>
      <c r="AP118" s="501"/>
      <c r="AQ118" s="501"/>
    </row>
    <row r="119" spans="1:43" x14ac:dyDescent="0.35">
      <c r="A119" s="501"/>
      <c r="B119" s="501"/>
      <c r="C119" s="501"/>
      <c r="D119" s="501"/>
      <c r="E119" s="501"/>
      <c r="F119" s="501"/>
      <c r="G119" s="501"/>
      <c r="H119" s="501"/>
      <c r="I119" s="501"/>
      <c r="J119" s="501"/>
      <c r="K119" s="501"/>
      <c r="L119" s="501"/>
      <c r="M119" s="501"/>
      <c r="N119" s="501"/>
      <c r="O119" s="501"/>
      <c r="P119" s="501"/>
      <c r="Q119" s="501"/>
      <c r="R119" s="501"/>
      <c r="S119" s="501"/>
      <c r="T119" s="501"/>
      <c r="U119" s="501"/>
      <c r="V119" s="501"/>
      <c r="W119" s="501"/>
      <c r="X119" s="501"/>
      <c r="Y119" s="501"/>
      <c r="Z119" s="501"/>
      <c r="AA119" s="501"/>
      <c r="AB119" s="501"/>
      <c r="AC119" s="501"/>
      <c r="AD119" s="501"/>
      <c r="AE119" s="501"/>
      <c r="AF119" s="501"/>
      <c r="AG119" s="501"/>
      <c r="AH119" s="501"/>
      <c r="AI119" s="501"/>
      <c r="AJ119" s="501"/>
      <c r="AK119" s="501"/>
      <c r="AL119" s="501"/>
      <c r="AM119" s="501"/>
      <c r="AN119" s="501"/>
      <c r="AO119" s="501"/>
      <c r="AP119" s="501"/>
      <c r="AQ119" s="501"/>
    </row>
    <row r="120" spans="1:43" x14ac:dyDescent="0.35">
      <c r="A120" s="501"/>
      <c r="B120" s="501"/>
      <c r="C120" s="501"/>
      <c r="D120" s="501"/>
      <c r="E120" s="501"/>
      <c r="F120" s="501"/>
      <c r="G120" s="501"/>
      <c r="H120" s="501"/>
      <c r="I120" s="501"/>
      <c r="J120" s="501"/>
      <c r="K120" s="501"/>
      <c r="L120" s="501"/>
      <c r="M120" s="501"/>
      <c r="N120" s="501"/>
      <c r="O120" s="501"/>
      <c r="P120" s="501"/>
      <c r="Q120" s="501"/>
      <c r="R120" s="501"/>
      <c r="S120" s="501"/>
      <c r="T120" s="501"/>
      <c r="U120" s="501"/>
      <c r="V120" s="501"/>
      <c r="W120" s="501"/>
      <c r="X120" s="501"/>
      <c r="Y120" s="501"/>
      <c r="Z120" s="501"/>
      <c r="AA120" s="501"/>
      <c r="AB120" s="501"/>
      <c r="AC120" s="501"/>
      <c r="AD120" s="501"/>
      <c r="AE120" s="501"/>
      <c r="AF120" s="501"/>
      <c r="AG120" s="501"/>
      <c r="AH120" s="501"/>
      <c r="AI120" s="501"/>
      <c r="AJ120" s="501"/>
      <c r="AK120" s="501"/>
      <c r="AL120" s="501"/>
      <c r="AM120" s="501"/>
      <c r="AN120" s="501"/>
      <c r="AO120" s="501"/>
      <c r="AP120" s="501"/>
      <c r="AQ120" s="501"/>
    </row>
    <row r="121" spans="1:43" x14ac:dyDescent="0.35">
      <c r="A121" s="501"/>
      <c r="B121" s="501"/>
      <c r="C121" s="501"/>
      <c r="D121" s="501"/>
      <c r="E121" s="501"/>
      <c r="F121" s="501"/>
      <c r="G121" s="501"/>
      <c r="H121" s="501"/>
      <c r="I121" s="501"/>
      <c r="J121" s="501"/>
      <c r="K121" s="501"/>
      <c r="L121" s="501"/>
      <c r="M121" s="501"/>
      <c r="N121" s="501"/>
      <c r="O121" s="501"/>
      <c r="P121" s="501"/>
      <c r="Q121" s="501"/>
      <c r="R121" s="501"/>
      <c r="S121" s="501"/>
      <c r="T121" s="501"/>
      <c r="U121" s="501"/>
      <c r="V121" s="501"/>
      <c r="W121" s="501"/>
      <c r="X121" s="501"/>
      <c r="Y121" s="501"/>
      <c r="Z121" s="501"/>
      <c r="AA121" s="501"/>
      <c r="AB121" s="501"/>
      <c r="AC121" s="501"/>
      <c r="AD121" s="501"/>
      <c r="AE121" s="501"/>
      <c r="AF121" s="501"/>
      <c r="AG121" s="501"/>
      <c r="AH121" s="501"/>
      <c r="AI121" s="501"/>
      <c r="AJ121" s="501"/>
      <c r="AK121" s="501"/>
      <c r="AL121" s="501"/>
      <c r="AM121" s="501"/>
      <c r="AN121" s="501"/>
      <c r="AO121" s="501"/>
      <c r="AP121" s="501"/>
      <c r="AQ121" s="501"/>
    </row>
    <row r="122" spans="1:43" x14ac:dyDescent="0.35">
      <c r="A122" s="501"/>
      <c r="B122" s="501"/>
      <c r="C122" s="501"/>
      <c r="D122" s="501"/>
      <c r="E122" s="501"/>
      <c r="F122" s="501"/>
      <c r="G122" s="501"/>
      <c r="H122" s="501"/>
      <c r="I122" s="501"/>
      <c r="J122" s="501"/>
      <c r="K122" s="501"/>
      <c r="L122" s="501"/>
      <c r="M122" s="501"/>
      <c r="N122" s="501"/>
      <c r="O122" s="501"/>
      <c r="P122" s="501"/>
      <c r="Q122" s="501"/>
      <c r="R122" s="501"/>
      <c r="S122" s="501"/>
      <c r="T122" s="501"/>
      <c r="U122" s="501"/>
      <c r="V122" s="501"/>
      <c r="W122" s="501"/>
      <c r="X122" s="501"/>
      <c r="Y122" s="501"/>
      <c r="Z122" s="501"/>
      <c r="AA122" s="501"/>
      <c r="AB122" s="501"/>
      <c r="AC122" s="501"/>
      <c r="AD122" s="501"/>
      <c r="AE122" s="501"/>
      <c r="AF122" s="501"/>
      <c r="AG122" s="501"/>
      <c r="AH122" s="501"/>
      <c r="AI122" s="501"/>
      <c r="AJ122" s="501"/>
      <c r="AK122" s="501"/>
      <c r="AL122" s="501"/>
      <c r="AM122" s="501"/>
      <c r="AN122" s="501"/>
      <c r="AO122" s="501"/>
      <c r="AP122" s="501"/>
      <c r="AQ122" s="501"/>
    </row>
    <row r="123" spans="1:43" x14ac:dyDescent="0.35">
      <c r="A123" s="501"/>
      <c r="B123" s="501"/>
      <c r="C123" s="501"/>
      <c r="D123" s="501"/>
      <c r="E123" s="501"/>
      <c r="F123" s="501"/>
      <c r="G123" s="501"/>
      <c r="H123" s="501"/>
      <c r="I123" s="501"/>
      <c r="J123" s="501"/>
      <c r="K123" s="501"/>
      <c r="L123" s="501"/>
      <c r="M123" s="501"/>
      <c r="N123" s="501"/>
      <c r="O123" s="501"/>
      <c r="P123" s="501"/>
      <c r="Q123" s="501"/>
      <c r="R123" s="501"/>
      <c r="S123" s="501"/>
      <c r="T123" s="501"/>
      <c r="U123" s="501"/>
      <c r="V123" s="501"/>
      <c r="W123" s="501"/>
      <c r="X123" s="501"/>
      <c r="Y123" s="501"/>
      <c r="Z123" s="501"/>
      <c r="AA123" s="501"/>
      <c r="AB123" s="501"/>
      <c r="AC123" s="501"/>
      <c r="AD123" s="501"/>
      <c r="AE123" s="501"/>
      <c r="AF123" s="501"/>
      <c r="AG123" s="501"/>
      <c r="AH123" s="501"/>
      <c r="AI123" s="501"/>
      <c r="AJ123" s="501"/>
      <c r="AK123" s="501"/>
      <c r="AL123" s="501"/>
      <c r="AM123" s="501"/>
      <c r="AN123" s="501"/>
      <c r="AO123" s="501"/>
      <c r="AP123" s="501"/>
      <c r="AQ123" s="501"/>
    </row>
    <row r="124" spans="1:43" x14ac:dyDescent="0.35">
      <c r="A124" s="501"/>
      <c r="B124" s="501"/>
      <c r="C124" s="501"/>
      <c r="D124" s="501"/>
      <c r="E124" s="501"/>
      <c r="F124" s="501"/>
      <c r="G124" s="501"/>
      <c r="H124" s="501"/>
      <c r="I124" s="501"/>
      <c r="J124" s="501"/>
      <c r="K124" s="501"/>
      <c r="L124" s="501"/>
      <c r="M124" s="501"/>
      <c r="N124" s="501"/>
      <c r="O124" s="501"/>
      <c r="P124" s="501"/>
      <c r="Q124" s="501"/>
      <c r="R124" s="501"/>
      <c r="S124" s="501"/>
      <c r="T124" s="501"/>
      <c r="U124" s="501"/>
      <c r="V124" s="501"/>
      <c r="W124" s="501"/>
      <c r="X124" s="501"/>
      <c r="Y124" s="501"/>
      <c r="Z124" s="501"/>
      <c r="AA124" s="501"/>
      <c r="AB124" s="501"/>
      <c r="AC124" s="501"/>
      <c r="AD124" s="501"/>
      <c r="AE124" s="501"/>
      <c r="AF124" s="501"/>
      <c r="AG124" s="501"/>
      <c r="AH124" s="501"/>
      <c r="AI124" s="501"/>
      <c r="AJ124" s="501"/>
      <c r="AK124" s="501"/>
      <c r="AL124" s="501"/>
      <c r="AM124" s="501"/>
      <c r="AN124" s="501"/>
      <c r="AO124" s="501"/>
      <c r="AP124" s="501"/>
      <c r="AQ124" s="501"/>
    </row>
    <row r="125" spans="1:43" x14ac:dyDescent="0.35">
      <c r="A125" s="501"/>
      <c r="B125" s="501"/>
      <c r="C125" s="501"/>
      <c r="D125" s="501"/>
      <c r="E125" s="501"/>
      <c r="F125" s="501"/>
      <c r="G125" s="501"/>
      <c r="H125" s="501"/>
      <c r="I125" s="501"/>
      <c r="J125" s="501"/>
      <c r="K125" s="501"/>
      <c r="L125" s="501"/>
      <c r="M125" s="501"/>
      <c r="N125" s="501"/>
      <c r="O125" s="501"/>
      <c r="P125" s="501"/>
      <c r="Q125" s="501"/>
      <c r="R125" s="501"/>
      <c r="S125" s="501"/>
      <c r="T125" s="501"/>
      <c r="U125" s="501"/>
      <c r="V125" s="501"/>
      <c r="W125" s="501"/>
      <c r="X125" s="501"/>
      <c r="Y125" s="501"/>
      <c r="Z125" s="501"/>
      <c r="AA125" s="501"/>
      <c r="AB125" s="501"/>
      <c r="AC125" s="501"/>
      <c r="AD125" s="501"/>
      <c r="AE125" s="501"/>
      <c r="AF125" s="501"/>
      <c r="AG125" s="501"/>
      <c r="AH125" s="501"/>
      <c r="AI125" s="501"/>
      <c r="AJ125" s="501"/>
      <c r="AK125" s="501"/>
      <c r="AL125" s="501"/>
      <c r="AM125" s="501"/>
      <c r="AN125" s="501"/>
      <c r="AO125" s="501"/>
      <c r="AP125" s="501"/>
      <c r="AQ125" s="501"/>
    </row>
    <row r="126" spans="1:43" x14ac:dyDescent="0.35">
      <c r="A126" s="501"/>
      <c r="B126" s="501"/>
      <c r="C126" s="501"/>
      <c r="D126" s="501"/>
      <c r="E126" s="501"/>
      <c r="F126" s="501"/>
      <c r="G126" s="501"/>
      <c r="H126" s="501"/>
      <c r="I126" s="501"/>
      <c r="J126" s="501"/>
      <c r="K126" s="501"/>
      <c r="L126" s="501"/>
      <c r="M126" s="501"/>
      <c r="N126" s="501"/>
      <c r="O126" s="501"/>
      <c r="P126" s="501"/>
      <c r="Q126" s="501"/>
      <c r="R126" s="501"/>
      <c r="S126" s="501"/>
      <c r="T126" s="501"/>
      <c r="U126" s="501"/>
      <c r="V126" s="501"/>
      <c r="W126" s="501"/>
      <c r="X126" s="501"/>
      <c r="Y126" s="501"/>
      <c r="Z126" s="501"/>
      <c r="AA126" s="501"/>
      <c r="AB126" s="501"/>
      <c r="AC126" s="501"/>
      <c r="AD126" s="501"/>
      <c r="AE126" s="501"/>
      <c r="AF126" s="501"/>
      <c r="AG126" s="501"/>
      <c r="AH126" s="501"/>
      <c r="AI126" s="501"/>
      <c r="AJ126" s="501"/>
      <c r="AK126" s="501"/>
      <c r="AL126" s="501"/>
      <c r="AM126" s="501"/>
      <c r="AN126" s="501"/>
      <c r="AO126" s="501"/>
      <c r="AP126" s="501"/>
      <c r="AQ126" s="501"/>
    </row>
    <row r="127" spans="1:43" x14ac:dyDescent="0.35">
      <c r="A127" s="501"/>
      <c r="B127" s="501"/>
      <c r="C127" s="501"/>
      <c r="D127" s="501"/>
      <c r="E127" s="501"/>
      <c r="F127" s="501"/>
      <c r="G127" s="501"/>
      <c r="H127" s="501"/>
      <c r="I127" s="501"/>
      <c r="J127" s="501"/>
      <c r="K127" s="501"/>
      <c r="L127" s="501"/>
      <c r="M127" s="501"/>
      <c r="N127" s="501"/>
      <c r="O127" s="501"/>
      <c r="P127" s="501"/>
      <c r="Q127" s="501"/>
      <c r="R127" s="501"/>
      <c r="S127" s="501"/>
      <c r="T127" s="501"/>
      <c r="U127" s="501"/>
      <c r="V127" s="501"/>
      <c r="W127" s="501"/>
      <c r="X127" s="501"/>
      <c r="Y127" s="501"/>
      <c r="Z127" s="501"/>
      <c r="AA127" s="501"/>
      <c r="AB127" s="501"/>
      <c r="AC127" s="501"/>
      <c r="AD127" s="501"/>
      <c r="AE127" s="501"/>
      <c r="AF127" s="501"/>
      <c r="AG127" s="501"/>
      <c r="AH127" s="501"/>
      <c r="AI127" s="501"/>
      <c r="AJ127" s="501"/>
      <c r="AK127" s="501"/>
      <c r="AL127" s="501"/>
      <c r="AM127" s="501"/>
      <c r="AN127" s="501"/>
      <c r="AO127" s="501"/>
      <c r="AP127" s="501"/>
      <c r="AQ127" s="501"/>
    </row>
    <row r="128" spans="1:43" x14ac:dyDescent="0.35">
      <c r="A128" s="501"/>
      <c r="B128" s="501"/>
      <c r="C128" s="501"/>
      <c r="D128" s="501"/>
      <c r="E128" s="501"/>
      <c r="F128" s="501"/>
      <c r="G128" s="501"/>
      <c r="H128" s="501"/>
      <c r="I128" s="501"/>
      <c r="J128" s="501"/>
      <c r="K128" s="501"/>
      <c r="L128" s="501"/>
      <c r="M128" s="501"/>
      <c r="N128" s="501"/>
      <c r="O128" s="501"/>
      <c r="P128" s="501"/>
      <c r="Q128" s="501"/>
      <c r="R128" s="501"/>
      <c r="S128" s="501"/>
      <c r="T128" s="501"/>
      <c r="U128" s="501"/>
      <c r="V128" s="501"/>
      <c r="W128" s="501"/>
      <c r="X128" s="501"/>
      <c r="Y128" s="501"/>
      <c r="Z128" s="501"/>
      <c r="AA128" s="501"/>
      <c r="AB128" s="501"/>
      <c r="AC128" s="501"/>
      <c r="AD128" s="501"/>
      <c r="AE128" s="501"/>
      <c r="AF128" s="501"/>
      <c r="AG128" s="501"/>
      <c r="AH128" s="501"/>
      <c r="AI128" s="501"/>
      <c r="AJ128" s="501"/>
      <c r="AK128" s="501"/>
      <c r="AL128" s="501"/>
      <c r="AM128" s="501"/>
      <c r="AN128" s="501"/>
      <c r="AO128" s="501"/>
      <c r="AP128" s="501"/>
      <c r="AQ128" s="501"/>
    </row>
    <row r="129" spans="1:43" x14ac:dyDescent="0.35">
      <c r="A129" s="501"/>
      <c r="B129" s="501"/>
      <c r="C129" s="501"/>
      <c r="D129" s="501"/>
      <c r="E129" s="501"/>
      <c r="F129" s="501"/>
      <c r="G129" s="501"/>
      <c r="H129" s="501"/>
      <c r="I129" s="501"/>
      <c r="J129" s="501"/>
      <c r="K129" s="501"/>
      <c r="L129" s="501"/>
      <c r="M129" s="501"/>
      <c r="N129" s="501"/>
      <c r="O129" s="501"/>
      <c r="P129" s="501"/>
      <c r="Q129" s="501"/>
      <c r="R129" s="501"/>
      <c r="S129" s="501"/>
      <c r="T129" s="501"/>
      <c r="U129" s="501"/>
      <c r="V129" s="501"/>
      <c r="W129" s="501"/>
      <c r="X129" s="501"/>
      <c r="Y129" s="501"/>
      <c r="Z129" s="501"/>
      <c r="AA129" s="501"/>
      <c r="AB129" s="501"/>
      <c r="AC129" s="501"/>
      <c r="AD129" s="501"/>
      <c r="AE129" s="501"/>
      <c r="AF129" s="501"/>
      <c r="AG129" s="501"/>
      <c r="AH129" s="501"/>
      <c r="AI129" s="501"/>
      <c r="AJ129" s="501"/>
      <c r="AK129" s="501"/>
      <c r="AL129" s="501"/>
      <c r="AM129" s="501"/>
      <c r="AN129" s="501"/>
      <c r="AO129" s="501"/>
      <c r="AP129" s="501"/>
      <c r="AQ129" s="501"/>
    </row>
    <row r="130" spans="1:43" x14ac:dyDescent="0.35">
      <c r="A130" s="501"/>
      <c r="B130" s="501"/>
      <c r="C130" s="501"/>
      <c r="D130" s="501"/>
      <c r="E130" s="501"/>
      <c r="F130" s="501"/>
      <c r="G130" s="501"/>
      <c r="H130" s="501"/>
      <c r="I130" s="501"/>
      <c r="J130" s="501"/>
      <c r="K130" s="501"/>
      <c r="L130" s="501"/>
      <c r="M130" s="501"/>
      <c r="N130" s="501"/>
      <c r="O130" s="501"/>
      <c r="P130" s="501"/>
      <c r="Q130" s="501"/>
      <c r="R130" s="501"/>
      <c r="S130" s="501"/>
      <c r="T130" s="501"/>
      <c r="U130" s="501"/>
      <c r="V130" s="501"/>
      <c r="W130" s="501"/>
      <c r="X130" s="501"/>
      <c r="Y130" s="501"/>
      <c r="Z130" s="501"/>
      <c r="AA130" s="501"/>
      <c r="AB130" s="501"/>
      <c r="AC130" s="501"/>
      <c r="AD130" s="501"/>
      <c r="AE130" s="501"/>
      <c r="AF130" s="501"/>
      <c r="AG130" s="501"/>
      <c r="AH130" s="501"/>
      <c r="AI130" s="501"/>
      <c r="AJ130" s="501"/>
      <c r="AK130" s="501"/>
      <c r="AL130" s="501"/>
      <c r="AM130" s="501"/>
      <c r="AN130" s="501"/>
      <c r="AO130" s="501"/>
      <c r="AP130" s="501"/>
      <c r="AQ130" s="501"/>
    </row>
    <row r="131" spans="1:43" x14ac:dyDescent="0.35">
      <c r="A131" s="501"/>
      <c r="B131" s="501"/>
      <c r="C131" s="501"/>
      <c r="D131" s="501"/>
      <c r="E131" s="501"/>
      <c r="F131" s="501"/>
      <c r="G131" s="501"/>
      <c r="H131" s="501"/>
      <c r="I131" s="501"/>
      <c r="J131" s="501"/>
      <c r="K131" s="501"/>
      <c r="L131" s="501"/>
      <c r="M131" s="501"/>
      <c r="N131" s="501"/>
      <c r="O131" s="501"/>
      <c r="P131" s="501"/>
      <c r="Q131" s="501"/>
      <c r="R131" s="501"/>
      <c r="S131" s="501"/>
      <c r="T131" s="501"/>
      <c r="U131" s="501"/>
      <c r="V131" s="501"/>
      <c r="W131" s="501"/>
      <c r="X131" s="501"/>
      <c r="Y131" s="501"/>
      <c r="Z131" s="501"/>
      <c r="AA131" s="501"/>
      <c r="AB131" s="501"/>
      <c r="AC131" s="501"/>
      <c r="AD131" s="501"/>
      <c r="AE131" s="501"/>
      <c r="AF131" s="501"/>
      <c r="AG131" s="501"/>
      <c r="AH131" s="501"/>
      <c r="AI131" s="501"/>
      <c r="AJ131" s="501"/>
      <c r="AK131" s="501"/>
      <c r="AL131" s="501"/>
      <c r="AM131" s="501"/>
      <c r="AN131" s="501"/>
      <c r="AO131" s="501"/>
      <c r="AP131" s="501"/>
      <c r="AQ131" s="501"/>
    </row>
    <row r="132" spans="1:43" x14ac:dyDescent="0.35">
      <c r="A132" s="501"/>
      <c r="B132" s="501"/>
      <c r="C132" s="501"/>
      <c r="D132" s="501"/>
      <c r="E132" s="501"/>
      <c r="F132" s="501"/>
      <c r="G132" s="501"/>
      <c r="H132" s="501"/>
      <c r="I132" s="501"/>
      <c r="J132" s="501"/>
      <c r="K132" s="501"/>
      <c r="L132" s="501"/>
      <c r="M132" s="501"/>
      <c r="N132" s="501"/>
      <c r="O132" s="501"/>
      <c r="P132" s="501"/>
      <c r="Q132" s="501"/>
      <c r="R132" s="501"/>
      <c r="S132" s="501"/>
      <c r="T132" s="501"/>
      <c r="U132" s="501"/>
      <c r="V132" s="501"/>
      <c r="W132" s="501"/>
      <c r="X132" s="501"/>
      <c r="Y132" s="501"/>
      <c r="Z132" s="501"/>
      <c r="AA132" s="501"/>
      <c r="AB132" s="501"/>
      <c r="AC132" s="501"/>
      <c r="AD132" s="501"/>
      <c r="AE132" s="501"/>
      <c r="AF132" s="501"/>
      <c r="AG132" s="501"/>
      <c r="AH132" s="501"/>
      <c r="AI132" s="501"/>
      <c r="AJ132" s="501"/>
      <c r="AK132" s="501"/>
      <c r="AL132" s="501"/>
      <c r="AM132" s="501"/>
      <c r="AN132" s="501"/>
      <c r="AO132" s="501"/>
      <c r="AP132" s="501"/>
      <c r="AQ132" s="501"/>
    </row>
    <row r="133" spans="1:43" x14ac:dyDescent="0.35">
      <c r="A133" s="501"/>
      <c r="B133" s="501"/>
      <c r="C133" s="501"/>
      <c r="D133" s="501"/>
      <c r="E133" s="501"/>
      <c r="F133" s="501"/>
      <c r="G133" s="501"/>
      <c r="H133" s="501"/>
      <c r="I133" s="501"/>
      <c r="J133" s="501"/>
      <c r="K133" s="501"/>
      <c r="L133" s="501"/>
      <c r="M133" s="501"/>
      <c r="N133" s="501"/>
      <c r="O133" s="501"/>
      <c r="P133" s="501"/>
      <c r="Q133" s="501"/>
      <c r="R133" s="501"/>
      <c r="S133" s="501"/>
      <c r="T133" s="501"/>
      <c r="U133" s="501"/>
      <c r="V133" s="501"/>
      <c r="W133" s="501"/>
      <c r="X133" s="501"/>
      <c r="Y133" s="501"/>
      <c r="Z133" s="501"/>
      <c r="AA133" s="501"/>
      <c r="AB133" s="501"/>
      <c r="AC133" s="501"/>
      <c r="AD133" s="501"/>
      <c r="AE133" s="501"/>
      <c r="AF133" s="501"/>
      <c r="AG133" s="501"/>
      <c r="AH133" s="501"/>
      <c r="AI133" s="501"/>
      <c r="AJ133" s="501"/>
      <c r="AK133" s="501"/>
      <c r="AL133" s="501"/>
      <c r="AM133" s="501"/>
      <c r="AN133" s="501"/>
      <c r="AO133" s="501"/>
      <c r="AP133" s="501"/>
      <c r="AQ133" s="501"/>
    </row>
    <row r="134" spans="1:43" x14ac:dyDescent="0.35">
      <c r="A134" s="501"/>
      <c r="B134" s="501"/>
      <c r="C134" s="501"/>
      <c r="D134" s="501"/>
      <c r="E134" s="501"/>
      <c r="F134" s="501"/>
      <c r="G134" s="501"/>
      <c r="H134" s="501"/>
      <c r="I134" s="501"/>
      <c r="J134" s="501"/>
      <c r="K134" s="501"/>
      <c r="L134" s="501"/>
      <c r="M134" s="501"/>
      <c r="N134" s="501"/>
      <c r="O134" s="501"/>
      <c r="P134" s="501"/>
      <c r="Q134" s="501"/>
      <c r="R134" s="501"/>
      <c r="S134" s="501"/>
      <c r="T134" s="501"/>
      <c r="U134" s="501"/>
      <c r="V134" s="501"/>
      <c r="W134" s="501"/>
      <c r="X134" s="501"/>
      <c r="Y134" s="501"/>
      <c r="Z134" s="501"/>
      <c r="AA134" s="501"/>
      <c r="AB134" s="501"/>
      <c r="AC134" s="501"/>
      <c r="AD134" s="501"/>
      <c r="AE134" s="501"/>
      <c r="AF134" s="501"/>
      <c r="AG134" s="501"/>
      <c r="AH134" s="501"/>
      <c r="AI134" s="501"/>
      <c r="AJ134" s="501"/>
      <c r="AK134" s="501"/>
      <c r="AL134" s="501"/>
      <c r="AM134" s="501"/>
      <c r="AN134" s="501"/>
      <c r="AO134" s="501"/>
      <c r="AP134" s="501"/>
      <c r="AQ134" s="501"/>
    </row>
    <row r="135" spans="1:43" x14ac:dyDescent="0.35">
      <c r="A135" s="501"/>
      <c r="B135" s="501"/>
      <c r="C135" s="501"/>
      <c r="D135" s="501"/>
      <c r="E135" s="501"/>
      <c r="F135" s="501"/>
      <c r="G135" s="501"/>
      <c r="H135" s="501"/>
      <c r="I135" s="501"/>
      <c r="J135" s="501"/>
      <c r="K135" s="501"/>
      <c r="L135" s="501"/>
      <c r="M135" s="501"/>
      <c r="N135" s="501"/>
      <c r="O135" s="501"/>
      <c r="P135" s="501"/>
      <c r="Q135" s="501"/>
      <c r="R135" s="501"/>
      <c r="S135" s="501"/>
      <c r="T135" s="501"/>
      <c r="U135" s="501"/>
      <c r="V135" s="501"/>
      <c r="W135" s="501"/>
      <c r="X135" s="501"/>
      <c r="Y135" s="501"/>
      <c r="Z135" s="501"/>
      <c r="AA135" s="501"/>
      <c r="AB135" s="501"/>
      <c r="AC135" s="501"/>
      <c r="AD135" s="501"/>
      <c r="AE135" s="501"/>
      <c r="AF135" s="501"/>
      <c r="AG135" s="501"/>
      <c r="AH135" s="501"/>
      <c r="AI135" s="501"/>
      <c r="AJ135" s="501"/>
      <c r="AK135" s="501"/>
      <c r="AL135" s="501"/>
      <c r="AM135" s="501"/>
      <c r="AN135" s="501"/>
      <c r="AO135" s="501"/>
      <c r="AP135" s="501"/>
      <c r="AQ135" s="501"/>
    </row>
    <row r="136" spans="1:43" x14ac:dyDescent="0.35">
      <c r="A136" s="501"/>
      <c r="B136" s="501"/>
      <c r="C136" s="501"/>
      <c r="D136" s="501"/>
      <c r="E136" s="501"/>
      <c r="F136" s="501"/>
      <c r="G136" s="501"/>
      <c r="H136" s="501"/>
      <c r="I136" s="501"/>
      <c r="J136" s="501"/>
      <c r="K136" s="501"/>
      <c r="L136" s="501"/>
      <c r="M136" s="501"/>
      <c r="N136" s="501"/>
      <c r="O136" s="501"/>
      <c r="P136" s="501"/>
      <c r="Q136" s="501"/>
      <c r="R136" s="501"/>
      <c r="S136" s="501"/>
      <c r="T136" s="501"/>
      <c r="U136" s="501"/>
      <c r="V136" s="501"/>
      <c r="W136" s="501"/>
      <c r="X136" s="501"/>
      <c r="Y136" s="501"/>
      <c r="Z136" s="501"/>
      <c r="AA136" s="501"/>
      <c r="AB136" s="501"/>
      <c r="AC136" s="501"/>
      <c r="AD136" s="501"/>
      <c r="AE136" s="501"/>
      <c r="AF136" s="501"/>
      <c r="AG136" s="501"/>
      <c r="AH136" s="501"/>
      <c r="AI136" s="501"/>
      <c r="AJ136" s="501"/>
      <c r="AK136" s="501"/>
      <c r="AL136" s="501"/>
      <c r="AM136" s="501"/>
      <c r="AN136" s="501"/>
      <c r="AO136" s="501"/>
      <c r="AP136" s="501"/>
      <c r="AQ136" s="501"/>
    </row>
    <row r="137" spans="1:43" x14ac:dyDescent="0.35">
      <c r="A137" s="501"/>
      <c r="B137" s="501"/>
      <c r="C137" s="501"/>
      <c r="D137" s="501"/>
      <c r="E137" s="501"/>
      <c r="F137" s="501"/>
      <c r="G137" s="501"/>
      <c r="H137" s="501"/>
      <c r="I137" s="501"/>
      <c r="J137" s="501"/>
      <c r="K137" s="501"/>
      <c r="L137" s="501"/>
      <c r="M137" s="501"/>
      <c r="N137" s="501"/>
      <c r="O137" s="501"/>
      <c r="P137" s="501"/>
      <c r="Q137" s="501"/>
      <c r="R137" s="501"/>
      <c r="S137" s="501"/>
      <c r="T137" s="501"/>
      <c r="U137" s="501"/>
      <c r="V137" s="501"/>
      <c r="W137" s="501"/>
      <c r="X137" s="501"/>
      <c r="Y137" s="501"/>
      <c r="Z137" s="501"/>
      <c r="AA137" s="501"/>
      <c r="AB137" s="501"/>
      <c r="AC137" s="501"/>
      <c r="AD137" s="501"/>
      <c r="AE137" s="501"/>
      <c r="AF137" s="501"/>
      <c r="AG137" s="501"/>
      <c r="AH137" s="501"/>
      <c r="AI137" s="501"/>
      <c r="AJ137" s="501"/>
      <c r="AK137" s="501"/>
      <c r="AL137" s="501"/>
      <c r="AM137" s="501"/>
      <c r="AN137" s="501"/>
      <c r="AO137" s="501"/>
      <c r="AP137" s="501"/>
      <c r="AQ137" s="501"/>
    </row>
    <row r="138" spans="1:43" x14ac:dyDescent="0.35">
      <c r="A138" s="501"/>
      <c r="B138" s="501"/>
      <c r="C138" s="501"/>
      <c r="D138" s="501"/>
      <c r="E138" s="501"/>
      <c r="F138" s="501"/>
      <c r="G138" s="501"/>
      <c r="H138" s="501"/>
      <c r="I138" s="501"/>
      <c r="J138" s="501"/>
      <c r="K138" s="501"/>
      <c r="L138" s="501"/>
      <c r="M138" s="501"/>
      <c r="N138" s="501"/>
      <c r="O138" s="501"/>
      <c r="P138" s="501"/>
      <c r="Q138" s="501"/>
      <c r="R138" s="501"/>
      <c r="S138" s="501"/>
      <c r="T138" s="501"/>
      <c r="U138" s="501"/>
      <c r="V138" s="501"/>
      <c r="W138" s="501"/>
      <c r="X138" s="501"/>
      <c r="Y138" s="501"/>
      <c r="Z138" s="501"/>
      <c r="AA138" s="501"/>
      <c r="AB138" s="501"/>
      <c r="AC138" s="501"/>
      <c r="AD138" s="501"/>
      <c r="AE138" s="501"/>
      <c r="AF138" s="501"/>
      <c r="AG138" s="501"/>
      <c r="AH138" s="501"/>
      <c r="AI138" s="501"/>
      <c r="AJ138" s="501"/>
      <c r="AK138" s="501"/>
      <c r="AL138" s="501"/>
      <c r="AM138" s="501"/>
      <c r="AN138" s="501"/>
      <c r="AO138" s="501"/>
      <c r="AP138" s="501"/>
      <c r="AQ138" s="501"/>
    </row>
    <row r="139" spans="1:43" x14ac:dyDescent="0.35">
      <c r="A139" s="501"/>
      <c r="B139" s="501"/>
      <c r="C139" s="501"/>
      <c r="D139" s="501"/>
      <c r="E139" s="501"/>
      <c r="F139" s="501"/>
      <c r="G139" s="501"/>
      <c r="H139" s="501"/>
      <c r="I139" s="501"/>
      <c r="J139" s="501"/>
      <c r="K139" s="501"/>
      <c r="L139" s="501"/>
      <c r="M139" s="501"/>
      <c r="N139" s="501"/>
      <c r="O139" s="501"/>
      <c r="P139" s="501"/>
      <c r="Q139" s="501"/>
      <c r="R139" s="501"/>
      <c r="S139" s="501"/>
      <c r="T139" s="501"/>
      <c r="U139" s="501"/>
      <c r="V139" s="501"/>
      <c r="W139" s="501"/>
      <c r="X139" s="501"/>
      <c r="Y139" s="501"/>
      <c r="Z139" s="501"/>
      <c r="AA139" s="501"/>
      <c r="AB139" s="501"/>
      <c r="AC139" s="501"/>
      <c r="AD139" s="501"/>
      <c r="AE139" s="501"/>
      <c r="AF139" s="501"/>
      <c r="AG139" s="501"/>
      <c r="AH139" s="501"/>
      <c r="AI139" s="501"/>
      <c r="AJ139" s="501"/>
      <c r="AK139" s="501"/>
      <c r="AL139" s="501"/>
      <c r="AM139" s="501"/>
      <c r="AN139" s="501"/>
      <c r="AO139" s="501"/>
      <c r="AP139" s="501"/>
      <c r="AQ139" s="501"/>
    </row>
    <row r="140" spans="1:43" x14ac:dyDescent="0.35">
      <c r="A140" s="501"/>
      <c r="B140" s="501"/>
      <c r="C140" s="501"/>
      <c r="D140" s="501"/>
      <c r="E140" s="501"/>
      <c r="F140" s="501"/>
      <c r="G140" s="501"/>
      <c r="H140" s="501"/>
      <c r="I140" s="501"/>
      <c r="J140" s="501"/>
      <c r="K140" s="501"/>
      <c r="L140" s="501"/>
      <c r="M140" s="501"/>
      <c r="N140" s="501"/>
      <c r="O140" s="501"/>
      <c r="P140" s="501"/>
      <c r="Q140" s="501"/>
      <c r="R140" s="501"/>
      <c r="S140" s="501"/>
      <c r="T140" s="501"/>
      <c r="U140" s="501"/>
      <c r="V140" s="501"/>
      <c r="W140" s="501"/>
      <c r="X140" s="501"/>
      <c r="Y140" s="501"/>
      <c r="Z140" s="501"/>
      <c r="AA140" s="501"/>
      <c r="AB140" s="501"/>
      <c r="AC140" s="501"/>
      <c r="AD140" s="501"/>
      <c r="AE140" s="501"/>
      <c r="AF140" s="501"/>
      <c r="AG140" s="501"/>
      <c r="AH140" s="501"/>
      <c r="AI140" s="501"/>
      <c r="AJ140" s="501"/>
      <c r="AK140" s="501"/>
      <c r="AL140" s="501"/>
      <c r="AM140" s="501"/>
      <c r="AN140" s="501"/>
      <c r="AO140" s="501"/>
      <c r="AP140" s="501"/>
      <c r="AQ140" s="501"/>
    </row>
    <row r="141" spans="1:43" x14ac:dyDescent="0.35">
      <c r="A141" s="501"/>
      <c r="B141" s="501"/>
      <c r="C141" s="501"/>
      <c r="D141" s="501"/>
      <c r="E141" s="501"/>
      <c r="F141" s="501"/>
      <c r="G141" s="501"/>
      <c r="H141" s="501"/>
      <c r="I141" s="501"/>
      <c r="J141" s="501"/>
      <c r="K141" s="501"/>
      <c r="L141" s="501"/>
      <c r="M141" s="501"/>
      <c r="N141" s="501"/>
      <c r="O141" s="501"/>
      <c r="P141" s="501"/>
      <c r="Q141" s="501"/>
      <c r="R141" s="501"/>
      <c r="S141" s="501"/>
      <c r="T141" s="501"/>
      <c r="U141" s="501"/>
      <c r="V141" s="501"/>
      <c r="W141" s="501"/>
      <c r="X141" s="501"/>
      <c r="Y141" s="501"/>
      <c r="Z141" s="501"/>
      <c r="AA141" s="501"/>
      <c r="AB141" s="501"/>
      <c r="AC141" s="501"/>
      <c r="AD141" s="501"/>
      <c r="AE141" s="501"/>
      <c r="AF141" s="501"/>
      <c r="AG141" s="501"/>
      <c r="AH141" s="501"/>
      <c r="AI141" s="501"/>
      <c r="AJ141" s="501"/>
      <c r="AK141" s="501"/>
      <c r="AL141" s="501"/>
      <c r="AM141" s="501"/>
      <c r="AN141" s="501"/>
      <c r="AO141" s="501"/>
      <c r="AP141" s="501"/>
      <c r="AQ141" s="501"/>
    </row>
    <row r="142" spans="1:43" x14ac:dyDescent="0.35">
      <c r="A142" s="501"/>
      <c r="B142" s="501"/>
      <c r="C142" s="501"/>
      <c r="D142" s="501"/>
      <c r="E142" s="501"/>
      <c r="F142" s="501"/>
      <c r="G142" s="501"/>
      <c r="H142" s="501"/>
      <c r="I142" s="501"/>
      <c r="J142" s="501"/>
      <c r="K142" s="501"/>
      <c r="L142" s="501"/>
      <c r="M142" s="501"/>
      <c r="N142" s="501"/>
      <c r="O142" s="501"/>
      <c r="P142" s="501"/>
      <c r="Q142" s="501"/>
      <c r="R142" s="501"/>
      <c r="S142" s="501"/>
      <c r="T142" s="501"/>
      <c r="U142" s="501"/>
      <c r="V142" s="501"/>
      <c r="W142" s="501"/>
      <c r="X142" s="501"/>
      <c r="Y142" s="501"/>
      <c r="Z142" s="501"/>
      <c r="AA142" s="501"/>
      <c r="AB142" s="501"/>
      <c r="AC142" s="501"/>
      <c r="AD142" s="501"/>
      <c r="AE142" s="501"/>
      <c r="AF142" s="501"/>
      <c r="AG142" s="501"/>
      <c r="AH142" s="501"/>
      <c r="AI142" s="501"/>
      <c r="AJ142" s="501"/>
      <c r="AK142" s="501"/>
      <c r="AL142" s="501"/>
      <c r="AM142" s="501"/>
      <c r="AN142" s="501"/>
      <c r="AO142" s="501"/>
      <c r="AP142" s="501"/>
      <c r="AQ142" s="501"/>
    </row>
    <row r="143" spans="1:43" x14ac:dyDescent="0.35">
      <c r="A143" s="501"/>
      <c r="B143" s="501"/>
      <c r="C143" s="501"/>
      <c r="D143" s="501"/>
      <c r="E143" s="501"/>
      <c r="F143" s="501"/>
      <c r="G143" s="501"/>
      <c r="H143" s="501"/>
      <c r="I143" s="501"/>
      <c r="J143" s="501"/>
      <c r="K143" s="501"/>
      <c r="L143" s="501"/>
      <c r="M143" s="501"/>
      <c r="N143" s="501"/>
      <c r="O143" s="501"/>
      <c r="P143" s="501"/>
      <c r="Q143" s="501"/>
      <c r="R143" s="501"/>
      <c r="S143" s="501"/>
      <c r="T143" s="501"/>
      <c r="U143" s="501"/>
      <c r="V143" s="501"/>
      <c r="W143" s="501"/>
      <c r="X143" s="501"/>
      <c r="Y143" s="501"/>
      <c r="Z143" s="501"/>
      <c r="AA143" s="501"/>
      <c r="AB143" s="501"/>
      <c r="AC143" s="501"/>
      <c r="AD143" s="501"/>
      <c r="AE143" s="501"/>
      <c r="AF143" s="501"/>
      <c r="AG143" s="501"/>
      <c r="AH143" s="501"/>
      <c r="AI143" s="501"/>
      <c r="AJ143" s="501"/>
      <c r="AK143" s="501"/>
      <c r="AL143" s="501"/>
      <c r="AM143" s="501"/>
      <c r="AN143" s="501"/>
      <c r="AO143" s="501"/>
      <c r="AP143" s="501"/>
      <c r="AQ143" s="501"/>
    </row>
    <row r="144" spans="1:43" x14ac:dyDescent="0.35">
      <c r="A144" s="501"/>
      <c r="B144" s="501"/>
      <c r="C144" s="501"/>
      <c r="D144" s="501"/>
      <c r="E144" s="501"/>
      <c r="F144" s="501"/>
      <c r="G144" s="501"/>
      <c r="H144" s="501"/>
      <c r="I144" s="501"/>
      <c r="J144" s="501"/>
      <c r="K144" s="501"/>
      <c r="L144" s="501"/>
      <c r="M144" s="501"/>
      <c r="N144" s="501"/>
      <c r="O144" s="501"/>
      <c r="P144" s="501"/>
      <c r="Q144" s="501"/>
      <c r="R144" s="501"/>
      <c r="S144" s="501"/>
      <c r="T144" s="501"/>
      <c r="U144" s="501"/>
      <c r="V144" s="501"/>
      <c r="W144" s="501"/>
      <c r="X144" s="501"/>
      <c r="Y144" s="501"/>
      <c r="Z144" s="501"/>
      <c r="AA144" s="501"/>
      <c r="AB144" s="501"/>
      <c r="AC144" s="501"/>
      <c r="AD144" s="501"/>
      <c r="AE144" s="501"/>
      <c r="AF144" s="501"/>
      <c r="AG144" s="501"/>
      <c r="AH144" s="501"/>
      <c r="AI144" s="501"/>
      <c r="AJ144" s="501"/>
      <c r="AK144" s="501"/>
      <c r="AL144" s="501"/>
      <c r="AM144" s="501"/>
      <c r="AN144" s="501"/>
      <c r="AO144" s="501"/>
      <c r="AP144" s="501"/>
      <c r="AQ144" s="501"/>
    </row>
    <row r="145" spans="1:43" x14ac:dyDescent="0.35">
      <c r="A145" s="501"/>
      <c r="B145" s="501"/>
      <c r="C145" s="501"/>
      <c r="D145" s="501"/>
      <c r="E145" s="501"/>
      <c r="F145" s="501"/>
      <c r="G145" s="501"/>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row>
    <row r="146" spans="1:43" x14ac:dyDescent="0.35">
      <c r="A146" s="501"/>
      <c r="B146" s="501"/>
      <c r="C146" s="501"/>
      <c r="D146" s="501"/>
      <c r="E146" s="501"/>
      <c r="F146" s="501"/>
      <c r="G146" s="501"/>
      <c r="H146" s="501"/>
      <c r="I146" s="501"/>
      <c r="J146" s="501"/>
      <c r="K146" s="501"/>
      <c r="L146" s="501"/>
      <c r="M146" s="501"/>
      <c r="N146" s="501"/>
      <c r="O146" s="501"/>
      <c r="P146" s="501"/>
      <c r="Q146" s="501"/>
      <c r="R146" s="501"/>
      <c r="S146" s="501"/>
      <c r="T146" s="501"/>
      <c r="U146" s="501"/>
      <c r="V146" s="501"/>
      <c r="W146" s="501"/>
      <c r="X146" s="501"/>
      <c r="Y146" s="501"/>
      <c r="Z146" s="501"/>
      <c r="AA146" s="501"/>
      <c r="AB146" s="501"/>
      <c r="AC146" s="501"/>
      <c r="AD146" s="501"/>
      <c r="AE146" s="501"/>
      <c r="AF146" s="501"/>
      <c r="AG146" s="501"/>
      <c r="AH146" s="501"/>
      <c r="AI146" s="501"/>
      <c r="AJ146" s="501"/>
      <c r="AK146" s="501"/>
      <c r="AL146" s="501"/>
      <c r="AM146" s="501"/>
      <c r="AN146" s="501"/>
      <c r="AO146" s="501"/>
      <c r="AP146" s="501"/>
      <c r="AQ146" s="501"/>
    </row>
    <row r="147" spans="1:43" x14ac:dyDescent="0.35">
      <c r="A147" s="501"/>
      <c r="B147" s="501"/>
      <c r="C147" s="501"/>
      <c r="D147" s="501"/>
      <c r="E147" s="501"/>
      <c r="F147" s="501"/>
      <c r="G147" s="501"/>
      <c r="H147" s="501"/>
      <c r="I147" s="501"/>
      <c r="J147" s="501"/>
      <c r="K147" s="501"/>
      <c r="L147" s="501"/>
      <c r="M147" s="501"/>
      <c r="N147" s="501"/>
      <c r="O147" s="501"/>
      <c r="P147" s="501"/>
      <c r="Q147" s="501"/>
      <c r="R147" s="501"/>
      <c r="S147" s="501"/>
      <c r="T147" s="501"/>
      <c r="U147" s="501"/>
      <c r="V147" s="501"/>
      <c r="W147" s="501"/>
      <c r="X147" s="501"/>
      <c r="Y147" s="501"/>
      <c r="Z147" s="501"/>
      <c r="AA147" s="501"/>
      <c r="AB147" s="501"/>
      <c r="AC147" s="501"/>
      <c r="AD147" s="501"/>
      <c r="AE147" s="501"/>
      <c r="AF147" s="501"/>
      <c r="AG147" s="501"/>
      <c r="AH147" s="501"/>
      <c r="AI147" s="501"/>
      <c r="AJ147" s="501"/>
      <c r="AK147" s="501"/>
      <c r="AL147" s="501"/>
      <c r="AM147" s="501"/>
      <c r="AN147" s="501"/>
      <c r="AO147" s="501"/>
      <c r="AP147" s="501"/>
      <c r="AQ147" s="501"/>
    </row>
    <row r="148" spans="1:43" x14ac:dyDescent="0.35">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1"/>
      <c r="AK148" s="501"/>
      <c r="AL148" s="501"/>
      <c r="AM148" s="501"/>
      <c r="AN148" s="501"/>
      <c r="AO148" s="501"/>
      <c r="AP148" s="501"/>
      <c r="AQ148" s="501"/>
    </row>
    <row r="149" spans="1:43" x14ac:dyDescent="0.35">
      <c r="A149" s="501"/>
      <c r="B149" s="501"/>
      <c r="C149" s="501"/>
      <c r="D149" s="501"/>
      <c r="E149" s="501"/>
      <c r="F149" s="501"/>
      <c r="G149" s="501"/>
      <c r="H149" s="501"/>
      <c r="I149" s="501"/>
      <c r="J149" s="501"/>
      <c r="K149" s="501"/>
      <c r="L149" s="501"/>
      <c r="M149" s="501"/>
      <c r="N149" s="501"/>
      <c r="O149" s="501"/>
      <c r="P149" s="501"/>
      <c r="Q149" s="501"/>
      <c r="R149" s="501"/>
      <c r="S149" s="501"/>
      <c r="T149" s="501"/>
      <c r="U149" s="501"/>
      <c r="V149" s="501"/>
      <c r="W149" s="501"/>
      <c r="X149" s="501"/>
      <c r="Y149" s="501"/>
      <c r="Z149" s="501"/>
      <c r="AA149" s="501"/>
      <c r="AB149" s="501"/>
      <c r="AC149" s="501"/>
      <c r="AD149" s="501"/>
      <c r="AE149" s="501"/>
      <c r="AF149" s="501"/>
      <c r="AG149" s="501"/>
      <c r="AH149" s="501"/>
      <c r="AI149" s="501"/>
      <c r="AJ149" s="501"/>
      <c r="AK149" s="501"/>
      <c r="AL149" s="501"/>
      <c r="AM149" s="501"/>
      <c r="AN149" s="501"/>
      <c r="AO149" s="501"/>
      <c r="AP149" s="501"/>
      <c r="AQ149" s="501"/>
    </row>
    <row r="150" spans="1:43" x14ac:dyDescent="0.35">
      <c r="A150" s="501"/>
      <c r="B150" s="501"/>
      <c r="C150" s="501"/>
      <c r="D150" s="501"/>
      <c r="E150" s="501"/>
      <c r="F150" s="501"/>
      <c r="G150" s="501"/>
      <c r="H150" s="501"/>
      <c r="I150" s="501"/>
      <c r="J150" s="501"/>
      <c r="K150" s="501"/>
      <c r="L150" s="501"/>
      <c r="M150" s="501"/>
      <c r="N150" s="501"/>
      <c r="O150" s="501"/>
      <c r="P150" s="501"/>
      <c r="Q150" s="501"/>
      <c r="R150" s="501"/>
      <c r="S150" s="501"/>
      <c r="T150" s="501"/>
      <c r="U150" s="501"/>
      <c r="V150" s="501"/>
      <c r="W150" s="501"/>
      <c r="X150" s="501"/>
      <c r="Y150" s="501"/>
      <c r="Z150" s="501"/>
      <c r="AA150" s="501"/>
      <c r="AB150" s="501"/>
      <c r="AC150" s="501"/>
      <c r="AD150" s="501"/>
      <c r="AE150" s="501"/>
      <c r="AF150" s="501"/>
      <c r="AG150" s="501"/>
      <c r="AH150" s="501"/>
      <c r="AI150" s="501"/>
      <c r="AJ150" s="501"/>
      <c r="AK150" s="501"/>
      <c r="AL150" s="501"/>
      <c r="AM150" s="501"/>
      <c r="AN150" s="501"/>
      <c r="AO150" s="501"/>
      <c r="AP150" s="501"/>
      <c r="AQ150" s="501"/>
    </row>
    <row r="151" spans="1:43" x14ac:dyDescent="0.35">
      <c r="A151" s="501"/>
      <c r="B151" s="501"/>
      <c r="C151" s="501"/>
      <c r="D151" s="501"/>
      <c r="E151" s="501"/>
      <c r="F151" s="501"/>
      <c r="G151" s="501"/>
      <c r="H151" s="501"/>
      <c r="I151" s="501"/>
      <c r="J151" s="501"/>
      <c r="K151" s="501"/>
      <c r="L151" s="501"/>
      <c r="M151" s="501"/>
      <c r="N151" s="501"/>
      <c r="O151" s="501"/>
      <c r="P151" s="501"/>
      <c r="Q151" s="501"/>
      <c r="R151" s="501"/>
      <c r="S151" s="501"/>
      <c r="T151" s="501"/>
      <c r="U151" s="501"/>
      <c r="V151" s="501"/>
      <c r="W151" s="501"/>
      <c r="X151" s="501"/>
      <c r="Y151" s="501"/>
      <c r="Z151" s="501"/>
      <c r="AA151" s="501"/>
      <c r="AB151" s="501"/>
      <c r="AC151" s="501"/>
      <c r="AD151" s="501"/>
      <c r="AE151" s="501"/>
      <c r="AF151" s="501"/>
      <c r="AG151" s="501"/>
      <c r="AH151" s="501"/>
      <c r="AI151" s="501"/>
      <c r="AJ151" s="501"/>
      <c r="AK151" s="501"/>
      <c r="AL151" s="501"/>
      <c r="AM151" s="501"/>
      <c r="AN151" s="501"/>
      <c r="AO151" s="501"/>
      <c r="AP151" s="501"/>
      <c r="AQ151" s="501"/>
    </row>
    <row r="152" spans="1:43" x14ac:dyDescent="0.35">
      <c r="A152" s="501"/>
      <c r="B152" s="501"/>
      <c r="C152" s="501"/>
      <c r="D152" s="501"/>
      <c r="E152" s="501"/>
      <c r="F152" s="501"/>
      <c r="G152" s="501"/>
      <c r="H152" s="501"/>
      <c r="I152" s="501"/>
      <c r="J152" s="501"/>
      <c r="K152" s="501"/>
      <c r="L152" s="501"/>
      <c r="M152" s="501"/>
      <c r="N152" s="501"/>
      <c r="O152" s="501"/>
      <c r="P152" s="501"/>
      <c r="Q152" s="501"/>
      <c r="R152" s="501"/>
      <c r="S152" s="501"/>
      <c r="T152" s="501"/>
      <c r="U152" s="501"/>
      <c r="V152" s="501"/>
      <c r="W152" s="501"/>
      <c r="X152" s="501"/>
      <c r="Y152" s="501"/>
      <c r="Z152" s="501"/>
      <c r="AA152" s="501"/>
      <c r="AB152" s="501"/>
      <c r="AC152" s="501"/>
      <c r="AD152" s="501"/>
      <c r="AE152" s="501"/>
      <c r="AF152" s="501"/>
      <c r="AG152" s="501"/>
      <c r="AH152" s="501"/>
      <c r="AI152" s="501"/>
      <c r="AJ152" s="501"/>
      <c r="AK152" s="501"/>
      <c r="AL152" s="501"/>
      <c r="AM152" s="501"/>
      <c r="AN152" s="501"/>
      <c r="AO152" s="501"/>
      <c r="AP152" s="501"/>
      <c r="AQ152" s="501"/>
    </row>
    <row r="153" spans="1:43" x14ac:dyDescent="0.35">
      <c r="A153" s="501"/>
      <c r="B153" s="501"/>
      <c r="C153" s="501"/>
      <c r="D153" s="501"/>
      <c r="E153" s="501"/>
      <c r="F153" s="501"/>
      <c r="G153" s="501"/>
      <c r="H153" s="501"/>
      <c r="I153" s="501"/>
      <c r="J153" s="501"/>
      <c r="K153" s="501"/>
      <c r="L153" s="501"/>
      <c r="M153" s="501"/>
      <c r="N153" s="501"/>
      <c r="O153" s="501"/>
      <c r="P153" s="501"/>
      <c r="Q153" s="501"/>
      <c r="R153" s="501"/>
      <c r="S153" s="501"/>
      <c r="T153" s="501"/>
      <c r="U153" s="501"/>
      <c r="V153" s="501"/>
      <c r="W153" s="501"/>
      <c r="X153" s="501"/>
      <c r="Y153" s="501"/>
      <c r="Z153" s="501"/>
      <c r="AA153" s="501"/>
      <c r="AB153" s="501"/>
      <c r="AC153" s="501"/>
      <c r="AD153" s="501"/>
      <c r="AE153" s="501"/>
      <c r="AF153" s="501"/>
      <c r="AG153" s="501"/>
      <c r="AH153" s="501"/>
      <c r="AI153" s="501"/>
      <c r="AJ153" s="501"/>
      <c r="AK153" s="501"/>
      <c r="AL153" s="501"/>
      <c r="AM153" s="501"/>
      <c r="AN153" s="501"/>
      <c r="AO153" s="501"/>
      <c r="AP153" s="501"/>
      <c r="AQ153" s="501"/>
    </row>
    <row r="154" spans="1:43" x14ac:dyDescent="0.35">
      <c r="A154" s="501"/>
      <c r="B154" s="501"/>
      <c r="C154" s="501"/>
      <c r="D154" s="501"/>
      <c r="E154" s="501"/>
      <c r="F154" s="501"/>
      <c r="G154" s="501"/>
      <c r="H154" s="501"/>
      <c r="I154" s="501"/>
      <c r="J154" s="501"/>
      <c r="K154" s="501"/>
      <c r="L154" s="501"/>
      <c r="M154" s="501"/>
      <c r="N154" s="501"/>
      <c r="O154" s="501"/>
      <c r="P154" s="501"/>
      <c r="Q154" s="501"/>
      <c r="R154" s="501"/>
      <c r="S154" s="501"/>
      <c r="T154" s="501"/>
      <c r="U154" s="501"/>
      <c r="V154" s="501"/>
      <c r="W154" s="501"/>
      <c r="X154" s="501"/>
      <c r="Y154" s="501"/>
      <c r="Z154" s="501"/>
      <c r="AA154" s="501"/>
      <c r="AB154" s="501"/>
      <c r="AC154" s="501"/>
      <c r="AD154" s="501"/>
      <c r="AE154" s="501"/>
      <c r="AF154" s="501"/>
      <c r="AG154" s="501"/>
      <c r="AH154" s="501"/>
      <c r="AI154" s="501"/>
      <c r="AJ154" s="501"/>
      <c r="AK154" s="501"/>
      <c r="AL154" s="501"/>
      <c r="AM154" s="501"/>
      <c r="AN154" s="501"/>
      <c r="AO154" s="501"/>
      <c r="AP154" s="501"/>
      <c r="AQ154" s="501"/>
    </row>
    <row r="155" spans="1:43" x14ac:dyDescent="0.35">
      <c r="A155" s="501"/>
      <c r="B155" s="501"/>
      <c r="C155" s="501"/>
      <c r="D155" s="501"/>
      <c r="E155" s="501"/>
      <c r="F155" s="501"/>
      <c r="G155" s="501"/>
      <c r="H155" s="501"/>
      <c r="I155" s="501"/>
      <c r="J155" s="501"/>
      <c r="K155" s="501"/>
      <c r="L155" s="501"/>
      <c r="M155" s="501"/>
      <c r="N155" s="501"/>
      <c r="O155" s="501"/>
      <c r="P155" s="501"/>
      <c r="Q155" s="501"/>
      <c r="R155" s="501"/>
      <c r="S155" s="501"/>
      <c r="T155" s="501"/>
      <c r="U155" s="501"/>
      <c r="V155" s="501"/>
      <c r="W155" s="501"/>
      <c r="X155" s="501"/>
      <c r="Y155" s="501"/>
      <c r="Z155" s="501"/>
      <c r="AA155" s="501"/>
      <c r="AB155" s="501"/>
      <c r="AC155" s="501"/>
      <c r="AD155" s="501"/>
      <c r="AE155" s="501"/>
      <c r="AF155" s="501"/>
      <c r="AG155" s="501"/>
      <c r="AH155" s="501"/>
      <c r="AI155" s="501"/>
      <c r="AJ155" s="501"/>
      <c r="AK155" s="501"/>
      <c r="AL155" s="501"/>
      <c r="AM155" s="501"/>
      <c r="AN155" s="501"/>
      <c r="AO155" s="501"/>
      <c r="AP155" s="501"/>
      <c r="AQ155" s="501"/>
    </row>
    <row r="156" spans="1:43" x14ac:dyDescent="0.35">
      <c r="A156" s="501"/>
      <c r="B156" s="501"/>
      <c r="C156" s="501"/>
      <c r="D156" s="501"/>
      <c r="E156" s="501"/>
      <c r="F156" s="501"/>
      <c r="G156" s="501"/>
      <c r="H156" s="501"/>
      <c r="I156" s="501"/>
      <c r="J156" s="501"/>
      <c r="K156" s="501"/>
      <c r="L156" s="501"/>
      <c r="M156" s="501"/>
      <c r="N156" s="501"/>
      <c r="O156" s="501"/>
      <c r="P156" s="501"/>
      <c r="Q156" s="501"/>
      <c r="R156" s="501"/>
      <c r="S156" s="501"/>
      <c r="T156" s="501"/>
      <c r="U156" s="501"/>
      <c r="V156" s="501"/>
      <c r="W156" s="501"/>
      <c r="X156" s="501"/>
      <c r="Y156" s="501"/>
      <c r="Z156" s="501"/>
      <c r="AA156" s="501"/>
      <c r="AB156" s="501"/>
      <c r="AC156" s="501"/>
      <c r="AD156" s="501"/>
      <c r="AE156" s="501"/>
      <c r="AF156" s="501"/>
      <c r="AG156" s="501"/>
      <c r="AH156" s="501"/>
      <c r="AI156" s="501"/>
      <c r="AJ156" s="501"/>
      <c r="AK156" s="501"/>
      <c r="AL156" s="501"/>
      <c r="AM156" s="501"/>
      <c r="AN156" s="501"/>
      <c r="AO156" s="501"/>
      <c r="AP156" s="501"/>
      <c r="AQ156" s="501"/>
    </row>
    <row r="157" spans="1:43" x14ac:dyDescent="0.35">
      <c r="A157" s="501"/>
      <c r="B157" s="501"/>
      <c r="C157" s="501"/>
      <c r="D157" s="501"/>
      <c r="E157" s="501"/>
      <c r="F157" s="501"/>
      <c r="G157" s="501"/>
      <c r="H157" s="501"/>
      <c r="I157" s="501"/>
      <c r="J157" s="501"/>
      <c r="K157" s="501"/>
      <c r="L157" s="501"/>
      <c r="M157" s="501"/>
      <c r="N157" s="501"/>
      <c r="O157" s="501"/>
      <c r="P157" s="501"/>
      <c r="Q157" s="501"/>
      <c r="R157" s="501"/>
      <c r="S157" s="501"/>
      <c r="T157" s="501"/>
      <c r="U157" s="501"/>
      <c r="V157" s="501"/>
      <c r="W157" s="501"/>
      <c r="X157" s="501"/>
      <c r="Y157" s="501"/>
      <c r="Z157" s="501"/>
      <c r="AA157" s="501"/>
      <c r="AB157" s="501"/>
      <c r="AC157" s="501"/>
      <c r="AD157" s="501"/>
      <c r="AE157" s="501"/>
      <c r="AF157" s="501"/>
      <c r="AG157" s="501"/>
      <c r="AH157" s="501"/>
      <c r="AI157" s="501"/>
      <c r="AJ157" s="501"/>
      <c r="AK157" s="501"/>
      <c r="AL157" s="501"/>
      <c r="AM157" s="501"/>
      <c r="AN157" s="501"/>
      <c r="AO157" s="501"/>
      <c r="AP157" s="501"/>
      <c r="AQ157" s="501"/>
    </row>
    <row r="158" spans="1:43" x14ac:dyDescent="0.35">
      <c r="A158" s="501"/>
      <c r="B158" s="501"/>
      <c r="C158" s="501"/>
      <c r="D158" s="501"/>
      <c r="E158" s="501"/>
      <c r="F158" s="501"/>
      <c r="G158" s="501"/>
      <c r="H158" s="501"/>
      <c r="I158" s="501"/>
      <c r="J158" s="501"/>
      <c r="K158" s="501"/>
      <c r="L158" s="501"/>
      <c r="M158" s="501"/>
      <c r="N158" s="501"/>
      <c r="O158" s="501"/>
      <c r="P158" s="501"/>
      <c r="Q158" s="501"/>
      <c r="R158" s="501"/>
      <c r="S158" s="501"/>
      <c r="T158" s="501"/>
      <c r="U158" s="501"/>
      <c r="V158" s="501"/>
      <c r="W158" s="501"/>
      <c r="X158" s="501"/>
      <c r="Y158" s="501"/>
      <c r="Z158" s="501"/>
      <c r="AA158" s="501"/>
      <c r="AB158" s="501"/>
      <c r="AC158" s="501"/>
      <c r="AD158" s="501"/>
      <c r="AE158" s="501"/>
      <c r="AF158" s="501"/>
      <c r="AG158" s="501"/>
      <c r="AH158" s="501"/>
      <c r="AI158" s="501"/>
      <c r="AJ158" s="501"/>
      <c r="AK158" s="501"/>
      <c r="AL158" s="501"/>
      <c r="AM158" s="501"/>
      <c r="AN158" s="501"/>
      <c r="AO158" s="501"/>
      <c r="AP158" s="501"/>
      <c r="AQ158" s="501"/>
    </row>
    <row r="159" spans="1:43" x14ac:dyDescent="0.35">
      <c r="A159" s="501"/>
      <c r="B159" s="501"/>
      <c r="C159" s="501"/>
      <c r="D159" s="501"/>
      <c r="E159" s="501"/>
      <c r="F159" s="501"/>
      <c r="G159" s="501"/>
      <c r="H159" s="501"/>
      <c r="I159" s="501"/>
      <c r="J159" s="501"/>
      <c r="K159" s="501"/>
      <c r="L159" s="501"/>
      <c r="M159" s="501"/>
      <c r="N159" s="501"/>
      <c r="O159" s="501"/>
      <c r="P159" s="501"/>
      <c r="Q159" s="501"/>
      <c r="R159" s="501"/>
      <c r="S159" s="501"/>
      <c r="T159" s="501"/>
      <c r="U159" s="501"/>
      <c r="V159" s="501"/>
      <c r="W159" s="501"/>
      <c r="X159" s="501"/>
      <c r="Y159" s="501"/>
      <c r="Z159" s="501"/>
      <c r="AA159" s="501"/>
      <c r="AB159" s="501"/>
      <c r="AC159" s="501"/>
      <c r="AD159" s="501"/>
      <c r="AE159" s="501"/>
      <c r="AF159" s="501"/>
      <c r="AG159" s="501"/>
      <c r="AH159" s="501"/>
      <c r="AI159" s="501"/>
      <c r="AJ159" s="501"/>
      <c r="AK159" s="501"/>
      <c r="AL159" s="501"/>
      <c r="AM159" s="501"/>
      <c r="AN159" s="501"/>
      <c r="AO159" s="501"/>
      <c r="AP159" s="501"/>
      <c r="AQ159" s="501"/>
    </row>
    <row r="160" spans="1:43" x14ac:dyDescent="0.35">
      <c r="A160" s="501"/>
      <c r="B160" s="501"/>
      <c r="C160" s="501"/>
      <c r="D160" s="501"/>
      <c r="E160" s="501"/>
      <c r="F160" s="501"/>
      <c r="G160" s="501"/>
      <c r="H160" s="501"/>
      <c r="I160" s="501"/>
      <c r="J160" s="501"/>
      <c r="K160" s="501"/>
      <c r="L160" s="501"/>
      <c r="M160" s="501"/>
      <c r="N160" s="501"/>
      <c r="O160" s="501"/>
      <c r="P160" s="501"/>
      <c r="Q160" s="501"/>
      <c r="R160" s="501"/>
      <c r="S160" s="501"/>
      <c r="T160" s="501"/>
      <c r="U160" s="501"/>
      <c r="V160" s="501"/>
      <c r="W160" s="501"/>
      <c r="X160" s="501"/>
      <c r="Y160" s="501"/>
      <c r="Z160" s="501"/>
      <c r="AA160" s="501"/>
      <c r="AB160" s="501"/>
      <c r="AC160" s="501"/>
      <c r="AD160" s="501"/>
      <c r="AE160" s="501"/>
      <c r="AF160" s="501"/>
      <c r="AG160" s="501"/>
      <c r="AH160" s="501"/>
      <c r="AI160" s="501"/>
      <c r="AJ160" s="501"/>
      <c r="AK160" s="501"/>
      <c r="AL160" s="501"/>
      <c r="AM160" s="501"/>
      <c r="AN160" s="501"/>
      <c r="AO160" s="501"/>
      <c r="AP160" s="501"/>
      <c r="AQ160" s="501"/>
    </row>
    <row r="161" spans="1:43" x14ac:dyDescent="0.35">
      <c r="A161" s="501"/>
      <c r="B161" s="501"/>
      <c r="C161" s="501"/>
      <c r="D161" s="501"/>
      <c r="E161" s="501"/>
      <c r="F161" s="501"/>
      <c r="G161" s="501"/>
      <c r="H161" s="501"/>
      <c r="I161" s="501"/>
      <c r="J161" s="501"/>
      <c r="K161" s="501"/>
      <c r="L161" s="501"/>
      <c r="M161" s="501"/>
      <c r="N161" s="501"/>
      <c r="O161" s="501"/>
      <c r="P161" s="501"/>
      <c r="Q161" s="501"/>
      <c r="R161" s="501"/>
      <c r="S161" s="501"/>
      <c r="T161" s="501"/>
      <c r="U161" s="501"/>
      <c r="V161" s="501"/>
      <c r="W161" s="501"/>
      <c r="X161" s="501"/>
      <c r="Y161" s="501"/>
      <c r="Z161" s="501"/>
      <c r="AA161" s="501"/>
      <c r="AB161" s="501"/>
      <c r="AC161" s="501"/>
      <c r="AD161" s="501"/>
      <c r="AE161" s="501"/>
      <c r="AF161" s="501"/>
      <c r="AG161" s="501"/>
      <c r="AH161" s="501"/>
      <c r="AI161" s="501"/>
      <c r="AJ161" s="501"/>
      <c r="AK161" s="501"/>
      <c r="AL161" s="501"/>
      <c r="AM161" s="501"/>
      <c r="AN161" s="501"/>
      <c r="AO161" s="501"/>
      <c r="AP161" s="501"/>
      <c r="AQ161" s="501"/>
    </row>
    <row r="162" spans="1:43" x14ac:dyDescent="0.35">
      <c r="A162" s="501"/>
      <c r="B162" s="501"/>
      <c r="C162" s="501"/>
      <c r="D162" s="501"/>
      <c r="E162" s="501"/>
      <c r="F162" s="501"/>
      <c r="G162" s="501"/>
      <c r="H162" s="501"/>
      <c r="I162" s="501"/>
      <c r="J162" s="501"/>
      <c r="K162" s="501"/>
      <c r="L162" s="501"/>
      <c r="M162" s="501"/>
      <c r="N162" s="501"/>
      <c r="O162" s="501"/>
      <c r="P162" s="501"/>
      <c r="Q162" s="501"/>
      <c r="R162" s="501"/>
      <c r="S162" s="501"/>
      <c r="T162" s="501"/>
      <c r="U162" s="501"/>
      <c r="V162" s="501"/>
      <c r="W162" s="501"/>
      <c r="X162" s="501"/>
      <c r="Y162" s="501"/>
      <c r="Z162" s="501"/>
      <c r="AA162" s="501"/>
      <c r="AB162" s="501"/>
      <c r="AC162" s="501"/>
      <c r="AD162" s="501"/>
      <c r="AE162" s="501"/>
      <c r="AF162" s="501"/>
      <c r="AG162" s="501"/>
      <c r="AH162" s="501"/>
      <c r="AI162" s="501"/>
      <c r="AJ162" s="501"/>
      <c r="AK162" s="501"/>
      <c r="AL162" s="501"/>
      <c r="AM162" s="501"/>
      <c r="AN162" s="501"/>
      <c r="AO162" s="501"/>
      <c r="AP162" s="501"/>
      <c r="AQ162" s="501"/>
    </row>
    <row r="163" spans="1:43" x14ac:dyDescent="0.35">
      <c r="A163" s="501"/>
      <c r="B163" s="501"/>
      <c r="C163" s="501"/>
      <c r="D163" s="501"/>
      <c r="E163" s="501"/>
      <c r="F163" s="501"/>
      <c r="G163" s="501"/>
      <c r="H163" s="501"/>
      <c r="I163" s="501"/>
      <c r="J163" s="501"/>
      <c r="K163" s="501"/>
      <c r="L163" s="501"/>
      <c r="M163" s="501"/>
      <c r="N163" s="501"/>
      <c r="O163" s="501"/>
      <c r="P163" s="501"/>
      <c r="Q163" s="501"/>
      <c r="R163" s="501"/>
      <c r="S163" s="501"/>
      <c r="T163" s="501"/>
      <c r="U163" s="501"/>
      <c r="V163" s="501"/>
      <c r="W163" s="501"/>
      <c r="X163" s="501"/>
      <c r="Y163" s="501"/>
      <c r="Z163" s="501"/>
      <c r="AA163" s="501"/>
      <c r="AB163" s="501"/>
      <c r="AC163" s="501"/>
      <c r="AD163" s="501"/>
      <c r="AE163" s="501"/>
      <c r="AF163" s="501"/>
      <c r="AG163" s="501"/>
      <c r="AH163" s="501"/>
      <c r="AI163" s="501"/>
      <c r="AJ163" s="501"/>
      <c r="AK163" s="501"/>
      <c r="AL163" s="501"/>
      <c r="AM163" s="501"/>
      <c r="AN163" s="501"/>
      <c r="AO163" s="501"/>
      <c r="AP163" s="501"/>
      <c r="AQ163" s="501"/>
    </row>
    <row r="164" spans="1:43" x14ac:dyDescent="0.35">
      <c r="A164" s="501"/>
      <c r="B164" s="501"/>
      <c r="C164" s="501"/>
      <c r="D164" s="501"/>
      <c r="E164" s="501"/>
      <c r="F164" s="501"/>
      <c r="G164" s="501"/>
      <c r="H164" s="501"/>
      <c r="I164" s="501"/>
      <c r="J164" s="501"/>
      <c r="K164" s="501"/>
      <c r="L164" s="501"/>
      <c r="M164" s="501"/>
      <c r="N164" s="501"/>
      <c r="O164" s="501"/>
      <c r="P164" s="501"/>
      <c r="Q164" s="501"/>
      <c r="R164" s="501"/>
      <c r="S164" s="501"/>
      <c r="T164" s="501"/>
      <c r="U164" s="501"/>
      <c r="V164" s="501"/>
      <c r="W164" s="501"/>
      <c r="X164" s="501"/>
      <c r="Y164" s="501"/>
      <c r="Z164" s="501"/>
      <c r="AA164" s="501"/>
      <c r="AB164" s="501"/>
      <c r="AC164" s="501"/>
      <c r="AD164" s="501"/>
      <c r="AE164" s="501"/>
      <c r="AF164" s="501"/>
      <c r="AG164" s="501"/>
      <c r="AH164" s="501"/>
      <c r="AI164" s="501"/>
      <c r="AJ164" s="501"/>
      <c r="AK164" s="501"/>
      <c r="AL164" s="501"/>
      <c r="AM164" s="501"/>
      <c r="AN164" s="501"/>
      <c r="AO164" s="501"/>
      <c r="AP164" s="501"/>
      <c r="AQ164" s="501"/>
    </row>
    <row r="165" spans="1:43" x14ac:dyDescent="0.35">
      <c r="A165" s="501"/>
      <c r="B165" s="501"/>
      <c r="C165" s="501"/>
      <c r="D165" s="501"/>
      <c r="E165" s="501"/>
      <c r="F165" s="501"/>
      <c r="G165" s="501"/>
      <c r="H165" s="501"/>
      <c r="I165" s="501"/>
      <c r="J165" s="501"/>
      <c r="K165" s="501"/>
      <c r="L165" s="501"/>
      <c r="M165" s="501"/>
      <c r="N165" s="501"/>
      <c r="O165" s="501"/>
      <c r="P165" s="501"/>
      <c r="Q165" s="501"/>
      <c r="R165" s="501"/>
      <c r="S165" s="501"/>
      <c r="T165" s="501"/>
      <c r="U165" s="501"/>
      <c r="V165" s="501"/>
      <c r="W165" s="501"/>
      <c r="X165" s="501"/>
      <c r="Y165" s="501"/>
      <c r="Z165" s="501"/>
      <c r="AA165" s="501"/>
      <c r="AB165" s="501"/>
      <c r="AC165" s="501"/>
      <c r="AD165" s="501"/>
      <c r="AE165" s="501"/>
      <c r="AF165" s="501"/>
      <c r="AG165" s="501"/>
      <c r="AH165" s="501"/>
      <c r="AI165" s="501"/>
      <c r="AJ165" s="501"/>
      <c r="AK165" s="501"/>
      <c r="AL165" s="501"/>
      <c r="AM165" s="501"/>
      <c r="AN165" s="501"/>
      <c r="AO165" s="501"/>
      <c r="AP165" s="501"/>
      <c r="AQ165" s="501"/>
    </row>
    <row r="166" spans="1:43" x14ac:dyDescent="0.35">
      <c r="A166" s="501"/>
      <c r="B166" s="501"/>
      <c r="C166" s="501"/>
      <c r="D166" s="501"/>
      <c r="E166" s="501"/>
      <c r="F166" s="501"/>
      <c r="G166" s="501"/>
      <c r="H166" s="501"/>
      <c r="I166" s="501"/>
      <c r="J166" s="501"/>
      <c r="K166" s="501"/>
      <c r="L166" s="501"/>
      <c r="M166" s="501"/>
      <c r="N166" s="501"/>
      <c r="O166" s="501"/>
      <c r="P166" s="501"/>
      <c r="Q166" s="501"/>
      <c r="R166" s="501"/>
      <c r="S166" s="501"/>
      <c r="T166" s="501"/>
      <c r="U166" s="501"/>
      <c r="V166" s="501"/>
      <c r="W166" s="501"/>
      <c r="X166" s="501"/>
      <c r="Y166" s="501"/>
      <c r="Z166" s="501"/>
      <c r="AA166" s="501"/>
      <c r="AB166" s="501"/>
      <c r="AC166" s="501"/>
      <c r="AD166" s="501"/>
      <c r="AE166" s="501"/>
      <c r="AF166" s="501"/>
      <c r="AG166" s="501"/>
      <c r="AH166" s="501"/>
      <c r="AI166" s="501"/>
      <c r="AJ166" s="501"/>
      <c r="AK166" s="501"/>
      <c r="AL166" s="501"/>
      <c r="AM166" s="501"/>
      <c r="AN166" s="501"/>
      <c r="AO166" s="501"/>
      <c r="AP166" s="501"/>
      <c r="AQ166" s="501"/>
    </row>
    <row r="167" spans="1:43" x14ac:dyDescent="0.35">
      <c r="A167" s="501"/>
      <c r="B167" s="501"/>
      <c r="C167" s="501"/>
      <c r="D167" s="501"/>
      <c r="E167" s="501"/>
      <c r="F167" s="501"/>
      <c r="G167" s="501"/>
      <c r="H167" s="501"/>
      <c r="I167" s="501"/>
      <c r="J167" s="501"/>
      <c r="K167" s="501"/>
      <c r="L167" s="501"/>
      <c r="M167" s="501"/>
      <c r="N167" s="501"/>
      <c r="O167" s="501"/>
      <c r="P167" s="501"/>
      <c r="Q167" s="501"/>
      <c r="R167" s="501"/>
      <c r="S167" s="501"/>
      <c r="T167" s="501"/>
      <c r="U167" s="501"/>
      <c r="V167" s="501"/>
      <c r="W167" s="501"/>
      <c r="X167" s="501"/>
      <c r="Y167" s="501"/>
      <c r="Z167" s="501"/>
      <c r="AA167" s="501"/>
      <c r="AB167" s="501"/>
      <c r="AC167" s="501"/>
      <c r="AD167" s="501"/>
      <c r="AE167" s="501"/>
      <c r="AF167" s="501"/>
      <c r="AG167" s="501"/>
      <c r="AH167" s="501"/>
      <c r="AI167" s="501"/>
      <c r="AJ167" s="501"/>
      <c r="AK167" s="501"/>
      <c r="AL167" s="501"/>
      <c r="AM167" s="501"/>
      <c r="AN167" s="501"/>
      <c r="AO167" s="501"/>
      <c r="AP167" s="501"/>
      <c r="AQ167" s="501"/>
    </row>
    <row r="168" spans="1:43" x14ac:dyDescent="0.35">
      <c r="A168" s="501"/>
      <c r="B168" s="501"/>
      <c r="C168" s="501"/>
      <c r="D168" s="501"/>
      <c r="E168" s="501"/>
      <c r="F168" s="501"/>
      <c r="G168" s="501"/>
      <c r="H168" s="501"/>
      <c r="I168" s="501"/>
      <c r="J168" s="501"/>
      <c r="K168" s="501"/>
      <c r="L168" s="501"/>
      <c r="M168" s="501"/>
      <c r="N168" s="501"/>
      <c r="O168" s="501"/>
      <c r="P168" s="501"/>
      <c r="Q168" s="501"/>
      <c r="R168" s="501"/>
      <c r="S168" s="501"/>
      <c r="T168" s="501"/>
      <c r="U168" s="501"/>
      <c r="V168" s="501"/>
      <c r="W168" s="501"/>
      <c r="X168" s="501"/>
      <c r="Y168" s="501"/>
      <c r="Z168" s="501"/>
      <c r="AA168" s="501"/>
      <c r="AB168" s="501"/>
      <c r="AC168" s="501"/>
      <c r="AD168" s="501"/>
      <c r="AE168" s="501"/>
      <c r="AF168" s="501"/>
      <c r="AG168" s="501"/>
      <c r="AH168" s="501"/>
      <c r="AI168" s="501"/>
      <c r="AJ168" s="501"/>
      <c r="AK168" s="501"/>
      <c r="AL168" s="501"/>
      <c r="AM168" s="501"/>
      <c r="AN168" s="501"/>
      <c r="AO168" s="501"/>
      <c r="AP168" s="501"/>
      <c r="AQ168" s="501"/>
    </row>
    <row r="169" spans="1:43" x14ac:dyDescent="0.35">
      <c r="A169" s="501"/>
      <c r="B169" s="501"/>
      <c r="C169" s="501"/>
      <c r="D169" s="501"/>
      <c r="E169" s="501"/>
      <c r="F169" s="501"/>
      <c r="G169" s="501"/>
      <c r="H169" s="501"/>
      <c r="I169" s="501"/>
      <c r="J169" s="501"/>
      <c r="K169" s="501"/>
      <c r="L169" s="501"/>
      <c r="M169" s="501"/>
      <c r="N169" s="501"/>
      <c r="O169" s="501"/>
      <c r="P169" s="501"/>
      <c r="Q169" s="501"/>
      <c r="R169" s="501"/>
      <c r="S169" s="501"/>
      <c r="T169" s="501"/>
      <c r="U169" s="501"/>
      <c r="V169" s="501"/>
      <c r="W169" s="501"/>
      <c r="X169" s="501"/>
      <c r="Y169" s="501"/>
      <c r="Z169" s="501"/>
      <c r="AA169" s="501"/>
      <c r="AB169" s="501"/>
      <c r="AC169" s="501"/>
      <c r="AD169" s="501"/>
      <c r="AE169" s="501"/>
      <c r="AF169" s="501"/>
      <c r="AG169" s="501"/>
      <c r="AH169" s="501"/>
      <c r="AI169" s="501"/>
      <c r="AJ169" s="501"/>
      <c r="AK169" s="501"/>
      <c r="AL169" s="501"/>
      <c r="AM169" s="501"/>
      <c r="AN169" s="501"/>
      <c r="AO169" s="501"/>
      <c r="AP169" s="501"/>
      <c r="AQ169" s="501"/>
    </row>
    <row r="170" spans="1:43" x14ac:dyDescent="0.35">
      <c r="A170" s="501"/>
      <c r="B170" s="501"/>
      <c r="C170" s="501"/>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1"/>
      <c r="AF170" s="501"/>
      <c r="AG170" s="501"/>
      <c r="AH170" s="501"/>
      <c r="AI170" s="501"/>
      <c r="AJ170" s="501"/>
      <c r="AK170" s="501"/>
      <c r="AL170" s="501"/>
      <c r="AM170" s="501"/>
      <c r="AN170" s="501"/>
      <c r="AO170" s="501"/>
      <c r="AP170" s="501"/>
      <c r="AQ170" s="501"/>
    </row>
    <row r="171" spans="1:43" x14ac:dyDescent="0.35">
      <c r="A171" s="501"/>
      <c r="B171" s="501"/>
      <c r="C171" s="501"/>
      <c r="D171" s="501"/>
      <c r="E171" s="501"/>
      <c r="F171" s="501"/>
      <c r="G171" s="501"/>
      <c r="H171" s="501"/>
      <c r="I171" s="501"/>
      <c r="J171" s="501"/>
      <c r="K171" s="501"/>
      <c r="L171" s="501"/>
      <c r="M171" s="501"/>
      <c r="N171" s="501"/>
      <c r="O171" s="501"/>
      <c r="P171" s="501"/>
      <c r="Q171" s="501"/>
      <c r="R171" s="501"/>
      <c r="S171" s="501"/>
      <c r="T171" s="501"/>
      <c r="U171" s="501"/>
      <c r="V171" s="501"/>
      <c r="W171" s="501"/>
      <c r="X171" s="501"/>
      <c r="Y171" s="501"/>
      <c r="Z171" s="501"/>
      <c r="AA171" s="501"/>
      <c r="AB171" s="501"/>
      <c r="AC171" s="501"/>
      <c r="AD171" s="501"/>
      <c r="AE171" s="501"/>
      <c r="AF171" s="501"/>
      <c r="AG171" s="501"/>
      <c r="AH171" s="501"/>
      <c r="AI171" s="501"/>
      <c r="AJ171" s="501"/>
      <c r="AK171" s="501"/>
      <c r="AL171" s="501"/>
      <c r="AM171" s="501"/>
      <c r="AN171" s="501"/>
      <c r="AO171" s="501"/>
      <c r="AP171" s="501"/>
      <c r="AQ171" s="501"/>
    </row>
    <row r="172" spans="1:43" x14ac:dyDescent="0.35">
      <c r="A172" s="501"/>
      <c r="B172" s="501"/>
      <c r="C172" s="501"/>
      <c r="D172" s="501"/>
      <c r="E172" s="501"/>
      <c r="F172" s="501"/>
      <c r="G172" s="501"/>
      <c r="H172" s="501"/>
      <c r="I172" s="501"/>
      <c r="J172" s="501"/>
      <c r="K172" s="501"/>
      <c r="L172" s="501"/>
      <c r="M172" s="501"/>
      <c r="N172" s="501"/>
      <c r="O172" s="501"/>
      <c r="P172" s="501"/>
      <c r="Q172" s="501"/>
      <c r="R172" s="501"/>
      <c r="S172" s="501"/>
      <c r="T172" s="501"/>
      <c r="U172" s="501"/>
      <c r="V172" s="501"/>
      <c r="W172" s="501"/>
      <c r="X172" s="501"/>
      <c r="Y172" s="501"/>
      <c r="Z172" s="501"/>
      <c r="AA172" s="501"/>
      <c r="AB172" s="501"/>
      <c r="AC172" s="501"/>
      <c r="AD172" s="501"/>
      <c r="AE172" s="501"/>
      <c r="AF172" s="501"/>
      <c r="AG172" s="501"/>
      <c r="AH172" s="501"/>
      <c r="AI172" s="501"/>
      <c r="AJ172" s="501"/>
      <c r="AK172" s="501"/>
      <c r="AL172" s="501"/>
      <c r="AM172" s="501"/>
      <c r="AN172" s="501"/>
      <c r="AO172" s="501"/>
      <c r="AP172" s="501"/>
      <c r="AQ172" s="501"/>
    </row>
    <row r="173" spans="1:43" x14ac:dyDescent="0.35">
      <c r="A173" s="501"/>
      <c r="B173" s="501"/>
      <c r="C173" s="501"/>
      <c r="D173" s="501"/>
      <c r="E173" s="501"/>
      <c r="F173" s="501"/>
      <c r="G173" s="501"/>
      <c r="H173" s="501"/>
      <c r="I173" s="501"/>
      <c r="J173" s="501"/>
      <c r="K173" s="501"/>
      <c r="L173" s="501"/>
      <c r="M173" s="501"/>
      <c r="N173" s="501"/>
      <c r="O173" s="501"/>
      <c r="P173" s="501"/>
      <c r="Q173" s="501"/>
      <c r="R173" s="501"/>
      <c r="S173" s="501"/>
      <c r="T173" s="501"/>
      <c r="U173" s="501"/>
      <c r="V173" s="501"/>
      <c r="W173" s="501"/>
      <c r="X173" s="501"/>
      <c r="Y173" s="501"/>
      <c r="Z173" s="501"/>
      <c r="AA173" s="501"/>
      <c r="AB173" s="501"/>
      <c r="AC173" s="501"/>
      <c r="AD173" s="501"/>
      <c r="AE173" s="501"/>
      <c r="AF173" s="501"/>
      <c r="AG173" s="501"/>
      <c r="AH173" s="501"/>
      <c r="AI173" s="501"/>
      <c r="AJ173" s="501"/>
      <c r="AK173" s="501"/>
      <c r="AL173" s="501"/>
      <c r="AM173" s="501"/>
      <c r="AN173" s="501"/>
      <c r="AO173" s="501"/>
      <c r="AP173" s="501"/>
      <c r="AQ173" s="501"/>
    </row>
    <row r="174" spans="1:43" x14ac:dyDescent="0.35">
      <c r="A174" s="501"/>
      <c r="B174" s="501"/>
      <c r="C174" s="501"/>
      <c r="D174" s="501"/>
      <c r="E174" s="501"/>
      <c r="F174" s="501"/>
      <c r="G174" s="501"/>
      <c r="H174" s="501"/>
      <c r="I174" s="501"/>
      <c r="J174" s="501"/>
      <c r="K174" s="501"/>
      <c r="L174" s="501"/>
      <c r="M174" s="501"/>
      <c r="N174" s="501"/>
      <c r="O174" s="501"/>
      <c r="P174" s="501"/>
      <c r="Q174" s="501"/>
      <c r="R174" s="501"/>
      <c r="S174" s="501"/>
      <c r="T174" s="501"/>
      <c r="U174" s="501"/>
      <c r="V174" s="501"/>
      <c r="W174" s="501"/>
      <c r="X174" s="501"/>
      <c r="Y174" s="501"/>
      <c r="Z174" s="501"/>
      <c r="AA174" s="501"/>
      <c r="AB174" s="501"/>
      <c r="AC174" s="501"/>
      <c r="AD174" s="501"/>
      <c r="AE174" s="501"/>
      <c r="AF174" s="501"/>
      <c r="AG174" s="501"/>
      <c r="AH174" s="501"/>
      <c r="AI174" s="501"/>
      <c r="AJ174" s="501"/>
      <c r="AK174" s="501"/>
      <c r="AL174" s="501"/>
      <c r="AM174" s="501"/>
      <c r="AN174" s="501"/>
      <c r="AO174" s="501"/>
      <c r="AP174" s="501"/>
      <c r="AQ174" s="501"/>
    </row>
    <row r="175" spans="1:43" x14ac:dyDescent="0.35">
      <c r="A175" s="501"/>
      <c r="B175" s="501"/>
      <c r="C175" s="501"/>
      <c r="D175" s="501"/>
      <c r="E175" s="501"/>
      <c r="F175" s="501"/>
      <c r="G175" s="501"/>
      <c r="H175" s="501"/>
      <c r="I175" s="501"/>
      <c r="J175" s="501"/>
      <c r="K175" s="501"/>
      <c r="L175" s="501"/>
      <c r="M175" s="501"/>
      <c r="N175" s="501"/>
      <c r="O175" s="501"/>
      <c r="P175" s="501"/>
      <c r="Q175" s="501"/>
      <c r="R175" s="501"/>
      <c r="S175" s="501"/>
      <c r="T175" s="501"/>
      <c r="U175" s="501"/>
      <c r="V175" s="501"/>
      <c r="W175" s="501"/>
      <c r="X175" s="501"/>
      <c r="Y175" s="501"/>
      <c r="Z175" s="501"/>
      <c r="AA175" s="501"/>
      <c r="AB175" s="501"/>
      <c r="AC175" s="501"/>
      <c r="AD175" s="501"/>
      <c r="AE175" s="501"/>
      <c r="AF175" s="501"/>
      <c r="AG175" s="501"/>
      <c r="AH175" s="501"/>
      <c r="AI175" s="501"/>
      <c r="AJ175" s="501"/>
      <c r="AK175" s="501"/>
      <c r="AL175" s="501"/>
      <c r="AM175" s="501"/>
      <c r="AN175" s="501"/>
      <c r="AO175" s="501"/>
      <c r="AP175" s="501"/>
      <c r="AQ175" s="501"/>
    </row>
    <row r="176" spans="1:43" x14ac:dyDescent="0.35">
      <c r="A176" s="501"/>
      <c r="B176" s="501"/>
      <c r="C176" s="501"/>
      <c r="D176" s="501"/>
      <c r="E176" s="501"/>
      <c r="F176" s="501"/>
      <c r="G176" s="501"/>
      <c r="H176" s="501"/>
      <c r="I176" s="501"/>
      <c r="J176" s="501"/>
      <c r="K176" s="501"/>
      <c r="L176" s="501"/>
      <c r="M176" s="501"/>
      <c r="N176" s="501"/>
      <c r="O176" s="501"/>
      <c r="P176" s="501"/>
      <c r="Q176" s="501"/>
      <c r="R176" s="501"/>
      <c r="S176" s="501"/>
      <c r="T176" s="501"/>
      <c r="U176" s="501"/>
      <c r="V176" s="501"/>
      <c r="W176" s="501"/>
      <c r="X176" s="501"/>
      <c r="Y176" s="501"/>
      <c r="Z176" s="501"/>
      <c r="AA176" s="501"/>
      <c r="AB176" s="501"/>
      <c r="AC176" s="501"/>
      <c r="AD176" s="501"/>
      <c r="AE176" s="501"/>
      <c r="AF176" s="501"/>
      <c r="AG176" s="501"/>
      <c r="AH176" s="501"/>
      <c r="AI176" s="501"/>
      <c r="AJ176" s="501"/>
      <c r="AK176" s="501"/>
      <c r="AL176" s="501"/>
      <c r="AM176" s="501"/>
      <c r="AN176" s="501"/>
      <c r="AO176" s="501"/>
      <c r="AP176" s="501"/>
      <c r="AQ176" s="501"/>
    </row>
    <row r="177" spans="1:43" x14ac:dyDescent="0.35">
      <c r="A177" s="501"/>
      <c r="B177" s="501"/>
      <c r="C177" s="501"/>
      <c r="D177" s="501"/>
      <c r="E177" s="501"/>
      <c r="F177" s="501"/>
      <c r="G177" s="501"/>
      <c r="H177" s="501"/>
      <c r="I177" s="501"/>
      <c r="J177" s="501"/>
      <c r="K177" s="501"/>
      <c r="L177" s="501"/>
      <c r="M177" s="501"/>
      <c r="N177" s="501"/>
      <c r="O177" s="501"/>
      <c r="P177" s="501"/>
      <c r="Q177" s="501"/>
      <c r="R177" s="501"/>
      <c r="S177" s="501"/>
      <c r="T177" s="501"/>
      <c r="U177" s="501"/>
      <c r="V177" s="501"/>
      <c r="W177" s="501"/>
      <c r="X177" s="501"/>
      <c r="Y177" s="501"/>
      <c r="Z177" s="501"/>
      <c r="AA177" s="501"/>
      <c r="AB177" s="501"/>
      <c r="AC177" s="501"/>
      <c r="AD177" s="501"/>
      <c r="AE177" s="501"/>
      <c r="AF177" s="501"/>
      <c r="AG177" s="501"/>
      <c r="AH177" s="501"/>
      <c r="AI177" s="501"/>
      <c r="AJ177" s="501"/>
      <c r="AK177" s="501"/>
      <c r="AL177" s="501"/>
      <c r="AM177" s="501"/>
      <c r="AN177" s="501"/>
      <c r="AO177" s="501"/>
      <c r="AP177" s="501"/>
      <c r="AQ177" s="501"/>
    </row>
    <row r="178" spans="1:43" x14ac:dyDescent="0.35">
      <c r="A178" s="501"/>
      <c r="B178" s="501"/>
      <c r="C178" s="501"/>
      <c r="D178" s="501"/>
      <c r="E178" s="501"/>
      <c r="F178" s="501"/>
      <c r="G178" s="501"/>
      <c r="H178" s="501"/>
      <c r="I178" s="501"/>
      <c r="J178" s="501"/>
      <c r="K178" s="501"/>
      <c r="L178" s="501"/>
      <c r="M178" s="501"/>
      <c r="N178" s="501"/>
      <c r="O178" s="501"/>
      <c r="P178" s="501"/>
      <c r="Q178" s="501"/>
      <c r="R178" s="501"/>
      <c r="S178" s="501"/>
      <c r="T178" s="501"/>
      <c r="U178" s="501"/>
      <c r="V178" s="501"/>
      <c r="W178" s="501"/>
      <c r="X178" s="501"/>
      <c r="Y178" s="501"/>
      <c r="Z178" s="501"/>
      <c r="AA178" s="501"/>
      <c r="AB178" s="501"/>
      <c r="AC178" s="501"/>
      <c r="AD178" s="501"/>
      <c r="AE178" s="501"/>
      <c r="AF178" s="501"/>
      <c r="AG178" s="501"/>
      <c r="AH178" s="501"/>
      <c r="AI178" s="501"/>
      <c r="AJ178" s="501"/>
      <c r="AK178" s="501"/>
      <c r="AL178" s="501"/>
      <c r="AM178" s="501"/>
      <c r="AN178" s="501"/>
      <c r="AO178" s="501"/>
      <c r="AP178" s="501"/>
      <c r="AQ178" s="501"/>
    </row>
    <row r="179" spans="1:43" x14ac:dyDescent="0.35">
      <c r="A179" s="501"/>
      <c r="B179" s="501"/>
      <c r="C179" s="501"/>
      <c r="D179" s="501"/>
      <c r="E179" s="501"/>
      <c r="F179" s="501"/>
      <c r="G179" s="501"/>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row>
    <row r="180" spans="1:43" x14ac:dyDescent="0.35">
      <c r="A180" s="501"/>
      <c r="B180" s="501"/>
      <c r="C180" s="501"/>
      <c r="D180" s="501"/>
      <c r="E180" s="501"/>
      <c r="F180" s="501"/>
      <c r="G180" s="501"/>
      <c r="H180" s="501"/>
      <c r="I180" s="501"/>
      <c r="J180" s="501"/>
      <c r="K180" s="501"/>
      <c r="L180" s="501"/>
      <c r="M180" s="501"/>
      <c r="N180" s="501"/>
      <c r="O180" s="501"/>
      <c r="P180" s="501"/>
      <c r="Q180" s="501"/>
      <c r="R180" s="501"/>
      <c r="S180" s="501"/>
      <c r="T180" s="501"/>
      <c r="U180" s="501"/>
      <c r="V180" s="501"/>
      <c r="W180" s="501"/>
      <c r="X180" s="501"/>
      <c r="Y180" s="501"/>
      <c r="Z180" s="501"/>
      <c r="AA180" s="501"/>
      <c r="AB180" s="501"/>
      <c r="AC180" s="501"/>
      <c r="AD180" s="501"/>
      <c r="AE180" s="501"/>
      <c r="AF180" s="501"/>
      <c r="AG180" s="501"/>
      <c r="AH180" s="501"/>
      <c r="AI180" s="501"/>
      <c r="AJ180" s="501"/>
      <c r="AK180" s="501"/>
      <c r="AL180" s="501"/>
      <c r="AM180" s="501"/>
      <c r="AN180" s="501"/>
      <c r="AO180" s="501"/>
      <c r="AP180" s="501"/>
      <c r="AQ180" s="501"/>
    </row>
    <row r="181" spans="1:43" x14ac:dyDescent="0.35">
      <c r="A181" s="501"/>
      <c r="B181" s="501"/>
      <c r="C181" s="501"/>
      <c r="D181" s="501"/>
      <c r="E181" s="501"/>
      <c r="F181" s="501"/>
      <c r="G181" s="501"/>
      <c r="H181" s="501"/>
      <c r="I181" s="501"/>
      <c r="J181" s="501"/>
      <c r="K181" s="501"/>
      <c r="L181" s="501"/>
      <c r="M181" s="501"/>
      <c r="N181" s="501"/>
      <c r="O181" s="501"/>
      <c r="P181" s="501"/>
      <c r="Q181" s="501"/>
      <c r="R181" s="501"/>
      <c r="S181" s="501"/>
      <c r="T181" s="501"/>
      <c r="U181" s="501"/>
      <c r="V181" s="501"/>
      <c r="W181" s="501"/>
      <c r="X181" s="501"/>
      <c r="Y181" s="501"/>
      <c r="Z181" s="501"/>
      <c r="AA181" s="501"/>
      <c r="AB181" s="501"/>
      <c r="AC181" s="501"/>
      <c r="AD181" s="501"/>
      <c r="AE181" s="501"/>
      <c r="AF181" s="501"/>
      <c r="AG181" s="501"/>
      <c r="AH181" s="501"/>
      <c r="AI181" s="501"/>
      <c r="AJ181" s="501"/>
      <c r="AK181" s="501"/>
      <c r="AL181" s="501"/>
      <c r="AM181" s="501"/>
      <c r="AN181" s="501"/>
      <c r="AO181" s="501"/>
      <c r="AP181" s="501"/>
      <c r="AQ181" s="501"/>
    </row>
    <row r="182" spans="1:43" x14ac:dyDescent="0.35">
      <c r="A182" s="501"/>
      <c r="B182" s="501"/>
      <c r="C182" s="501"/>
      <c r="D182" s="501"/>
      <c r="E182" s="501"/>
      <c r="F182" s="501"/>
      <c r="G182" s="501"/>
      <c r="H182" s="501"/>
      <c r="I182" s="501"/>
      <c r="J182" s="501"/>
      <c r="K182" s="501"/>
      <c r="L182" s="501"/>
      <c r="M182" s="501"/>
      <c r="N182" s="501"/>
      <c r="O182" s="501"/>
      <c r="P182" s="501"/>
      <c r="Q182" s="501"/>
      <c r="R182" s="501"/>
      <c r="S182" s="501"/>
      <c r="T182" s="501"/>
      <c r="U182" s="501"/>
      <c r="V182" s="501"/>
      <c r="W182" s="501"/>
      <c r="X182" s="501"/>
      <c r="Y182" s="501"/>
      <c r="Z182" s="501"/>
      <c r="AA182" s="501"/>
      <c r="AB182" s="501"/>
      <c r="AC182" s="501"/>
      <c r="AD182" s="501"/>
      <c r="AE182" s="501"/>
      <c r="AF182" s="501"/>
      <c r="AG182" s="501"/>
      <c r="AH182" s="501"/>
      <c r="AI182" s="501"/>
      <c r="AJ182" s="501"/>
      <c r="AK182" s="501"/>
      <c r="AL182" s="501"/>
      <c r="AM182" s="501"/>
      <c r="AN182" s="501"/>
      <c r="AO182" s="501"/>
      <c r="AP182" s="501"/>
      <c r="AQ182" s="501"/>
    </row>
    <row r="183" spans="1:43" x14ac:dyDescent="0.35">
      <c r="A183" s="501"/>
      <c r="B183" s="501"/>
      <c r="C183" s="501"/>
      <c r="D183" s="501"/>
      <c r="E183" s="501"/>
      <c r="F183" s="501"/>
      <c r="G183" s="501"/>
      <c r="H183" s="501"/>
      <c r="I183" s="501"/>
      <c r="J183" s="501"/>
      <c r="K183" s="501"/>
      <c r="L183" s="501"/>
      <c r="M183" s="501"/>
      <c r="N183" s="501"/>
      <c r="O183" s="501"/>
      <c r="P183" s="501"/>
      <c r="Q183" s="501"/>
      <c r="R183" s="501"/>
      <c r="S183" s="501"/>
      <c r="T183" s="501"/>
      <c r="U183" s="501"/>
      <c r="V183" s="501"/>
      <c r="W183" s="501"/>
      <c r="X183" s="501"/>
      <c r="Y183" s="501"/>
      <c r="Z183" s="501"/>
      <c r="AA183" s="501"/>
      <c r="AB183" s="501"/>
      <c r="AC183" s="501"/>
      <c r="AD183" s="501"/>
      <c r="AE183" s="501"/>
      <c r="AF183" s="501"/>
      <c r="AG183" s="501"/>
      <c r="AH183" s="501"/>
      <c r="AI183" s="501"/>
      <c r="AJ183" s="501"/>
      <c r="AK183" s="501"/>
      <c r="AL183" s="501"/>
      <c r="AM183" s="501"/>
      <c r="AN183" s="501"/>
      <c r="AO183" s="501"/>
      <c r="AP183" s="501"/>
      <c r="AQ183" s="501"/>
    </row>
    <row r="184" spans="1:43" x14ac:dyDescent="0.35">
      <c r="A184" s="501"/>
      <c r="B184" s="501"/>
      <c r="C184" s="501"/>
      <c r="D184" s="501"/>
      <c r="E184" s="501"/>
      <c r="F184" s="501"/>
      <c r="G184" s="501"/>
      <c r="H184" s="501"/>
      <c r="I184" s="501"/>
      <c r="J184" s="501"/>
      <c r="K184" s="501"/>
      <c r="L184" s="501"/>
      <c r="M184" s="501"/>
      <c r="N184" s="501"/>
      <c r="O184" s="501"/>
      <c r="P184" s="501"/>
      <c r="Q184" s="501"/>
      <c r="R184" s="501"/>
      <c r="S184" s="501"/>
      <c r="T184" s="501"/>
      <c r="U184" s="501"/>
      <c r="V184" s="501"/>
      <c r="W184" s="501"/>
      <c r="X184" s="501"/>
      <c r="Y184" s="501"/>
      <c r="Z184" s="501"/>
      <c r="AA184" s="501"/>
      <c r="AB184" s="501"/>
      <c r="AC184" s="501"/>
      <c r="AD184" s="501"/>
      <c r="AE184" s="501"/>
      <c r="AF184" s="501"/>
      <c r="AG184" s="501"/>
      <c r="AH184" s="501"/>
      <c r="AI184" s="501"/>
      <c r="AJ184" s="501"/>
      <c r="AK184" s="501"/>
      <c r="AL184" s="501"/>
      <c r="AM184" s="501"/>
      <c r="AN184" s="501"/>
      <c r="AO184" s="501"/>
      <c r="AP184" s="501"/>
      <c r="AQ184" s="501"/>
    </row>
    <row r="185" spans="1:43" x14ac:dyDescent="0.35">
      <c r="A185" s="501"/>
      <c r="B185" s="501"/>
      <c r="C185" s="501"/>
      <c r="D185" s="501"/>
      <c r="E185" s="501"/>
      <c r="F185" s="501"/>
      <c r="G185" s="501"/>
      <c r="H185" s="501"/>
      <c r="I185" s="501"/>
      <c r="J185" s="501"/>
      <c r="K185" s="501"/>
      <c r="L185" s="501"/>
      <c r="M185" s="501"/>
      <c r="N185" s="501"/>
      <c r="O185" s="501"/>
      <c r="P185" s="501"/>
      <c r="Q185" s="501"/>
      <c r="R185" s="501"/>
      <c r="S185" s="501"/>
      <c r="T185" s="501"/>
      <c r="U185" s="501"/>
      <c r="V185" s="501"/>
      <c r="W185" s="501"/>
      <c r="X185" s="501"/>
      <c r="Y185" s="501"/>
      <c r="Z185" s="501"/>
      <c r="AA185" s="501"/>
      <c r="AB185" s="501"/>
      <c r="AC185" s="501"/>
      <c r="AD185" s="501"/>
      <c r="AE185" s="501"/>
      <c r="AF185" s="501"/>
      <c r="AG185" s="501"/>
      <c r="AH185" s="501"/>
      <c r="AI185" s="501"/>
      <c r="AJ185" s="501"/>
      <c r="AK185" s="501"/>
      <c r="AL185" s="501"/>
      <c r="AM185" s="501"/>
      <c r="AN185" s="501"/>
      <c r="AO185" s="501"/>
      <c r="AP185" s="501"/>
      <c r="AQ185" s="501"/>
    </row>
    <row r="186" spans="1:43" x14ac:dyDescent="0.35">
      <c r="A186" s="501"/>
      <c r="B186" s="501"/>
      <c r="C186" s="501"/>
      <c r="D186" s="501"/>
      <c r="E186" s="501"/>
      <c r="F186" s="501"/>
      <c r="G186" s="501"/>
      <c r="H186" s="501"/>
      <c r="I186" s="501"/>
      <c r="J186" s="501"/>
      <c r="K186" s="501"/>
      <c r="L186" s="501"/>
      <c r="M186" s="501"/>
      <c r="N186" s="501"/>
      <c r="O186" s="501"/>
      <c r="P186" s="501"/>
      <c r="Q186" s="501"/>
      <c r="R186" s="501"/>
      <c r="S186" s="501"/>
      <c r="T186" s="501"/>
      <c r="U186" s="501"/>
      <c r="V186" s="501"/>
      <c r="W186" s="501"/>
      <c r="X186" s="501"/>
      <c r="Y186" s="501"/>
      <c r="Z186" s="501"/>
      <c r="AA186" s="501"/>
      <c r="AB186" s="501"/>
      <c r="AC186" s="501"/>
      <c r="AD186" s="501"/>
      <c r="AE186" s="501"/>
      <c r="AF186" s="501"/>
      <c r="AG186" s="501"/>
      <c r="AH186" s="501"/>
      <c r="AI186" s="501"/>
      <c r="AJ186" s="501"/>
      <c r="AK186" s="501"/>
      <c r="AL186" s="501"/>
      <c r="AM186" s="501"/>
      <c r="AN186" s="501"/>
      <c r="AO186" s="501"/>
      <c r="AP186" s="501"/>
      <c r="AQ186" s="501"/>
    </row>
    <row r="187" spans="1:43" x14ac:dyDescent="0.35">
      <c r="A187" s="501"/>
      <c r="B187" s="501"/>
      <c r="C187" s="501"/>
      <c r="D187" s="501"/>
      <c r="E187" s="501"/>
      <c r="F187" s="501"/>
      <c r="G187" s="501"/>
      <c r="H187" s="501"/>
      <c r="I187" s="501"/>
      <c r="J187" s="501"/>
      <c r="K187" s="501"/>
      <c r="L187" s="501"/>
      <c r="M187" s="501"/>
      <c r="N187" s="501"/>
      <c r="O187" s="501"/>
      <c r="P187" s="501"/>
      <c r="Q187" s="501"/>
      <c r="R187" s="501"/>
      <c r="S187" s="501"/>
      <c r="T187" s="501"/>
      <c r="U187" s="501"/>
      <c r="V187" s="501"/>
      <c r="W187" s="501"/>
      <c r="X187" s="501"/>
      <c r="Y187" s="501"/>
      <c r="Z187" s="501"/>
      <c r="AA187" s="501"/>
      <c r="AB187" s="501"/>
      <c r="AC187" s="501"/>
      <c r="AD187" s="501"/>
      <c r="AE187" s="501"/>
      <c r="AF187" s="501"/>
      <c r="AG187" s="501"/>
      <c r="AH187" s="501"/>
      <c r="AI187" s="501"/>
      <c r="AJ187" s="501"/>
      <c r="AK187" s="501"/>
      <c r="AL187" s="501"/>
      <c r="AM187" s="501"/>
      <c r="AN187" s="501"/>
      <c r="AO187" s="501"/>
      <c r="AP187" s="501"/>
      <c r="AQ187" s="501"/>
    </row>
    <row r="188" spans="1:43" x14ac:dyDescent="0.35">
      <c r="A188" s="501"/>
      <c r="B188" s="501"/>
      <c r="C188" s="501"/>
      <c r="D188" s="501"/>
      <c r="E188" s="501"/>
      <c r="F188" s="501"/>
      <c r="G188" s="501"/>
      <c r="H188" s="501"/>
      <c r="I188" s="501"/>
      <c r="J188" s="501"/>
      <c r="K188" s="501"/>
      <c r="L188" s="501"/>
      <c r="M188" s="501"/>
      <c r="N188" s="501"/>
      <c r="O188" s="501"/>
      <c r="P188" s="501"/>
      <c r="Q188" s="501"/>
      <c r="R188" s="501"/>
      <c r="S188" s="501"/>
      <c r="T188" s="501"/>
      <c r="U188" s="501"/>
      <c r="V188" s="501"/>
      <c r="W188" s="501"/>
      <c r="X188" s="501"/>
      <c r="Y188" s="501"/>
      <c r="Z188" s="501"/>
      <c r="AA188" s="501"/>
      <c r="AB188" s="501"/>
      <c r="AC188" s="501"/>
      <c r="AD188" s="501"/>
      <c r="AE188" s="501"/>
      <c r="AF188" s="501"/>
      <c r="AG188" s="501"/>
      <c r="AH188" s="501"/>
      <c r="AI188" s="501"/>
      <c r="AJ188" s="501"/>
      <c r="AK188" s="501"/>
      <c r="AL188" s="501"/>
      <c r="AM188" s="501"/>
      <c r="AN188" s="501"/>
      <c r="AO188" s="501"/>
      <c r="AP188" s="501"/>
      <c r="AQ188" s="501"/>
    </row>
    <row r="189" spans="1:43" x14ac:dyDescent="0.35">
      <c r="A189" s="501"/>
      <c r="B189" s="501"/>
      <c r="C189" s="501"/>
      <c r="D189" s="501"/>
      <c r="E189" s="501"/>
      <c r="F189" s="501"/>
      <c r="G189" s="501"/>
      <c r="H189" s="501"/>
      <c r="I189" s="501"/>
      <c r="J189" s="501"/>
      <c r="K189" s="501"/>
      <c r="L189" s="501"/>
      <c r="M189" s="501"/>
      <c r="N189" s="501"/>
      <c r="O189" s="501"/>
      <c r="P189" s="501"/>
      <c r="Q189" s="501"/>
      <c r="R189" s="501"/>
      <c r="S189" s="501"/>
      <c r="T189" s="501"/>
      <c r="U189" s="501"/>
      <c r="V189" s="501"/>
      <c r="W189" s="501"/>
      <c r="X189" s="501"/>
      <c r="Y189" s="501"/>
      <c r="Z189" s="501"/>
      <c r="AA189" s="501"/>
      <c r="AB189" s="501"/>
      <c r="AC189" s="501"/>
      <c r="AD189" s="501"/>
      <c r="AE189" s="501"/>
      <c r="AF189" s="501"/>
      <c r="AG189" s="501"/>
      <c r="AH189" s="501"/>
      <c r="AI189" s="501"/>
      <c r="AJ189" s="501"/>
      <c r="AK189" s="501"/>
      <c r="AL189" s="501"/>
      <c r="AM189" s="501"/>
      <c r="AN189" s="501"/>
      <c r="AO189" s="501"/>
      <c r="AP189" s="501"/>
      <c r="AQ189" s="501"/>
    </row>
    <row r="190" spans="1:43" x14ac:dyDescent="0.35">
      <c r="A190" s="501"/>
      <c r="B190" s="501"/>
      <c r="C190" s="501"/>
      <c r="D190" s="501"/>
      <c r="E190" s="501"/>
      <c r="F190" s="501"/>
      <c r="G190" s="501"/>
      <c r="H190" s="501"/>
      <c r="I190" s="501"/>
      <c r="J190" s="501"/>
      <c r="K190" s="501"/>
      <c r="L190" s="501"/>
      <c r="M190" s="501"/>
      <c r="N190" s="501"/>
      <c r="O190" s="501"/>
      <c r="P190" s="501"/>
      <c r="Q190" s="501"/>
      <c r="R190" s="501"/>
      <c r="S190" s="501"/>
      <c r="T190" s="501"/>
      <c r="U190" s="501"/>
      <c r="V190" s="501"/>
      <c r="W190" s="501"/>
      <c r="X190" s="501"/>
      <c r="Y190" s="501"/>
      <c r="Z190" s="501"/>
      <c r="AA190" s="501"/>
      <c r="AB190" s="501"/>
      <c r="AC190" s="501"/>
      <c r="AD190" s="501"/>
      <c r="AE190" s="501"/>
      <c r="AF190" s="501"/>
      <c r="AG190" s="501"/>
      <c r="AH190" s="501"/>
      <c r="AI190" s="501"/>
      <c r="AJ190" s="501"/>
      <c r="AK190" s="501"/>
      <c r="AL190" s="501"/>
      <c r="AM190" s="501"/>
      <c r="AN190" s="501"/>
      <c r="AO190" s="501"/>
      <c r="AP190" s="501"/>
      <c r="AQ190" s="501"/>
    </row>
    <row r="191" spans="1:43" x14ac:dyDescent="0.35">
      <c r="A191" s="501"/>
      <c r="B191" s="501"/>
      <c r="C191" s="501"/>
      <c r="D191" s="501"/>
      <c r="E191" s="501"/>
      <c r="F191" s="501"/>
      <c r="G191" s="501"/>
      <c r="H191" s="501"/>
      <c r="I191" s="501"/>
      <c r="J191" s="501"/>
      <c r="K191" s="501"/>
      <c r="L191" s="501"/>
      <c r="M191" s="501"/>
      <c r="N191" s="501"/>
      <c r="O191" s="501"/>
      <c r="P191" s="501"/>
      <c r="Q191" s="501"/>
      <c r="R191" s="501"/>
      <c r="S191" s="501"/>
      <c r="T191" s="501"/>
      <c r="U191" s="501"/>
      <c r="V191" s="501"/>
      <c r="W191" s="501"/>
      <c r="X191" s="501"/>
      <c r="Y191" s="501"/>
      <c r="Z191" s="501"/>
      <c r="AA191" s="501"/>
      <c r="AB191" s="501"/>
      <c r="AC191" s="501"/>
      <c r="AD191" s="501"/>
      <c r="AE191" s="501"/>
      <c r="AF191" s="501"/>
      <c r="AG191" s="501"/>
      <c r="AH191" s="501"/>
      <c r="AI191" s="501"/>
      <c r="AJ191" s="501"/>
      <c r="AK191" s="501"/>
      <c r="AL191" s="501"/>
      <c r="AM191" s="501"/>
      <c r="AN191" s="501"/>
      <c r="AO191" s="501"/>
      <c r="AP191" s="501"/>
      <c r="AQ191" s="501"/>
    </row>
    <row r="192" spans="1:43" x14ac:dyDescent="0.35">
      <c r="A192" s="501"/>
      <c r="B192" s="501"/>
      <c r="C192" s="501"/>
      <c r="D192" s="501"/>
      <c r="E192" s="501"/>
      <c r="F192" s="501"/>
      <c r="G192" s="501"/>
      <c r="H192" s="501"/>
      <c r="I192" s="501"/>
      <c r="J192" s="501"/>
      <c r="K192" s="501"/>
      <c r="L192" s="501"/>
      <c r="M192" s="501"/>
      <c r="N192" s="501"/>
      <c r="O192" s="501"/>
      <c r="P192" s="501"/>
      <c r="Q192" s="501"/>
      <c r="R192" s="501"/>
      <c r="S192" s="501"/>
      <c r="T192" s="501"/>
      <c r="U192" s="501"/>
      <c r="V192" s="501"/>
      <c r="W192" s="501"/>
      <c r="X192" s="501"/>
      <c r="Y192" s="501"/>
      <c r="Z192" s="501"/>
      <c r="AA192" s="501"/>
      <c r="AB192" s="501"/>
      <c r="AC192" s="501"/>
      <c r="AD192" s="501"/>
      <c r="AE192" s="501"/>
      <c r="AF192" s="501"/>
      <c r="AG192" s="501"/>
      <c r="AH192" s="501"/>
      <c r="AI192" s="501"/>
      <c r="AJ192" s="501"/>
      <c r="AK192" s="501"/>
      <c r="AL192" s="501"/>
      <c r="AM192" s="501"/>
      <c r="AN192" s="501"/>
      <c r="AO192" s="501"/>
      <c r="AP192" s="501"/>
      <c r="AQ192" s="501"/>
    </row>
    <row r="193" spans="1:43" x14ac:dyDescent="0.35">
      <c r="A193" s="501"/>
      <c r="B193" s="501"/>
      <c r="C193" s="501"/>
      <c r="D193" s="501"/>
      <c r="E193" s="501"/>
      <c r="F193" s="501"/>
      <c r="G193" s="501"/>
      <c r="H193" s="501"/>
      <c r="I193" s="501"/>
      <c r="J193" s="501"/>
      <c r="K193" s="501"/>
      <c r="L193" s="501"/>
      <c r="M193" s="501"/>
      <c r="N193" s="501"/>
      <c r="O193" s="501"/>
      <c r="P193" s="501"/>
      <c r="Q193" s="501"/>
      <c r="R193" s="501"/>
      <c r="S193" s="501"/>
      <c r="T193" s="501"/>
      <c r="U193" s="501"/>
      <c r="V193" s="501"/>
      <c r="W193" s="501"/>
      <c r="X193" s="501"/>
      <c r="Y193" s="501"/>
      <c r="Z193" s="501"/>
      <c r="AA193" s="501"/>
      <c r="AB193" s="501"/>
      <c r="AC193" s="501"/>
      <c r="AD193" s="501"/>
      <c r="AE193" s="501"/>
      <c r="AF193" s="501"/>
      <c r="AG193" s="501"/>
      <c r="AH193" s="501"/>
      <c r="AI193" s="501"/>
      <c r="AJ193" s="501"/>
      <c r="AK193" s="501"/>
      <c r="AL193" s="501"/>
      <c r="AM193" s="501"/>
      <c r="AN193" s="501"/>
      <c r="AO193" s="501"/>
      <c r="AP193" s="501"/>
      <c r="AQ193" s="501"/>
    </row>
    <row r="194" spans="1:43" x14ac:dyDescent="0.35">
      <c r="A194" s="501"/>
      <c r="B194" s="501"/>
      <c r="C194" s="501"/>
      <c r="D194" s="501"/>
      <c r="E194" s="501"/>
      <c r="F194" s="501"/>
      <c r="G194" s="501"/>
      <c r="H194" s="501"/>
      <c r="I194" s="501"/>
      <c r="J194" s="501"/>
      <c r="K194" s="501"/>
      <c r="L194" s="501"/>
      <c r="M194" s="501"/>
      <c r="N194" s="501"/>
      <c r="O194" s="501"/>
      <c r="P194" s="501"/>
      <c r="Q194" s="501"/>
      <c r="R194" s="501"/>
      <c r="S194" s="501"/>
      <c r="T194" s="501"/>
      <c r="U194" s="501"/>
      <c r="V194" s="501"/>
      <c r="W194" s="501"/>
      <c r="X194" s="501"/>
      <c r="Y194" s="501"/>
      <c r="Z194" s="501"/>
      <c r="AA194" s="501"/>
      <c r="AB194" s="501"/>
      <c r="AC194" s="501"/>
      <c r="AD194" s="501"/>
      <c r="AE194" s="501"/>
      <c r="AF194" s="501"/>
      <c r="AG194" s="501"/>
      <c r="AH194" s="501"/>
      <c r="AI194" s="501"/>
      <c r="AJ194" s="501"/>
      <c r="AK194" s="501"/>
      <c r="AL194" s="501"/>
      <c r="AM194" s="501"/>
      <c r="AN194" s="501"/>
      <c r="AO194" s="501"/>
      <c r="AP194" s="501"/>
      <c r="AQ194" s="501"/>
    </row>
    <row r="195" spans="1:43" x14ac:dyDescent="0.35">
      <c r="A195" s="501"/>
      <c r="B195" s="501"/>
      <c r="C195" s="501"/>
      <c r="D195" s="501"/>
      <c r="E195" s="501"/>
      <c r="F195" s="501"/>
      <c r="G195" s="501"/>
      <c r="H195" s="501"/>
      <c r="I195" s="501"/>
      <c r="J195" s="501"/>
      <c r="K195" s="501"/>
      <c r="L195" s="501"/>
      <c r="M195" s="501"/>
      <c r="N195" s="501"/>
      <c r="O195" s="501"/>
      <c r="P195" s="501"/>
      <c r="Q195" s="501"/>
      <c r="R195" s="501"/>
      <c r="S195" s="501"/>
      <c r="T195" s="501"/>
      <c r="U195" s="501"/>
      <c r="V195" s="501"/>
      <c r="W195" s="501"/>
      <c r="X195" s="501"/>
      <c r="Y195" s="501"/>
      <c r="Z195" s="501"/>
      <c r="AA195" s="501"/>
      <c r="AB195" s="501"/>
      <c r="AC195" s="501"/>
      <c r="AD195" s="501"/>
      <c r="AE195" s="501"/>
      <c r="AF195" s="501"/>
      <c r="AG195" s="501"/>
      <c r="AH195" s="501"/>
      <c r="AI195" s="501"/>
      <c r="AJ195" s="501"/>
      <c r="AK195" s="501"/>
      <c r="AL195" s="501"/>
      <c r="AM195" s="501"/>
      <c r="AN195" s="501"/>
      <c r="AO195" s="501"/>
      <c r="AP195" s="501"/>
      <c r="AQ195" s="501"/>
    </row>
    <row r="196" spans="1:43" x14ac:dyDescent="0.35">
      <c r="A196" s="501"/>
      <c r="B196" s="501"/>
      <c r="C196" s="501"/>
      <c r="D196" s="501"/>
      <c r="E196" s="501"/>
      <c r="F196" s="501"/>
      <c r="G196" s="501"/>
      <c r="H196" s="501"/>
      <c r="I196" s="501"/>
      <c r="J196" s="501"/>
      <c r="K196" s="501"/>
      <c r="L196" s="501"/>
      <c r="M196" s="501"/>
      <c r="N196" s="501"/>
      <c r="O196" s="501"/>
      <c r="P196" s="501"/>
      <c r="Q196" s="501"/>
      <c r="R196" s="501"/>
      <c r="S196" s="501"/>
      <c r="T196" s="501"/>
      <c r="U196" s="501"/>
      <c r="V196" s="501"/>
      <c r="W196" s="501"/>
      <c r="X196" s="501"/>
      <c r="Y196" s="501"/>
      <c r="Z196" s="501"/>
      <c r="AA196" s="501"/>
      <c r="AB196" s="501"/>
      <c r="AC196" s="501"/>
      <c r="AD196" s="501"/>
      <c r="AE196" s="501"/>
      <c r="AF196" s="501"/>
      <c r="AG196" s="501"/>
      <c r="AH196" s="501"/>
      <c r="AI196" s="501"/>
      <c r="AJ196" s="501"/>
      <c r="AK196" s="501"/>
      <c r="AL196" s="501"/>
      <c r="AM196" s="501"/>
      <c r="AN196" s="501"/>
      <c r="AO196" s="501"/>
      <c r="AP196" s="501"/>
      <c r="AQ196" s="501"/>
    </row>
    <row r="197" spans="1:43" x14ac:dyDescent="0.35">
      <c r="A197" s="501"/>
      <c r="B197" s="501"/>
      <c r="C197" s="501"/>
      <c r="D197" s="501"/>
      <c r="E197" s="501"/>
      <c r="F197" s="501"/>
      <c r="G197" s="501"/>
      <c r="H197" s="501"/>
      <c r="I197" s="501"/>
      <c r="J197" s="501"/>
      <c r="K197" s="501"/>
      <c r="L197" s="501"/>
      <c r="M197" s="501"/>
      <c r="N197" s="501"/>
      <c r="O197" s="501"/>
      <c r="P197" s="501"/>
      <c r="Q197" s="501"/>
      <c r="R197" s="501"/>
      <c r="S197" s="501"/>
      <c r="T197" s="501"/>
      <c r="U197" s="501"/>
      <c r="V197" s="501"/>
      <c r="W197" s="501"/>
      <c r="X197" s="501"/>
      <c r="Y197" s="501"/>
      <c r="Z197" s="501"/>
      <c r="AA197" s="501"/>
      <c r="AB197" s="501"/>
      <c r="AC197" s="501"/>
      <c r="AD197" s="501"/>
      <c r="AE197" s="501"/>
      <c r="AF197" s="501"/>
      <c r="AG197" s="501"/>
      <c r="AH197" s="501"/>
      <c r="AI197" s="501"/>
      <c r="AJ197" s="501"/>
      <c r="AK197" s="501"/>
      <c r="AL197" s="501"/>
      <c r="AM197" s="501"/>
      <c r="AN197" s="501"/>
      <c r="AO197" s="501"/>
      <c r="AP197" s="501"/>
      <c r="AQ197" s="501"/>
    </row>
    <row r="198" spans="1:43" x14ac:dyDescent="0.35">
      <c r="A198" s="501"/>
      <c r="B198" s="501"/>
      <c r="C198" s="501"/>
      <c r="D198" s="501"/>
      <c r="E198" s="501"/>
      <c r="F198" s="501"/>
      <c r="G198" s="501"/>
      <c r="H198" s="501"/>
      <c r="I198" s="501"/>
      <c r="J198" s="501"/>
      <c r="K198" s="501"/>
      <c r="L198" s="501"/>
      <c r="M198" s="501"/>
      <c r="N198" s="501"/>
      <c r="O198" s="501"/>
      <c r="P198" s="501"/>
      <c r="Q198" s="501"/>
      <c r="R198" s="501"/>
      <c r="S198" s="501"/>
      <c r="T198" s="501"/>
      <c r="U198" s="501"/>
      <c r="V198" s="501"/>
      <c r="W198" s="501"/>
      <c r="X198" s="501"/>
      <c r="Y198" s="501"/>
      <c r="Z198" s="501"/>
      <c r="AA198" s="501"/>
      <c r="AB198" s="501"/>
      <c r="AC198" s="501"/>
      <c r="AD198" s="501"/>
      <c r="AE198" s="501"/>
      <c r="AF198" s="501"/>
      <c r="AG198" s="501"/>
      <c r="AH198" s="501"/>
      <c r="AI198" s="501"/>
      <c r="AJ198" s="501"/>
      <c r="AK198" s="501"/>
      <c r="AL198" s="501"/>
      <c r="AM198" s="501"/>
      <c r="AN198" s="501"/>
      <c r="AO198" s="501"/>
      <c r="AP198" s="501"/>
      <c r="AQ198" s="501"/>
    </row>
    <row r="199" spans="1:43" x14ac:dyDescent="0.35">
      <c r="A199" s="501"/>
      <c r="B199" s="501"/>
      <c r="C199" s="501"/>
      <c r="D199" s="501"/>
      <c r="E199" s="501"/>
      <c r="F199" s="501"/>
      <c r="G199" s="501"/>
      <c r="H199" s="501"/>
      <c r="I199" s="501"/>
      <c r="J199" s="501"/>
      <c r="K199" s="501"/>
      <c r="L199" s="501"/>
      <c r="M199" s="501"/>
      <c r="N199" s="501"/>
      <c r="O199" s="501"/>
      <c r="P199" s="501"/>
      <c r="Q199" s="501"/>
      <c r="R199" s="501"/>
      <c r="S199" s="501"/>
      <c r="T199" s="501"/>
      <c r="U199" s="501"/>
      <c r="V199" s="501"/>
      <c r="W199" s="501"/>
      <c r="X199" s="501"/>
      <c r="Y199" s="501"/>
      <c r="Z199" s="501"/>
      <c r="AA199" s="501"/>
      <c r="AB199" s="501"/>
      <c r="AC199" s="501"/>
      <c r="AD199" s="501"/>
      <c r="AE199" s="501"/>
      <c r="AF199" s="501"/>
      <c r="AG199" s="501"/>
      <c r="AH199" s="501"/>
      <c r="AI199" s="501"/>
      <c r="AJ199" s="501"/>
      <c r="AK199" s="501"/>
      <c r="AL199" s="501"/>
      <c r="AM199" s="501"/>
      <c r="AN199" s="501"/>
      <c r="AO199" s="501"/>
      <c r="AP199" s="501"/>
      <c r="AQ199" s="501"/>
    </row>
    <row r="200" spans="1:43" x14ac:dyDescent="0.35">
      <c r="A200" s="501"/>
      <c r="B200" s="501"/>
      <c r="C200" s="501"/>
      <c r="D200" s="501"/>
      <c r="E200" s="501"/>
      <c r="F200" s="501"/>
      <c r="G200" s="501"/>
      <c r="H200" s="501"/>
      <c r="I200" s="501"/>
      <c r="J200" s="501"/>
      <c r="K200" s="501"/>
      <c r="L200" s="501"/>
      <c r="M200" s="501"/>
      <c r="N200" s="501"/>
      <c r="O200" s="501"/>
      <c r="P200" s="501"/>
      <c r="Q200" s="501"/>
      <c r="R200" s="501"/>
      <c r="S200" s="501"/>
      <c r="T200" s="501"/>
      <c r="U200" s="501"/>
      <c r="V200" s="501"/>
      <c r="W200" s="501"/>
      <c r="X200" s="501"/>
      <c r="Y200" s="501"/>
      <c r="Z200" s="501"/>
      <c r="AA200" s="501"/>
      <c r="AB200" s="501"/>
      <c r="AC200" s="501"/>
      <c r="AD200" s="501"/>
      <c r="AE200" s="501"/>
      <c r="AF200" s="501"/>
      <c r="AG200" s="501"/>
      <c r="AH200" s="501"/>
      <c r="AI200" s="501"/>
      <c r="AJ200" s="501"/>
      <c r="AK200" s="501"/>
      <c r="AL200" s="501"/>
      <c r="AM200" s="501"/>
      <c r="AN200" s="501"/>
      <c r="AO200" s="501"/>
      <c r="AP200" s="501"/>
      <c r="AQ200" s="501"/>
    </row>
    <row r="201" spans="1:43" x14ac:dyDescent="0.35">
      <c r="A201" s="501"/>
      <c r="B201" s="501"/>
      <c r="C201" s="501"/>
      <c r="D201" s="501"/>
      <c r="E201" s="501"/>
      <c r="F201" s="501"/>
      <c r="G201" s="501"/>
      <c r="H201" s="501"/>
      <c r="I201" s="501"/>
      <c r="J201" s="501"/>
      <c r="K201" s="501"/>
      <c r="L201" s="501"/>
      <c r="M201" s="501"/>
      <c r="N201" s="501"/>
      <c r="O201" s="501"/>
      <c r="P201" s="501"/>
      <c r="Q201" s="501"/>
      <c r="R201" s="501"/>
      <c r="S201" s="501"/>
      <c r="T201" s="501"/>
      <c r="U201" s="501"/>
      <c r="V201" s="501"/>
      <c r="W201" s="501"/>
      <c r="X201" s="501"/>
      <c r="Y201" s="501"/>
      <c r="Z201" s="501"/>
      <c r="AA201" s="501"/>
      <c r="AB201" s="501"/>
      <c r="AC201" s="501"/>
      <c r="AD201" s="501"/>
      <c r="AE201" s="501"/>
      <c r="AF201" s="501"/>
      <c r="AG201" s="501"/>
      <c r="AH201" s="501"/>
      <c r="AI201" s="501"/>
      <c r="AJ201" s="501"/>
      <c r="AK201" s="501"/>
      <c r="AL201" s="501"/>
      <c r="AM201" s="501"/>
      <c r="AN201" s="501"/>
      <c r="AO201" s="501"/>
      <c r="AP201" s="501"/>
      <c r="AQ201" s="501"/>
    </row>
    <row r="202" spans="1:43" x14ac:dyDescent="0.35">
      <c r="A202" s="501"/>
      <c r="B202" s="501"/>
      <c r="C202" s="501"/>
      <c r="D202" s="501"/>
      <c r="E202" s="501"/>
      <c r="F202" s="501"/>
      <c r="G202" s="501"/>
      <c r="H202" s="501"/>
      <c r="I202" s="501"/>
      <c r="J202" s="501"/>
      <c r="K202" s="501"/>
      <c r="L202" s="501"/>
      <c r="M202" s="501"/>
      <c r="N202" s="501"/>
      <c r="O202" s="501"/>
      <c r="P202" s="501"/>
      <c r="Q202" s="501"/>
      <c r="R202" s="501"/>
      <c r="S202" s="501"/>
      <c r="T202" s="501"/>
      <c r="U202" s="501"/>
      <c r="V202" s="501"/>
      <c r="W202" s="501"/>
      <c r="X202" s="501"/>
      <c r="Y202" s="501"/>
      <c r="Z202" s="501"/>
      <c r="AA202" s="501"/>
      <c r="AB202" s="501"/>
      <c r="AC202" s="501"/>
      <c r="AD202" s="501"/>
      <c r="AE202" s="501"/>
      <c r="AF202" s="501"/>
      <c r="AG202" s="501"/>
      <c r="AH202" s="501"/>
      <c r="AI202" s="501"/>
      <c r="AJ202" s="501"/>
      <c r="AK202" s="501"/>
      <c r="AL202" s="501"/>
      <c r="AM202" s="501"/>
      <c r="AN202" s="501"/>
      <c r="AO202" s="501"/>
      <c r="AP202" s="501"/>
      <c r="AQ202" s="501"/>
    </row>
    <row r="203" spans="1:43" x14ac:dyDescent="0.35">
      <c r="A203" s="501"/>
      <c r="B203" s="501"/>
      <c r="C203" s="501"/>
      <c r="D203" s="501"/>
      <c r="E203" s="501"/>
      <c r="F203" s="501"/>
      <c r="G203" s="501"/>
      <c r="H203" s="501"/>
      <c r="I203" s="501"/>
      <c r="J203" s="501"/>
      <c r="K203" s="501"/>
      <c r="L203" s="501"/>
      <c r="M203" s="501"/>
      <c r="N203" s="501"/>
      <c r="O203" s="501"/>
      <c r="P203" s="501"/>
      <c r="Q203" s="501"/>
      <c r="R203" s="501"/>
      <c r="S203" s="501"/>
      <c r="T203" s="501"/>
      <c r="U203" s="501"/>
      <c r="V203" s="501"/>
      <c r="W203" s="501"/>
      <c r="X203" s="501"/>
      <c r="Y203" s="501"/>
      <c r="Z203" s="501"/>
      <c r="AA203" s="501"/>
      <c r="AB203" s="501"/>
      <c r="AC203" s="501"/>
      <c r="AD203" s="501"/>
      <c r="AE203" s="501"/>
      <c r="AF203" s="501"/>
      <c r="AG203" s="501"/>
      <c r="AH203" s="501"/>
      <c r="AI203" s="501"/>
      <c r="AJ203" s="501"/>
      <c r="AK203" s="501"/>
      <c r="AL203" s="501"/>
      <c r="AM203" s="501"/>
      <c r="AN203" s="501"/>
      <c r="AO203" s="501"/>
      <c r="AP203" s="501"/>
      <c r="AQ203" s="501"/>
    </row>
    <row r="204" spans="1:43" x14ac:dyDescent="0.35">
      <c r="A204" s="501"/>
      <c r="B204" s="501"/>
      <c r="C204" s="501"/>
      <c r="D204" s="501"/>
      <c r="E204" s="501"/>
      <c r="F204" s="501"/>
      <c r="G204" s="501"/>
      <c r="H204" s="501"/>
      <c r="I204" s="501"/>
      <c r="J204" s="501"/>
      <c r="K204" s="501"/>
      <c r="L204" s="501"/>
      <c r="M204" s="501"/>
      <c r="N204" s="501"/>
      <c r="O204" s="501"/>
      <c r="P204" s="501"/>
      <c r="Q204" s="501"/>
      <c r="R204" s="501"/>
      <c r="S204" s="501"/>
      <c r="T204" s="501"/>
      <c r="U204" s="501"/>
      <c r="V204" s="501"/>
      <c r="W204" s="501"/>
      <c r="X204" s="501"/>
      <c r="Y204" s="501"/>
      <c r="Z204" s="501"/>
      <c r="AA204" s="501"/>
      <c r="AB204" s="501"/>
      <c r="AC204" s="501"/>
      <c r="AD204" s="501"/>
      <c r="AE204" s="501"/>
      <c r="AF204" s="501"/>
      <c r="AG204" s="501"/>
      <c r="AH204" s="501"/>
      <c r="AI204" s="501"/>
      <c r="AJ204" s="501"/>
      <c r="AK204" s="501"/>
      <c r="AL204" s="501"/>
      <c r="AM204" s="501"/>
      <c r="AN204" s="501"/>
      <c r="AO204" s="501"/>
      <c r="AP204" s="501"/>
      <c r="AQ204" s="501"/>
    </row>
    <row r="205" spans="1:43" x14ac:dyDescent="0.35">
      <c r="A205" s="501"/>
      <c r="B205" s="501"/>
      <c r="C205" s="501"/>
      <c r="D205" s="501"/>
      <c r="E205" s="501"/>
      <c r="F205" s="501"/>
      <c r="G205" s="501"/>
      <c r="H205" s="501"/>
      <c r="I205" s="501"/>
      <c r="J205" s="501"/>
      <c r="K205" s="501"/>
      <c r="L205" s="501"/>
      <c r="M205" s="501"/>
      <c r="N205" s="501"/>
      <c r="O205" s="501"/>
      <c r="P205" s="501"/>
      <c r="Q205" s="501"/>
      <c r="R205" s="501"/>
      <c r="S205" s="501"/>
      <c r="T205" s="501"/>
      <c r="U205" s="501"/>
      <c r="V205" s="501"/>
      <c r="W205" s="501"/>
      <c r="X205" s="501"/>
      <c r="Y205" s="501"/>
      <c r="Z205" s="501"/>
      <c r="AA205" s="501"/>
      <c r="AB205" s="501"/>
      <c r="AC205" s="501"/>
      <c r="AD205" s="501"/>
      <c r="AE205" s="501"/>
      <c r="AF205" s="501"/>
      <c r="AG205" s="501"/>
      <c r="AH205" s="501"/>
      <c r="AI205" s="501"/>
      <c r="AJ205" s="501"/>
      <c r="AK205" s="501"/>
      <c r="AL205" s="501"/>
      <c r="AM205" s="501"/>
      <c r="AN205" s="501"/>
      <c r="AO205" s="501"/>
      <c r="AP205" s="501"/>
      <c r="AQ205" s="501"/>
    </row>
    <row r="206" spans="1:43" x14ac:dyDescent="0.35">
      <c r="A206" s="501"/>
      <c r="B206" s="501"/>
      <c r="C206" s="501"/>
      <c r="D206" s="501"/>
      <c r="E206" s="501"/>
      <c r="F206" s="501"/>
      <c r="G206" s="501"/>
      <c r="H206" s="501"/>
      <c r="I206" s="501"/>
      <c r="J206" s="501"/>
      <c r="K206" s="501"/>
      <c r="L206" s="501"/>
      <c r="M206" s="501"/>
      <c r="N206" s="501"/>
      <c r="O206" s="501"/>
      <c r="P206" s="501"/>
      <c r="Q206" s="501"/>
      <c r="R206" s="501"/>
      <c r="S206" s="501"/>
      <c r="T206" s="501"/>
      <c r="U206" s="501"/>
      <c r="V206" s="501"/>
      <c r="W206" s="501"/>
      <c r="X206" s="501"/>
      <c r="Y206" s="501"/>
      <c r="Z206" s="501"/>
      <c r="AA206" s="501"/>
      <c r="AB206" s="501"/>
      <c r="AC206" s="501"/>
      <c r="AD206" s="501"/>
      <c r="AE206" s="501"/>
      <c r="AF206" s="501"/>
      <c r="AG206" s="501"/>
      <c r="AH206" s="501"/>
      <c r="AI206" s="501"/>
      <c r="AJ206" s="501"/>
      <c r="AK206" s="501"/>
      <c r="AL206" s="501"/>
      <c r="AM206" s="501"/>
      <c r="AN206" s="501"/>
      <c r="AO206" s="501"/>
      <c r="AP206" s="501"/>
      <c r="AQ206" s="501"/>
    </row>
    <row r="207" spans="1:43" x14ac:dyDescent="0.35">
      <c r="A207" s="501"/>
      <c r="B207" s="501"/>
      <c r="C207" s="501"/>
      <c r="D207" s="501"/>
      <c r="E207" s="501"/>
      <c r="F207" s="501"/>
      <c r="G207" s="501"/>
      <c r="H207" s="501"/>
      <c r="I207" s="501"/>
      <c r="J207" s="501"/>
      <c r="K207" s="501"/>
      <c r="L207" s="501"/>
      <c r="M207" s="501"/>
      <c r="N207" s="501"/>
      <c r="O207" s="501"/>
      <c r="P207" s="501"/>
      <c r="Q207" s="501"/>
      <c r="R207" s="501"/>
      <c r="S207" s="501"/>
      <c r="T207" s="501"/>
      <c r="U207" s="501"/>
      <c r="V207" s="501"/>
      <c r="W207" s="501"/>
      <c r="X207" s="501"/>
      <c r="Y207" s="501"/>
      <c r="Z207" s="501"/>
      <c r="AA207" s="501"/>
      <c r="AB207" s="501"/>
      <c r="AC207" s="501"/>
      <c r="AD207" s="501"/>
      <c r="AE207" s="501"/>
      <c r="AF207" s="501"/>
      <c r="AG207" s="501"/>
      <c r="AH207" s="501"/>
      <c r="AI207" s="501"/>
      <c r="AJ207" s="501"/>
      <c r="AK207" s="501"/>
      <c r="AL207" s="501"/>
      <c r="AM207" s="501"/>
      <c r="AN207" s="501"/>
      <c r="AO207" s="501"/>
      <c r="AP207" s="501"/>
      <c r="AQ207" s="501"/>
    </row>
    <row r="208" spans="1:43" x14ac:dyDescent="0.35">
      <c r="A208" s="501"/>
      <c r="B208" s="501"/>
      <c r="C208" s="501"/>
      <c r="D208" s="501"/>
      <c r="E208" s="501"/>
      <c r="F208" s="501"/>
      <c r="G208" s="501"/>
      <c r="H208" s="501"/>
      <c r="I208" s="501"/>
      <c r="J208" s="501"/>
      <c r="K208" s="501"/>
      <c r="L208" s="501"/>
      <c r="M208" s="501"/>
      <c r="N208" s="501"/>
      <c r="O208" s="501"/>
      <c r="P208" s="501"/>
      <c r="Q208" s="501"/>
      <c r="R208" s="501"/>
      <c r="S208" s="501"/>
      <c r="T208" s="501"/>
      <c r="U208" s="501"/>
      <c r="V208" s="501"/>
      <c r="W208" s="501"/>
      <c r="X208" s="501"/>
      <c r="Y208" s="501"/>
      <c r="Z208" s="501"/>
      <c r="AA208" s="501"/>
      <c r="AB208" s="501"/>
      <c r="AC208" s="501"/>
      <c r="AD208" s="501"/>
      <c r="AE208" s="501"/>
      <c r="AF208" s="501"/>
      <c r="AG208" s="501"/>
      <c r="AH208" s="501"/>
      <c r="AI208" s="501"/>
      <c r="AJ208" s="501"/>
      <c r="AK208" s="501"/>
      <c r="AL208" s="501"/>
      <c r="AM208" s="501"/>
      <c r="AN208" s="501"/>
      <c r="AO208" s="501"/>
      <c r="AP208" s="501"/>
      <c r="AQ208" s="501"/>
    </row>
    <row r="209" spans="1:43" x14ac:dyDescent="0.35">
      <c r="A209" s="501"/>
      <c r="B209" s="501"/>
      <c r="C209" s="501"/>
      <c r="D209" s="501"/>
      <c r="E209" s="501"/>
      <c r="F209" s="501"/>
      <c r="G209" s="501"/>
      <c r="H209" s="501"/>
      <c r="I209" s="501"/>
      <c r="J209" s="501"/>
      <c r="K209" s="501"/>
      <c r="L209" s="501"/>
      <c r="M209" s="501"/>
      <c r="N209" s="501"/>
      <c r="O209" s="501"/>
      <c r="P209" s="501"/>
      <c r="Q209" s="501"/>
      <c r="R209" s="501"/>
      <c r="S209" s="501"/>
      <c r="T209" s="501"/>
      <c r="U209" s="501"/>
      <c r="V209" s="501"/>
      <c r="W209" s="501"/>
      <c r="X209" s="501"/>
      <c r="Y209" s="501"/>
      <c r="Z209" s="501"/>
      <c r="AA209" s="501"/>
      <c r="AB209" s="501"/>
      <c r="AC209" s="501"/>
      <c r="AD209" s="501"/>
      <c r="AE209" s="501"/>
      <c r="AF209" s="501"/>
      <c r="AG209" s="501"/>
      <c r="AH209" s="501"/>
      <c r="AI209" s="501"/>
      <c r="AJ209" s="501"/>
      <c r="AK209" s="501"/>
      <c r="AL209" s="501"/>
      <c r="AM209" s="501"/>
      <c r="AN209" s="501"/>
      <c r="AO209" s="501"/>
      <c r="AP209" s="501"/>
      <c r="AQ209" s="501"/>
    </row>
    <row r="210" spans="1:43" x14ac:dyDescent="0.35">
      <c r="A210" s="501"/>
      <c r="B210" s="501"/>
      <c r="C210" s="501"/>
      <c r="D210" s="501"/>
      <c r="E210" s="501"/>
      <c r="F210" s="501"/>
      <c r="G210" s="501"/>
      <c r="H210" s="501"/>
      <c r="I210" s="501"/>
      <c r="J210" s="501"/>
      <c r="K210" s="501"/>
      <c r="L210" s="501"/>
      <c r="M210" s="501"/>
      <c r="N210" s="501"/>
      <c r="O210" s="501"/>
      <c r="P210" s="501"/>
      <c r="Q210" s="501"/>
      <c r="R210" s="501"/>
      <c r="S210" s="501"/>
      <c r="T210" s="501"/>
      <c r="U210" s="501"/>
      <c r="V210" s="501"/>
      <c r="W210" s="501"/>
      <c r="X210" s="501"/>
      <c r="Y210" s="501"/>
      <c r="Z210" s="501"/>
      <c r="AA210" s="501"/>
      <c r="AB210" s="501"/>
      <c r="AC210" s="501"/>
      <c r="AD210" s="501"/>
      <c r="AE210" s="501"/>
      <c r="AF210" s="501"/>
      <c r="AG210" s="501"/>
      <c r="AH210" s="501"/>
      <c r="AI210" s="501"/>
      <c r="AJ210" s="501"/>
      <c r="AK210" s="501"/>
      <c r="AL210" s="501"/>
      <c r="AM210" s="501"/>
      <c r="AN210" s="501"/>
      <c r="AO210" s="501"/>
      <c r="AP210" s="501"/>
      <c r="AQ210" s="501"/>
    </row>
    <row r="211" spans="1:43" x14ac:dyDescent="0.35">
      <c r="A211" s="501"/>
      <c r="B211" s="501"/>
      <c r="C211" s="501"/>
      <c r="D211" s="501"/>
      <c r="E211" s="501"/>
      <c r="F211" s="501"/>
      <c r="G211" s="501"/>
      <c r="H211" s="501"/>
      <c r="I211" s="501"/>
      <c r="J211" s="501"/>
      <c r="K211" s="501"/>
      <c r="L211" s="501"/>
      <c r="M211" s="501"/>
      <c r="N211" s="501"/>
      <c r="O211" s="501"/>
      <c r="P211" s="501"/>
      <c r="Q211" s="501"/>
      <c r="R211" s="501"/>
      <c r="S211" s="501"/>
      <c r="T211" s="501"/>
      <c r="U211" s="501"/>
      <c r="V211" s="501"/>
      <c r="W211" s="501"/>
      <c r="X211" s="501"/>
      <c r="Y211" s="501"/>
      <c r="Z211" s="501"/>
      <c r="AA211" s="501"/>
      <c r="AB211" s="501"/>
      <c r="AC211" s="501"/>
      <c r="AD211" s="501"/>
      <c r="AE211" s="501"/>
      <c r="AF211" s="501"/>
      <c r="AG211" s="501"/>
      <c r="AH211" s="501"/>
      <c r="AI211" s="501"/>
      <c r="AJ211" s="501"/>
      <c r="AK211" s="501"/>
      <c r="AL211" s="501"/>
      <c r="AM211" s="501"/>
      <c r="AN211" s="501"/>
      <c r="AO211" s="501"/>
      <c r="AP211" s="501"/>
      <c r="AQ211" s="501"/>
    </row>
    <row r="212" spans="1:43" x14ac:dyDescent="0.35">
      <c r="A212" s="501"/>
      <c r="B212" s="501"/>
      <c r="C212" s="501"/>
      <c r="D212" s="501"/>
      <c r="E212" s="501"/>
      <c r="F212" s="501"/>
      <c r="G212" s="501"/>
      <c r="H212" s="501"/>
      <c r="I212" s="501"/>
      <c r="J212" s="501"/>
      <c r="K212" s="501"/>
      <c r="L212" s="501"/>
      <c r="M212" s="501"/>
      <c r="N212" s="501"/>
      <c r="O212" s="501"/>
      <c r="P212" s="501"/>
      <c r="Q212" s="501"/>
      <c r="R212" s="501"/>
      <c r="S212" s="501"/>
      <c r="T212" s="501"/>
      <c r="U212" s="501"/>
      <c r="V212" s="501"/>
      <c r="W212" s="501"/>
      <c r="X212" s="501"/>
      <c r="Y212" s="501"/>
      <c r="Z212" s="501"/>
      <c r="AA212" s="501"/>
      <c r="AB212" s="501"/>
      <c r="AC212" s="501"/>
      <c r="AD212" s="501"/>
      <c r="AE212" s="501"/>
      <c r="AF212" s="501"/>
      <c r="AG212" s="501"/>
      <c r="AH212" s="501"/>
      <c r="AI212" s="501"/>
      <c r="AJ212" s="501"/>
      <c r="AK212" s="501"/>
      <c r="AL212" s="501"/>
      <c r="AM212" s="501"/>
      <c r="AN212" s="501"/>
      <c r="AO212" s="501"/>
      <c r="AP212" s="501"/>
      <c r="AQ212" s="501"/>
    </row>
    <row r="213" spans="1:43" x14ac:dyDescent="0.35">
      <c r="A213" s="501"/>
      <c r="B213" s="501"/>
      <c r="C213" s="501"/>
      <c r="D213" s="501"/>
      <c r="E213" s="501"/>
      <c r="F213" s="501"/>
      <c r="G213" s="501"/>
      <c r="H213" s="501"/>
      <c r="I213" s="501"/>
      <c r="J213" s="501"/>
      <c r="K213" s="501"/>
      <c r="L213" s="501"/>
      <c r="M213" s="501"/>
      <c r="N213" s="501"/>
      <c r="O213" s="501"/>
      <c r="P213" s="501"/>
      <c r="Q213" s="501"/>
      <c r="R213" s="501"/>
      <c r="S213" s="501"/>
      <c r="T213" s="501"/>
      <c r="U213" s="501"/>
      <c r="V213" s="501"/>
      <c r="W213" s="501"/>
      <c r="X213" s="501"/>
      <c r="Y213" s="501"/>
      <c r="Z213" s="501"/>
      <c r="AA213" s="501"/>
      <c r="AB213" s="501"/>
      <c r="AC213" s="501"/>
      <c r="AD213" s="501"/>
      <c r="AE213" s="501"/>
      <c r="AF213" s="501"/>
      <c r="AG213" s="501"/>
      <c r="AH213" s="501"/>
      <c r="AI213" s="501"/>
      <c r="AJ213" s="501"/>
      <c r="AK213" s="501"/>
      <c r="AL213" s="501"/>
      <c r="AM213" s="501"/>
      <c r="AN213" s="501"/>
      <c r="AO213" s="501"/>
      <c r="AP213" s="501"/>
      <c r="AQ213" s="501"/>
    </row>
    <row r="214" spans="1:43" x14ac:dyDescent="0.35">
      <c r="A214" s="501"/>
      <c r="B214" s="501"/>
      <c r="C214" s="501"/>
      <c r="D214" s="501"/>
      <c r="E214" s="501"/>
      <c r="F214" s="501"/>
      <c r="G214" s="501"/>
      <c r="H214" s="501"/>
      <c r="I214" s="501"/>
      <c r="J214" s="501"/>
      <c r="K214" s="501"/>
      <c r="L214" s="501"/>
      <c r="M214" s="501"/>
      <c r="N214" s="501"/>
      <c r="O214" s="501"/>
      <c r="P214" s="501"/>
      <c r="Q214" s="501"/>
      <c r="R214" s="501"/>
      <c r="S214" s="501"/>
      <c r="T214" s="501"/>
      <c r="U214" s="501"/>
      <c r="V214" s="501"/>
      <c r="W214" s="501"/>
      <c r="X214" s="501"/>
      <c r="Y214" s="501"/>
      <c r="Z214" s="501"/>
      <c r="AA214" s="501"/>
      <c r="AB214" s="501"/>
      <c r="AC214" s="501"/>
      <c r="AD214" s="501"/>
      <c r="AE214" s="501"/>
      <c r="AF214" s="501"/>
      <c r="AG214" s="501"/>
      <c r="AH214" s="501"/>
      <c r="AI214" s="501"/>
      <c r="AJ214" s="501"/>
      <c r="AK214" s="501"/>
      <c r="AL214" s="501"/>
      <c r="AM214" s="501"/>
      <c r="AN214" s="501"/>
      <c r="AO214" s="501"/>
      <c r="AP214" s="501"/>
      <c r="AQ214" s="501"/>
    </row>
    <row r="215" spans="1:43" x14ac:dyDescent="0.35">
      <c r="A215" s="501"/>
      <c r="B215" s="501"/>
      <c r="C215" s="501"/>
      <c r="D215" s="501"/>
      <c r="E215" s="501"/>
      <c r="F215" s="501"/>
      <c r="G215" s="501"/>
      <c r="H215" s="501"/>
      <c r="I215" s="501"/>
      <c r="J215" s="501"/>
      <c r="K215" s="501"/>
      <c r="L215" s="501"/>
      <c r="M215" s="501"/>
      <c r="N215" s="501"/>
      <c r="O215" s="501"/>
      <c r="P215" s="501"/>
      <c r="Q215" s="501"/>
      <c r="R215" s="501"/>
      <c r="S215" s="501"/>
      <c r="T215" s="501"/>
      <c r="U215" s="501"/>
      <c r="V215" s="501"/>
      <c r="W215" s="501"/>
      <c r="X215" s="501"/>
      <c r="Y215" s="501"/>
      <c r="Z215" s="501"/>
      <c r="AA215" s="501"/>
      <c r="AB215" s="501"/>
      <c r="AC215" s="501"/>
      <c r="AD215" s="501"/>
      <c r="AE215" s="501"/>
      <c r="AF215" s="501"/>
      <c r="AG215" s="501"/>
      <c r="AH215" s="501"/>
      <c r="AI215" s="501"/>
      <c r="AJ215" s="501"/>
      <c r="AK215" s="501"/>
      <c r="AL215" s="501"/>
      <c r="AM215" s="501"/>
      <c r="AN215" s="501"/>
      <c r="AO215" s="501"/>
      <c r="AP215" s="501"/>
      <c r="AQ215" s="501"/>
    </row>
    <row r="216" spans="1:43" x14ac:dyDescent="0.35">
      <c r="A216" s="501"/>
      <c r="B216" s="501"/>
      <c r="C216" s="501"/>
      <c r="D216" s="501"/>
      <c r="E216" s="501"/>
      <c r="F216" s="501"/>
      <c r="G216" s="501"/>
      <c r="H216" s="501"/>
      <c r="I216" s="501"/>
      <c r="J216" s="501"/>
      <c r="K216" s="501"/>
      <c r="L216" s="501"/>
      <c r="M216" s="501"/>
      <c r="N216" s="501"/>
      <c r="O216" s="501"/>
      <c r="P216" s="501"/>
      <c r="Q216" s="501"/>
      <c r="R216" s="501"/>
      <c r="S216" s="501"/>
      <c r="T216" s="501"/>
      <c r="U216" s="501"/>
      <c r="V216" s="501"/>
      <c r="W216" s="501"/>
      <c r="X216" s="501"/>
      <c r="Y216" s="501"/>
      <c r="Z216" s="501"/>
      <c r="AA216" s="501"/>
      <c r="AB216" s="501"/>
      <c r="AC216" s="501"/>
      <c r="AD216" s="501"/>
      <c r="AE216" s="501"/>
      <c r="AF216" s="501"/>
      <c r="AG216" s="501"/>
      <c r="AH216" s="501"/>
      <c r="AI216" s="501"/>
      <c r="AJ216" s="501"/>
      <c r="AK216" s="501"/>
      <c r="AL216" s="501"/>
      <c r="AM216" s="501"/>
      <c r="AN216" s="501"/>
      <c r="AO216" s="501"/>
      <c r="AP216" s="501"/>
      <c r="AQ216" s="501"/>
    </row>
    <row r="217" spans="1:43" x14ac:dyDescent="0.35">
      <c r="A217" s="501"/>
      <c r="B217" s="501"/>
      <c r="C217" s="501"/>
      <c r="D217" s="501"/>
      <c r="E217" s="501"/>
      <c r="F217" s="501"/>
      <c r="G217" s="501"/>
      <c r="H217" s="501"/>
      <c r="I217" s="501"/>
      <c r="J217" s="501"/>
      <c r="K217" s="501"/>
      <c r="L217" s="501"/>
      <c r="M217" s="501"/>
      <c r="N217" s="501"/>
      <c r="O217" s="501"/>
      <c r="P217" s="501"/>
      <c r="Q217" s="501"/>
      <c r="R217" s="501"/>
      <c r="S217" s="501"/>
      <c r="T217" s="501"/>
      <c r="U217" s="501"/>
      <c r="V217" s="501"/>
      <c r="W217" s="501"/>
      <c r="X217" s="501"/>
      <c r="Y217" s="501"/>
      <c r="Z217" s="501"/>
      <c r="AA217" s="501"/>
      <c r="AB217" s="501"/>
      <c r="AC217" s="501"/>
      <c r="AD217" s="501"/>
      <c r="AE217" s="501"/>
      <c r="AF217" s="501"/>
      <c r="AG217" s="501"/>
      <c r="AH217" s="501"/>
      <c r="AI217" s="501"/>
      <c r="AJ217" s="501"/>
      <c r="AK217" s="501"/>
      <c r="AL217" s="501"/>
      <c r="AM217" s="501"/>
      <c r="AN217" s="501"/>
      <c r="AO217" s="501"/>
      <c r="AP217" s="501"/>
      <c r="AQ217" s="501"/>
    </row>
    <row r="218" spans="1:43" x14ac:dyDescent="0.35">
      <c r="A218" s="501"/>
      <c r="B218" s="501"/>
      <c r="C218" s="501"/>
      <c r="D218" s="501"/>
      <c r="E218" s="501"/>
      <c r="F218" s="501"/>
      <c r="G218" s="501"/>
      <c r="H218" s="501"/>
      <c r="I218" s="501"/>
      <c r="J218" s="501"/>
      <c r="K218" s="501"/>
      <c r="L218" s="501"/>
      <c r="M218" s="501"/>
      <c r="N218" s="501"/>
      <c r="O218" s="501"/>
      <c r="P218" s="501"/>
      <c r="Q218" s="501"/>
      <c r="R218" s="501"/>
      <c r="S218" s="501"/>
      <c r="T218" s="501"/>
      <c r="U218" s="501"/>
      <c r="V218" s="501"/>
      <c r="W218" s="501"/>
      <c r="X218" s="501"/>
      <c r="Y218" s="501"/>
      <c r="Z218" s="501"/>
      <c r="AA218" s="501"/>
      <c r="AB218" s="501"/>
      <c r="AC218" s="501"/>
      <c r="AD218" s="501"/>
      <c r="AE218" s="501"/>
      <c r="AF218" s="501"/>
      <c r="AG218" s="501"/>
      <c r="AH218" s="501"/>
      <c r="AI218" s="501"/>
      <c r="AJ218" s="501"/>
      <c r="AK218" s="501"/>
      <c r="AL218" s="501"/>
      <c r="AM218" s="501"/>
      <c r="AN218" s="501"/>
      <c r="AO218" s="501"/>
      <c r="AP218" s="501"/>
      <c r="AQ218" s="501"/>
    </row>
    <row r="219" spans="1:43" x14ac:dyDescent="0.35">
      <c r="A219" s="501"/>
      <c r="B219" s="501"/>
      <c r="C219" s="501"/>
      <c r="D219" s="501"/>
      <c r="E219" s="501"/>
      <c r="F219" s="501"/>
      <c r="G219" s="501"/>
      <c r="H219" s="501"/>
      <c r="I219" s="501"/>
      <c r="J219" s="501"/>
      <c r="K219" s="501"/>
      <c r="L219" s="501"/>
      <c r="M219" s="501"/>
      <c r="N219" s="501"/>
      <c r="O219" s="501"/>
      <c r="P219" s="501"/>
      <c r="Q219" s="501"/>
      <c r="R219" s="501"/>
      <c r="S219" s="501"/>
      <c r="T219" s="501"/>
      <c r="U219" s="501"/>
      <c r="V219" s="501"/>
      <c r="W219" s="501"/>
      <c r="X219" s="501"/>
      <c r="Y219" s="501"/>
      <c r="Z219" s="501"/>
      <c r="AA219" s="501"/>
      <c r="AB219" s="501"/>
      <c r="AC219" s="501"/>
      <c r="AD219" s="501"/>
      <c r="AE219" s="501"/>
      <c r="AF219" s="501"/>
      <c r="AG219" s="501"/>
      <c r="AH219" s="501"/>
      <c r="AI219" s="501"/>
      <c r="AJ219" s="501"/>
      <c r="AK219" s="501"/>
      <c r="AL219" s="501"/>
      <c r="AM219" s="501"/>
      <c r="AN219" s="501"/>
      <c r="AO219" s="501"/>
      <c r="AP219" s="501"/>
      <c r="AQ219" s="501"/>
    </row>
    <row r="220" spans="1:43" x14ac:dyDescent="0.35">
      <c r="A220" s="501"/>
      <c r="B220" s="501"/>
      <c r="C220" s="501"/>
      <c r="D220" s="501"/>
      <c r="E220" s="501"/>
      <c r="F220" s="501"/>
      <c r="G220" s="501"/>
      <c r="H220" s="501"/>
      <c r="I220" s="501"/>
      <c r="J220" s="501"/>
      <c r="K220" s="501"/>
      <c r="L220" s="501"/>
      <c r="M220" s="501"/>
      <c r="N220" s="501"/>
      <c r="O220" s="501"/>
      <c r="P220" s="501"/>
      <c r="Q220" s="501"/>
      <c r="R220" s="501"/>
      <c r="S220" s="501"/>
      <c r="T220" s="501"/>
      <c r="U220" s="501"/>
      <c r="V220" s="501"/>
      <c r="W220" s="501"/>
      <c r="X220" s="501"/>
      <c r="Y220" s="501"/>
      <c r="Z220" s="501"/>
      <c r="AA220" s="501"/>
      <c r="AB220" s="501"/>
      <c r="AC220" s="501"/>
      <c r="AD220" s="501"/>
      <c r="AE220" s="501"/>
      <c r="AF220" s="501"/>
      <c r="AG220" s="501"/>
      <c r="AH220" s="501"/>
      <c r="AI220" s="501"/>
      <c r="AJ220" s="501"/>
      <c r="AK220" s="501"/>
      <c r="AL220" s="501"/>
      <c r="AM220" s="501"/>
      <c r="AN220" s="501"/>
      <c r="AO220" s="501"/>
      <c r="AP220" s="501"/>
      <c r="AQ220" s="501"/>
    </row>
    <row r="221" spans="1:43" x14ac:dyDescent="0.35">
      <c r="A221" s="501"/>
      <c r="B221" s="501"/>
      <c r="C221" s="501"/>
      <c r="D221" s="501"/>
      <c r="E221" s="501"/>
      <c r="F221" s="501"/>
      <c r="G221" s="501"/>
      <c r="H221" s="501"/>
      <c r="I221" s="501"/>
      <c r="J221" s="501"/>
      <c r="K221" s="501"/>
      <c r="L221" s="501"/>
      <c r="M221" s="501"/>
      <c r="N221" s="501"/>
      <c r="O221" s="501"/>
      <c r="P221" s="501"/>
      <c r="Q221" s="501"/>
      <c r="R221" s="501"/>
      <c r="S221" s="501"/>
      <c r="T221" s="501"/>
      <c r="U221" s="501"/>
      <c r="V221" s="501"/>
      <c r="W221" s="501"/>
      <c r="X221" s="501"/>
      <c r="Y221" s="501"/>
      <c r="Z221" s="501"/>
      <c r="AA221" s="501"/>
      <c r="AB221" s="501"/>
      <c r="AC221" s="501"/>
      <c r="AD221" s="501"/>
      <c r="AE221" s="501"/>
      <c r="AF221" s="501"/>
      <c r="AG221" s="501"/>
      <c r="AH221" s="501"/>
      <c r="AI221" s="501"/>
      <c r="AJ221" s="501"/>
      <c r="AK221" s="501"/>
      <c r="AL221" s="501"/>
      <c r="AM221" s="501"/>
      <c r="AN221" s="501"/>
      <c r="AO221" s="501"/>
      <c r="AP221" s="501"/>
      <c r="AQ221" s="501"/>
    </row>
    <row r="222" spans="1:43" x14ac:dyDescent="0.35">
      <c r="A222" s="501"/>
      <c r="B222" s="501"/>
      <c r="C222" s="501"/>
      <c r="D222" s="501"/>
      <c r="E222" s="501"/>
      <c r="F222" s="501"/>
      <c r="G222" s="501"/>
      <c r="H222" s="501"/>
      <c r="I222" s="501"/>
      <c r="J222" s="501"/>
      <c r="K222" s="501"/>
      <c r="L222" s="501"/>
      <c r="M222" s="501"/>
      <c r="N222" s="501"/>
      <c r="O222" s="501"/>
      <c r="P222" s="501"/>
      <c r="Q222" s="501"/>
      <c r="R222" s="501"/>
      <c r="S222" s="501"/>
      <c r="T222" s="501"/>
      <c r="U222" s="501"/>
      <c r="V222" s="501"/>
      <c r="W222" s="501"/>
      <c r="X222" s="501"/>
      <c r="Y222" s="501"/>
      <c r="Z222" s="501"/>
      <c r="AA222" s="501"/>
      <c r="AB222" s="501"/>
      <c r="AC222" s="501"/>
      <c r="AD222" s="501"/>
      <c r="AE222" s="501"/>
      <c r="AF222" s="501"/>
      <c r="AG222" s="501"/>
      <c r="AH222" s="501"/>
      <c r="AI222" s="501"/>
      <c r="AJ222" s="501"/>
      <c r="AK222" s="501"/>
      <c r="AL222" s="501"/>
      <c r="AM222" s="501"/>
      <c r="AN222" s="501"/>
      <c r="AO222" s="501"/>
      <c r="AP222" s="501"/>
      <c r="AQ222" s="501"/>
    </row>
    <row r="223" spans="1:43" x14ac:dyDescent="0.35">
      <c r="A223" s="501"/>
      <c r="B223" s="501"/>
      <c r="C223" s="501"/>
      <c r="D223" s="501"/>
      <c r="E223" s="501"/>
      <c r="F223" s="501"/>
      <c r="G223" s="501"/>
      <c r="H223" s="501"/>
      <c r="I223" s="501"/>
      <c r="J223" s="501"/>
      <c r="K223" s="501"/>
      <c r="L223" s="501"/>
      <c r="M223" s="501"/>
      <c r="N223" s="501"/>
      <c r="O223" s="501"/>
      <c r="P223" s="501"/>
      <c r="Q223" s="501"/>
      <c r="R223" s="501"/>
      <c r="S223" s="501"/>
      <c r="T223" s="501"/>
      <c r="U223" s="501"/>
      <c r="V223" s="501"/>
      <c r="W223" s="501"/>
      <c r="X223" s="501"/>
      <c r="Y223" s="501"/>
      <c r="Z223" s="501"/>
      <c r="AA223" s="501"/>
      <c r="AB223" s="501"/>
      <c r="AC223" s="501"/>
      <c r="AD223" s="501"/>
      <c r="AE223" s="501"/>
      <c r="AF223" s="501"/>
      <c r="AG223" s="501"/>
      <c r="AH223" s="501"/>
      <c r="AI223" s="501"/>
      <c r="AJ223" s="501"/>
      <c r="AK223" s="501"/>
      <c r="AL223" s="501"/>
      <c r="AM223" s="501"/>
      <c r="AN223" s="501"/>
      <c r="AO223" s="501"/>
      <c r="AP223" s="501"/>
      <c r="AQ223" s="501"/>
    </row>
    <row r="224" spans="1:43" x14ac:dyDescent="0.35">
      <c r="A224" s="501"/>
      <c r="B224" s="501"/>
      <c r="C224" s="501"/>
      <c r="D224" s="501"/>
      <c r="E224" s="501"/>
      <c r="F224" s="501"/>
      <c r="G224" s="501"/>
      <c r="H224" s="501"/>
      <c r="I224" s="501"/>
      <c r="J224" s="501"/>
      <c r="K224" s="501"/>
      <c r="L224" s="501"/>
      <c r="M224" s="501"/>
      <c r="N224" s="501"/>
      <c r="O224" s="501"/>
      <c r="P224" s="501"/>
      <c r="Q224" s="501"/>
      <c r="R224" s="501"/>
      <c r="S224" s="501"/>
      <c r="T224" s="501"/>
      <c r="U224" s="501"/>
      <c r="V224" s="501"/>
      <c r="W224" s="501"/>
      <c r="X224" s="501"/>
      <c r="Y224" s="501"/>
      <c r="Z224" s="501"/>
      <c r="AA224" s="501"/>
      <c r="AB224" s="501"/>
      <c r="AC224" s="501"/>
      <c r="AD224" s="501"/>
      <c r="AE224" s="501"/>
      <c r="AF224" s="501"/>
      <c r="AG224" s="501"/>
      <c r="AH224" s="501"/>
      <c r="AI224" s="501"/>
      <c r="AJ224" s="501"/>
      <c r="AK224" s="501"/>
      <c r="AL224" s="501"/>
      <c r="AM224" s="501"/>
      <c r="AN224" s="501"/>
      <c r="AO224" s="501"/>
      <c r="AP224" s="501"/>
      <c r="AQ224" s="501"/>
    </row>
    <row r="225" spans="1:43" x14ac:dyDescent="0.35">
      <c r="A225" s="501"/>
      <c r="B225" s="501"/>
      <c r="C225" s="501"/>
      <c r="D225" s="501"/>
      <c r="E225" s="501"/>
      <c r="F225" s="501"/>
      <c r="G225" s="501"/>
      <c r="H225" s="501"/>
      <c r="I225" s="501"/>
      <c r="J225" s="501"/>
      <c r="K225" s="501"/>
      <c r="L225" s="501"/>
      <c r="M225" s="501"/>
      <c r="N225" s="501"/>
      <c r="O225" s="501"/>
      <c r="P225" s="501"/>
      <c r="Q225" s="501"/>
      <c r="R225" s="501"/>
      <c r="S225" s="501"/>
      <c r="T225" s="501"/>
      <c r="U225" s="501"/>
      <c r="V225" s="501"/>
      <c r="W225" s="501"/>
      <c r="X225" s="501"/>
      <c r="Y225" s="501"/>
      <c r="Z225" s="501"/>
      <c r="AA225" s="501"/>
      <c r="AB225" s="501"/>
      <c r="AC225" s="501"/>
      <c r="AD225" s="501"/>
      <c r="AE225" s="501"/>
      <c r="AF225" s="501"/>
      <c r="AG225" s="501"/>
      <c r="AH225" s="501"/>
      <c r="AI225" s="501"/>
      <c r="AJ225" s="501"/>
      <c r="AK225" s="501"/>
      <c r="AL225" s="501"/>
      <c r="AM225" s="501"/>
      <c r="AN225" s="501"/>
      <c r="AO225" s="501"/>
      <c r="AP225" s="501"/>
      <c r="AQ225" s="501"/>
    </row>
    <row r="226" spans="1:43" x14ac:dyDescent="0.35">
      <c r="A226" s="501"/>
      <c r="B226" s="501"/>
      <c r="C226" s="501"/>
      <c r="D226" s="501"/>
      <c r="E226" s="501"/>
      <c r="F226" s="501"/>
      <c r="G226" s="501"/>
      <c r="H226" s="501"/>
      <c r="I226" s="501"/>
      <c r="J226" s="501"/>
      <c r="K226" s="501"/>
      <c r="L226" s="501"/>
      <c r="M226" s="501"/>
      <c r="N226" s="501"/>
      <c r="O226" s="501"/>
      <c r="P226" s="501"/>
      <c r="Q226" s="501"/>
      <c r="R226" s="501"/>
      <c r="S226" s="501"/>
      <c r="T226" s="501"/>
      <c r="U226" s="501"/>
      <c r="V226" s="501"/>
      <c r="W226" s="501"/>
      <c r="X226" s="501"/>
      <c r="Y226" s="501"/>
      <c r="Z226" s="501"/>
      <c r="AA226" s="501"/>
      <c r="AB226" s="501"/>
      <c r="AC226" s="501"/>
      <c r="AD226" s="501"/>
      <c r="AE226" s="501"/>
      <c r="AF226" s="501"/>
      <c r="AG226" s="501"/>
      <c r="AH226" s="501"/>
      <c r="AI226" s="501"/>
      <c r="AJ226" s="501"/>
      <c r="AK226" s="501"/>
      <c r="AL226" s="501"/>
      <c r="AM226" s="501"/>
      <c r="AN226" s="501"/>
      <c r="AO226" s="501"/>
      <c r="AP226" s="501"/>
      <c r="AQ226" s="501"/>
    </row>
    <row r="227" spans="1:43" x14ac:dyDescent="0.35">
      <c r="A227" s="501"/>
      <c r="B227" s="501"/>
      <c r="C227" s="501"/>
      <c r="D227" s="501"/>
      <c r="E227" s="501"/>
      <c r="F227" s="501"/>
      <c r="G227" s="501"/>
      <c r="H227" s="501"/>
      <c r="I227" s="501"/>
      <c r="J227" s="501"/>
      <c r="K227" s="501"/>
      <c r="L227" s="501"/>
      <c r="M227" s="501"/>
      <c r="N227" s="501"/>
      <c r="O227" s="501"/>
      <c r="P227" s="501"/>
      <c r="Q227" s="501"/>
      <c r="R227" s="501"/>
      <c r="S227" s="501"/>
      <c r="T227" s="501"/>
      <c r="U227" s="501"/>
      <c r="V227" s="501"/>
      <c r="W227" s="501"/>
      <c r="X227" s="501"/>
      <c r="Y227" s="501"/>
      <c r="Z227" s="501"/>
      <c r="AA227" s="501"/>
      <c r="AB227" s="501"/>
      <c r="AC227" s="501"/>
      <c r="AD227" s="501"/>
      <c r="AE227" s="501"/>
      <c r="AF227" s="501"/>
      <c r="AG227" s="501"/>
      <c r="AH227" s="501"/>
      <c r="AI227" s="501"/>
      <c r="AJ227" s="501"/>
      <c r="AK227" s="501"/>
      <c r="AL227" s="501"/>
      <c r="AM227" s="501"/>
      <c r="AN227" s="501"/>
      <c r="AO227" s="501"/>
      <c r="AP227" s="501"/>
      <c r="AQ227" s="501"/>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theme="3" tint="0.79998168889431442"/>
    <pageSetUpPr fitToPage="1"/>
  </sheetPr>
  <dimension ref="A1:AE100"/>
  <sheetViews>
    <sheetView showGridLines="0" zoomScale="80" zoomScaleNormal="80" zoomScaleSheetLayoutView="100" workbookViewId="0">
      <selection activeCell="N27" sqref="N27"/>
    </sheetView>
  </sheetViews>
  <sheetFormatPr defaultColWidth="9.08984375" defaultRowHeight="14.5" x14ac:dyDescent="0.35"/>
  <cols>
    <col min="1" max="1" width="2.36328125" style="61" bestFit="1" customWidth="1"/>
    <col min="2" max="2" width="52" style="22" customWidth="1"/>
    <col min="3" max="3" width="37.90625" style="56" customWidth="1"/>
    <col min="4" max="4" width="13.453125" style="56" customWidth="1"/>
    <col min="5" max="5" width="11.90625" style="22" customWidth="1"/>
    <col min="6" max="6" width="6.36328125" style="22" customWidth="1"/>
    <col min="7" max="7" width="9.08984375" style="22"/>
    <col min="8" max="8" width="23.54296875" style="22" customWidth="1"/>
    <col min="9" max="22" width="9.08984375" style="22"/>
    <col min="23" max="16384" width="9.08984375" style="33"/>
  </cols>
  <sheetData>
    <row r="1" spans="1:31" ht="18.5" x14ac:dyDescent="0.45">
      <c r="B1" s="23" t="s">
        <v>132</v>
      </c>
      <c r="E1" s="2">
        <v>16</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24" customHeight="1" x14ac:dyDescent="0.35">
      <c r="B2" s="878" t="s">
        <v>473</v>
      </c>
      <c r="C2" s="878"/>
      <c r="D2" s="878"/>
      <c r="E2" s="878"/>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02.75" customHeight="1" x14ac:dyDescent="0.35">
      <c r="B3" s="862" t="s">
        <v>815</v>
      </c>
      <c r="C3" s="862"/>
      <c r="D3" s="862"/>
      <c r="E3" s="862"/>
      <c r="G3" s="600"/>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42" customHeight="1" x14ac:dyDescent="0.35">
      <c r="A4" s="22"/>
      <c r="B4" s="804" t="s">
        <v>1050</v>
      </c>
      <c r="C4" s="804"/>
      <c r="D4" s="804"/>
      <c r="E4" s="804"/>
      <c r="G4" s="600"/>
      <c r="H4" s="600"/>
      <c r="I4" s="600"/>
      <c r="J4" s="600"/>
      <c r="K4" s="600"/>
      <c r="L4" s="601"/>
      <c r="M4" s="601"/>
      <c r="N4" s="601"/>
      <c r="O4" s="601"/>
      <c r="P4" s="601"/>
      <c r="Q4" s="601"/>
      <c r="R4" s="600"/>
      <c r="S4" s="600"/>
      <c r="T4" s="600"/>
      <c r="U4" s="600"/>
      <c r="V4" s="600"/>
      <c r="W4" s="600"/>
      <c r="X4" s="600"/>
      <c r="Y4" s="600"/>
      <c r="Z4" s="600"/>
      <c r="AA4" s="600"/>
      <c r="AB4" s="600"/>
      <c r="AC4" s="600"/>
      <c r="AD4" s="600"/>
      <c r="AE4" s="600"/>
    </row>
    <row r="5" spans="1:31" ht="15.5" x14ac:dyDescent="0.35">
      <c r="B5" s="748" t="s">
        <v>2</v>
      </c>
      <c r="C5" s="748" t="s">
        <v>242</v>
      </c>
      <c r="D5" s="748" t="s">
        <v>18</v>
      </c>
      <c r="E5" s="755" t="s">
        <v>243</v>
      </c>
      <c r="F5" s="60"/>
      <c r="G5" s="600"/>
      <c r="H5" s="600"/>
      <c r="I5" s="600"/>
      <c r="J5" s="600"/>
      <c r="K5" s="600"/>
      <c r="L5" s="601"/>
      <c r="M5" s="601"/>
      <c r="N5" s="601"/>
      <c r="O5" s="601"/>
      <c r="P5" s="601"/>
      <c r="Q5" s="601"/>
      <c r="R5" s="600"/>
      <c r="S5" s="600"/>
      <c r="T5" s="600"/>
      <c r="U5" s="600"/>
      <c r="V5" s="600"/>
      <c r="W5" s="600"/>
      <c r="X5" s="600"/>
      <c r="Y5" s="600"/>
      <c r="Z5" s="600"/>
      <c r="AA5" s="600"/>
      <c r="AB5" s="600"/>
      <c r="AC5" s="600"/>
      <c r="AD5" s="600"/>
      <c r="AE5" s="600"/>
    </row>
    <row r="6" spans="1:31" x14ac:dyDescent="0.35">
      <c r="A6" s="61">
        <v>1</v>
      </c>
      <c r="B6" s="868" t="s">
        <v>159</v>
      </c>
      <c r="C6" s="142" t="s">
        <v>47</v>
      </c>
      <c r="D6" s="337">
        <v>0</v>
      </c>
      <c r="E6" s="879"/>
      <c r="F6" s="66"/>
      <c r="G6" s="600"/>
      <c r="H6" s="600"/>
      <c r="I6" s="600"/>
      <c r="J6" s="600"/>
      <c r="K6" s="600"/>
      <c r="L6" s="601"/>
      <c r="M6" s="601"/>
      <c r="N6" s="601"/>
      <c r="O6" s="601"/>
      <c r="P6" s="601"/>
      <c r="Q6" s="601"/>
      <c r="R6" s="600"/>
      <c r="S6" s="600"/>
      <c r="T6" s="600"/>
      <c r="U6" s="600"/>
      <c r="V6" s="600"/>
      <c r="W6" s="600"/>
      <c r="X6" s="600"/>
      <c r="Y6" s="600"/>
      <c r="Z6" s="600"/>
      <c r="AA6" s="600"/>
      <c r="AB6" s="600"/>
      <c r="AC6" s="600"/>
      <c r="AD6" s="600"/>
      <c r="AE6" s="600"/>
    </row>
    <row r="7" spans="1:31" x14ac:dyDescent="0.35">
      <c r="B7" s="819"/>
      <c r="C7" s="125" t="s">
        <v>46</v>
      </c>
      <c r="D7" s="391">
        <v>5</v>
      </c>
      <c r="E7" s="879"/>
      <c r="F7" s="110"/>
      <c r="G7" s="600"/>
      <c r="H7" s="600"/>
      <c r="I7" s="600"/>
      <c r="J7" s="600"/>
      <c r="K7" s="600"/>
      <c r="L7" s="601"/>
      <c r="M7" s="601"/>
      <c r="N7" s="601"/>
      <c r="O7" s="601"/>
      <c r="P7" s="601"/>
      <c r="Q7" s="601"/>
      <c r="R7" s="600"/>
      <c r="S7" s="600"/>
      <c r="T7" s="600"/>
      <c r="U7" s="600"/>
      <c r="V7" s="600"/>
      <c r="W7" s="600"/>
      <c r="X7" s="600"/>
      <c r="Y7" s="600"/>
      <c r="Z7" s="600"/>
      <c r="AA7" s="600"/>
      <c r="AB7" s="600"/>
      <c r="AC7" s="600"/>
      <c r="AD7" s="600"/>
      <c r="AE7" s="600"/>
    </row>
    <row r="8" spans="1:31" x14ac:dyDescent="0.35">
      <c r="B8" s="819"/>
      <c r="C8" s="144" t="s">
        <v>45</v>
      </c>
      <c r="D8" s="338">
        <v>20</v>
      </c>
      <c r="E8" s="879"/>
      <c r="F8" s="110"/>
      <c r="G8" s="600"/>
      <c r="H8" s="600"/>
      <c r="I8" s="600"/>
      <c r="J8" s="600"/>
      <c r="K8" s="600"/>
      <c r="L8" s="601"/>
      <c r="M8" s="601"/>
      <c r="N8" s="601"/>
      <c r="O8" s="601"/>
      <c r="P8" s="601"/>
      <c r="Q8" s="601"/>
      <c r="R8" s="600"/>
      <c r="S8" s="600"/>
      <c r="T8" s="600"/>
      <c r="U8" s="600"/>
      <c r="V8" s="600"/>
      <c r="W8" s="600"/>
      <c r="X8" s="600"/>
      <c r="Y8" s="600"/>
      <c r="Z8" s="600"/>
      <c r="AA8" s="600"/>
      <c r="AB8" s="600"/>
      <c r="AC8" s="600"/>
      <c r="AD8" s="600"/>
      <c r="AE8" s="600"/>
    </row>
    <row r="9" spans="1:31" ht="15" thickBot="1" x14ac:dyDescent="0.4">
      <c r="B9" s="820"/>
      <c r="C9" s="352" t="s">
        <v>38</v>
      </c>
      <c r="D9" s="367">
        <v>20</v>
      </c>
      <c r="E9" s="872"/>
      <c r="F9" s="110"/>
      <c r="G9" s="600"/>
      <c r="H9" s="600"/>
      <c r="I9" s="600"/>
      <c r="J9" s="600"/>
      <c r="K9" s="600"/>
      <c r="L9" s="601"/>
      <c r="M9" s="601"/>
      <c r="N9" s="601"/>
      <c r="O9" s="601"/>
      <c r="P9" s="601"/>
      <c r="Q9" s="601"/>
      <c r="R9" s="600"/>
      <c r="S9" s="600"/>
      <c r="T9" s="600"/>
      <c r="U9" s="600"/>
      <c r="V9" s="600"/>
      <c r="W9" s="600"/>
      <c r="X9" s="600"/>
      <c r="Y9" s="600"/>
      <c r="Z9" s="600"/>
      <c r="AA9" s="600"/>
      <c r="AB9" s="600"/>
      <c r="AC9" s="600"/>
      <c r="AD9" s="600"/>
      <c r="AE9" s="600"/>
    </row>
    <row r="10" spans="1:31" ht="15.75" customHeight="1" x14ac:dyDescent="0.35">
      <c r="A10" s="61">
        <v>2</v>
      </c>
      <c r="B10" s="850" t="s">
        <v>976</v>
      </c>
      <c r="C10" s="437" t="s">
        <v>0</v>
      </c>
      <c r="D10" s="445">
        <v>0</v>
      </c>
      <c r="E10" s="876"/>
      <c r="G10" s="600"/>
      <c r="H10" s="600"/>
      <c r="I10" s="600"/>
      <c r="J10" s="600"/>
      <c r="K10" s="600"/>
      <c r="L10" s="601"/>
      <c r="M10" s="601"/>
      <c r="N10" s="601"/>
      <c r="O10" s="601"/>
      <c r="P10" s="601"/>
      <c r="Q10" s="601"/>
      <c r="R10" s="600"/>
      <c r="S10" s="600"/>
      <c r="T10" s="600"/>
      <c r="U10" s="600"/>
      <c r="V10" s="600"/>
      <c r="W10" s="600"/>
      <c r="X10" s="600"/>
      <c r="Y10" s="600"/>
      <c r="Z10" s="600"/>
      <c r="AA10" s="600"/>
      <c r="AB10" s="600"/>
      <c r="AC10" s="600"/>
      <c r="AD10" s="600"/>
      <c r="AE10" s="600"/>
    </row>
    <row r="11" spans="1:31" ht="15.75" customHeight="1" x14ac:dyDescent="0.35">
      <c r="B11" s="850"/>
      <c r="C11" s="435" t="s">
        <v>1</v>
      </c>
      <c r="D11" s="436">
        <v>50</v>
      </c>
      <c r="E11" s="876"/>
      <c r="G11" s="600"/>
      <c r="H11" s="600"/>
      <c r="I11" s="600"/>
      <c r="J11" s="600"/>
      <c r="K11" s="600"/>
      <c r="L11" s="601"/>
      <c r="M11" s="601"/>
      <c r="N11" s="601"/>
      <c r="O11" s="601"/>
      <c r="P11" s="601"/>
      <c r="Q11" s="601"/>
      <c r="R11" s="600"/>
      <c r="S11" s="600"/>
      <c r="T11" s="600"/>
      <c r="U11" s="600"/>
      <c r="V11" s="600"/>
      <c r="W11" s="600"/>
      <c r="X11" s="600"/>
      <c r="Y11" s="600"/>
      <c r="Z11" s="600"/>
      <c r="AA11" s="600"/>
      <c r="AB11" s="600"/>
      <c r="AC11" s="600"/>
      <c r="AD11" s="600"/>
      <c r="AE11" s="600"/>
    </row>
    <row r="12" spans="1:31" ht="15.75" customHeight="1" thickBot="1" x14ac:dyDescent="0.4">
      <c r="B12" s="843"/>
      <c r="C12" s="448" t="s">
        <v>769</v>
      </c>
      <c r="D12" s="447">
        <v>50</v>
      </c>
      <c r="E12" s="877"/>
      <c r="G12" s="600"/>
      <c r="H12" s="600"/>
      <c r="I12" s="600"/>
      <c r="J12" s="600"/>
      <c r="K12" s="600"/>
      <c r="L12" s="601"/>
      <c r="M12" s="601"/>
      <c r="N12" s="601"/>
      <c r="O12" s="601"/>
      <c r="P12" s="601"/>
      <c r="Q12" s="601"/>
      <c r="R12" s="600"/>
      <c r="S12" s="600"/>
      <c r="T12" s="600"/>
      <c r="U12" s="600"/>
      <c r="V12" s="600"/>
      <c r="W12" s="600"/>
      <c r="X12" s="600"/>
      <c r="Y12" s="600"/>
      <c r="Z12" s="600"/>
      <c r="AA12" s="600"/>
      <c r="AB12" s="600"/>
      <c r="AC12" s="600"/>
      <c r="AD12" s="600"/>
      <c r="AE12" s="600"/>
    </row>
    <row r="13" spans="1:31" ht="15.75" customHeight="1" x14ac:dyDescent="0.35">
      <c r="A13" s="61">
        <v>3</v>
      </c>
      <c r="B13" s="840" t="s">
        <v>305</v>
      </c>
      <c r="C13" s="444" t="s">
        <v>0</v>
      </c>
      <c r="D13" s="445">
        <v>0</v>
      </c>
      <c r="E13" s="873"/>
      <c r="G13" s="600"/>
      <c r="H13" s="600"/>
      <c r="I13" s="600"/>
      <c r="J13" s="600"/>
      <c r="K13" s="600"/>
      <c r="L13" s="601"/>
      <c r="M13" s="601"/>
      <c r="N13" s="601"/>
      <c r="O13" s="601"/>
      <c r="P13" s="601"/>
      <c r="Q13" s="601"/>
      <c r="R13" s="600"/>
      <c r="S13" s="600"/>
      <c r="T13" s="600"/>
      <c r="U13" s="600"/>
      <c r="V13" s="600"/>
      <c r="W13" s="600"/>
      <c r="X13" s="600"/>
      <c r="Y13" s="600"/>
      <c r="Z13" s="600"/>
      <c r="AA13" s="600"/>
      <c r="AB13" s="600"/>
      <c r="AC13" s="600"/>
      <c r="AD13" s="600"/>
      <c r="AE13" s="600"/>
    </row>
    <row r="14" spans="1:31" ht="15.75" customHeight="1" x14ac:dyDescent="0.35">
      <c r="B14" s="840"/>
      <c r="C14" s="291" t="s">
        <v>1</v>
      </c>
      <c r="D14" s="292">
        <v>20</v>
      </c>
      <c r="E14" s="874"/>
      <c r="G14" s="600"/>
      <c r="H14" s="600"/>
      <c r="I14" s="600"/>
      <c r="J14" s="600"/>
      <c r="K14" s="600"/>
      <c r="L14" s="601"/>
      <c r="M14" s="601"/>
      <c r="N14" s="601"/>
      <c r="O14" s="601"/>
      <c r="P14" s="601"/>
      <c r="Q14" s="601"/>
      <c r="R14" s="600"/>
      <c r="S14" s="600"/>
      <c r="T14" s="600"/>
      <c r="U14" s="600"/>
      <c r="V14" s="600"/>
      <c r="W14" s="600"/>
      <c r="X14" s="600"/>
      <c r="Y14" s="600"/>
      <c r="Z14" s="600"/>
      <c r="AA14" s="600"/>
      <c r="AB14" s="600"/>
      <c r="AC14" s="600"/>
      <c r="AD14" s="600"/>
      <c r="AE14" s="600"/>
    </row>
    <row r="15" spans="1:31" ht="15.75" customHeight="1" thickBot="1" x14ac:dyDescent="0.4">
      <c r="B15" s="841"/>
      <c r="C15" s="442" t="s">
        <v>38</v>
      </c>
      <c r="D15" s="443">
        <v>20</v>
      </c>
      <c r="E15" s="875"/>
      <c r="G15" s="600"/>
      <c r="H15" s="600"/>
      <c r="I15" s="600"/>
      <c r="J15" s="600"/>
      <c r="K15" s="600"/>
      <c r="L15" s="601"/>
      <c r="M15" s="601"/>
      <c r="N15" s="601"/>
      <c r="O15" s="601"/>
      <c r="P15" s="601"/>
      <c r="Q15" s="601"/>
      <c r="R15" s="600"/>
      <c r="S15" s="600"/>
      <c r="T15" s="600"/>
      <c r="U15" s="600"/>
      <c r="V15" s="600"/>
      <c r="W15" s="600"/>
      <c r="X15" s="600"/>
      <c r="Y15" s="600"/>
      <c r="Z15" s="600"/>
      <c r="AA15" s="600"/>
      <c r="AB15" s="600"/>
      <c r="AC15" s="600"/>
      <c r="AD15" s="600"/>
      <c r="AE15" s="600"/>
    </row>
    <row r="16" spans="1:31" x14ac:dyDescent="0.35">
      <c r="A16" s="61">
        <v>4</v>
      </c>
      <c r="B16" s="850" t="s">
        <v>160</v>
      </c>
      <c r="C16" s="437" t="s">
        <v>44</v>
      </c>
      <c r="D16" s="436">
        <v>20</v>
      </c>
      <c r="E16" s="873"/>
      <c r="G16" s="600"/>
      <c r="H16" s="600"/>
      <c r="I16" s="600"/>
      <c r="J16" s="600"/>
      <c r="K16" s="600"/>
      <c r="L16" s="601"/>
      <c r="M16" s="601"/>
      <c r="N16" s="601"/>
      <c r="O16" s="601"/>
      <c r="P16" s="601"/>
      <c r="Q16" s="601"/>
      <c r="R16" s="600"/>
      <c r="S16" s="600"/>
      <c r="T16" s="600"/>
      <c r="U16" s="600"/>
      <c r="V16" s="600"/>
      <c r="W16" s="600"/>
      <c r="X16" s="600"/>
      <c r="Y16" s="600"/>
      <c r="Z16" s="600"/>
      <c r="AA16" s="600"/>
      <c r="AB16" s="600"/>
      <c r="AC16" s="600"/>
      <c r="AD16" s="600"/>
      <c r="AE16" s="600"/>
    </row>
    <row r="17" spans="1:31" x14ac:dyDescent="0.35">
      <c r="B17" s="850"/>
      <c r="C17" s="291" t="s">
        <v>43</v>
      </c>
      <c r="D17" s="292">
        <v>20</v>
      </c>
      <c r="E17" s="874"/>
      <c r="G17" s="600"/>
      <c r="H17" s="600"/>
      <c r="I17" s="600"/>
      <c r="J17" s="600"/>
      <c r="K17" s="600"/>
      <c r="L17" s="601"/>
      <c r="M17" s="601"/>
      <c r="N17" s="601"/>
      <c r="O17" s="601"/>
      <c r="P17" s="601"/>
      <c r="Q17" s="601"/>
      <c r="R17" s="600"/>
      <c r="S17" s="600"/>
      <c r="T17" s="600"/>
      <c r="U17" s="600"/>
      <c r="V17" s="600"/>
      <c r="W17" s="600"/>
      <c r="X17" s="600"/>
      <c r="Y17" s="600"/>
      <c r="Z17" s="600"/>
      <c r="AA17" s="600"/>
      <c r="AB17" s="600"/>
      <c r="AC17" s="600"/>
      <c r="AD17" s="600"/>
      <c r="AE17" s="600"/>
    </row>
    <row r="18" spans="1:31" ht="15" thickBot="1" x14ac:dyDescent="0.4">
      <c r="B18" s="843"/>
      <c r="C18" s="442" t="s">
        <v>42</v>
      </c>
      <c r="D18" s="447">
        <v>0</v>
      </c>
      <c r="E18" s="875"/>
      <c r="G18" s="600"/>
      <c r="H18" s="600"/>
      <c r="I18" s="600"/>
      <c r="J18" s="600"/>
      <c r="K18" s="600"/>
      <c r="L18" s="601"/>
      <c r="M18" s="601"/>
      <c r="N18" s="601"/>
      <c r="O18" s="601"/>
      <c r="P18" s="601"/>
      <c r="Q18" s="601"/>
      <c r="R18" s="600"/>
      <c r="S18" s="600"/>
      <c r="T18" s="600"/>
      <c r="U18" s="600"/>
      <c r="V18" s="600"/>
      <c r="W18" s="600"/>
      <c r="X18" s="600"/>
      <c r="Y18" s="600"/>
      <c r="Z18" s="600"/>
      <c r="AA18" s="600"/>
      <c r="AB18" s="600"/>
      <c r="AC18" s="600"/>
      <c r="AD18" s="600"/>
      <c r="AE18" s="600"/>
    </row>
    <row r="19" spans="1:31" x14ac:dyDescent="0.35">
      <c r="A19" s="61">
        <v>5</v>
      </c>
      <c r="B19" s="840" t="s">
        <v>895</v>
      </c>
      <c r="C19" s="444" t="s">
        <v>38</v>
      </c>
      <c r="D19" s="436">
        <v>50</v>
      </c>
      <c r="E19" s="873"/>
      <c r="G19" s="600"/>
      <c r="H19" s="600"/>
      <c r="I19" s="600"/>
      <c r="J19" s="600"/>
      <c r="K19" s="600"/>
      <c r="L19" s="601"/>
      <c r="M19" s="601"/>
      <c r="N19" s="601"/>
      <c r="O19" s="601"/>
      <c r="P19" s="601"/>
      <c r="Q19" s="601"/>
      <c r="R19" s="600"/>
      <c r="S19" s="600"/>
      <c r="T19" s="600"/>
      <c r="U19" s="600"/>
      <c r="V19" s="600"/>
      <c r="W19" s="600"/>
      <c r="X19" s="600"/>
      <c r="Y19" s="600"/>
      <c r="Z19" s="600"/>
      <c r="AA19" s="600"/>
      <c r="AB19" s="600"/>
      <c r="AC19" s="600"/>
      <c r="AD19" s="600"/>
      <c r="AE19" s="600"/>
    </row>
    <row r="20" spans="1:31" x14ac:dyDescent="0.35">
      <c r="B20" s="840"/>
      <c r="C20" s="437" t="s">
        <v>162</v>
      </c>
      <c r="D20" s="292">
        <v>50</v>
      </c>
      <c r="E20" s="874"/>
      <c r="G20" s="600"/>
      <c r="H20" s="600"/>
      <c r="I20" s="600"/>
      <c r="J20" s="600"/>
      <c r="K20" s="600"/>
      <c r="L20" s="601"/>
      <c r="M20" s="601"/>
      <c r="N20" s="601"/>
      <c r="O20" s="601"/>
      <c r="P20" s="601"/>
      <c r="Q20" s="601"/>
      <c r="R20" s="600"/>
      <c r="S20" s="600"/>
      <c r="T20" s="600"/>
      <c r="U20" s="600"/>
      <c r="V20" s="600"/>
      <c r="W20" s="600"/>
      <c r="X20" s="600"/>
      <c r="Y20" s="600"/>
      <c r="Z20" s="600"/>
      <c r="AA20" s="600"/>
      <c r="AB20" s="600"/>
      <c r="AC20" s="600"/>
      <c r="AD20" s="600"/>
      <c r="AE20" s="600"/>
    </row>
    <row r="21" spans="1:31" x14ac:dyDescent="0.35">
      <c r="B21" s="840"/>
      <c r="C21" s="435" t="s">
        <v>164</v>
      </c>
      <c r="D21" s="436">
        <v>20</v>
      </c>
      <c r="E21" s="874"/>
      <c r="G21" s="600"/>
      <c r="H21" s="600"/>
      <c r="I21" s="600"/>
      <c r="J21" s="600"/>
      <c r="K21" s="600"/>
      <c r="L21" s="601"/>
      <c r="M21" s="601"/>
      <c r="N21" s="601"/>
      <c r="O21" s="601"/>
      <c r="P21" s="601"/>
      <c r="Q21" s="601"/>
      <c r="R21" s="600"/>
      <c r="S21" s="600"/>
      <c r="T21" s="600"/>
      <c r="U21" s="600"/>
      <c r="V21" s="600"/>
      <c r="W21" s="600"/>
      <c r="X21" s="600"/>
      <c r="Y21" s="600"/>
      <c r="Z21" s="600"/>
      <c r="AA21" s="600"/>
      <c r="AB21" s="600"/>
      <c r="AC21" s="600"/>
      <c r="AD21" s="600"/>
      <c r="AE21" s="600"/>
    </row>
    <row r="22" spans="1:31" x14ac:dyDescent="0.35">
      <c r="B22" s="840"/>
      <c r="C22" s="291" t="s">
        <v>163</v>
      </c>
      <c r="D22" s="292">
        <v>5</v>
      </c>
      <c r="E22" s="874"/>
      <c r="G22" s="600"/>
      <c r="H22" s="600"/>
      <c r="I22" s="600"/>
      <c r="J22" s="600"/>
      <c r="K22" s="600"/>
      <c r="L22" s="601"/>
      <c r="M22" s="601"/>
      <c r="N22" s="601"/>
      <c r="O22" s="601"/>
      <c r="P22" s="601"/>
      <c r="Q22" s="601"/>
      <c r="R22" s="600"/>
      <c r="S22" s="600"/>
      <c r="T22" s="600"/>
      <c r="U22" s="600"/>
      <c r="V22" s="600"/>
      <c r="W22" s="600"/>
      <c r="X22" s="600"/>
      <c r="Y22" s="600"/>
      <c r="Z22" s="600"/>
      <c r="AA22" s="600"/>
      <c r="AB22" s="600"/>
      <c r="AC22" s="600"/>
      <c r="AD22" s="600"/>
      <c r="AE22" s="600"/>
    </row>
    <row r="23" spans="1:31" ht="15" thickBot="1" x14ac:dyDescent="0.4">
      <c r="B23" s="841"/>
      <c r="C23" s="446" t="s">
        <v>51</v>
      </c>
      <c r="D23" s="447">
        <v>0</v>
      </c>
      <c r="E23" s="875"/>
      <c r="G23" s="600"/>
      <c r="H23" s="600"/>
      <c r="I23" s="600"/>
      <c r="J23" s="600"/>
      <c r="K23" s="600"/>
      <c r="L23" s="601"/>
      <c r="M23" s="601"/>
      <c r="N23" s="601"/>
      <c r="O23" s="601"/>
      <c r="P23" s="601"/>
      <c r="Q23" s="601"/>
      <c r="R23" s="600"/>
      <c r="S23" s="600"/>
      <c r="T23" s="600"/>
      <c r="U23" s="600"/>
      <c r="V23" s="600"/>
      <c r="W23" s="600"/>
      <c r="X23" s="600"/>
      <c r="Y23" s="600"/>
      <c r="Z23" s="600"/>
      <c r="AA23" s="600"/>
      <c r="AB23" s="600"/>
      <c r="AC23" s="600"/>
      <c r="AD23" s="600"/>
      <c r="AE23" s="600"/>
    </row>
    <row r="24" spans="1:31" x14ac:dyDescent="0.35">
      <c r="A24" s="61">
        <v>6</v>
      </c>
      <c r="B24" s="840" t="s">
        <v>736</v>
      </c>
      <c r="C24" s="444" t="s">
        <v>283</v>
      </c>
      <c r="D24" s="445">
        <v>25</v>
      </c>
      <c r="E24" s="873"/>
      <c r="G24" s="600"/>
      <c r="H24" s="600"/>
      <c r="I24" s="600"/>
      <c r="J24" s="600"/>
      <c r="K24" s="600"/>
      <c r="L24" s="601"/>
      <c r="M24" s="601"/>
      <c r="N24" s="601"/>
      <c r="O24" s="601"/>
      <c r="P24" s="601"/>
      <c r="Q24" s="601"/>
      <c r="R24" s="600"/>
      <c r="S24" s="600"/>
      <c r="T24" s="600"/>
      <c r="U24" s="600"/>
      <c r="V24" s="600"/>
      <c r="W24" s="600"/>
      <c r="X24" s="600"/>
      <c r="Y24" s="600"/>
      <c r="Z24" s="600"/>
      <c r="AA24" s="600"/>
      <c r="AB24" s="600"/>
      <c r="AC24" s="600"/>
      <c r="AD24" s="600"/>
      <c r="AE24" s="600"/>
    </row>
    <row r="25" spans="1:31" x14ac:dyDescent="0.35">
      <c r="B25" s="840"/>
      <c r="C25" s="291" t="s">
        <v>284</v>
      </c>
      <c r="D25" s="292">
        <v>0</v>
      </c>
      <c r="E25" s="874"/>
      <c r="G25" s="600"/>
      <c r="H25" s="600"/>
      <c r="I25" s="600"/>
      <c r="J25" s="600"/>
      <c r="K25" s="600"/>
      <c r="L25" s="601"/>
      <c r="M25" s="601"/>
      <c r="N25" s="601"/>
      <c r="O25" s="601"/>
      <c r="P25" s="601"/>
      <c r="Q25" s="601"/>
      <c r="R25" s="600"/>
      <c r="S25" s="600"/>
      <c r="T25" s="600"/>
      <c r="U25" s="600"/>
      <c r="V25" s="600"/>
      <c r="W25" s="600"/>
      <c r="X25" s="600"/>
      <c r="Y25" s="600"/>
      <c r="Z25" s="600"/>
      <c r="AA25" s="600"/>
      <c r="AB25" s="600"/>
      <c r="AC25" s="600"/>
      <c r="AD25" s="600"/>
      <c r="AE25" s="600"/>
    </row>
    <row r="26" spans="1:31" ht="15" thickBot="1" x14ac:dyDescent="0.4">
      <c r="B26" s="841"/>
      <c r="C26" s="442" t="s">
        <v>38</v>
      </c>
      <c r="D26" s="443">
        <v>25</v>
      </c>
      <c r="E26" s="875"/>
      <c r="G26" s="600"/>
      <c r="H26" s="600"/>
      <c r="I26" s="600"/>
      <c r="J26" s="600"/>
      <c r="K26" s="600"/>
      <c r="L26" s="601"/>
      <c r="M26" s="601"/>
      <c r="N26" s="601"/>
      <c r="O26" s="601"/>
      <c r="P26" s="601"/>
      <c r="Q26" s="601"/>
      <c r="R26" s="600"/>
      <c r="S26" s="600"/>
      <c r="T26" s="600"/>
      <c r="U26" s="600"/>
      <c r="V26" s="600"/>
      <c r="W26" s="600"/>
      <c r="X26" s="600"/>
      <c r="Y26" s="600"/>
      <c r="Z26" s="600"/>
      <c r="AA26" s="600"/>
      <c r="AB26" s="600"/>
      <c r="AC26" s="600"/>
      <c r="AD26" s="600"/>
      <c r="AE26" s="600"/>
    </row>
    <row r="27" spans="1:31" ht="17.25" customHeight="1" x14ac:dyDescent="0.35">
      <c r="A27" s="61">
        <v>7</v>
      </c>
      <c r="B27" s="869" t="s">
        <v>161</v>
      </c>
      <c r="C27" s="440" t="s">
        <v>0</v>
      </c>
      <c r="D27" s="441">
        <v>20</v>
      </c>
      <c r="E27" s="871"/>
      <c r="G27" s="600"/>
      <c r="H27" s="600"/>
      <c r="I27" s="600"/>
      <c r="J27" s="600"/>
      <c r="K27" s="600"/>
      <c r="L27" s="601"/>
      <c r="M27" s="601"/>
      <c r="N27" s="601"/>
      <c r="O27" s="601"/>
      <c r="P27" s="601"/>
      <c r="Q27" s="601"/>
      <c r="R27" s="600"/>
      <c r="S27" s="600"/>
      <c r="T27" s="600"/>
      <c r="U27" s="600"/>
      <c r="V27" s="600"/>
      <c r="W27" s="600"/>
      <c r="X27" s="600"/>
      <c r="Y27" s="600"/>
      <c r="Z27" s="600"/>
      <c r="AA27" s="600"/>
      <c r="AB27" s="600"/>
      <c r="AC27" s="600"/>
      <c r="AD27" s="600"/>
      <c r="AE27" s="600"/>
    </row>
    <row r="28" spans="1:31" ht="15" thickBot="1" x14ac:dyDescent="0.4">
      <c r="B28" s="870"/>
      <c r="C28" s="438" t="s">
        <v>1</v>
      </c>
      <c r="D28" s="439">
        <v>0</v>
      </c>
      <c r="E28" s="872"/>
      <c r="F28" s="86"/>
      <c r="G28" s="600"/>
      <c r="H28" s="600"/>
      <c r="I28" s="600"/>
      <c r="J28" s="600"/>
      <c r="K28" s="600"/>
      <c r="L28" s="601"/>
      <c r="M28" s="601"/>
      <c r="N28" s="601"/>
      <c r="O28" s="601"/>
      <c r="P28" s="601"/>
      <c r="Q28" s="601"/>
      <c r="R28" s="600"/>
      <c r="S28" s="600"/>
      <c r="T28" s="600"/>
      <c r="U28" s="600"/>
      <c r="V28" s="600"/>
      <c r="W28" s="600"/>
      <c r="X28" s="600"/>
      <c r="Y28" s="600"/>
      <c r="Z28" s="600"/>
      <c r="AA28" s="600"/>
      <c r="AB28" s="600"/>
      <c r="AC28" s="600"/>
      <c r="AD28" s="600"/>
      <c r="AE28" s="600"/>
    </row>
    <row r="29" spans="1:31" ht="15" thickBot="1" x14ac:dyDescent="0.4">
      <c r="D29" s="74" t="s">
        <v>108</v>
      </c>
      <c r="E29" s="595">
        <f>SUM(E6:E28)</f>
        <v>0</v>
      </c>
      <c r="F29" s="86"/>
      <c r="G29" s="600"/>
      <c r="H29" s="600"/>
      <c r="I29" s="600"/>
      <c r="J29" s="600"/>
      <c r="K29" s="600"/>
      <c r="L29" s="601"/>
      <c r="M29" s="601"/>
      <c r="N29" s="601"/>
      <c r="O29" s="601"/>
      <c r="P29" s="601"/>
      <c r="Q29" s="601"/>
      <c r="R29" s="600"/>
      <c r="S29" s="600"/>
      <c r="T29" s="600"/>
      <c r="U29" s="600"/>
      <c r="V29" s="600"/>
      <c r="W29" s="600"/>
      <c r="X29" s="600"/>
      <c r="Y29" s="600"/>
      <c r="Z29" s="600"/>
      <c r="AA29" s="600"/>
      <c r="AB29" s="600"/>
      <c r="AC29" s="600"/>
      <c r="AD29" s="600"/>
      <c r="AE29" s="600"/>
    </row>
    <row r="30" spans="1:31" ht="88.5" customHeight="1" x14ac:dyDescent="0.35">
      <c r="G30" s="600"/>
      <c r="H30" s="600"/>
      <c r="I30" s="600"/>
      <c r="J30" s="600"/>
      <c r="K30" s="600"/>
      <c r="L30" s="601"/>
      <c r="M30" s="601"/>
      <c r="N30" s="601"/>
      <c r="O30" s="601"/>
      <c r="P30" s="601"/>
      <c r="Q30" s="601"/>
      <c r="R30" s="600"/>
      <c r="S30" s="600"/>
      <c r="T30" s="600"/>
      <c r="U30" s="600"/>
      <c r="V30" s="600"/>
      <c r="W30" s="600"/>
      <c r="X30" s="600"/>
      <c r="Y30" s="600"/>
      <c r="Z30" s="600"/>
      <c r="AA30" s="600"/>
      <c r="AB30" s="600"/>
      <c r="AC30" s="600"/>
      <c r="AD30" s="600"/>
      <c r="AE30" s="600"/>
    </row>
    <row r="31" spans="1:31" x14ac:dyDescent="0.35">
      <c r="A31" s="602"/>
      <c r="B31" s="600"/>
      <c r="C31" s="605"/>
      <c r="D31" s="605"/>
      <c r="E31" s="600"/>
      <c r="F31" s="600"/>
      <c r="G31" s="600"/>
      <c r="H31" s="600"/>
      <c r="I31" s="600"/>
      <c r="J31" s="600"/>
      <c r="K31" s="600"/>
      <c r="L31" s="601"/>
      <c r="M31" s="601"/>
      <c r="N31" s="601"/>
      <c r="O31" s="601"/>
      <c r="P31" s="601"/>
      <c r="Q31" s="601"/>
      <c r="R31" s="600"/>
      <c r="S31" s="600"/>
      <c r="T31" s="600"/>
      <c r="U31" s="600"/>
      <c r="V31" s="600"/>
      <c r="W31" s="600"/>
      <c r="X31" s="600"/>
      <c r="Y31" s="600"/>
      <c r="Z31" s="600"/>
      <c r="AA31" s="600"/>
      <c r="AB31" s="600"/>
      <c r="AC31" s="600"/>
      <c r="AD31" s="600"/>
      <c r="AE31" s="600"/>
    </row>
    <row r="32" spans="1:31" x14ac:dyDescent="0.35">
      <c r="A32" s="602"/>
      <c r="B32" s="600"/>
      <c r="C32" s="605"/>
      <c r="D32" s="605"/>
      <c r="E32" s="600"/>
      <c r="F32" s="600"/>
      <c r="G32" s="600"/>
      <c r="H32" s="600"/>
      <c r="I32" s="600"/>
      <c r="J32" s="600"/>
      <c r="K32" s="600"/>
      <c r="L32" s="601"/>
      <c r="M32" s="601"/>
      <c r="N32" s="601"/>
      <c r="O32" s="601"/>
      <c r="P32" s="601"/>
      <c r="Q32" s="601"/>
      <c r="R32" s="600"/>
      <c r="S32" s="600"/>
      <c r="T32" s="600"/>
      <c r="U32" s="600"/>
      <c r="V32" s="600"/>
      <c r="W32" s="600"/>
      <c r="X32" s="600"/>
      <c r="Y32" s="600"/>
      <c r="Z32" s="600"/>
      <c r="AA32" s="600"/>
      <c r="AB32" s="600"/>
      <c r="AC32" s="600"/>
      <c r="AD32" s="600"/>
      <c r="AE32" s="600"/>
    </row>
    <row r="33" spans="1:31" x14ac:dyDescent="0.35">
      <c r="A33" s="602"/>
      <c r="B33" s="600"/>
      <c r="C33" s="605"/>
      <c r="D33" s="605"/>
      <c r="E33" s="600"/>
      <c r="F33" s="600"/>
      <c r="G33" s="600"/>
      <c r="H33" s="600"/>
      <c r="I33" s="600"/>
      <c r="J33" s="600"/>
      <c r="K33" s="600"/>
      <c r="L33" s="601"/>
      <c r="M33" s="601"/>
      <c r="N33" s="601"/>
      <c r="O33" s="601"/>
      <c r="P33" s="601"/>
      <c r="Q33" s="601"/>
      <c r="R33" s="600"/>
      <c r="S33" s="600"/>
      <c r="T33" s="600"/>
      <c r="U33" s="600"/>
      <c r="V33" s="600"/>
      <c r="W33" s="600"/>
      <c r="X33" s="600"/>
      <c r="Y33" s="600"/>
      <c r="Z33" s="600"/>
      <c r="AA33" s="600"/>
      <c r="AB33" s="600"/>
      <c r="AC33" s="600"/>
      <c r="AD33" s="600"/>
      <c r="AE33" s="600"/>
    </row>
    <row r="34" spans="1:31" x14ac:dyDescent="0.35">
      <c r="A34" s="602"/>
      <c r="B34" s="600"/>
      <c r="C34" s="605"/>
      <c r="D34" s="605"/>
      <c r="E34" s="600"/>
      <c r="F34" s="600"/>
      <c r="G34" s="600"/>
      <c r="H34" s="600"/>
      <c r="I34" s="600"/>
      <c r="J34" s="600"/>
      <c r="K34" s="600"/>
      <c r="L34" s="601"/>
      <c r="M34" s="601"/>
      <c r="N34" s="601"/>
      <c r="O34" s="601"/>
      <c r="P34" s="601"/>
      <c r="Q34" s="601"/>
      <c r="R34" s="600"/>
      <c r="S34" s="600"/>
      <c r="T34" s="600"/>
      <c r="U34" s="600"/>
      <c r="V34" s="600"/>
      <c r="W34" s="600"/>
      <c r="X34" s="600"/>
      <c r="Y34" s="600"/>
      <c r="Z34" s="600"/>
      <c r="AA34" s="600"/>
      <c r="AB34" s="600"/>
      <c r="AC34" s="600"/>
      <c r="AD34" s="600"/>
      <c r="AE34" s="600"/>
    </row>
    <row r="35" spans="1:31" x14ac:dyDescent="0.35">
      <c r="A35" s="602"/>
      <c r="B35" s="600"/>
      <c r="C35" s="605"/>
      <c r="D35" s="605"/>
      <c r="E35" s="600"/>
      <c r="F35" s="600"/>
      <c r="G35" s="600"/>
      <c r="H35" s="600"/>
      <c r="I35" s="600"/>
      <c r="J35" s="600"/>
      <c r="K35" s="600"/>
      <c r="L35" s="601"/>
      <c r="M35" s="601"/>
      <c r="N35" s="601"/>
      <c r="O35" s="601"/>
      <c r="P35" s="601"/>
      <c r="Q35" s="601"/>
      <c r="R35" s="600"/>
      <c r="S35" s="600"/>
      <c r="T35" s="600"/>
      <c r="U35" s="600"/>
      <c r="V35" s="600"/>
      <c r="W35" s="600"/>
      <c r="X35" s="600"/>
      <c r="Y35" s="600"/>
      <c r="Z35" s="600"/>
      <c r="AA35" s="600"/>
      <c r="AB35" s="600"/>
      <c r="AC35" s="600"/>
      <c r="AD35" s="600"/>
      <c r="AE35" s="600"/>
    </row>
    <row r="36" spans="1:31" x14ac:dyDescent="0.35">
      <c r="A36" s="602"/>
      <c r="B36" s="600"/>
      <c r="C36" s="605"/>
      <c r="D36" s="605"/>
      <c r="E36" s="600"/>
      <c r="F36" s="600"/>
      <c r="G36" s="600"/>
      <c r="H36" s="600"/>
      <c r="I36" s="600"/>
      <c r="J36" s="600"/>
      <c r="K36" s="600"/>
      <c r="L36" s="601"/>
      <c r="M36" s="601"/>
      <c r="N36" s="601"/>
      <c r="O36" s="601"/>
      <c r="P36" s="601"/>
      <c r="Q36" s="601"/>
      <c r="R36" s="600"/>
      <c r="S36" s="600"/>
      <c r="T36" s="600"/>
      <c r="U36" s="600"/>
      <c r="V36" s="600"/>
      <c r="W36" s="600"/>
      <c r="X36" s="600"/>
      <c r="Y36" s="600"/>
      <c r="Z36" s="600"/>
      <c r="AA36" s="600"/>
      <c r="AB36" s="600"/>
      <c r="AC36" s="600"/>
      <c r="AD36" s="600"/>
      <c r="AE36" s="600"/>
    </row>
    <row r="37" spans="1:31" x14ac:dyDescent="0.35">
      <c r="A37" s="602"/>
      <c r="B37" s="600"/>
      <c r="C37" s="605"/>
      <c r="D37" s="605"/>
      <c r="E37" s="600"/>
      <c r="F37" s="600"/>
      <c r="G37" s="600"/>
      <c r="H37" s="600"/>
      <c r="I37" s="600"/>
      <c r="J37" s="600"/>
      <c r="K37" s="600"/>
      <c r="L37" s="601"/>
      <c r="M37" s="601"/>
      <c r="N37" s="601"/>
      <c r="O37" s="601"/>
      <c r="P37" s="601"/>
      <c r="Q37" s="601"/>
      <c r="R37" s="600"/>
      <c r="S37" s="600"/>
      <c r="T37" s="600"/>
      <c r="U37" s="600"/>
      <c r="V37" s="600"/>
      <c r="W37" s="600"/>
      <c r="X37" s="600"/>
      <c r="Y37" s="600"/>
      <c r="Z37" s="600"/>
      <c r="AA37" s="600"/>
      <c r="AB37" s="600"/>
      <c r="AC37" s="600"/>
      <c r="AD37" s="600"/>
      <c r="AE37" s="600"/>
    </row>
    <row r="38" spans="1:31" x14ac:dyDescent="0.35">
      <c r="A38" s="602"/>
      <c r="B38" s="600"/>
      <c r="C38" s="605"/>
      <c r="D38" s="605"/>
      <c r="E38" s="600"/>
      <c r="F38" s="600"/>
      <c r="G38" s="600"/>
      <c r="H38" s="600"/>
      <c r="I38" s="600"/>
      <c r="J38" s="600"/>
      <c r="K38" s="600"/>
      <c r="L38" s="601"/>
      <c r="M38" s="601"/>
      <c r="N38" s="601"/>
      <c r="O38" s="601"/>
      <c r="P38" s="601"/>
      <c r="Q38" s="601"/>
      <c r="R38" s="600"/>
      <c r="S38" s="600"/>
      <c r="T38" s="600"/>
      <c r="U38" s="600"/>
      <c r="V38" s="600"/>
      <c r="W38" s="600"/>
      <c r="X38" s="600"/>
      <c r="Y38" s="600"/>
      <c r="Z38" s="600"/>
      <c r="AA38" s="600"/>
      <c r="AB38" s="600"/>
      <c r="AC38" s="600"/>
      <c r="AD38" s="600"/>
      <c r="AE38" s="600"/>
    </row>
    <row r="39" spans="1:31" x14ac:dyDescent="0.35">
      <c r="A39" s="602"/>
      <c r="B39" s="600"/>
      <c r="C39" s="605"/>
      <c r="D39" s="605"/>
      <c r="E39" s="600"/>
      <c r="F39" s="600"/>
      <c r="G39" s="600"/>
      <c r="H39" s="600"/>
      <c r="I39" s="600"/>
      <c r="J39" s="600"/>
      <c r="K39" s="600"/>
      <c r="L39" s="601"/>
      <c r="M39" s="601"/>
      <c r="N39" s="601"/>
      <c r="O39" s="601"/>
      <c r="P39" s="601"/>
      <c r="Q39" s="601"/>
      <c r="R39" s="600"/>
      <c r="S39" s="600"/>
      <c r="T39" s="600"/>
      <c r="U39" s="600"/>
      <c r="V39" s="600"/>
      <c r="W39" s="600"/>
      <c r="X39" s="600"/>
      <c r="Y39" s="600"/>
      <c r="Z39" s="600"/>
      <c r="AA39" s="600"/>
      <c r="AB39" s="600"/>
      <c r="AC39" s="600"/>
      <c r="AD39" s="600"/>
      <c r="AE39" s="600"/>
    </row>
    <row r="40" spans="1:31" x14ac:dyDescent="0.35">
      <c r="A40" s="602"/>
      <c r="B40" s="600"/>
      <c r="C40" s="605"/>
      <c r="D40" s="605"/>
      <c r="E40" s="600"/>
      <c r="F40" s="600"/>
      <c r="G40" s="600"/>
      <c r="H40" s="600"/>
      <c r="I40" s="600"/>
      <c r="J40" s="600"/>
      <c r="K40" s="600"/>
      <c r="L40" s="601"/>
      <c r="M40" s="601"/>
      <c r="N40" s="601"/>
      <c r="O40" s="601"/>
      <c r="P40" s="601"/>
      <c r="Q40" s="601"/>
      <c r="R40" s="600"/>
      <c r="S40" s="600"/>
      <c r="T40" s="600"/>
      <c r="U40" s="600"/>
      <c r="V40" s="600"/>
      <c r="W40" s="600"/>
      <c r="X40" s="600"/>
      <c r="Y40" s="600"/>
      <c r="Z40" s="600"/>
      <c r="AA40" s="600"/>
      <c r="AB40" s="600"/>
      <c r="AC40" s="600"/>
      <c r="AD40" s="600"/>
      <c r="AE40" s="600"/>
    </row>
    <row r="41" spans="1:31" x14ac:dyDescent="0.35">
      <c r="A41" s="602"/>
      <c r="B41" s="600"/>
      <c r="C41" s="605"/>
      <c r="D41" s="605"/>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2"/>
      <c r="B42" s="600"/>
      <c r="C42" s="605"/>
      <c r="D42" s="605"/>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2"/>
      <c r="B43" s="600"/>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2"/>
      <c r="B44" s="600"/>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2"/>
      <c r="B45" s="600"/>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2"/>
      <c r="B46" s="600"/>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2"/>
      <c r="B47" s="600"/>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2"/>
      <c r="B48" s="600"/>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2"/>
      <c r="B49" s="600"/>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2"/>
      <c r="B50" s="600"/>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0"/>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0"/>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0"/>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0"/>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0"/>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0"/>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0"/>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0"/>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0"/>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0"/>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0"/>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0"/>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0"/>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0"/>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0"/>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0"/>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0"/>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0"/>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0"/>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0"/>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0"/>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0"/>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0"/>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0"/>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0"/>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0"/>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0"/>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0"/>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0"/>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0"/>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0"/>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0"/>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0"/>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0"/>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0"/>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0"/>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0"/>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0"/>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0"/>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0"/>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0"/>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0"/>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0"/>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0"/>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0"/>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0"/>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0"/>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0"/>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0"/>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0"/>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7">
    <mergeCell ref="B2:E2"/>
    <mergeCell ref="B6:B9"/>
    <mergeCell ref="B16:B18"/>
    <mergeCell ref="B19:B23"/>
    <mergeCell ref="B3:E3"/>
    <mergeCell ref="E6:E9"/>
    <mergeCell ref="E16:E18"/>
    <mergeCell ref="E19:E23"/>
    <mergeCell ref="B13:B15"/>
    <mergeCell ref="E13:E15"/>
    <mergeCell ref="B4:E4"/>
    <mergeCell ref="B27:B28"/>
    <mergeCell ref="E27:E28"/>
    <mergeCell ref="B24:B26"/>
    <mergeCell ref="E24:E26"/>
    <mergeCell ref="B10:B12"/>
    <mergeCell ref="E10:E12"/>
  </mergeCells>
  <dataValidations count="7">
    <dataValidation type="list" allowBlank="1" showInputMessage="1" showErrorMessage="1" sqref="E6:E9" xr:uid="{00000000-0002-0000-1300-000000000000}">
      <formula1>$D$6:$D$9</formula1>
    </dataValidation>
    <dataValidation type="list" allowBlank="1" showInputMessage="1" showErrorMessage="1" sqref="E10:E12" xr:uid="{00000000-0002-0000-1300-000001000000}">
      <formula1>$D$10:$D$12</formula1>
    </dataValidation>
    <dataValidation type="list" allowBlank="1" showInputMessage="1" showErrorMessage="1" sqref="E13:E15" xr:uid="{00000000-0002-0000-1300-000002000000}">
      <formula1>$D$13:$D$15</formula1>
    </dataValidation>
    <dataValidation type="list" allowBlank="1" showInputMessage="1" showErrorMessage="1" sqref="E16:E18" xr:uid="{00000000-0002-0000-1300-000003000000}">
      <formula1>$D$16:$D$18</formula1>
    </dataValidation>
    <dataValidation type="list" allowBlank="1" showInputMessage="1" showErrorMessage="1" sqref="E19:E23" xr:uid="{00000000-0002-0000-1300-000004000000}">
      <formula1>$D$19:$D$23</formula1>
    </dataValidation>
    <dataValidation type="list" allowBlank="1" showInputMessage="1" showErrorMessage="1" sqref="E24:E26" xr:uid="{00000000-0002-0000-1300-000005000000}">
      <formula1>$D$24:$D$26</formula1>
    </dataValidation>
    <dataValidation type="list" allowBlank="1" showInputMessage="1" showErrorMessage="1" sqref="E27:E28" xr:uid="{00000000-0002-0000-1300-000006000000}">
      <formula1>$D$27:$D$28</formula1>
    </dataValidation>
  </dataValidations>
  <pageMargins left="0.25" right="0.25" top="0.75" bottom="0.75" header="0.3" footer="0.3"/>
  <pageSetup scale="7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3" tint="0.79998168889431442"/>
    <pageSetUpPr fitToPage="1"/>
  </sheetPr>
  <dimension ref="A1:AE100"/>
  <sheetViews>
    <sheetView showGridLines="0" zoomScale="80" zoomScaleNormal="80" zoomScaleSheetLayoutView="100" workbookViewId="0">
      <selection activeCell="B11" sqref="B11:B12"/>
    </sheetView>
  </sheetViews>
  <sheetFormatPr defaultColWidth="9.08984375" defaultRowHeight="14.5" x14ac:dyDescent="0.35"/>
  <cols>
    <col min="1" max="1" width="2.36328125" style="22" bestFit="1" customWidth="1"/>
    <col min="2" max="2" width="59.08984375" style="77" customWidth="1"/>
    <col min="3" max="3" width="51.90625" style="56" customWidth="1"/>
    <col min="4" max="4" width="17" style="56" customWidth="1"/>
    <col min="5" max="5" width="9.54296875" style="22" customWidth="1"/>
    <col min="6" max="6" width="9.08984375" style="22"/>
    <col min="7" max="7" width="13.54296875" style="22" customWidth="1"/>
    <col min="8" max="22" width="9.08984375" style="22"/>
    <col min="23" max="16384" width="9.08984375" style="33"/>
  </cols>
  <sheetData>
    <row r="1" spans="1:31" ht="18.5" x14ac:dyDescent="0.35">
      <c r="B1" s="55" t="s">
        <v>132</v>
      </c>
      <c r="E1" s="57">
        <v>17</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24" customHeight="1" x14ac:dyDescent="0.35">
      <c r="B2" s="844" t="s">
        <v>583</v>
      </c>
      <c r="C2" s="844"/>
      <c r="D2" s="844"/>
      <c r="E2" s="844"/>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90.5" customHeight="1" x14ac:dyDescent="0.35">
      <c r="B3" s="845" t="s">
        <v>960</v>
      </c>
      <c r="C3" s="845"/>
      <c r="D3" s="845"/>
      <c r="E3" s="845"/>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x14ac:dyDescent="0.35">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9" t="s">
        <v>2</v>
      </c>
      <c r="C6" s="750" t="s">
        <v>242</v>
      </c>
      <c r="D6" s="748" t="s">
        <v>18</v>
      </c>
      <c r="E6" s="748" t="s">
        <v>243</v>
      </c>
      <c r="F6" s="6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row>
    <row r="7" spans="1:31" x14ac:dyDescent="0.35">
      <c r="A7" s="61">
        <v>1</v>
      </c>
      <c r="B7" s="854" t="s">
        <v>1083</v>
      </c>
      <c r="C7" s="471" t="s">
        <v>391</v>
      </c>
      <c r="D7" s="62">
        <v>0</v>
      </c>
      <c r="E7" s="827"/>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row>
    <row r="8" spans="1:31" x14ac:dyDescent="0.35">
      <c r="A8" s="61"/>
      <c r="B8" s="850"/>
      <c r="C8" s="65" t="s">
        <v>392</v>
      </c>
      <c r="D8" s="64">
        <v>20</v>
      </c>
      <c r="E8" s="827"/>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row>
    <row r="9" spans="1:31" x14ac:dyDescent="0.35">
      <c r="A9" s="61"/>
      <c r="B9" s="850"/>
      <c r="C9" s="65" t="s">
        <v>46</v>
      </c>
      <c r="D9" s="322">
        <v>50</v>
      </c>
      <c r="E9" s="827"/>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row>
    <row r="10" spans="1:31" ht="15" thickBot="1" x14ac:dyDescent="0.4">
      <c r="A10" s="61"/>
      <c r="B10" s="843"/>
      <c r="C10" s="402" t="s">
        <v>45</v>
      </c>
      <c r="D10" s="320">
        <v>50</v>
      </c>
      <c r="E10" s="825"/>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row>
    <row r="11" spans="1:31" ht="23.25" customHeight="1" x14ac:dyDescent="0.35">
      <c r="A11" s="61">
        <v>2</v>
      </c>
      <c r="B11" s="850" t="s">
        <v>310</v>
      </c>
      <c r="C11" s="348" t="s">
        <v>0</v>
      </c>
      <c r="D11" s="349">
        <v>0</v>
      </c>
      <c r="E11" s="824"/>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row>
    <row r="12" spans="1:31" ht="23.25" customHeight="1" thickBot="1" x14ac:dyDescent="0.4">
      <c r="A12" s="61"/>
      <c r="B12" s="843"/>
      <c r="C12" s="347" t="s">
        <v>1</v>
      </c>
      <c r="D12" s="323">
        <v>50</v>
      </c>
      <c r="E12" s="825"/>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row>
    <row r="13" spans="1:31" ht="13.5" customHeight="1" x14ac:dyDescent="0.35">
      <c r="A13" s="61">
        <v>3</v>
      </c>
      <c r="B13" s="850" t="s">
        <v>461</v>
      </c>
      <c r="C13" s="348" t="s">
        <v>462</v>
      </c>
      <c r="D13" s="349">
        <v>0</v>
      </c>
      <c r="E13" s="817"/>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row>
    <row r="14" spans="1:31" ht="13.5" customHeight="1" x14ac:dyDescent="0.35">
      <c r="A14" s="61"/>
      <c r="B14" s="850"/>
      <c r="C14" s="65" t="s">
        <v>11</v>
      </c>
      <c r="D14" s="64">
        <v>30</v>
      </c>
      <c r="E14" s="817"/>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row>
    <row r="15" spans="1:31" ht="21.75" customHeight="1" thickBot="1" x14ac:dyDescent="0.4">
      <c r="A15" s="61"/>
      <c r="B15" s="843"/>
      <c r="C15" s="347" t="s">
        <v>127</v>
      </c>
      <c r="D15" s="323">
        <v>50</v>
      </c>
      <c r="E15" s="818"/>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row>
    <row r="16" spans="1:31" x14ac:dyDescent="0.35">
      <c r="A16" s="61">
        <v>4</v>
      </c>
      <c r="B16" s="850" t="s">
        <v>915</v>
      </c>
      <c r="C16" s="344" t="s">
        <v>916</v>
      </c>
      <c r="D16" s="80">
        <v>0</v>
      </c>
      <c r="E16" s="824"/>
      <c r="F16" s="66"/>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row>
    <row r="17" spans="1:31" x14ac:dyDescent="0.35">
      <c r="A17" s="61"/>
      <c r="B17" s="850"/>
      <c r="C17" s="263" t="s">
        <v>917</v>
      </c>
      <c r="D17" s="70">
        <v>10</v>
      </c>
      <c r="E17" s="827"/>
      <c r="F17" s="66"/>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row>
    <row r="18" spans="1:31" x14ac:dyDescent="0.35">
      <c r="A18" s="61"/>
      <c r="B18" s="850"/>
      <c r="C18" s="263" t="s">
        <v>918</v>
      </c>
      <c r="D18" s="70">
        <v>50</v>
      </c>
      <c r="E18" s="827"/>
      <c r="F18" s="66"/>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row>
    <row r="19" spans="1:31" x14ac:dyDescent="0.35">
      <c r="A19" s="61"/>
      <c r="B19" s="850"/>
      <c r="C19" s="342" t="s">
        <v>919</v>
      </c>
      <c r="D19" s="70">
        <v>75</v>
      </c>
      <c r="E19" s="827"/>
      <c r="F19" s="66"/>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row>
    <row r="20" spans="1:31" ht="15" thickBot="1" x14ac:dyDescent="0.4">
      <c r="A20" s="61"/>
      <c r="B20" s="843"/>
      <c r="C20" s="346" t="s">
        <v>1</v>
      </c>
      <c r="D20" s="321">
        <v>0</v>
      </c>
      <c r="E20" s="825"/>
      <c r="F20" s="66"/>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row>
    <row r="21" spans="1:31" ht="15" customHeight="1" x14ac:dyDescent="0.35">
      <c r="A21" s="61">
        <v>5</v>
      </c>
      <c r="B21" s="815" t="s">
        <v>311</v>
      </c>
      <c r="C21" s="79" t="s">
        <v>312</v>
      </c>
      <c r="D21" s="80">
        <v>50</v>
      </c>
      <c r="E21" s="824"/>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row>
    <row r="22" spans="1:31" ht="15" customHeight="1" x14ac:dyDescent="0.35">
      <c r="A22" s="61"/>
      <c r="B22" s="815"/>
      <c r="C22" s="69" t="s">
        <v>463</v>
      </c>
      <c r="D22" s="70">
        <v>30</v>
      </c>
      <c r="E22" s="827"/>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row>
    <row r="23" spans="1:31" ht="33" customHeight="1" thickBot="1" x14ac:dyDescent="0.4">
      <c r="A23" s="61"/>
      <c r="B23" s="816"/>
      <c r="C23" s="310" t="s">
        <v>127</v>
      </c>
      <c r="D23" s="321">
        <v>0</v>
      </c>
      <c r="E23" s="825"/>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row>
    <row r="24" spans="1:31" ht="15" customHeight="1" x14ac:dyDescent="0.35">
      <c r="A24" s="61">
        <v>6</v>
      </c>
      <c r="B24" s="815" t="s">
        <v>313</v>
      </c>
      <c r="C24" s="81" t="s">
        <v>314</v>
      </c>
      <c r="D24" s="135">
        <v>20</v>
      </c>
      <c r="E24" s="824"/>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row>
    <row r="25" spans="1:31" ht="15" customHeight="1" x14ac:dyDescent="0.35">
      <c r="A25" s="61"/>
      <c r="B25" s="815"/>
      <c r="C25" s="83" t="s">
        <v>315</v>
      </c>
      <c r="D25" s="134">
        <v>60</v>
      </c>
      <c r="E25" s="827"/>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row>
    <row r="26" spans="1:31" ht="15" customHeight="1" thickBot="1" x14ac:dyDescent="0.4">
      <c r="A26" s="61"/>
      <c r="B26" s="816"/>
      <c r="C26" s="314" t="s">
        <v>6</v>
      </c>
      <c r="D26" s="311">
        <v>0</v>
      </c>
      <c r="E26" s="825"/>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row>
    <row r="27" spans="1:31" x14ac:dyDescent="0.35">
      <c r="A27" s="61">
        <v>7</v>
      </c>
      <c r="B27" s="819" t="s">
        <v>316</v>
      </c>
      <c r="C27" s="224" t="s">
        <v>317</v>
      </c>
      <c r="D27" s="80">
        <v>50</v>
      </c>
      <c r="E27" s="824"/>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row>
    <row r="28" spans="1:31" x14ac:dyDescent="0.35">
      <c r="A28" s="61"/>
      <c r="B28" s="819"/>
      <c r="C28" s="72" t="s">
        <v>318</v>
      </c>
      <c r="D28" s="73">
        <v>30</v>
      </c>
      <c r="E28" s="827"/>
      <c r="G28" s="614"/>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row>
    <row r="29" spans="1:31" ht="15" thickBot="1" x14ac:dyDescent="0.4">
      <c r="A29" s="61"/>
      <c r="B29" s="820"/>
      <c r="C29" s="319" t="s">
        <v>6</v>
      </c>
      <c r="D29" s="321">
        <v>0</v>
      </c>
      <c r="E29" s="825"/>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row>
    <row r="30" spans="1:31" ht="15" thickBot="1" x14ac:dyDescent="0.4">
      <c r="B30" s="76"/>
      <c r="C30" s="141"/>
      <c r="D30" s="74" t="s">
        <v>108</v>
      </c>
      <c r="E30" s="595">
        <f>SUM(E7:E29)</f>
        <v>0</v>
      </c>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row>
    <row r="31" spans="1:31" ht="90" customHeight="1" x14ac:dyDescent="0.35">
      <c r="B31" s="76"/>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row>
    <row r="32" spans="1:31" x14ac:dyDescent="0.35">
      <c r="A32" s="600"/>
      <c r="B32" s="604"/>
      <c r="C32" s="605"/>
      <c r="D32" s="605"/>
      <c r="E32" s="600"/>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row>
    <row r="33" spans="1:31" x14ac:dyDescent="0.35">
      <c r="A33" s="600"/>
      <c r="B33" s="604"/>
      <c r="C33" s="605"/>
      <c r="D33" s="605"/>
      <c r="E33" s="600"/>
      <c r="F33" s="600"/>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row>
    <row r="34" spans="1:31" x14ac:dyDescent="0.35">
      <c r="A34" s="600"/>
      <c r="B34" s="604"/>
      <c r="C34" s="605"/>
      <c r="D34" s="605"/>
      <c r="E34" s="600"/>
      <c r="F34" s="600"/>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row>
    <row r="35" spans="1:31" x14ac:dyDescent="0.35">
      <c r="A35" s="600"/>
      <c r="B35" s="604"/>
      <c r="C35" s="605"/>
      <c r="D35" s="605"/>
      <c r="E35" s="600"/>
      <c r="F35" s="600"/>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row>
    <row r="36" spans="1:31" x14ac:dyDescent="0.35">
      <c r="A36" s="600"/>
      <c r="B36" s="604"/>
      <c r="C36" s="605"/>
      <c r="D36" s="605"/>
      <c r="E36" s="600"/>
      <c r="F36" s="600"/>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x14ac:dyDescent="0.35">
      <c r="A37" s="600"/>
      <c r="B37" s="604"/>
      <c r="C37" s="605"/>
      <c r="D37" s="605"/>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x14ac:dyDescent="0.35">
      <c r="A38" s="600"/>
      <c r="B38" s="604"/>
      <c r="C38" s="605"/>
      <c r="D38" s="605"/>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0"/>
      <c r="B39" s="604"/>
      <c r="C39" s="605"/>
      <c r="D39" s="605"/>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0"/>
      <c r="B40" s="604"/>
      <c r="C40" s="605"/>
      <c r="D40" s="605"/>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0"/>
      <c r="B41" s="604"/>
      <c r="C41" s="605"/>
      <c r="D41" s="605"/>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0"/>
      <c r="B42" s="604"/>
      <c r="C42" s="605"/>
      <c r="D42" s="605"/>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04"/>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04"/>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04"/>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04"/>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04"/>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04"/>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04"/>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04"/>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4"/>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4"/>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4"/>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4"/>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4"/>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4"/>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4"/>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4"/>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4"/>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4"/>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4"/>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4"/>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4"/>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4"/>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4"/>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4"/>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4"/>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4"/>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4"/>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4"/>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4"/>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4"/>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4"/>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4"/>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4"/>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4"/>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4"/>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4"/>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4"/>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4"/>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4"/>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4"/>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4"/>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4"/>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4"/>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4"/>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4"/>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4"/>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4"/>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4"/>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4"/>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4"/>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4"/>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4"/>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4"/>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4"/>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4"/>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4"/>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4"/>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4"/>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7">
    <mergeCell ref="B2:E2"/>
    <mergeCell ref="B3:E3"/>
    <mergeCell ref="B7:B10"/>
    <mergeCell ref="E7:E10"/>
    <mergeCell ref="B4:E4"/>
    <mergeCell ref="B13:B15"/>
    <mergeCell ref="E13:E15"/>
    <mergeCell ref="B16:B20"/>
    <mergeCell ref="E16:E20"/>
    <mergeCell ref="B11:B12"/>
    <mergeCell ref="E11:E12"/>
    <mergeCell ref="B27:B29"/>
    <mergeCell ref="E27:E29"/>
    <mergeCell ref="B21:B23"/>
    <mergeCell ref="E21:E23"/>
    <mergeCell ref="B24:B26"/>
    <mergeCell ref="E24:E26"/>
  </mergeCells>
  <dataValidations count="7">
    <dataValidation type="list" allowBlank="1" showInputMessage="1" showErrorMessage="1" sqref="E7:E10" xr:uid="{00000000-0002-0000-1400-000000000000}">
      <formula1>$D$7:$D$10</formula1>
    </dataValidation>
    <dataValidation type="list" allowBlank="1" showInputMessage="1" showErrorMessage="1" sqref="E11:E12" xr:uid="{00000000-0002-0000-1400-000001000000}">
      <formula1>$D$11:$D$12</formula1>
    </dataValidation>
    <dataValidation type="list" allowBlank="1" showInputMessage="1" showErrorMessage="1" sqref="E13:E15" xr:uid="{00000000-0002-0000-1400-000002000000}">
      <formula1>$D$13:$D$15</formula1>
    </dataValidation>
    <dataValidation type="list" allowBlank="1" showInputMessage="1" showErrorMessage="1" sqref="E16:E20" xr:uid="{00000000-0002-0000-1400-000003000000}">
      <formula1>$D$16:$D$20</formula1>
    </dataValidation>
    <dataValidation type="list" allowBlank="1" showInputMessage="1" showErrorMessage="1" sqref="E21:E23" xr:uid="{00000000-0002-0000-1400-000004000000}">
      <formula1>$D$21:$D$23</formula1>
    </dataValidation>
    <dataValidation type="list" allowBlank="1" showInputMessage="1" showErrorMessage="1" sqref="E24:E26" xr:uid="{00000000-0002-0000-1400-000005000000}">
      <formula1>$D$24:$D$26</formula1>
    </dataValidation>
    <dataValidation type="list" allowBlank="1" showInputMessage="1" showErrorMessage="1" sqref="E27:E29" xr:uid="{00000000-0002-0000-1400-000006000000}">
      <formula1>$D$27:$D$29</formula1>
    </dataValidation>
  </dataValidations>
  <pageMargins left="0.7" right="0.7" top="0.75" bottom="0.75" header="0.3" footer="0.3"/>
  <pageSetup scale="6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3" tint="0.79998168889431442"/>
    <pageSetUpPr fitToPage="1"/>
  </sheetPr>
  <dimension ref="A1:AE100"/>
  <sheetViews>
    <sheetView showGridLines="0" topLeftCell="A7" zoomScale="80" zoomScaleNormal="80" zoomScaleSheetLayoutView="100" workbookViewId="0">
      <selection activeCell="E33" sqref="E33:E36"/>
    </sheetView>
  </sheetViews>
  <sheetFormatPr defaultColWidth="9.08984375" defaultRowHeight="14.5" x14ac:dyDescent="0.35"/>
  <cols>
    <col min="1" max="1" width="2.36328125" style="22" bestFit="1" customWidth="1"/>
    <col min="2" max="2" width="56" style="77" customWidth="1"/>
    <col min="3" max="3" width="44.6328125" style="56" customWidth="1"/>
    <col min="4" max="4" width="17" style="56" customWidth="1"/>
    <col min="5" max="5" width="9.54296875" style="22" customWidth="1"/>
    <col min="6" max="6" width="9.08984375" style="22"/>
    <col min="7" max="7" width="13.54296875" style="22" customWidth="1"/>
    <col min="8" max="22" width="9.08984375" style="22"/>
    <col min="23" max="16384" width="9.08984375" style="33"/>
  </cols>
  <sheetData>
    <row r="1" spans="1:31" ht="18.5" x14ac:dyDescent="0.35">
      <c r="B1" s="55" t="s">
        <v>132</v>
      </c>
      <c r="E1" s="57">
        <v>18</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37.5" customHeight="1" x14ac:dyDescent="0.45">
      <c r="B2" s="880" t="s">
        <v>464</v>
      </c>
      <c r="C2" s="880"/>
      <c r="D2" s="880"/>
      <c r="E2" s="88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216" customHeight="1" x14ac:dyDescent="0.35">
      <c r="B3" s="881" t="s">
        <v>959</v>
      </c>
      <c r="C3" s="881"/>
      <c r="D3" s="881"/>
      <c r="E3" s="881"/>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x14ac:dyDescent="0.35">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9" t="s">
        <v>2</v>
      </c>
      <c r="C6" s="750" t="s">
        <v>242</v>
      </c>
      <c r="D6" s="748" t="s">
        <v>18</v>
      </c>
      <c r="E6" s="748" t="s">
        <v>243</v>
      </c>
      <c r="F6" s="6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row>
    <row r="7" spans="1:31" x14ac:dyDescent="0.35">
      <c r="A7" s="61">
        <v>1</v>
      </c>
      <c r="B7" s="868" t="s">
        <v>396</v>
      </c>
      <c r="C7" s="67" t="s">
        <v>319</v>
      </c>
      <c r="D7" s="78">
        <v>60</v>
      </c>
      <c r="E7" s="827"/>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row>
    <row r="8" spans="1:31" x14ac:dyDescent="0.35">
      <c r="A8" s="61"/>
      <c r="B8" s="819"/>
      <c r="C8" s="79" t="s">
        <v>320</v>
      </c>
      <c r="D8" s="80">
        <v>40</v>
      </c>
      <c r="E8" s="827"/>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row>
    <row r="9" spans="1:31" x14ac:dyDescent="0.35">
      <c r="A9" s="61"/>
      <c r="B9" s="819"/>
      <c r="C9" s="69" t="s">
        <v>321</v>
      </c>
      <c r="D9" s="70">
        <v>20</v>
      </c>
      <c r="E9" s="827"/>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row>
    <row r="10" spans="1:31" x14ac:dyDescent="0.35">
      <c r="A10" s="61"/>
      <c r="B10" s="819"/>
      <c r="C10" s="81" t="s">
        <v>322</v>
      </c>
      <c r="D10" s="73">
        <v>5</v>
      </c>
      <c r="E10" s="827"/>
      <c r="G10" s="614"/>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row>
    <row r="11" spans="1:31" ht="15" thickBot="1" x14ac:dyDescent="0.4">
      <c r="A11" s="61"/>
      <c r="B11" s="820"/>
      <c r="C11" s="314" t="s">
        <v>323</v>
      </c>
      <c r="D11" s="321">
        <v>0</v>
      </c>
      <c r="E11" s="825"/>
      <c r="G11" s="614"/>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row>
    <row r="12" spans="1:31" x14ac:dyDescent="0.35">
      <c r="A12" s="61">
        <v>2</v>
      </c>
      <c r="B12" s="819" t="s">
        <v>397</v>
      </c>
      <c r="C12" s="478" t="s">
        <v>319</v>
      </c>
      <c r="D12" s="227">
        <v>60</v>
      </c>
      <c r="E12" s="824"/>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row>
    <row r="13" spans="1:31" x14ac:dyDescent="0.35">
      <c r="A13" s="61"/>
      <c r="B13" s="819"/>
      <c r="C13" s="479" t="s">
        <v>320</v>
      </c>
      <c r="D13" s="80">
        <v>40</v>
      </c>
      <c r="E13" s="827"/>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row>
    <row r="14" spans="1:31" x14ac:dyDescent="0.35">
      <c r="A14" s="61"/>
      <c r="B14" s="819"/>
      <c r="C14" s="36" t="s">
        <v>321</v>
      </c>
      <c r="D14" s="70">
        <v>20</v>
      </c>
      <c r="E14" s="827"/>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row>
    <row r="15" spans="1:31" x14ac:dyDescent="0.35">
      <c r="A15" s="61"/>
      <c r="B15" s="819"/>
      <c r="C15" s="69" t="s">
        <v>322</v>
      </c>
      <c r="D15" s="70">
        <v>5</v>
      </c>
      <c r="E15" s="827"/>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row>
    <row r="16" spans="1:31" x14ac:dyDescent="0.35">
      <c r="A16" s="61"/>
      <c r="B16" s="819"/>
      <c r="C16" s="69" t="s">
        <v>38</v>
      </c>
      <c r="D16" s="73">
        <v>40</v>
      </c>
      <c r="E16" s="827"/>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row>
    <row r="17" spans="1:31" ht="15" thickBot="1" x14ac:dyDescent="0.4">
      <c r="A17" s="61"/>
      <c r="B17" s="820"/>
      <c r="C17" s="310" t="s">
        <v>324</v>
      </c>
      <c r="D17" s="321">
        <v>0</v>
      </c>
      <c r="E17" s="825"/>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row>
    <row r="18" spans="1:31" x14ac:dyDescent="0.35">
      <c r="A18" s="61">
        <v>3</v>
      </c>
      <c r="B18" s="815" t="s">
        <v>398</v>
      </c>
      <c r="C18" s="81" t="s">
        <v>401</v>
      </c>
      <c r="D18" s="80">
        <v>0</v>
      </c>
      <c r="E18" s="824"/>
      <c r="F18" s="66"/>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row>
    <row r="19" spans="1:31" x14ac:dyDescent="0.35">
      <c r="A19" s="61"/>
      <c r="B19" s="815"/>
      <c r="C19" s="69" t="s">
        <v>7</v>
      </c>
      <c r="D19" s="70">
        <v>20</v>
      </c>
      <c r="E19" s="827"/>
      <c r="F19" s="66"/>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row>
    <row r="20" spans="1:31" x14ac:dyDescent="0.35">
      <c r="A20" s="61"/>
      <c r="B20" s="815"/>
      <c r="C20" s="69" t="s">
        <v>8</v>
      </c>
      <c r="D20" s="80">
        <v>40</v>
      </c>
      <c r="E20" s="827"/>
      <c r="F20" s="66"/>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row>
    <row r="21" spans="1:31" x14ac:dyDescent="0.35">
      <c r="A21" s="61"/>
      <c r="B21" s="815"/>
      <c r="C21" s="83" t="s">
        <v>6</v>
      </c>
      <c r="D21" s="70">
        <v>50</v>
      </c>
      <c r="E21" s="827"/>
      <c r="F21" s="66"/>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row>
    <row r="22" spans="1:31" ht="15" thickBot="1" x14ac:dyDescent="0.4">
      <c r="A22" s="61"/>
      <c r="B22" s="816"/>
      <c r="C22" s="314" t="s">
        <v>38</v>
      </c>
      <c r="D22" s="321">
        <v>50</v>
      </c>
      <c r="E22" s="825"/>
      <c r="F22" s="66"/>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row>
    <row r="23" spans="1:31" x14ac:dyDescent="0.35">
      <c r="A23" s="61">
        <v>4</v>
      </c>
      <c r="B23" s="815" t="s">
        <v>399</v>
      </c>
      <c r="C23" s="81" t="s">
        <v>9</v>
      </c>
      <c r="D23" s="80">
        <v>0</v>
      </c>
      <c r="E23" s="824"/>
      <c r="F23" s="66"/>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row>
    <row r="24" spans="1:31" x14ac:dyDescent="0.35">
      <c r="A24" s="61"/>
      <c r="B24" s="815"/>
      <c r="C24" s="69" t="s">
        <v>7</v>
      </c>
      <c r="D24" s="70">
        <v>20</v>
      </c>
      <c r="E24" s="827"/>
      <c r="F24" s="66"/>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row>
    <row r="25" spans="1:31" x14ac:dyDescent="0.35">
      <c r="A25" s="61"/>
      <c r="B25" s="815"/>
      <c r="C25" s="69" t="s">
        <v>8</v>
      </c>
      <c r="D25" s="70">
        <v>40</v>
      </c>
      <c r="E25" s="827"/>
      <c r="F25" s="66"/>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row>
    <row r="26" spans="1:31" x14ac:dyDescent="0.35">
      <c r="A26" s="61"/>
      <c r="B26" s="815"/>
      <c r="C26" s="83" t="s">
        <v>6</v>
      </c>
      <c r="D26" s="80">
        <v>50</v>
      </c>
      <c r="E26" s="827"/>
      <c r="F26" s="66"/>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row>
    <row r="27" spans="1:31" ht="15" thickBot="1" x14ac:dyDescent="0.4">
      <c r="A27" s="61"/>
      <c r="B27" s="816"/>
      <c r="C27" s="314" t="s">
        <v>38</v>
      </c>
      <c r="D27" s="321">
        <v>50</v>
      </c>
      <c r="E27" s="825"/>
      <c r="F27" s="66"/>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row>
    <row r="28" spans="1:31" x14ac:dyDescent="0.35">
      <c r="A28" s="61">
        <v>5</v>
      </c>
      <c r="B28" s="815" t="s">
        <v>400</v>
      </c>
      <c r="C28" s="81" t="s">
        <v>401</v>
      </c>
      <c r="D28" s="80">
        <v>0</v>
      </c>
      <c r="E28" s="824"/>
      <c r="F28" s="66"/>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row>
    <row r="29" spans="1:31" x14ac:dyDescent="0.35">
      <c r="A29" s="61"/>
      <c r="B29" s="815"/>
      <c r="C29" s="69" t="s">
        <v>7</v>
      </c>
      <c r="D29" s="70">
        <v>20</v>
      </c>
      <c r="E29" s="827"/>
      <c r="F29" s="66"/>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row>
    <row r="30" spans="1:31" x14ac:dyDescent="0.35">
      <c r="A30" s="61"/>
      <c r="B30" s="815"/>
      <c r="C30" s="69" t="s">
        <v>8</v>
      </c>
      <c r="D30" s="80">
        <v>40</v>
      </c>
      <c r="E30" s="827"/>
      <c r="F30" s="66"/>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row>
    <row r="31" spans="1:31" x14ac:dyDescent="0.35">
      <c r="A31" s="61"/>
      <c r="B31" s="815"/>
      <c r="C31" s="83" t="s">
        <v>6</v>
      </c>
      <c r="D31" s="70">
        <v>50</v>
      </c>
      <c r="E31" s="827"/>
      <c r="F31" s="66"/>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row>
    <row r="32" spans="1:31" ht="15" thickBot="1" x14ac:dyDescent="0.4">
      <c r="A32" s="61"/>
      <c r="B32" s="816"/>
      <c r="C32" s="314" t="s">
        <v>38</v>
      </c>
      <c r="D32" s="321">
        <v>50</v>
      </c>
      <c r="E32" s="825"/>
      <c r="F32" s="66"/>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row>
    <row r="33" spans="1:31" ht="15" customHeight="1" x14ac:dyDescent="0.35">
      <c r="A33" s="61">
        <v>6</v>
      </c>
      <c r="B33" s="815" t="s">
        <v>325</v>
      </c>
      <c r="C33" s="79" t="s">
        <v>9</v>
      </c>
      <c r="D33" s="227">
        <v>0</v>
      </c>
      <c r="E33" s="824"/>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row>
    <row r="34" spans="1:31" ht="15" customHeight="1" x14ac:dyDescent="0.35">
      <c r="A34" s="61"/>
      <c r="B34" s="815"/>
      <c r="C34" s="69" t="s">
        <v>7</v>
      </c>
      <c r="D34" s="70">
        <v>10</v>
      </c>
      <c r="E34" s="827"/>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row>
    <row r="35" spans="1:31" ht="15" customHeight="1" x14ac:dyDescent="0.35">
      <c r="A35" s="61"/>
      <c r="B35" s="815"/>
      <c r="C35" s="69" t="s">
        <v>8</v>
      </c>
      <c r="D35" s="80">
        <v>20</v>
      </c>
      <c r="E35" s="827"/>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row>
    <row r="36" spans="1:31" ht="15" customHeight="1" thickBot="1" x14ac:dyDescent="0.4">
      <c r="A36" s="61"/>
      <c r="B36" s="816"/>
      <c r="C36" s="310" t="s">
        <v>6</v>
      </c>
      <c r="D36" s="321">
        <v>40</v>
      </c>
      <c r="E36" s="825"/>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ht="18.75" customHeight="1" x14ac:dyDescent="0.35">
      <c r="A37" s="61">
        <v>7</v>
      </c>
      <c r="B37" s="850" t="s">
        <v>465</v>
      </c>
      <c r="C37" s="81" t="s">
        <v>9</v>
      </c>
      <c r="D37" s="80">
        <v>0</v>
      </c>
      <c r="E37" s="824"/>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ht="18.75" customHeight="1" x14ac:dyDescent="0.35">
      <c r="A38" s="61"/>
      <c r="B38" s="850"/>
      <c r="C38" s="83" t="s">
        <v>7</v>
      </c>
      <c r="D38" s="70">
        <v>10</v>
      </c>
      <c r="E38" s="827"/>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ht="18.75" customHeight="1" x14ac:dyDescent="0.35">
      <c r="A39" s="61"/>
      <c r="B39" s="850"/>
      <c r="C39" s="83" t="s">
        <v>8</v>
      </c>
      <c r="D39" s="70">
        <v>20</v>
      </c>
      <c r="E39" s="827"/>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ht="39.75" customHeight="1" thickBot="1" x14ac:dyDescent="0.4">
      <c r="A40" s="61"/>
      <c r="B40" s="843"/>
      <c r="C40" s="314" t="s">
        <v>6</v>
      </c>
      <c r="D40" s="311">
        <v>30</v>
      </c>
      <c r="E40" s="825"/>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ht="15" thickBot="1" x14ac:dyDescent="0.4">
      <c r="B41" s="76"/>
      <c r="C41" s="141"/>
      <c r="D41" s="74" t="s">
        <v>108</v>
      </c>
      <c r="E41" s="595">
        <f>SUM(E7:E40)</f>
        <v>0</v>
      </c>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ht="87" customHeight="1" x14ac:dyDescent="0.35">
      <c r="B42" s="76"/>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04"/>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04"/>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04"/>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04"/>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04"/>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04"/>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04"/>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04"/>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4"/>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4"/>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4"/>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4"/>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4"/>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4"/>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4"/>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4"/>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4"/>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4"/>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4"/>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4"/>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4"/>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4"/>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4"/>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4"/>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4"/>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4"/>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4"/>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4"/>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4"/>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4"/>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4"/>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4"/>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4"/>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4"/>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4"/>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4"/>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4"/>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4"/>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4"/>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4"/>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4"/>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4"/>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4"/>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4"/>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4"/>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4"/>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4"/>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4"/>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4"/>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4"/>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4"/>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4"/>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4"/>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4"/>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4"/>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4"/>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4"/>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4"/>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7">
    <mergeCell ref="B2:E2"/>
    <mergeCell ref="B3:E3"/>
    <mergeCell ref="B7:B11"/>
    <mergeCell ref="E7:E11"/>
    <mergeCell ref="B4:E4"/>
    <mergeCell ref="B18:B22"/>
    <mergeCell ref="E18:E22"/>
    <mergeCell ref="B23:B27"/>
    <mergeCell ref="E23:E27"/>
    <mergeCell ref="B12:B17"/>
    <mergeCell ref="E12:E17"/>
    <mergeCell ref="B37:B40"/>
    <mergeCell ref="E37:E40"/>
    <mergeCell ref="B28:B32"/>
    <mergeCell ref="E28:E32"/>
    <mergeCell ref="B33:B36"/>
    <mergeCell ref="E33:E36"/>
  </mergeCells>
  <dataValidations count="7">
    <dataValidation type="list" allowBlank="1" showInputMessage="1" showErrorMessage="1" sqref="E7:E11" xr:uid="{00000000-0002-0000-1500-000000000000}">
      <formula1>$D$7:$D$11</formula1>
    </dataValidation>
    <dataValidation type="list" allowBlank="1" showInputMessage="1" showErrorMessage="1" sqref="E12:E17" xr:uid="{00000000-0002-0000-1500-000001000000}">
      <formula1>$D$12:$D$17</formula1>
    </dataValidation>
    <dataValidation type="list" allowBlank="1" showInputMessage="1" showErrorMessage="1" sqref="E18:E22" xr:uid="{00000000-0002-0000-1500-000002000000}">
      <formula1>$D$18:$D$22</formula1>
    </dataValidation>
    <dataValidation type="list" allowBlank="1" showInputMessage="1" showErrorMessage="1" sqref="E23:E27" xr:uid="{00000000-0002-0000-1500-000003000000}">
      <formula1>$D$23:$D$27</formula1>
    </dataValidation>
    <dataValidation type="list" allowBlank="1" showInputMessage="1" showErrorMessage="1" sqref="E28:E32" xr:uid="{00000000-0002-0000-1500-000004000000}">
      <formula1>$D$28:$D$32</formula1>
    </dataValidation>
    <dataValidation type="list" allowBlank="1" showInputMessage="1" showErrorMessage="1" sqref="E33:E36" xr:uid="{00000000-0002-0000-1500-000005000000}">
      <formula1>$D$33:$D$36</formula1>
    </dataValidation>
    <dataValidation type="list" allowBlank="1" showInputMessage="1" showErrorMessage="1" sqref="E37:E40" xr:uid="{00000000-0002-0000-1500-000006000000}">
      <formula1>$D$37:$D$40</formula1>
    </dataValidation>
  </dataValidations>
  <pageMargins left="0.7" right="0.7" top="0.75" bottom="0.75" header="0.3" footer="0.3"/>
  <pageSetup scale="5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1">
    <tabColor theme="3" tint="0.79998168889431442"/>
    <pageSetUpPr fitToPage="1"/>
  </sheetPr>
  <dimension ref="A1:AE100"/>
  <sheetViews>
    <sheetView showGridLines="0" topLeftCell="A10" zoomScale="80" zoomScaleNormal="80" zoomScaleSheetLayoutView="100" workbookViewId="0">
      <selection activeCell="K38" sqref="K38"/>
    </sheetView>
  </sheetViews>
  <sheetFormatPr defaultColWidth="9.08984375" defaultRowHeight="14.5" x14ac:dyDescent="0.35"/>
  <cols>
    <col min="1" max="1" width="3.453125" style="61" bestFit="1" customWidth="1"/>
    <col min="2" max="2" width="60.453125" style="22" customWidth="1"/>
    <col min="3" max="3" width="61.08984375" style="152" customWidth="1"/>
    <col min="4" max="4" width="12.90625" style="152" customWidth="1"/>
    <col min="5" max="5" width="9.08984375" style="22"/>
    <col min="6" max="6" width="10.54296875" style="22" customWidth="1"/>
    <col min="7" max="9" width="9.08984375" style="22"/>
    <col min="10" max="10" width="15.08984375" style="22" customWidth="1"/>
    <col min="11" max="22" width="9.08984375" style="22"/>
    <col min="23" max="16384" width="9.08984375" style="33"/>
  </cols>
  <sheetData>
    <row r="1" spans="1:31" ht="18.5" x14ac:dyDescent="0.45">
      <c r="B1" s="23" t="s">
        <v>132</v>
      </c>
      <c r="E1" s="24">
        <v>19</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18.5" x14ac:dyDescent="0.35">
      <c r="B2" s="878" t="s">
        <v>708</v>
      </c>
      <c r="C2" s="878"/>
      <c r="D2" s="878"/>
      <c r="E2" s="878"/>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02" customHeight="1" x14ac:dyDescent="0.35">
      <c r="B3" s="862" t="s">
        <v>996</v>
      </c>
      <c r="C3" s="862"/>
      <c r="D3" s="862"/>
      <c r="E3" s="862"/>
      <c r="G3" s="600"/>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42" customHeight="1" x14ac:dyDescent="0.35">
      <c r="A4" s="22"/>
      <c r="B4" s="804" t="s">
        <v>1050</v>
      </c>
      <c r="C4" s="804"/>
      <c r="D4" s="804"/>
      <c r="E4" s="804"/>
      <c r="G4" s="600"/>
      <c r="H4" s="600"/>
      <c r="I4" s="600"/>
      <c r="J4" s="600"/>
      <c r="K4" s="601"/>
      <c r="L4" s="601"/>
      <c r="M4" s="601"/>
      <c r="N4" s="601"/>
      <c r="O4" s="601"/>
      <c r="P4" s="600"/>
      <c r="Q4" s="600"/>
      <c r="R4" s="600"/>
      <c r="S4" s="600"/>
      <c r="T4" s="600"/>
      <c r="U4" s="600"/>
      <c r="V4" s="600"/>
      <c r="W4" s="600"/>
      <c r="X4" s="600"/>
      <c r="Y4" s="600"/>
      <c r="Z4" s="600"/>
      <c r="AA4" s="600"/>
      <c r="AB4" s="600"/>
      <c r="AC4" s="600"/>
      <c r="AD4" s="600"/>
      <c r="AE4" s="600"/>
    </row>
    <row r="5" spans="1:31" ht="15.5" x14ac:dyDescent="0.35">
      <c r="B5" s="749" t="s">
        <v>2</v>
      </c>
      <c r="C5" s="756" t="s">
        <v>242</v>
      </c>
      <c r="D5" s="756" t="s">
        <v>18</v>
      </c>
      <c r="E5" s="748" t="s">
        <v>243</v>
      </c>
      <c r="F5" s="60"/>
      <c r="G5" s="600"/>
      <c r="H5" s="600"/>
      <c r="I5" s="600"/>
      <c r="J5" s="600"/>
      <c r="K5" s="601"/>
      <c r="L5" s="601"/>
      <c r="M5" s="601"/>
      <c r="N5" s="601"/>
      <c r="O5" s="601"/>
      <c r="P5" s="600"/>
      <c r="Q5" s="600"/>
      <c r="R5" s="600"/>
      <c r="S5" s="600"/>
      <c r="T5" s="600"/>
      <c r="U5" s="600"/>
      <c r="V5" s="600"/>
      <c r="W5" s="600"/>
      <c r="X5" s="600"/>
      <c r="Y5" s="600"/>
      <c r="Z5" s="600"/>
      <c r="AA5" s="600"/>
      <c r="AB5" s="600"/>
      <c r="AC5" s="600"/>
      <c r="AD5" s="600"/>
      <c r="AE5" s="600"/>
    </row>
    <row r="6" spans="1:31" x14ac:dyDescent="0.35">
      <c r="A6" s="61">
        <v>1</v>
      </c>
      <c r="B6" s="883" t="s">
        <v>268</v>
      </c>
      <c r="C6" s="267" t="s">
        <v>0</v>
      </c>
      <c r="D6" s="272">
        <v>40</v>
      </c>
      <c r="E6" s="874"/>
      <c r="F6" s="66"/>
      <c r="G6" s="600"/>
      <c r="H6" s="600"/>
      <c r="I6" s="600"/>
      <c r="J6" s="600"/>
      <c r="K6" s="601"/>
      <c r="L6" s="601"/>
      <c r="M6" s="601"/>
      <c r="N6" s="601"/>
      <c r="O6" s="601"/>
      <c r="P6" s="600"/>
      <c r="Q6" s="600"/>
      <c r="R6" s="600"/>
      <c r="S6" s="600"/>
      <c r="T6" s="600"/>
      <c r="U6" s="600"/>
      <c r="V6" s="600"/>
      <c r="W6" s="600"/>
      <c r="X6" s="600"/>
      <c r="Y6" s="600"/>
      <c r="Z6" s="600"/>
      <c r="AA6" s="600"/>
      <c r="AB6" s="600"/>
      <c r="AC6" s="600"/>
      <c r="AD6" s="600"/>
      <c r="AE6" s="600"/>
    </row>
    <row r="7" spans="1:31" ht="15" thickBot="1" x14ac:dyDescent="0.4">
      <c r="B7" s="841"/>
      <c r="C7" s="408" t="s">
        <v>1</v>
      </c>
      <c r="D7" s="403">
        <v>0</v>
      </c>
      <c r="E7" s="875"/>
      <c r="G7" s="600"/>
      <c r="H7" s="600"/>
      <c r="I7" s="600"/>
      <c r="J7" s="600"/>
      <c r="K7" s="601"/>
      <c r="L7" s="601"/>
      <c r="M7" s="601"/>
      <c r="N7" s="601"/>
      <c r="O7" s="601"/>
      <c r="P7" s="600"/>
      <c r="Q7" s="600"/>
      <c r="R7" s="600"/>
      <c r="S7" s="600"/>
      <c r="T7" s="600"/>
      <c r="U7" s="600"/>
      <c r="V7" s="600"/>
      <c r="W7" s="600"/>
      <c r="X7" s="600"/>
      <c r="Y7" s="600"/>
      <c r="Z7" s="600"/>
      <c r="AA7" s="600"/>
      <c r="AB7" s="600"/>
      <c r="AC7" s="600"/>
      <c r="AD7" s="600"/>
      <c r="AE7" s="600"/>
    </row>
    <row r="8" spans="1:31" ht="14.25" customHeight="1" x14ac:dyDescent="0.35">
      <c r="A8" s="61">
        <v>2</v>
      </c>
      <c r="B8" s="840" t="s">
        <v>875</v>
      </c>
      <c r="C8" s="270" t="s">
        <v>293</v>
      </c>
      <c r="D8" s="400">
        <v>0</v>
      </c>
      <c r="E8" s="876"/>
      <c r="G8" s="600"/>
      <c r="H8" s="600"/>
      <c r="I8" s="600"/>
      <c r="J8" s="600"/>
      <c r="K8" s="601"/>
      <c r="L8" s="601"/>
      <c r="M8" s="601"/>
      <c r="N8" s="601"/>
      <c r="O8" s="601"/>
      <c r="P8" s="600"/>
      <c r="Q8" s="600"/>
      <c r="R8" s="600"/>
      <c r="S8" s="600"/>
      <c r="T8" s="600"/>
      <c r="U8" s="600"/>
      <c r="V8" s="600"/>
      <c r="W8" s="600"/>
      <c r="X8" s="600"/>
      <c r="Y8" s="600"/>
      <c r="Z8" s="600"/>
      <c r="AA8" s="600"/>
      <c r="AB8" s="600"/>
      <c r="AC8" s="600"/>
      <c r="AD8" s="600"/>
      <c r="AE8" s="600"/>
    </row>
    <row r="9" spans="1:31" x14ac:dyDescent="0.35">
      <c r="B9" s="840"/>
      <c r="C9" s="274" t="s">
        <v>876</v>
      </c>
      <c r="D9" s="273">
        <v>50</v>
      </c>
      <c r="E9" s="876"/>
      <c r="G9" s="600"/>
      <c r="H9" s="600"/>
      <c r="I9" s="600"/>
      <c r="J9" s="600"/>
      <c r="K9" s="601"/>
      <c r="L9" s="601"/>
      <c r="M9" s="601"/>
      <c r="N9" s="601"/>
      <c r="O9" s="601"/>
      <c r="P9" s="600"/>
      <c r="Q9" s="600"/>
      <c r="R9" s="600"/>
      <c r="S9" s="600"/>
      <c r="T9" s="600"/>
      <c r="U9" s="600"/>
      <c r="V9" s="600"/>
      <c r="W9" s="600"/>
      <c r="X9" s="600"/>
      <c r="Y9" s="600"/>
      <c r="Z9" s="600"/>
      <c r="AA9" s="600"/>
      <c r="AB9" s="600"/>
      <c r="AC9" s="600"/>
      <c r="AD9" s="600"/>
      <c r="AE9" s="600"/>
    </row>
    <row r="10" spans="1:31" x14ac:dyDescent="0.35">
      <c r="B10" s="840"/>
      <c r="C10" s="274" t="s">
        <v>877</v>
      </c>
      <c r="D10" s="273">
        <v>50</v>
      </c>
      <c r="E10" s="876"/>
      <c r="G10" s="600"/>
      <c r="H10" s="600"/>
      <c r="I10" s="600"/>
      <c r="J10" s="600"/>
      <c r="K10" s="601"/>
      <c r="L10" s="601"/>
      <c r="M10" s="601"/>
      <c r="N10" s="601"/>
      <c r="O10" s="601"/>
      <c r="P10" s="600"/>
      <c r="Q10" s="600"/>
      <c r="R10" s="600"/>
      <c r="S10" s="600"/>
      <c r="T10" s="600"/>
      <c r="U10" s="600"/>
      <c r="V10" s="600"/>
      <c r="W10" s="600"/>
      <c r="X10" s="600"/>
      <c r="Y10" s="600"/>
      <c r="Z10" s="600"/>
      <c r="AA10" s="600"/>
      <c r="AB10" s="600"/>
      <c r="AC10" s="600"/>
      <c r="AD10" s="600"/>
      <c r="AE10" s="600"/>
    </row>
    <row r="11" spans="1:31" x14ac:dyDescent="0.35">
      <c r="B11" s="840"/>
      <c r="C11" s="65" t="s">
        <v>816</v>
      </c>
      <c r="D11" s="273">
        <v>30</v>
      </c>
      <c r="E11" s="876"/>
      <c r="G11" s="600"/>
      <c r="H11" s="600"/>
      <c r="I11" s="600"/>
      <c r="J11" s="600"/>
      <c r="K11" s="601"/>
      <c r="L11" s="601"/>
      <c r="M11" s="601"/>
      <c r="N11" s="601"/>
      <c r="O11" s="601"/>
      <c r="P11" s="600"/>
      <c r="Q11" s="600"/>
      <c r="R11" s="600"/>
      <c r="S11" s="600"/>
      <c r="T11" s="600"/>
      <c r="U11" s="600"/>
      <c r="V11" s="600"/>
      <c r="W11" s="600"/>
      <c r="X11" s="600"/>
      <c r="Y11" s="600"/>
      <c r="Z11" s="600"/>
      <c r="AA11" s="600"/>
      <c r="AB11" s="600"/>
      <c r="AC11" s="600"/>
      <c r="AD11" s="600"/>
      <c r="AE11" s="600"/>
    </row>
    <row r="12" spans="1:31" ht="15" thickBot="1" x14ac:dyDescent="0.4">
      <c r="B12" s="841"/>
      <c r="C12" s="405" t="s">
        <v>38</v>
      </c>
      <c r="D12" s="406">
        <v>50</v>
      </c>
      <c r="E12" s="877"/>
      <c r="G12" s="600"/>
      <c r="H12" s="600"/>
      <c r="I12" s="600"/>
      <c r="J12" s="600"/>
      <c r="K12" s="601"/>
      <c r="L12" s="601"/>
      <c r="M12" s="601"/>
      <c r="N12" s="601"/>
      <c r="O12" s="601"/>
      <c r="P12" s="600"/>
      <c r="Q12" s="600"/>
      <c r="R12" s="600"/>
      <c r="S12" s="600"/>
      <c r="T12" s="600"/>
      <c r="U12" s="600"/>
      <c r="V12" s="600"/>
      <c r="W12" s="600"/>
      <c r="X12" s="600"/>
      <c r="Y12" s="600"/>
      <c r="Z12" s="600"/>
      <c r="AA12" s="600"/>
      <c r="AB12" s="600"/>
      <c r="AC12" s="600"/>
      <c r="AD12" s="600"/>
      <c r="AE12" s="600"/>
    </row>
    <row r="13" spans="1:31" ht="21.75" customHeight="1" x14ac:dyDescent="0.35">
      <c r="A13" s="61">
        <v>3</v>
      </c>
      <c r="B13" s="840" t="s">
        <v>897</v>
      </c>
      <c r="C13" s="399" t="s">
        <v>0</v>
      </c>
      <c r="D13" s="407">
        <v>0</v>
      </c>
      <c r="E13" s="873"/>
      <c r="G13" s="600"/>
      <c r="H13" s="600"/>
      <c r="I13" s="600"/>
      <c r="J13" s="600"/>
      <c r="K13" s="601"/>
      <c r="L13" s="601"/>
      <c r="M13" s="601"/>
      <c r="N13" s="601"/>
      <c r="O13" s="601"/>
      <c r="P13" s="600"/>
      <c r="Q13" s="600"/>
      <c r="R13" s="600"/>
      <c r="S13" s="600"/>
      <c r="T13" s="600"/>
      <c r="U13" s="600"/>
      <c r="V13" s="600"/>
      <c r="W13" s="600"/>
      <c r="X13" s="600"/>
      <c r="Y13" s="600"/>
      <c r="Z13" s="600"/>
      <c r="AA13" s="600"/>
      <c r="AB13" s="600"/>
      <c r="AC13" s="600"/>
      <c r="AD13" s="600"/>
      <c r="AE13" s="600"/>
    </row>
    <row r="14" spans="1:31" ht="24" customHeight="1" thickBot="1" x14ac:dyDescent="0.4">
      <c r="B14" s="841"/>
      <c r="C14" s="408" t="s">
        <v>1</v>
      </c>
      <c r="D14" s="406">
        <v>50</v>
      </c>
      <c r="E14" s="875"/>
      <c r="G14" s="600"/>
      <c r="H14" s="600"/>
      <c r="I14" s="600"/>
      <c r="J14" s="600"/>
      <c r="K14" s="601"/>
      <c r="L14" s="601"/>
      <c r="M14" s="601"/>
      <c r="N14" s="601"/>
      <c r="O14" s="601"/>
      <c r="P14" s="600"/>
      <c r="Q14" s="600"/>
      <c r="R14" s="600"/>
      <c r="S14" s="600"/>
      <c r="T14" s="600"/>
      <c r="U14" s="600"/>
      <c r="V14" s="600"/>
      <c r="W14" s="600"/>
      <c r="X14" s="600"/>
      <c r="Y14" s="600"/>
      <c r="Z14" s="600"/>
      <c r="AA14" s="600"/>
      <c r="AB14" s="600"/>
      <c r="AC14" s="600"/>
      <c r="AD14" s="600"/>
      <c r="AE14" s="600"/>
    </row>
    <row r="15" spans="1:31" x14ac:dyDescent="0.35">
      <c r="A15" s="61">
        <v>4</v>
      </c>
      <c r="B15" s="840" t="s">
        <v>817</v>
      </c>
      <c r="C15" s="269" t="s">
        <v>0</v>
      </c>
      <c r="D15" s="400">
        <v>0</v>
      </c>
      <c r="E15" s="873"/>
      <c r="G15" s="600"/>
      <c r="H15" s="600"/>
      <c r="I15" s="600"/>
      <c r="J15" s="600"/>
      <c r="K15" s="601"/>
      <c r="L15" s="601"/>
      <c r="M15" s="601"/>
      <c r="N15" s="601"/>
      <c r="O15" s="601"/>
      <c r="P15" s="600"/>
      <c r="Q15" s="600"/>
      <c r="R15" s="600"/>
      <c r="S15" s="600"/>
      <c r="T15" s="600"/>
      <c r="U15" s="600"/>
      <c r="V15" s="600"/>
      <c r="W15" s="600"/>
      <c r="X15" s="600"/>
      <c r="Y15" s="600"/>
      <c r="Z15" s="600"/>
      <c r="AA15" s="600"/>
      <c r="AB15" s="600"/>
      <c r="AC15" s="600"/>
      <c r="AD15" s="600"/>
      <c r="AE15" s="600"/>
    </row>
    <row r="16" spans="1:31" ht="17.25" customHeight="1" x14ac:dyDescent="0.35">
      <c r="B16" s="840"/>
      <c r="C16" s="274" t="s">
        <v>236</v>
      </c>
      <c r="D16" s="273">
        <v>20</v>
      </c>
      <c r="E16" s="874"/>
      <c r="G16" s="600"/>
      <c r="H16" s="600"/>
      <c r="I16" s="600"/>
      <c r="J16" s="600"/>
      <c r="K16" s="601"/>
      <c r="L16" s="601"/>
      <c r="M16" s="601"/>
      <c r="N16" s="601"/>
      <c r="O16" s="601"/>
      <c r="P16" s="600"/>
      <c r="Q16" s="600"/>
      <c r="R16" s="600"/>
      <c r="S16" s="600"/>
      <c r="T16" s="600"/>
      <c r="U16" s="600"/>
      <c r="V16" s="600"/>
      <c r="W16" s="600"/>
      <c r="X16" s="600"/>
      <c r="Y16" s="600"/>
      <c r="Z16" s="600"/>
      <c r="AA16" s="600"/>
      <c r="AB16" s="600"/>
      <c r="AC16" s="600"/>
      <c r="AD16" s="600"/>
      <c r="AE16" s="600"/>
    </row>
    <row r="17" spans="1:31" ht="15" thickBot="1" x14ac:dyDescent="0.4">
      <c r="B17" s="841"/>
      <c r="C17" s="404" t="s">
        <v>1</v>
      </c>
      <c r="D17" s="406">
        <v>20</v>
      </c>
      <c r="E17" s="875"/>
      <c r="G17" s="600"/>
      <c r="H17" s="600"/>
      <c r="I17" s="600"/>
      <c r="J17" s="600"/>
      <c r="K17" s="601"/>
      <c r="L17" s="601"/>
      <c r="M17" s="601"/>
      <c r="N17" s="601"/>
      <c r="O17" s="601"/>
      <c r="P17" s="600"/>
      <c r="Q17" s="600"/>
      <c r="R17" s="600"/>
      <c r="S17" s="600"/>
      <c r="T17" s="600"/>
      <c r="U17" s="600"/>
      <c r="V17" s="600"/>
      <c r="W17" s="600"/>
      <c r="X17" s="600"/>
      <c r="Y17" s="600"/>
      <c r="Z17" s="600"/>
      <c r="AA17" s="600"/>
      <c r="AB17" s="600"/>
      <c r="AC17" s="600"/>
      <c r="AD17" s="600"/>
      <c r="AE17" s="600"/>
    </row>
    <row r="18" spans="1:31" x14ac:dyDescent="0.35">
      <c r="A18" s="61">
        <v>5</v>
      </c>
      <c r="B18" s="840" t="s">
        <v>898</v>
      </c>
      <c r="C18" s="269" t="s">
        <v>7</v>
      </c>
      <c r="D18" s="400">
        <v>0</v>
      </c>
      <c r="E18" s="873"/>
      <c r="G18" s="600"/>
      <c r="H18" s="600"/>
      <c r="I18" s="600"/>
      <c r="J18" s="600"/>
      <c r="K18" s="601"/>
      <c r="L18" s="601"/>
      <c r="M18" s="601"/>
      <c r="N18" s="601"/>
      <c r="O18" s="601"/>
      <c r="P18" s="600"/>
      <c r="Q18" s="600"/>
      <c r="R18" s="600"/>
      <c r="S18" s="600"/>
      <c r="T18" s="600"/>
      <c r="U18" s="600"/>
      <c r="V18" s="600"/>
      <c r="W18" s="600"/>
      <c r="X18" s="600"/>
      <c r="Y18" s="600"/>
      <c r="Z18" s="600"/>
      <c r="AA18" s="600"/>
      <c r="AB18" s="600"/>
      <c r="AC18" s="600"/>
      <c r="AD18" s="600"/>
      <c r="AE18" s="600"/>
    </row>
    <row r="19" spans="1:31" x14ac:dyDescent="0.35">
      <c r="B19" s="840"/>
      <c r="C19" s="268" t="s">
        <v>8</v>
      </c>
      <c r="D19" s="273">
        <v>10</v>
      </c>
      <c r="E19" s="874"/>
      <c r="G19" s="600"/>
      <c r="H19" s="600"/>
      <c r="I19" s="600"/>
      <c r="J19" s="600"/>
      <c r="K19" s="601"/>
      <c r="L19" s="601"/>
      <c r="M19" s="601"/>
      <c r="N19" s="601"/>
      <c r="O19" s="601"/>
      <c r="P19" s="600"/>
      <c r="Q19" s="600"/>
      <c r="R19" s="600"/>
      <c r="S19" s="600"/>
      <c r="T19" s="600"/>
      <c r="U19" s="600"/>
      <c r="V19" s="600"/>
      <c r="W19" s="600"/>
      <c r="X19" s="600"/>
      <c r="Y19" s="600"/>
      <c r="Z19" s="600"/>
      <c r="AA19" s="600"/>
      <c r="AB19" s="600"/>
      <c r="AC19" s="600"/>
      <c r="AD19" s="600"/>
      <c r="AE19" s="600"/>
    </row>
    <row r="20" spans="1:31" ht="15" thickBot="1" x14ac:dyDescent="0.4">
      <c r="B20" s="841"/>
      <c r="C20" s="404" t="s">
        <v>6</v>
      </c>
      <c r="D20" s="403">
        <v>20</v>
      </c>
      <c r="E20" s="875"/>
      <c r="G20" s="600"/>
      <c r="H20" s="600"/>
      <c r="I20" s="600"/>
      <c r="J20" s="600"/>
      <c r="K20" s="601"/>
      <c r="L20" s="601"/>
      <c r="M20" s="601"/>
      <c r="N20" s="601"/>
      <c r="O20" s="601"/>
      <c r="P20" s="600"/>
      <c r="Q20" s="600"/>
      <c r="R20" s="600"/>
      <c r="S20" s="600"/>
      <c r="T20" s="600"/>
      <c r="U20" s="600"/>
      <c r="V20" s="600"/>
      <c r="W20" s="600"/>
      <c r="X20" s="600"/>
      <c r="Y20" s="600"/>
      <c r="Z20" s="600"/>
      <c r="AA20" s="600"/>
      <c r="AB20" s="600"/>
      <c r="AC20" s="600"/>
      <c r="AD20" s="600"/>
      <c r="AE20" s="600"/>
    </row>
    <row r="21" spans="1:31" x14ac:dyDescent="0.35">
      <c r="A21" s="61">
        <v>6</v>
      </c>
      <c r="B21" s="840" t="s">
        <v>231</v>
      </c>
      <c r="C21" s="772" t="s">
        <v>52</v>
      </c>
      <c r="D21" s="773">
        <v>0</v>
      </c>
      <c r="E21" s="882"/>
      <c r="G21" s="600"/>
      <c r="H21" s="600"/>
      <c r="I21" s="600"/>
      <c r="J21" s="600"/>
      <c r="K21" s="601"/>
      <c r="L21" s="601"/>
      <c r="M21" s="601"/>
      <c r="N21" s="601"/>
      <c r="O21" s="601"/>
      <c r="P21" s="600"/>
      <c r="Q21" s="600"/>
      <c r="R21" s="600"/>
      <c r="S21" s="600"/>
      <c r="T21" s="600"/>
      <c r="U21" s="600"/>
      <c r="V21" s="600"/>
      <c r="W21" s="600"/>
      <c r="X21" s="600"/>
      <c r="Y21" s="600"/>
      <c r="Z21" s="600"/>
      <c r="AA21" s="600"/>
      <c r="AB21" s="600"/>
      <c r="AC21" s="600"/>
      <c r="AD21" s="600"/>
      <c r="AE21" s="600"/>
    </row>
    <row r="22" spans="1:31" x14ac:dyDescent="0.35">
      <c r="B22" s="840"/>
      <c r="C22" s="435" t="s">
        <v>129</v>
      </c>
      <c r="D22" s="273">
        <v>0</v>
      </c>
      <c r="E22" s="874"/>
      <c r="G22" s="600"/>
      <c r="H22" s="600"/>
      <c r="I22" s="600"/>
      <c r="J22" s="600"/>
      <c r="K22" s="601"/>
      <c r="L22" s="601"/>
      <c r="M22" s="601"/>
      <c r="N22" s="601"/>
      <c r="O22" s="601"/>
      <c r="P22" s="600"/>
      <c r="Q22" s="600"/>
      <c r="R22" s="600"/>
      <c r="S22" s="600"/>
      <c r="T22" s="600"/>
      <c r="U22" s="600"/>
      <c r="V22" s="600"/>
      <c r="W22" s="600"/>
      <c r="X22" s="600"/>
      <c r="Y22" s="600"/>
      <c r="Z22" s="600"/>
      <c r="AA22" s="600"/>
      <c r="AB22" s="600"/>
      <c r="AC22" s="600"/>
      <c r="AD22" s="600"/>
      <c r="AE22" s="600"/>
    </row>
    <row r="23" spans="1:31" x14ac:dyDescent="0.35">
      <c r="B23" s="840"/>
      <c r="C23" s="291" t="s">
        <v>130</v>
      </c>
      <c r="D23" s="407">
        <v>20</v>
      </c>
      <c r="E23" s="874"/>
      <c r="G23" s="600"/>
      <c r="H23" s="600"/>
      <c r="I23" s="600"/>
      <c r="J23" s="600"/>
      <c r="K23" s="601"/>
      <c r="L23" s="601"/>
      <c r="M23" s="601"/>
      <c r="N23" s="601"/>
      <c r="O23" s="601"/>
      <c r="P23" s="600"/>
      <c r="Q23" s="600"/>
      <c r="R23" s="600"/>
      <c r="S23" s="600"/>
      <c r="T23" s="600"/>
      <c r="U23" s="600"/>
      <c r="V23" s="600"/>
      <c r="W23" s="600"/>
      <c r="X23" s="600"/>
      <c r="Y23" s="600"/>
      <c r="Z23" s="600"/>
      <c r="AA23" s="600"/>
      <c r="AB23" s="600"/>
      <c r="AC23" s="600"/>
      <c r="AD23" s="600"/>
      <c r="AE23" s="600"/>
    </row>
    <row r="24" spans="1:31" ht="15" thickBot="1" x14ac:dyDescent="0.4">
      <c r="B24" s="841"/>
      <c r="C24" s="408" t="s">
        <v>38</v>
      </c>
      <c r="D24" s="406">
        <v>20</v>
      </c>
      <c r="E24" s="875"/>
      <c r="G24" s="600"/>
      <c r="H24" s="600"/>
      <c r="I24" s="600"/>
      <c r="J24" s="600"/>
      <c r="K24" s="601"/>
      <c r="L24" s="601"/>
      <c r="M24" s="601"/>
      <c r="N24" s="601"/>
      <c r="O24" s="601"/>
      <c r="P24" s="600"/>
      <c r="Q24" s="600"/>
      <c r="R24" s="600"/>
      <c r="S24" s="600"/>
      <c r="T24" s="600"/>
      <c r="U24" s="600"/>
      <c r="V24" s="600"/>
      <c r="W24" s="600"/>
      <c r="X24" s="600"/>
      <c r="Y24" s="600"/>
      <c r="Z24" s="600"/>
      <c r="AA24" s="600"/>
      <c r="AB24" s="600"/>
      <c r="AC24" s="600"/>
      <c r="AD24" s="600"/>
      <c r="AE24" s="600"/>
    </row>
    <row r="25" spans="1:31" x14ac:dyDescent="0.35">
      <c r="A25" s="61">
        <v>7</v>
      </c>
      <c r="B25" s="840" t="s">
        <v>818</v>
      </c>
      <c r="C25" s="399" t="s">
        <v>56</v>
      </c>
      <c r="D25" s="400">
        <v>50</v>
      </c>
      <c r="E25" s="873"/>
      <c r="G25" s="600"/>
      <c r="H25" s="600"/>
      <c r="I25" s="600"/>
      <c r="J25" s="600"/>
      <c r="K25" s="601"/>
      <c r="L25" s="601"/>
      <c r="M25" s="601"/>
      <c r="N25" s="601"/>
      <c r="O25" s="601"/>
      <c r="P25" s="600"/>
      <c r="Q25" s="600"/>
      <c r="R25" s="600"/>
      <c r="S25" s="600"/>
      <c r="T25" s="600"/>
      <c r="U25" s="600"/>
      <c r="V25" s="600"/>
      <c r="W25" s="600"/>
      <c r="X25" s="600"/>
      <c r="Y25" s="600"/>
      <c r="Z25" s="600"/>
      <c r="AA25" s="600"/>
      <c r="AB25" s="600"/>
      <c r="AC25" s="600"/>
      <c r="AD25" s="600"/>
      <c r="AE25" s="600"/>
    </row>
    <row r="26" spans="1:31" x14ac:dyDescent="0.35">
      <c r="B26" s="840"/>
      <c r="C26" s="269" t="s">
        <v>55</v>
      </c>
      <c r="D26" s="273">
        <v>30</v>
      </c>
      <c r="E26" s="874"/>
      <c r="G26" s="600"/>
      <c r="H26" s="600"/>
      <c r="I26" s="600"/>
      <c r="J26" s="600"/>
      <c r="K26" s="601"/>
      <c r="L26" s="601"/>
      <c r="M26" s="601"/>
      <c r="N26" s="601"/>
      <c r="O26" s="601"/>
      <c r="P26" s="600"/>
      <c r="Q26" s="600"/>
      <c r="R26" s="600"/>
      <c r="S26" s="600"/>
      <c r="T26" s="600"/>
      <c r="U26" s="600"/>
      <c r="V26" s="600"/>
      <c r="W26" s="600"/>
      <c r="X26" s="600"/>
      <c r="Y26" s="600"/>
      <c r="Z26" s="600"/>
      <c r="AA26" s="600"/>
      <c r="AB26" s="600"/>
      <c r="AC26" s="600"/>
      <c r="AD26" s="600"/>
      <c r="AE26" s="600"/>
    </row>
    <row r="27" spans="1:31" x14ac:dyDescent="0.35">
      <c r="B27" s="840"/>
      <c r="C27" s="268" t="s">
        <v>54</v>
      </c>
      <c r="D27" s="273">
        <v>0</v>
      </c>
      <c r="E27" s="874"/>
      <c r="G27" s="600"/>
      <c r="H27" s="600"/>
      <c r="I27" s="600"/>
      <c r="J27" s="600"/>
      <c r="K27" s="601"/>
      <c r="L27" s="601"/>
      <c r="M27" s="601"/>
      <c r="N27" s="601"/>
      <c r="O27" s="601"/>
      <c r="P27" s="600"/>
      <c r="Q27" s="600"/>
      <c r="R27" s="600"/>
      <c r="S27" s="600"/>
      <c r="T27" s="600"/>
      <c r="U27" s="600"/>
      <c r="V27" s="600"/>
      <c r="W27" s="600"/>
      <c r="X27" s="600"/>
      <c r="Y27" s="600"/>
      <c r="Z27" s="600"/>
      <c r="AA27" s="600"/>
      <c r="AB27" s="600"/>
      <c r="AC27" s="600"/>
      <c r="AD27" s="600"/>
      <c r="AE27" s="600"/>
    </row>
    <row r="28" spans="1:31" x14ac:dyDescent="0.35">
      <c r="B28" s="840"/>
      <c r="C28" s="268" t="s">
        <v>53</v>
      </c>
      <c r="D28" s="401">
        <v>0</v>
      </c>
      <c r="E28" s="874"/>
      <c r="G28" s="600"/>
      <c r="H28" s="600"/>
      <c r="I28" s="600"/>
      <c r="J28" s="600"/>
      <c r="K28" s="601"/>
      <c r="L28" s="601"/>
      <c r="M28" s="601"/>
      <c r="N28" s="601"/>
      <c r="O28" s="601"/>
      <c r="P28" s="600"/>
      <c r="Q28" s="600"/>
      <c r="R28" s="600"/>
      <c r="S28" s="600"/>
      <c r="T28" s="600"/>
      <c r="U28" s="600"/>
      <c r="V28" s="600"/>
      <c r="W28" s="600"/>
      <c r="X28" s="600"/>
      <c r="Y28" s="600"/>
      <c r="Z28" s="600"/>
      <c r="AA28" s="600"/>
      <c r="AB28" s="600"/>
      <c r="AC28" s="600"/>
      <c r="AD28" s="600"/>
      <c r="AE28" s="600"/>
    </row>
    <row r="29" spans="1:31" ht="15" thickBot="1" x14ac:dyDescent="0.4">
      <c r="B29" s="841"/>
      <c r="C29" s="404" t="s">
        <v>38</v>
      </c>
      <c r="D29" s="403">
        <v>50</v>
      </c>
      <c r="E29" s="875"/>
      <c r="G29" s="600"/>
      <c r="H29" s="600"/>
      <c r="I29" s="600"/>
      <c r="J29" s="600"/>
      <c r="K29" s="601"/>
      <c r="L29" s="601"/>
      <c r="M29" s="601"/>
      <c r="N29" s="601"/>
      <c r="O29" s="601"/>
      <c r="P29" s="600"/>
      <c r="Q29" s="600"/>
      <c r="R29" s="600"/>
      <c r="S29" s="600"/>
      <c r="T29" s="600"/>
      <c r="U29" s="600"/>
      <c r="V29" s="600"/>
      <c r="W29" s="600"/>
      <c r="X29" s="600"/>
      <c r="Y29" s="600"/>
      <c r="Z29" s="600"/>
      <c r="AA29" s="600"/>
      <c r="AB29" s="600"/>
      <c r="AC29" s="600"/>
      <c r="AD29" s="600"/>
      <c r="AE29" s="600"/>
    </row>
    <row r="30" spans="1:31" x14ac:dyDescent="0.35">
      <c r="A30" s="61">
        <v>8</v>
      </c>
      <c r="B30" s="840" t="s">
        <v>899</v>
      </c>
      <c r="C30" s="269" t="s">
        <v>51</v>
      </c>
      <c r="D30" s="400">
        <v>20</v>
      </c>
      <c r="E30" s="873"/>
      <c r="G30" s="600"/>
      <c r="H30" s="600"/>
      <c r="I30" s="600"/>
      <c r="J30" s="600"/>
      <c r="K30" s="601"/>
      <c r="L30" s="601"/>
      <c r="M30" s="601"/>
      <c r="N30" s="601"/>
      <c r="O30" s="601"/>
      <c r="P30" s="600"/>
      <c r="Q30" s="600"/>
      <c r="R30" s="600"/>
      <c r="S30" s="600"/>
      <c r="T30" s="600"/>
      <c r="U30" s="600"/>
      <c r="V30" s="600"/>
      <c r="W30" s="600"/>
      <c r="X30" s="600"/>
      <c r="Y30" s="600"/>
      <c r="Z30" s="600"/>
      <c r="AA30" s="600"/>
      <c r="AB30" s="600"/>
      <c r="AC30" s="600"/>
      <c r="AD30" s="600"/>
      <c r="AE30" s="600"/>
    </row>
    <row r="31" spans="1:31" x14ac:dyDescent="0.35">
      <c r="B31" s="840"/>
      <c r="C31" s="398" t="s">
        <v>843</v>
      </c>
      <c r="D31" s="273">
        <v>10</v>
      </c>
      <c r="E31" s="874"/>
      <c r="G31" s="600"/>
      <c r="H31" s="600"/>
      <c r="I31" s="600"/>
      <c r="J31" s="600"/>
      <c r="K31" s="601"/>
      <c r="L31" s="601"/>
      <c r="M31" s="601"/>
      <c r="N31" s="601"/>
      <c r="O31" s="601"/>
      <c r="P31" s="600"/>
      <c r="Q31" s="600"/>
      <c r="R31" s="600"/>
      <c r="S31" s="600"/>
      <c r="T31" s="600"/>
      <c r="U31" s="600"/>
      <c r="V31" s="600"/>
      <c r="W31" s="600"/>
      <c r="X31" s="600"/>
      <c r="Y31" s="600"/>
      <c r="Z31" s="600"/>
      <c r="AA31" s="600"/>
      <c r="AB31" s="600"/>
      <c r="AC31" s="600"/>
      <c r="AD31" s="600"/>
      <c r="AE31" s="600"/>
    </row>
    <row r="32" spans="1:31" x14ac:dyDescent="0.35">
      <c r="B32" s="840"/>
      <c r="C32" s="398" t="s">
        <v>844</v>
      </c>
      <c r="D32" s="273">
        <v>10</v>
      </c>
      <c r="E32" s="874"/>
      <c r="G32" s="600"/>
      <c r="H32" s="600"/>
      <c r="I32" s="600"/>
      <c r="J32" s="600"/>
      <c r="K32" s="601"/>
      <c r="L32" s="601"/>
      <c r="M32" s="601"/>
      <c r="N32" s="601"/>
      <c r="O32" s="601"/>
      <c r="P32" s="600"/>
      <c r="Q32" s="600"/>
      <c r="R32" s="600"/>
      <c r="S32" s="600"/>
      <c r="T32" s="600"/>
      <c r="U32" s="600"/>
      <c r="V32" s="600"/>
      <c r="W32" s="600"/>
      <c r="X32" s="600"/>
      <c r="Y32" s="600"/>
      <c r="Z32" s="600"/>
      <c r="AA32" s="600"/>
      <c r="AB32" s="600"/>
      <c r="AC32" s="600"/>
      <c r="AD32" s="600"/>
      <c r="AE32" s="600"/>
    </row>
    <row r="33" spans="1:31" x14ac:dyDescent="0.35">
      <c r="B33" s="840"/>
      <c r="C33" s="398" t="s">
        <v>845</v>
      </c>
      <c r="D33" s="273">
        <v>0</v>
      </c>
      <c r="E33" s="874"/>
      <c r="G33" s="600"/>
      <c r="H33" s="600"/>
      <c r="I33" s="600"/>
      <c r="J33" s="600"/>
      <c r="K33" s="601"/>
      <c r="L33" s="601"/>
      <c r="M33" s="601"/>
      <c r="N33" s="601"/>
      <c r="O33" s="601"/>
      <c r="P33" s="600"/>
      <c r="Q33" s="600"/>
      <c r="R33" s="600"/>
      <c r="S33" s="600"/>
      <c r="T33" s="600"/>
      <c r="U33" s="600"/>
      <c r="V33" s="600"/>
      <c r="W33" s="600"/>
      <c r="X33" s="600"/>
      <c r="Y33" s="600"/>
      <c r="Z33" s="600"/>
      <c r="AA33" s="600"/>
      <c r="AB33" s="600"/>
      <c r="AC33" s="600"/>
      <c r="AD33" s="600"/>
      <c r="AE33" s="600"/>
    </row>
    <row r="34" spans="1:31" ht="14.25" customHeight="1" thickBot="1" x14ac:dyDescent="0.4">
      <c r="B34" s="841"/>
      <c r="C34" s="405" t="s">
        <v>846</v>
      </c>
      <c r="D34" s="406">
        <v>20</v>
      </c>
      <c r="E34" s="875"/>
      <c r="G34" s="600"/>
      <c r="H34" s="600"/>
      <c r="I34" s="600"/>
      <c r="J34" s="600"/>
      <c r="K34" s="601"/>
      <c r="L34" s="601"/>
      <c r="M34" s="601"/>
      <c r="N34" s="601"/>
      <c r="O34" s="601"/>
      <c r="P34" s="600"/>
      <c r="Q34" s="600"/>
      <c r="R34" s="600"/>
      <c r="S34" s="600"/>
      <c r="T34" s="600"/>
      <c r="U34" s="600"/>
      <c r="V34" s="600"/>
      <c r="W34" s="600"/>
      <c r="X34" s="600"/>
      <c r="Y34" s="600"/>
      <c r="Z34" s="600"/>
      <c r="AA34" s="600"/>
      <c r="AB34" s="600"/>
      <c r="AC34" s="600"/>
      <c r="AD34" s="600"/>
      <c r="AE34" s="600"/>
    </row>
    <row r="35" spans="1:31" ht="14.25" customHeight="1" x14ac:dyDescent="0.35">
      <c r="A35" s="61">
        <v>9</v>
      </c>
      <c r="B35" s="840" t="s">
        <v>269</v>
      </c>
      <c r="C35" s="270" t="s">
        <v>232</v>
      </c>
      <c r="D35" s="400">
        <v>10</v>
      </c>
      <c r="E35" s="873"/>
      <c r="G35" s="600"/>
      <c r="H35" s="600"/>
      <c r="I35" s="600"/>
      <c r="J35" s="600"/>
      <c r="K35" s="601"/>
      <c r="L35" s="601"/>
      <c r="M35" s="601"/>
      <c r="N35" s="601"/>
      <c r="O35" s="601"/>
      <c r="P35" s="600"/>
      <c r="Q35" s="600"/>
      <c r="R35" s="600"/>
      <c r="S35" s="600"/>
      <c r="T35" s="600"/>
      <c r="U35" s="600"/>
      <c r="V35" s="600"/>
      <c r="W35" s="600"/>
      <c r="X35" s="600"/>
      <c r="Y35" s="600"/>
      <c r="Z35" s="600"/>
      <c r="AA35" s="600"/>
      <c r="AB35" s="600"/>
      <c r="AC35" s="600"/>
      <c r="AD35" s="600"/>
      <c r="AE35" s="600"/>
    </row>
    <row r="36" spans="1:31" ht="14.25" customHeight="1" x14ac:dyDescent="0.35">
      <c r="B36" s="840"/>
      <c r="C36" s="65" t="s">
        <v>233</v>
      </c>
      <c r="D36" s="273">
        <v>0</v>
      </c>
      <c r="E36" s="874"/>
      <c r="G36" s="600"/>
      <c r="H36" s="600"/>
      <c r="I36" s="600"/>
      <c r="J36" s="600"/>
      <c r="K36" s="601"/>
      <c r="L36" s="601"/>
      <c r="M36" s="601"/>
      <c r="N36" s="601"/>
      <c r="O36" s="601"/>
      <c r="P36" s="600"/>
      <c r="Q36" s="600"/>
      <c r="R36" s="600"/>
      <c r="S36" s="600"/>
      <c r="T36" s="600"/>
      <c r="U36" s="600"/>
      <c r="V36" s="600"/>
      <c r="W36" s="600"/>
      <c r="X36" s="600"/>
      <c r="Y36" s="600"/>
      <c r="Z36" s="600"/>
      <c r="AA36" s="600"/>
      <c r="AB36" s="600"/>
      <c r="AC36" s="600"/>
      <c r="AD36" s="600"/>
      <c r="AE36" s="600"/>
    </row>
    <row r="37" spans="1:31" ht="14.25" customHeight="1" x14ac:dyDescent="0.35">
      <c r="B37" s="840"/>
      <c r="C37" s="270" t="s">
        <v>900</v>
      </c>
      <c r="D37" s="273">
        <v>10</v>
      </c>
      <c r="E37" s="874"/>
      <c r="G37" s="600"/>
      <c r="H37" s="600"/>
      <c r="I37" s="600"/>
      <c r="J37" s="600"/>
      <c r="K37" s="601"/>
      <c r="L37" s="601"/>
      <c r="M37" s="601"/>
      <c r="N37" s="601"/>
      <c r="O37" s="601"/>
      <c r="P37" s="600"/>
      <c r="Q37" s="600"/>
      <c r="R37" s="600"/>
      <c r="S37" s="600"/>
      <c r="T37" s="600"/>
      <c r="U37" s="600"/>
      <c r="V37" s="600"/>
      <c r="W37" s="600"/>
      <c r="X37" s="600"/>
      <c r="Y37" s="600"/>
      <c r="Z37" s="600"/>
      <c r="AA37" s="600"/>
      <c r="AB37" s="600"/>
      <c r="AC37" s="600"/>
      <c r="AD37" s="600"/>
      <c r="AE37" s="600"/>
    </row>
    <row r="38" spans="1:31" ht="14.25" customHeight="1" x14ac:dyDescent="0.35">
      <c r="B38" s="840"/>
      <c r="C38" s="65" t="s">
        <v>234</v>
      </c>
      <c r="D38" s="273">
        <v>0</v>
      </c>
      <c r="E38" s="874"/>
      <c r="G38" s="600"/>
      <c r="H38" s="600"/>
      <c r="I38" s="600"/>
      <c r="J38" s="600"/>
      <c r="K38" s="601"/>
      <c r="L38" s="601"/>
      <c r="M38" s="601"/>
      <c r="N38" s="601"/>
      <c r="O38" s="601"/>
      <c r="P38" s="600"/>
      <c r="Q38" s="600"/>
      <c r="R38" s="600"/>
      <c r="S38" s="600"/>
      <c r="T38" s="600"/>
      <c r="U38" s="600"/>
      <c r="V38" s="600"/>
      <c r="W38" s="600"/>
      <c r="X38" s="600"/>
      <c r="Y38" s="600"/>
      <c r="Z38" s="600"/>
      <c r="AA38" s="600"/>
      <c r="AB38" s="600"/>
      <c r="AC38" s="600"/>
      <c r="AD38" s="600"/>
      <c r="AE38" s="600"/>
    </row>
    <row r="39" spans="1:31" ht="15.75" customHeight="1" thickBot="1" x14ac:dyDescent="0.4">
      <c r="B39" s="841"/>
      <c r="C39" s="405" t="s">
        <v>235</v>
      </c>
      <c r="D39" s="406">
        <v>10</v>
      </c>
      <c r="E39" s="875"/>
      <c r="G39" s="600"/>
      <c r="H39" s="600"/>
      <c r="I39" s="600"/>
      <c r="J39" s="600"/>
      <c r="K39" s="601"/>
      <c r="L39" s="601"/>
      <c r="M39" s="601"/>
      <c r="N39" s="601"/>
      <c r="O39" s="601"/>
      <c r="P39" s="600"/>
      <c r="Q39" s="600"/>
      <c r="R39" s="600"/>
      <c r="S39" s="600"/>
      <c r="T39" s="600"/>
      <c r="U39" s="600"/>
      <c r="V39" s="600"/>
      <c r="W39" s="600"/>
      <c r="X39" s="600"/>
      <c r="Y39" s="600"/>
      <c r="Z39" s="600"/>
      <c r="AA39" s="600"/>
      <c r="AB39" s="600"/>
      <c r="AC39" s="600"/>
      <c r="AD39" s="600"/>
      <c r="AE39" s="600"/>
    </row>
    <row r="40" spans="1:31" x14ac:dyDescent="0.35">
      <c r="A40" s="235">
        <v>10</v>
      </c>
      <c r="B40" s="840" t="s">
        <v>294</v>
      </c>
      <c r="C40" s="269" t="s">
        <v>50</v>
      </c>
      <c r="D40" s="400">
        <v>0</v>
      </c>
      <c r="E40" s="873"/>
      <c r="F40" s="33"/>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235"/>
      <c r="B41" s="840"/>
      <c r="C41" s="268" t="s">
        <v>7</v>
      </c>
      <c r="D41" s="273">
        <v>10</v>
      </c>
      <c r="E41" s="874"/>
      <c r="F41" s="33"/>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235"/>
      <c r="B42" s="840"/>
      <c r="C42" s="268" t="s">
        <v>8</v>
      </c>
      <c r="D42" s="400">
        <v>20</v>
      </c>
      <c r="E42" s="874"/>
      <c r="F42" s="33"/>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235"/>
      <c r="B43" s="840"/>
      <c r="C43" s="398" t="s">
        <v>49</v>
      </c>
      <c r="D43" s="273">
        <v>30</v>
      </c>
      <c r="E43" s="874"/>
      <c r="F43" s="33"/>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ht="15" thickBot="1" x14ac:dyDescent="0.4">
      <c r="A44" s="235"/>
      <c r="B44" s="841"/>
      <c r="C44" s="408" t="s">
        <v>38</v>
      </c>
      <c r="D44" s="403">
        <v>30</v>
      </c>
      <c r="E44" s="875"/>
      <c r="F44" s="33"/>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1">
        <v>11</v>
      </c>
      <c r="B45" s="840" t="s">
        <v>975</v>
      </c>
      <c r="C45" s="269" t="s">
        <v>842</v>
      </c>
      <c r="D45" s="407">
        <v>40</v>
      </c>
      <c r="E45" s="873"/>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B46" s="840"/>
      <c r="C46" s="268" t="s">
        <v>879</v>
      </c>
      <c r="D46" s="400">
        <v>0</v>
      </c>
      <c r="E46" s="874"/>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B47" s="840"/>
      <c r="C47" s="268" t="s">
        <v>878</v>
      </c>
      <c r="D47" s="273">
        <v>0</v>
      </c>
      <c r="E47" s="874"/>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ht="15" thickBot="1" x14ac:dyDescent="0.4">
      <c r="B48" s="841"/>
      <c r="C48" s="404" t="s">
        <v>38</v>
      </c>
      <c r="D48" s="403">
        <v>40</v>
      </c>
      <c r="E48" s="875"/>
      <c r="F48" s="86"/>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ht="15" thickBot="1" x14ac:dyDescent="0.4">
      <c r="D49" s="244" t="s">
        <v>108</v>
      </c>
      <c r="E49" s="595">
        <f>SUM(E6:E48)</f>
        <v>0</v>
      </c>
      <c r="F49" s="86"/>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ht="77.25" customHeight="1" x14ac:dyDescent="0.35">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0"/>
      <c r="C51" s="634"/>
      <c r="D51" s="634"/>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0"/>
      <c r="C52" s="634"/>
      <c r="D52" s="634"/>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0"/>
      <c r="C53" s="634"/>
      <c r="D53" s="634"/>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0"/>
      <c r="C54" s="634"/>
      <c r="D54" s="634"/>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0"/>
      <c r="C55" s="634"/>
      <c r="D55" s="634"/>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0"/>
      <c r="C56" s="634"/>
      <c r="D56" s="634"/>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0"/>
      <c r="C57" s="634"/>
      <c r="D57" s="634"/>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0"/>
      <c r="C58" s="634"/>
      <c r="D58" s="634"/>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0"/>
      <c r="C59" s="634"/>
      <c r="D59" s="634"/>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0"/>
      <c r="C60" s="634"/>
      <c r="D60" s="634"/>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0"/>
      <c r="C61" s="634"/>
      <c r="D61" s="634"/>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0"/>
      <c r="C62" s="634"/>
      <c r="D62" s="634"/>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0"/>
      <c r="C63" s="634"/>
      <c r="D63" s="634"/>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0"/>
      <c r="C64" s="634"/>
      <c r="D64" s="634"/>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0"/>
      <c r="C65" s="634"/>
      <c r="D65" s="634"/>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0"/>
      <c r="C66" s="634"/>
      <c r="D66" s="634"/>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0"/>
      <c r="C67" s="634"/>
      <c r="D67" s="634"/>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0"/>
      <c r="C68" s="634"/>
      <c r="D68" s="634"/>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0"/>
      <c r="C69" s="634"/>
      <c r="D69" s="634"/>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0"/>
      <c r="C70" s="634"/>
      <c r="D70" s="634"/>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0"/>
      <c r="C71" s="634"/>
      <c r="D71" s="634"/>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0"/>
      <c r="C72" s="634"/>
      <c r="D72" s="634"/>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0"/>
      <c r="C73" s="634"/>
      <c r="D73" s="634"/>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0"/>
      <c r="C74" s="634"/>
      <c r="D74" s="634"/>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0"/>
      <c r="C75" s="634"/>
      <c r="D75" s="634"/>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0"/>
      <c r="C76" s="634"/>
      <c r="D76" s="634"/>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0"/>
      <c r="C77" s="634"/>
      <c r="D77" s="634"/>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0"/>
      <c r="C78" s="634"/>
      <c r="D78" s="634"/>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0"/>
      <c r="C79" s="634"/>
      <c r="D79" s="634"/>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0"/>
      <c r="C80" s="634"/>
      <c r="D80" s="634"/>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0"/>
      <c r="C81" s="634"/>
      <c r="D81" s="634"/>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0"/>
      <c r="C82" s="634"/>
      <c r="D82" s="634"/>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0"/>
      <c r="C83" s="634"/>
      <c r="D83" s="634"/>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0"/>
      <c r="C84" s="634"/>
      <c r="D84" s="634"/>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0"/>
      <c r="C85" s="634"/>
      <c r="D85" s="634"/>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0"/>
      <c r="C86" s="634"/>
      <c r="D86" s="634"/>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0"/>
      <c r="C87" s="634"/>
      <c r="D87" s="634"/>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0"/>
      <c r="C88" s="634"/>
      <c r="D88" s="634"/>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0"/>
      <c r="C89" s="634"/>
      <c r="D89" s="634"/>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0"/>
      <c r="C90" s="634"/>
      <c r="D90" s="634"/>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0"/>
      <c r="C91" s="634"/>
      <c r="D91" s="634"/>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0"/>
      <c r="C92" s="634"/>
      <c r="D92" s="634"/>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0"/>
      <c r="C93" s="634"/>
      <c r="D93" s="634"/>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0"/>
      <c r="C94" s="634"/>
      <c r="D94" s="634"/>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0"/>
      <c r="C95" s="634"/>
      <c r="D95" s="634"/>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0"/>
      <c r="C96" s="634"/>
      <c r="D96" s="634"/>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0"/>
      <c r="C97" s="634"/>
      <c r="D97" s="634"/>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0"/>
      <c r="C98" s="634"/>
      <c r="D98" s="634"/>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0"/>
      <c r="C99" s="634"/>
      <c r="D99" s="634"/>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0"/>
      <c r="C100" s="634"/>
      <c r="D100" s="634"/>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25">
    <mergeCell ref="B45:B48"/>
    <mergeCell ref="B40:B44"/>
    <mergeCell ref="B18:B20"/>
    <mergeCell ref="B25:B29"/>
    <mergeCell ref="B21:B24"/>
    <mergeCell ref="B30:B34"/>
    <mergeCell ref="B35:B39"/>
    <mergeCell ref="B2:E2"/>
    <mergeCell ref="B13:B14"/>
    <mergeCell ref="B15:B17"/>
    <mergeCell ref="B6:B7"/>
    <mergeCell ref="E6:E7"/>
    <mergeCell ref="E13:E14"/>
    <mergeCell ref="E15:E17"/>
    <mergeCell ref="E8:E12"/>
    <mergeCell ref="B8:B12"/>
    <mergeCell ref="B3:E3"/>
    <mergeCell ref="B4:E4"/>
    <mergeCell ref="E40:E44"/>
    <mergeCell ref="E45:E48"/>
    <mergeCell ref="E18:E20"/>
    <mergeCell ref="E21:E24"/>
    <mergeCell ref="E25:E29"/>
    <mergeCell ref="E30:E34"/>
    <mergeCell ref="E35:E39"/>
  </mergeCells>
  <dataValidations count="11">
    <dataValidation type="list" allowBlank="1" showInputMessage="1" showErrorMessage="1" sqref="E6:E7" xr:uid="{00000000-0002-0000-1600-000000000000}">
      <formula1>$D$6:$D$7</formula1>
    </dataValidation>
    <dataValidation type="list" allowBlank="1" showInputMessage="1" showErrorMessage="1" sqref="E8:E12" xr:uid="{00000000-0002-0000-1600-000001000000}">
      <formula1>$D$8:$D$12</formula1>
    </dataValidation>
    <dataValidation type="list" allowBlank="1" showInputMessage="1" showErrorMessage="1" sqref="E13:E14" xr:uid="{00000000-0002-0000-1600-000002000000}">
      <formula1>$D$13:$D$14</formula1>
    </dataValidation>
    <dataValidation type="list" allowBlank="1" showInputMessage="1" showErrorMessage="1" sqref="E15:E17" xr:uid="{00000000-0002-0000-1600-000003000000}">
      <formula1>$D$15:$D$17</formula1>
    </dataValidation>
    <dataValidation type="list" allowBlank="1" showInputMessage="1" showErrorMessage="1" sqref="E18:E20" xr:uid="{00000000-0002-0000-1600-000004000000}">
      <formula1>$D$18:$D$20</formula1>
    </dataValidation>
    <dataValidation type="list" allowBlank="1" showInputMessage="1" showErrorMessage="1" sqref="E21:E24" xr:uid="{00000000-0002-0000-1600-000005000000}">
      <formula1>$D$21:$D$24</formula1>
    </dataValidation>
    <dataValidation type="list" allowBlank="1" showInputMessage="1" showErrorMessage="1" sqref="E25:E29" xr:uid="{00000000-0002-0000-1600-000006000000}">
      <formula1>$D$25:$D$29</formula1>
    </dataValidation>
    <dataValidation type="list" allowBlank="1" showInputMessage="1" showErrorMessage="1" sqref="E30:E34" xr:uid="{00000000-0002-0000-1600-000007000000}">
      <formula1>$D$30:$D$34</formula1>
    </dataValidation>
    <dataValidation type="list" allowBlank="1" showInputMessage="1" showErrorMessage="1" sqref="E35:E39" xr:uid="{00000000-0002-0000-1600-000008000000}">
      <formula1>$D$35:$D$39</formula1>
    </dataValidation>
    <dataValidation type="list" allowBlank="1" showInputMessage="1" showErrorMessage="1" sqref="E40:E44" xr:uid="{00000000-0002-0000-1600-000009000000}">
      <formula1>$D$40:$D$44</formula1>
    </dataValidation>
    <dataValidation type="list" allowBlank="1" showInputMessage="1" showErrorMessage="1" sqref="E45:E48" xr:uid="{00000000-0002-0000-1600-00000A000000}">
      <formula1>$D$45:$D$48</formula1>
    </dataValidation>
  </dataValidations>
  <pageMargins left="0.25" right="0.25" top="0.75" bottom="0.75" header="0.3" footer="0.3"/>
  <pageSetup scale="5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1">
    <tabColor theme="3" tint="0.79998168889431442"/>
    <pageSetUpPr fitToPage="1"/>
  </sheetPr>
  <dimension ref="A1:AE100"/>
  <sheetViews>
    <sheetView showGridLines="0" zoomScale="80" zoomScaleNormal="80" zoomScaleSheetLayoutView="100" workbookViewId="0">
      <selection activeCell="B6" sqref="B6:E6"/>
    </sheetView>
  </sheetViews>
  <sheetFormatPr defaultColWidth="9.08984375" defaultRowHeight="14.5" x14ac:dyDescent="0.35"/>
  <cols>
    <col min="1" max="1" width="2.36328125" style="22" bestFit="1" customWidth="1"/>
    <col min="2" max="2" width="58.90625" style="22" customWidth="1"/>
    <col min="3" max="3" width="23" style="152" customWidth="1"/>
    <col min="4" max="4" width="12.54296875" style="152" customWidth="1"/>
    <col min="5" max="5" width="9.08984375" style="22"/>
    <col min="6" max="6" width="12.08984375" style="22" customWidth="1"/>
    <col min="7" max="7" width="9.08984375" style="22"/>
    <col min="8" max="8" width="18" style="22" customWidth="1"/>
    <col min="9" max="9" width="12.6328125" style="22" customWidth="1"/>
    <col min="10" max="22" width="9.08984375" style="22"/>
    <col min="23" max="16384" width="9.08984375" style="33"/>
  </cols>
  <sheetData>
    <row r="1" spans="1:31" ht="18.5" x14ac:dyDescent="0.45">
      <c r="B1" s="23" t="s">
        <v>132</v>
      </c>
      <c r="E1" s="57">
        <v>20</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27.75" customHeight="1" x14ac:dyDescent="0.35">
      <c r="B2" s="878" t="s">
        <v>474</v>
      </c>
      <c r="C2" s="878"/>
      <c r="D2" s="878"/>
      <c r="E2" s="878"/>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x14ac:dyDescent="0.35">
      <c r="B3" s="862" t="s">
        <v>820</v>
      </c>
      <c r="C3" s="862"/>
      <c r="D3" s="862"/>
      <c r="E3" s="862"/>
      <c r="G3" s="600"/>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x14ac:dyDescent="0.35">
      <c r="B4" s="862"/>
      <c r="C4" s="862"/>
      <c r="D4" s="862"/>
      <c r="E4" s="862"/>
      <c r="G4" s="600"/>
      <c r="H4" s="600"/>
      <c r="I4" s="600"/>
      <c r="J4" s="600"/>
      <c r="K4" s="600"/>
      <c r="L4" s="601"/>
      <c r="M4" s="601"/>
      <c r="N4" s="601"/>
      <c r="O4" s="601"/>
      <c r="P4" s="600"/>
      <c r="Q4" s="600"/>
      <c r="R4" s="600"/>
      <c r="S4" s="600"/>
      <c r="T4" s="600"/>
      <c r="U4" s="600"/>
      <c r="V4" s="600"/>
      <c r="W4" s="600"/>
      <c r="X4" s="600"/>
      <c r="Y4" s="600"/>
      <c r="Z4" s="600"/>
      <c r="AA4" s="600"/>
      <c r="AB4" s="600"/>
      <c r="AC4" s="600"/>
      <c r="AD4" s="600"/>
      <c r="AE4" s="600"/>
    </row>
    <row r="5" spans="1:31" ht="59.25" customHeight="1" x14ac:dyDescent="0.35">
      <c r="B5" s="862"/>
      <c r="C5" s="862"/>
      <c r="D5" s="862"/>
      <c r="E5" s="862"/>
      <c r="G5" s="600"/>
      <c r="H5" s="600"/>
      <c r="I5" s="600"/>
      <c r="J5" s="600"/>
      <c r="K5" s="600"/>
      <c r="L5" s="601"/>
      <c r="M5" s="601"/>
      <c r="N5" s="601"/>
      <c r="O5" s="601"/>
      <c r="P5" s="600"/>
      <c r="Q5" s="600"/>
      <c r="R5" s="600"/>
      <c r="S5" s="600"/>
      <c r="T5" s="600"/>
      <c r="U5" s="600"/>
      <c r="V5" s="600"/>
      <c r="W5" s="600"/>
      <c r="X5" s="600"/>
      <c r="Y5" s="600"/>
      <c r="Z5" s="600"/>
      <c r="AA5" s="600"/>
      <c r="AB5" s="600"/>
      <c r="AC5" s="600"/>
      <c r="AD5" s="600"/>
      <c r="AE5" s="600"/>
    </row>
    <row r="6" spans="1:31" ht="42" customHeight="1" x14ac:dyDescent="0.35">
      <c r="B6" s="804" t="s">
        <v>1050</v>
      </c>
      <c r="C6" s="804"/>
      <c r="D6" s="804"/>
      <c r="E6" s="804"/>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row>
    <row r="7" spans="1:31" x14ac:dyDescent="0.35">
      <c r="B7" s="77"/>
      <c r="G7" s="600"/>
      <c r="H7" s="600"/>
      <c r="I7" s="600"/>
      <c r="J7" s="600"/>
      <c r="K7" s="600"/>
      <c r="L7" s="601"/>
      <c r="M7" s="601"/>
      <c r="N7" s="601"/>
      <c r="O7" s="601"/>
      <c r="P7" s="600"/>
      <c r="Q7" s="600"/>
      <c r="R7" s="600"/>
      <c r="S7" s="600"/>
      <c r="T7" s="600"/>
      <c r="U7" s="600"/>
      <c r="V7" s="600"/>
      <c r="W7" s="600"/>
      <c r="X7" s="600"/>
      <c r="Y7" s="600"/>
      <c r="Z7" s="600"/>
      <c r="AA7" s="600"/>
      <c r="AB7" s="600"/>
      <c r="AC7" s="600"/>
      <c r="AD7" s="600"/>
      <c r="AE7" s="600"/>
    </row>
    <row r="8" spans="1:31" ht="15.5" x14ac:dyDescent="0.35">
      <c r="B8" s="749" t="s">
        <v>2</v>
      </c>
      <c r="C8" s="756" t="s">
        <v>242</v>
      </c>
      <c r="D8" s="756" t="s">
        <v>18</v>
      </c>
      <c r="E8" s="755" t="s">
        <v>243</v>
      </c>
      <c r="F8" s="60"/>
      <c r="G8" s="600"/>
      <c r="H8" s="600"/>
      <c r="I8" s="600"/>
      <c r="J8" s="600"/>
      <c r="K8" s="600"/>
      <c r="L8" s="601"/>
      <c r="M8" s="601"/>
      <c r="N8" s="601"/>
      <c r="O8" s="601"/>
      <c r="P8" s="600"/>
      <c r="Q8" s="600"/>
      <c r="R8" s="600"/>
      <c r="S8" s="600"/>
      <c r="T8" s="600"/>
      <c r="U8" s="600"/>
      <c r="V8" s="600"/>
      <c r="W8" s="600"/>
      <c r="X8" s="600"/>
      <c r="Y8" s="600"/>
      <c r="Z8" s="600"/>
      <c r="AA8" s="600"/>
      <c r="AB8" s="600"/>
      <c r="AC8" s="600"/>
      <c r="AD8" s="600"/>
      <c r="AE8" s="600"/>
    </row>
    <row r="9" spans="1:31" x14ac:dyDescent="0.35">
      <c r="A9" s="22">
        <v>1</v>
      </c>
      <c r="B9" s="883" t="s">
        <v>974</v>
      </c>
      <c r="C9" s="267" t="s">
        <v>0</v>
      </c>
      <c r="D9" s="272">
        <v>40</v>
      </c>
      <c r="E9" s="874"/>
      <c r="G9" s="600"/>
      <c r="H9" s="600"/>
      <c r="I9" s="600"/>
      <c r="J9" s="600"/>
      <c r="K9" s="600"/>
      <c r="L9" s="601"/>
      <c r="M9" s="601"/>
      <c r="N9" s="601"/>
      <c r="O9" s="601"/>
      <c r="P9" s="600"/>
      <c r="Q9" s="600"/>
      <c r="R9" s="600"/>
      <c r="S9" s="600"/>
      <c r="T9" s="600"/>
      <c r="U9" s="600"/>
      <c r="V9" s="600"/>
      <c r="W9" s="600"/>
      <c r="X9" s="600"/>
      <c r="Y9" s="600"/>
      <c r="Z9" s="600"/>
      <c r="AA9" s="600"/>
      <c r="AB9" s="600"/>
      <c r="AC9" s="600"/>
      <c r="AD9" s="600"/>
      <c r="AE9" s="600"/>
    </row>
    <row r="10" spans="1:31" ht="15" thickBot="1" x14ac:dyDescent="0.4">
      <c r="B10" s="841"/>
      <c r="C10" s="408" t="s">
        <v>1</v>
      </c>
      <c r="D10" s="403">
        <v>0</v>
      </c>
      <c r="E10" s="875"/>
      <c r="G10" s="600"/>
      <c r="H10" s="600"/>
      <c r="I10" s="600"/>
      <c r="J10" s="600"/>
      <c r="K10" s="600"/>
      <c r="L10" s="601"/>
      <c r="M10" s="601"/>
      <c r="N10" s="601"/>
      <c r="O10" s="601"/>
      <c r="P10" s="600"/>
      <c r="Q10" s="600"/>
      <c r="R10" s="600"/>
      <c r="S10" s="600"/>
      <c r="T10" s="600"/>
      <c r="U10" s="600"/>
      <c r="V10" s="600"/>
      <c r="W10" s="600"/>
      <c r="X10" s="600"/>
      <c r="Y10" s="600"/>
      <c r="Z10" s="600"/>
      <c r="AA10" s="600"/>
      <c r="AB10" s="600"/>
      <c r="AC10" s="600"/>
      <c r="AD10" s="600"/>
      <c r="AE10" s="600"/>
    </row>
    <row r="11" spans="1:31" x14ac:dyDescent="0.35">
      <c r="A11" s="22">
        <v>2</v>
      </c>
      <c r="B11" s="840" t="s">
        <v>240</v>
      </c>
      <c r="C11" s="269" t="s">
        <v>0</v>
      </c>
      <c r="D11" s="400">
        <v>40</v>
      </c>
      <c r="E11" s="873"/>
      <c r="G11" s="600"/>
      <c r="H11" s="600"/>
      <c r="I11" s="600"/>
      <c r="J11" s="600"/>
      <c r="K11" s="600"/>
      <c r="L11" s="601"/>
      <c r="M11" s="601"/>
      <c r="N11" s="601"/>
      <c r="O11" s="601"/>
      <c r="P11" s="600"/>
      <c r="Q11" s="600"/>
      <c r="R11" s="600"/>
      <c r="S11" s="600"/>
      <c r="T11" s="600"/>
      <c r="U11" s="600"/>
      <c r="V11" s="600"/>
      <c r="W11" s="600"/>
      <c r="X11" s="600"/>
      <c r="Y11" s="600"/>
      <c r="Z11" s="600"/>
      <c r="AA11" s="600"/>
      <c r="AB11" s="600"/>
      <c r="AC11" s="600"/>
      <c r="AD11" s="600"/>
      <c r="AE11" s="600"/>
    </row>
    <row r="12" spans="1:31" ht="15" thickBot="1" x14ac:dyDescent="0.4">
      <c r="B12" s="841"/>
      <c r="C12" s="404" t="s">
        <v>1</v>
      </c>
      <c r="D12" s="403">
        <v>0</v>
      </c>
      <c r="E12" s="875"/>
      <c r="G12" s="600"/>
      <c r="H12" s="600"/>
      <c r="I12" s="600"/>
      <c r="J12" s="600"/>
      <c r="K12" s="600"/>
      <c r="L12" s="601"/>
      <c r="M12" s="601"/>
      <c r="N12" s="601"/>
      <c r="O12" s="601"/>
      <c r="P12" s="600"/>
      <c r="Q12" s="600"/>
      <c r="R12" s="600"/>
      <c r="S12" s="600"/>
      <c r="T12" s="600"/>
      <c r="U12" s="600"/>
      <c r="V12" s="600"/>
      <c r="W12" s="600"/>
      <c r="X12" s="600"/>
      <c r="Y12" s="600"/>
      <c r="Z12" s="600"/>
      <c r="AA12" s="600"/>
      <c r="AB12" s="600"/>
      <c r="AC12" s="600"/>
      <c r="AD12" s="600"/>
      <c r="AE12" s="600"/>
    </row>
    <row r="13" spans="1:31" x14ac:dyDescent="0.35">
      <c r="A13" s="22">
        <v>3</v>
      </c>
      <c r="B13" s="840" t="s">
        <v>819</v>
      </c>
      <c r="C13" s="399" t="s">
        <v>0</v>
      </c>
      <c r="D13" s="407">
        <v>40</v>
      </c>
      <c r="E13" s="873"/>
      <c r="G13" s="600"/>
      <c r="H13" s="600"/>
      <c r="I13" s="600"/>
      <c r="J13" s="600"/>
      <c r="K13" s="600"/>
      <c r="L13" s="601"/>
      <c r="M13" s="601"/>
      <c r="N13" s="601"/>
      <c r="O13" s="601"/>
      <c r="P13" s="600"/>
      <c r="Q13" s="600"/>
      <c r="R13" s="600"/>
      <c r="S13" s="600"/>
      <c r="T13" s="600"/>
      <c r="U13" s="600"/>
      <c r="V13" s="600"/>
      <c r="W13" s="600"/>
      <c r="X13" s="600"/>
      <c r="Y13" s="600"/>
      <c r="Z13" s="600"/>
      <c r="AA13" s="600"/>
      <c r="AB13" s="600"/>
      <c r="AC13" s="600"/>
      <c r="AD13" s="600"/>
      <c r="AE13" s="600"/>
    </row>
    <row r="14" spans="1:31" ht="15" thickBot="1" x14ac:dyDescent="0.4">
      <c r="B14" s="841"/>
      <c r="C14" s="408" t="s">
        <v>1</v>
      </c>
      <c r="D14" s="406">
        <v>0</v>
      </c>
      <c r="E14" s="875"/>
      <c r="G14" s="600"/>
      <c r="H14" s="600"/>
      <c r="I14" s="600"/>
      <c r="J14" s="600"/>
      <c r="K14" s="600"/>
      <c r="L14" s="601"/>
      <c r="M14" s="601"/>
      <c r="N14" s="601"/>
      <c r="O14" s="601"/>
      <c r="P14" s="600"/>
      <c r="Q14" s="600"/>
      <c r="R14" s="600"/>
      <c r="S14" s="600"/>
      <c r="T14" s="600"/>
      <c r="U14" s="600"/>
      <c r="V14" s="600"/>
      <c r="W14" s="600"/>
      <c r="X14" s="600"/>
      <c r="Y14" s="600"/>
      <c r="Z14" s="600"/>
      <c r="AA14" s="600"/>
      <c r="AB14" s="600"/>
      <c r="AC14" s="600"/>
      <c r="AD14" s="600"/>
      <c r="AE14" s="600"/>
    </row>
    <row r="15" spans="1:31" x14ac:dyDescent="0.35">
      <c r="A15" s="22">
        <v>4</v>
      </c>
      <c r="B15" s="840" t="s">
        <v>246</v>
      </c>
      <c r="C15" s="269" t="s">
        <v>0</v>
      </c>
      <c r="D15" s="407">
        <v>40</v>
      </c>
      <c r="E15" s="873"/>
      <c r="G15" s="600"/>
      <c r="H15" s="600"/>
      <c r="I15" s="600"/>
      <c r="J15" s="600"/>
      <c r="K15" s="600"/>
      <c r="L15" s="601"/>
      <c r="M15" s="601"/>
      <c r="N15" s="601"/>
      <c r="O15" s="601"/>
      <c r="P15" s="600"/>
      <c r="Q15" s="600"/>
      <c r="R15" s="600"/>
      <c r="S15" s="600"/>
      <c r="T15" s="600"/>
      <c r="U15" s="600"/>
      <c r="V15" s="600"/>
      <c r="W15" s="600"/>
      <c r="X15" s="600"/>
      <c r="Y15" s="600"/>
      <c r="Z15" s="600"/>
      <c r="AA15" s="600"/>
      <c r="AB15" s="600"/>
      <c r="AC15" s="600"/>
      <c r="AD15" s="600"/>
      <c r="AE15" s="600"/>
    </row>
    <row r="16" spans="1:31" ht="15" thickBot="1" x14ac:dyDescent="0.4">
      <c r="B16" s="841"/>
      <c r="C16" s="404" t="s">
        <v>1</v>
      </c>
      <c r="D16" s="406">
        <v>0</v>
      </c>
      <c r="E16" s="875"/>
      <c r="G16" s="600"/>
      <c r="H16" s="600"/>
      <c r="I16" s="600"/>
      <c r="J16" s="600"/>
      <c r="K16" s="600"/>
      <c r="L16" s="601"/>
      <c r="M16" s="601"/>
      <c r="N16" s="601"/>
      <c r="O16" s="601"/>
      <c r="P16" s="600"/>
      <c r="Q16" s="600"/>
      <c r="R16" s="600"/>
      <c r="S16" s="600"/>
      <c r="T16" s="600"/>
      <c r="U16" s="600"/>
      <c r="V16" s="600"/>
      <c r="W16" s="600"/>
      <c r="X16" s="600"/>
      <c r="Y16" s="600"/>
      <c r="Z16" s="600"/>
      <c r="AA16" s="600"/>
      <c r="AB16" s="600"/>
      <c r="AC16" s="600"/>
      <c r="AD16" s="600"/>
      <c r="AE16" s="600"/>
    </row>
    <row r="17" spans="1:31" x14ac:dyDescent="0.35">
      <c r="A17" s="22">
        <v>5</v>
      </c>
      <c r="B17" s="840" t="s">
        <v>241</v>
      </c>
      <c r="C17" s="269" t="s">
        <v>89</v>
      </c>
      <c r="D17" s="400">
        <v>40</v>
      </c>
      <c r="E17" s="873"/>
      <c r="G17" s="600"/>
      <c r="H17" s="600"/>
      <c r="I17" s="600"/>
      <c r="J17" s="600"/>
      <c r="K17" s="600"/>
      <c r="L17" s="601"/>
      <c r="M17" s="601"/>
      <c r="N17" s="601"/>
      <c r="O17" s="601"/>
      <c r="P17" s="600"/>
      <c r="Q17" s="600"/>
      <c r="R17" s="600"/>
      <c r="S17" s="600"/>
      <c r="T17" s="600"/>
      <c r="U17" s="600"/>
      <c r="V17" s="600"/>
      <c r="W17" s="600"/>
      <c r="X17" s="600"/>
      <c r="Y17" s="600"/>
      <c r="Z17" s="600"/>
      <c r="AA17" s="600"/>
      <c r="AB17" s="600"/>
      <c r="AC17" s="600"/>
      <c r="AD17" s="600"/>
      <c r="AE17" s="600"/>
    </row>
    <row r="18" spans="1:31" x14ac:dyDescent="0.35">
      <c r="B18" s="840"/>
      <c r="C18" s="398" t="s">
        <v>90</v>
      </c>
      <c r="D18" s="273">
        <v>20</v>
      </c>
      <c r="E18" s="874"/>
      <c r="G18" s="600"/>
      <c r="H18" s="600"/>
      <c r="I18" s="600"/>
      <c r="J18" s="600"/>
      <c r="K18" s="600"/>
      <c r="L18" s="601"/>
      <c r="M18" s="601"/>
      <c r="N18" s="601"/>
      <c r="O18" s="601"/>
      <c r="P18" s="600"/>
      <c r="Q18" s="600"/>
      <c r="R18" s="600"/>
      <c r="S18" s="600"/>
      <c r="T18" s="600"/>
      <c r="U18" s="600"/>
      <c r="V18" s="600"/>
      <c r="W18" s="600"/>
      <c r="X18" s="600"/>
      <c r="Y18" s="600"/>
      <c r="Z18" s="600"/>
      <c r="AA18" s="600"/>
      <c r="AB18" s="600"/>
      <c r="AC18" s="600"/>
      <c r="AD18" s="600"/>
      <c r="AE18" s="600"/>
    </row>
    <row r="19" spans="1:31" ht="15" thickBot="1" x14ac:dyDescent="0.4">
      <c r="B19" s="841"/>
      <c r="C19" s="408" t="s">
        <v>23</v>
      </c>
      <c r="D19" s="406">
        <v>0</v>
      </c>
      <c r="E19" s="875"/>
      <c r="G19" s="600"/>
      <c r="H19" s="600"/>
      <c r="I19" s="600"/>
      <c r="J19" s="600"/>
      <c r="K19" s="600"/>
      <c r="L19" s="601"/>
      <c r="M19" s="601"/>
      <c r="N19" s="601"/>
      <c r="O19" s="601"/>
      <c r="P19" s="600"/>
      <c r="Q19" s="600"/>
      <c r="R19" s="600"/>
      <c r="S19" s="600"/>
      <c r="T19" s="600"/>
      <c r="U19" s="600"/>
      <c r="V19" s="600"/>
      <c r="W19" s="600"/>
      <c r="X19" s="600"/>
      <c r="Y19" s="600"/>
      <c r="Z19" s="600"/>
      <c r="AA19" s="600"/>
      <c r="AB19" s="600"/>
      <c r="AC19" s="600"/>
      <c r="AD19" s="600"/>
      <c r="AE19" s="600"/>
    </row>
    <row r="20" spans="1:31" x14ac:dyDescent="0.35">
      <c r="A20" s="22">
        <v>6</v>
      </c>
      <c r="B20" s="840" t="s">
        <v>821</v>
      </c>
      <c r="C20" s="399" t="s">
        <v>0</v>
      </c>
      <c r="D20" s="400">
        <v>25</v>
      </c>
      <c r="E20" s="873"/>
      <c r="G20" s="600"/>
      <c r="H20" s="600"/>
      <c r="I20" s="600"/>
      <c r="J20" s="600"/>
      <c r="K20" s="600"/>
      <c r="L20" s="601"/>
      <c r="M20" s="601"/>
      <c r="N20" s="601"/>
      <c r="O20" s="601"/>
      <c r="P20" s="600"/>
      <c r="Q20" s="600"/>
      <c r="R20" s="600"/>
      <c r="S20" s="600"/>
      <c r="T20" s="600"/>
      <c r="U20" s="600"/>
      <c r="V20" s="600"/>
      <c r="W20" s="600"/>
      <c r="X20" s="600"/>
      <c r="Y20" s="600"/>
      <c r="Z20" s="600"/>
      <c r="AA20" s="600"/>
      <c r="AB20" s="600"/>
      <c r="AC20" s="600"/>
      <c r="AD20" s="600"/>
      <c r="AE20" s="600"/>
    </row>
    <row r="21" spans="1:31" ht="15" thickBot="1" x14ac:dyDescent="0.4">
      <c r="B21" s="841"/>
      <c r="C21" s="408" t="s">
        <v>1</v>
      </c>
      <c r="D21" s="403">
        <v>0</v>
      </c>
      <c r="E21" s="875"/>
      <c r="F21" s="86"/>
      <c r="G21" s="600"/>
      <c r="H21" s="600"/>
      <c r="I21" s="600"/>
      <c r="J21" s="600"/>
      <c r="K21" s="600"/>
      <c r="L21" s="601"/>
      <c r="M21" s="601"/>
      <c r="N21" s="601"/>
      <c r="O21" s="601"/>
      <c r="P21" s="600"/>
      <c r="Q21" s="600"/>
      <c r="R21" s="600"/>
      <c r="S21" s="600"/>
      <c r="T21" s="600"/>
      <c r="U21" s="600"/>
      <c r="V21" s="600"/>
      <c r="W21" s="600"/>
      <c r="X21" s="600"/>
      <c r="Y21" s="600"/>
      <c r="Z21" s="600"/>
      <c r="AA21" s="600"/>
      <c r="AB21" s="600"/>
      <c r="AC21" s="600"/>
      <c r="AD21" s="600"/>
      <c r="AE21" s="600"/>
    </row>
    <row r="22" spans="1:31" ht="15" thickBot="1" x14ac:dyDescent="0.4">
      <c r="D22" s="244" t="s">
        <v>108</v>
      </c>
      <c r="E22" s="595">
        <f>SUM(E9:E21)</f>
        <v>0</v>
      </c>
      <c r="F22" s="86"/>
      <c r="G22" s="600"/>
      <c r="H22" s="600"/>
      <c r="I22" s="600"/>
      <c r="J22" s="600"/>
      <c r="K22" s="600"/>
      <c r="L22" s="601"/>
      <c r="M22" s="601"/>
      <c r="N22" s="601"/>
      <c r="O22" s="601"/>
      <c r="P22" s="600"/>
      <c r="Q22" s="600"/>
      <c r="R22" s="600"/>
      <c r="S22" s="600"/>
      <c r="T22" s="600"/>
      <c r="U22" s="600"/>
      <c r="V22" s="600"/>
      <c r="W22" s="600"/>
      <c r="X22" s="600"/>
      <c r="Y22" s="600"/>
      <c r="Z22" s="600"/>
      <c r="AA22" s="600"/>
      <c r="AB22" s="600"/>
      <c r="AC22" s="600"/>
      <c r="AD22" s="600"/>
      <c r="AE22" s="600"/>
    </row>
    <row r="23" spans="1:31" ht="72" customHeight="1" x14ac:dyDescent="0.35">
      <c r="G23" s="600"/>
      <c r="H23" s="600"/>
      <c r="I23" s="600"/>
      <c r="J23" s="600"/>
      <c r="K23" s="600"/>
      <c r="L23" s="601"/>
      <c r="M23" s="601"/>
      <c r="N23" s="601"/>
      <c r="O23" s="601"/>
      <c r="P23" s="600"/>
      <c r="Q23" s="600"/>
      <c r="R23" s="600"/>
      <c r="S23" s="600"/>
      <c r="T23" s="600"/>
      <c r="U23" s="600"/>
      <c r="V23" s="600"/>
      <c r="W23" s="600"/>
      <c r="X23" s="600"/>
      <c r="Y23" s="600"/>
      <c r="Z23" s="600"/>
      <c r="AA23" s="600"/>
      <c r="AB23" s="600"/>
      <c r="AC23" s="600"/>
      <c r="AD23" s="600"/>
      <c r="AE23" s="600"/>
    </row>
    <row r="24" spans="1:31" x14ac:dyDescent="0.35">
      <c r="A24" s="600"/>
      <c r="B24" s="600"/>
      <c r="C24" s="634"/>
      <c r="D24" s="634"/>
      <c r="E24" s="600"/>
      <c r="F24" s="600"/>
      <c r="G24" s="600"/>
      <c r="H24" s="600"/>
      <c r="I24" s="600"/>
      <c r="J24" s="600"/>
      <c r="K24" s="600"/>
      <c r="L24" s="601"/>
      <c r="M24" s="601"/>
      <c r="N24" s="601"/>
      <c r="O24" s="601"/>
      <c r="P24" s="600"/>
      <c r="Q24" s="600"/>
      <c r="R24" s="600"/>
      <c r="S24" s="600"/>
      <c r="T24" s="600"/>
      <c r="U24" s="600"/>
      <c r="V24" s="600"/>
      <c r="W24" s="600"/>
      <c r="X24" s="600"/>
      <c r="Y24" s="600"/>
      <c r="Z24" s="600"/>
      <c r="AA24" s="600"/>
      <c r="AB24" s="600"/>
      <c r="AC24" s="600"/>
      <c r="AD24" s="600"/>
      <c r="AE24" s="600"/>
    </row>
    <row r="25" spans="1:31" x14ac:dyDescent="0.35">
      <c r="A25" s="600"/>
      <c r="B25" s="600"/>
      <c r="C25" s="634"/>
      <c r="D25" s="634"/>
      <c r="E25" s="600"/>
      <c r="F25" s="600"/>
      <c r="G25" s="600"/>
      <c r="H25" s="600"/>
      <c r="I25" s="600"/>
      <c r="J25" s="600"/>
      <c r="K25" s="600"/>
      <c r="L25" s="601"/>
      <c r="M25" s="601"/>
      <c r="N25" s="601"/>
      <c r="O25" s="601"/>
      <c r="P25" s="600"/>
      <c r="Q25" s="600"/>
      <c r="R25" s="600"/>
      <c r="S25" s="600"/>
      <c r="T25" s="600"/>
      <c r="U25" s="600"/>
      <c r="V25" s="600"/>
      <c r="W25" s="600"/>
      <c r="X25" s="600"/>
      <c r="Y25" s="600"/>
      <c r="Z25" s="600"/>
      <c r="AA25" s="600"/>
      <c r="AB25" s="600"/>
      <c r="AC25" s="600"/>
      <c r="AD25" s="600"/>
      <c r="AE25" s="600"/>
    </row>
    <row r="26" spans="1:31" x14ac:dyDescent="0.35">
      <c r="A26" s="600"/>
      <c r="B26" s="600"/>
      <c r="C26" s="634"/>
      <c r="D26" s="634"/>
      <c r="E26" s="600"/>
      <c r="F26" s="600"/>
      <c r="G26" s="600"/>
      <c r="H26" s="600"/>
      <c r="I26" s="600"/>
      <c r="J26" s="600"/>
      <c r="K26" s="600"/>
      <c r="L26" s="601"/>
      <c r="M26" s="601"/>
      <c r="N26" s="601"/>
      <c r="O26" s="601"/>
      <c r="P26" s="600"/>
      <c r="Q26" s="600"/>
      <c r="R26" s="600"/>
      <c r="S26" s="600"/>
      <c r="T26" s="600"/>
      <c r="U26" s="600"/>
      <c r="V26" s="600"/>
      <c r="W26" s="600"/>
      <c r="X26" s="600"/>
      <c r="Y26" s="600"/>
      <c r="Z26" s="600"/>
      <c r="AA26" s="600"/>
      <c r="AB26" s="600"/>
      <c r="AC26" s="600"/>
      <c r="AD26" s="600"/>
      <c r="AE26" s="600"/>
    </row>
    <row r="27" spans="1:31" x14ac:dyDescent="0.35">
      <c r="A27" s="600"/>
      <c r="B27" s="600"/>
      <c r="C27" s="634"/>
      <c r="D27" s="634"/>
      <c r="E27" s="600"/>
      <c r="F27" s="600"/>
      <c r="G27" s="600"/>
      <c r="H27" s="600"/>
      <c r="I27" s="600"/>
      <c r="J27" s="600"/>
      <c r="K27" s="600"/>
      <c r="L27" s="601"/>
      <c r="M27" s="601"/>
      <c r="N27" s="601"/>
      <c r="O27" s="601"/>
      <c r="P27" s="600"/>
      <c r="Q27" s="600"/>
      <c r="R27" s="600"/>
      <c r="S27" s="600"/>
      <c r="T27" s="600"/>
      <c r="U27" s="600"/>
      <c r="V27" s="600"/>
      <c r="W27" s="600"/>
      <c r="X27" s="600"/>
      <c r="Y27" s="600"/>
      <c r="Z27" s="600"/>
      <c r="AA27" s="600"/>
      <c r="AB27" s="600"/>
      <c r="AC27" s="600"/>
      <c r="AD27" s="600"/>
      <c r="AE27" s="600"/>
    </row>
    <row r="28" spans="1:31" x14ac:dyDescent="0.35">
      <c r="A28" s="600"/>
      <c r="B28" s="600"/>
      <c r="C28" s="634"/>
      <c r="D28" s="634"/>
      <c r="E28" s="600"/>
      <c r="F28" s="600"/>
      <c r="G28" s="600"/>
      <c r="H28" s="600"/>
      <c r="I28" s="600"/>
      <c r="J28" s="600"/>
      <c r="K28" s="600"/>
      <c r="L28" s="601"/>
      <c r="M28" s="601"/>
      <c r="N28" s="601"/>
      <c r="O28" s="601"/>
      <c r="P28" s="600"/>
      <c r="Q28" s="600"/>
      <c r="R28" s="600"/>
      <c r="S28" s="600"/>
      <c r="T28" s="600"/>
      <c r="U28" s="600"/>
      <c r="V28" s="600"/>
      <c r="W28" s="600"/>
      <c r="X28" s="600"/>
      <c r="Y28" s="600"/>
      <c r="Z28" s="600"/>
      <c r="AA28" s="600"/>
      <c r="AB28" s="600"/>
      <c r="AC28" s="600"/>
      <c r="AD28" s="600"/>
      <c r="AE28" s="600"/>
    </row>
    <row r="29" spans="1:31" x14ac:dyDescent="0.35">
      <c r="A29" s="600"/>
      <c r="B29" s="600"/>
      <c r="C29" s="634"/>
      <c r="D29" s="634"/>
      <c r="E29" s="600"/>
      <c r="F29" s="600"/>
      <c r="G29" s="600"/>
      <c r="H29" s="600"/>
      <c r="I29" s="600"/>
      <c r="J29" s="600"/>
      <c r="K29" s="600"/>
      <c r="L29" s="601"/>
      <c r="M29" s="601"/>
      <c r="N29" s="601"/>
      <c r="O29" s="601"/>
      <c r="P29" s="600"/>
      <c r="Q29" s="600"/>
      <c r="R29" s="600"/>
      <c r="S29" s="600"/>
      <c r="T29" s="600"/>
      <c r="U29" s="600"/>
      <c r="V29" s="600"/>
      <c r="W29" s="600"/>
      <c r="X29" s="600"/>
      <c r="Y29" s="600"/>
      <c r="Z29" s="600"/>
      <c r="AA29" s="600"/>
      <c r="AB29" s="600"/>
      <c r="AC29" s="600"/>
      <c r="AD29" s="600"/>
      <c r="AE29" s="600"/>
    </row>
    <row r="30" spans="1:31" x14ac:dyDescent="0.35">
      <c r="A30" s="600"/>
      <c r="B30" s="600"/>
      <c r="C30" s="634"/>
      <c r="D30" s="634"/>
      <c r="E30" s="600"/>
      <c r="F30" s="600"/>
      <c r="G30" s="600"/>
      <c r="H30" s="600"/>
      <c r="I30" s="600"/>
      <c r="J30" s="600"/>
      <c r="K30" s="600"/>
      <c r="L30" s="601"/>
      <c r="M30" s="601"/>
      <c r="N30" s="601"/>
      <c r="O30" s="601"/>
      <c r="P30" s="600"/>
      <c r="Q30" s="600"/>
      <c r="R30" s="600"/>
      <c r="S30" s="600"/>
      <c r="T30" s="600"/>
      <c r="U30" s="600"/>
      <c r="V30" s="600"/>
      <c r="W30" s="600"/>
      <c r="X30" s="600"/>
      <c r="Y30" s="600"/>
      <c r="Z30" s="600"/>
      <c r="AA30" s="600"/>
      <c r="AB30" s="600"/>
      <c r="AC30" s="600"/>
      <c r="AD30" s="600"/>
      <c r="AE30" s="600"/>
    </row>
    <row r="31" spans="1:31" x14ac:dyDescent="0.35">
      <c r="A31" s="600"/>
      <c r="B31" s="600"/>
      <c r="C31" s="634"/>
      <c r="D31" s="634"/>
      <c r="E31" s="600"/>
      <c r="F31" s="600"/>
      <c r="G31" s="600"/>
      <c r="H31" s="600"/>
      <c r="I31" s="600"/>
      <c r="J31" s="600"/>
      <c r="K31" s="600"/>
      <c r="L31" s="601"/>
      <c r="M31" s="601"/>
      <c r="N31" s="601"/>
      <c r="O31" s="601"/>
      <c r="P31" s="600"/>
      <c r="Q31" s="600"/>
      <c r="R31" s="600"/>
      <c r="S31" s="600"/>
      <c r="T31" s="600"/>
      <c r="U31" s="600"/>
      <c r="V31" s="600"/>
      <c r="W31" s="600"/>
      <c r="X31" s="600"/>
      <c r="Y31" s="600"/>
      <c r="Z31" s="600"/>
      <c r="AA31" s="600"/>
      <c r="AB31" s="600"/>
      <c r="AC31" s="600"/>
      <c r="AD31" s="600"/>
      <c r="AE31" s="600"/>
    </row>
    <row r="32" spans="1:31" x14ac:dyDescent="0.35">
      <c r="A32" s="600"/>
      <c r="B32" s="600"/>
      <c r="C32" s="634"/>
      <c r="D32" s="634"/>
      <c r="E32" s="600"/>
      <c r="F32" s="600"/>
      <c r="G32" s="600"/>
      <c r="H32" s="600"/>
      <c r="I32" s="600"/>
      <c r="J32" s="600"/>
      <c r="K32" s="600"/>
      <c r="L32" s="601"/>
      <c r="M32" s="601"/>
      <c r="N32" s="601"/>
      <c r="O32" s="601"/>
      <c r="P32" s="600"/>
      <c r="Q32" s="600"/>
      <c r="R32" s="600"/>
      <c r="S32" s="600"/>
      <c r="T32" s="600"/>
      <c r="U32" s="600"/>
      <c r="V32" s="600"/>
      <c r="W32" s="600"/>
      <c r="X32" s="600"/>
      <c r="Y32" s="600"/>
      <c r="Z32" s="600"/>
      <c r="AA32" s="600"/>
      <c r="AB32" s="600"/>
      <c r="AC32" s="600"/>
      <c r="AD32" s="600"/>
      <c r="AE32" s="600"/>
    </row>
    <row r="33" spans="1:31" x14ac:dyDescent="0.35">
      <c r="A33" s="600"/>
      <c r="B33" s="600"/>
      <c r="C33" s="634"/>
      <c r="D33" s="634"/>
      <c r="E33" s="600"/>
      <c r="F33" s="600"/>
      <c r="G33" s="600"/>
      <c r="H33" s="600"/>
      <c r="I33" s="600"/>
      <c r="J33" s="600"/>
      <c r="K33" s="600"/>
      <c r="L33" s="601"/>
      <c r="M33" s="601"/>
      <c r="N33" s="601"/>
      <c r="O33" s="601"/>
      <c r="P33" s="600"/>
      <c r="Q33" s="600"/>
      <c r="R33" s="600"/>
      <c r="S33" s="600"/>
      <c r="T33" s="600"/>
      <c r="U33" s="600"/>
      <c r="V33" s="600"/>
      <c r="W33" s="600"/>
      <c r="X33" s="600"/>
      <c r="Y33" s="600"/>
      <c r="Z33" s="600"/>
      <c r="AA33" s="600"/>
      <c r="AB33" s="600"/>
      <c r="AC33" s="600"/>
      <c r="AD33" s="600"/>
      <c r="AE33" s="600"/>
    </row>
    <row r="34" spans="1:31" x14ac:dyDescent="0.35">
      <c r="A34" s="600"/>
      <c r="B34" s="600"/>
      <c r="C34" s="634"/>
      <c r="D34" s="634"/>
      <c r="E34" s="600"/>
      <c r="F34" s="600"/>
      <c r="G34" s="600"/>
      <c r="H34" s="600"/>
      <c r="I34" s="600"/>
      <c r="J34" s="600"/>
      <c r="K34" s="600"/>
      <c r="L34" s="601"/>
      <c r="M34" s="601"/>
      <c r="N34" s="601"/>
      <c r="O34" s="601"/>
      <c r="P34" s="600"/>
      <c r="Q34" s="600"/>
      <c r="R34" s="600"/>
      <c r="S34" s="600"/>
      <c r="T34" s="600"/>
      <c r="U34" s="600"/>
      <c r="V34" s="600"/>
      <c r="W34" s="600"/>
      <c r="X34" s="600"/>
      <c r="Y34" s="600"/>
      <c r="Z34" s="600"/>
      <c r="AA34" s="600"/>
      <c r="AB34" s="600"/>
      <c r="AC34" s="600"/>
      <c r="AD34" s="600"/>
      <c r="AE34" s="600"/>
    </row>
    <row r="35" spans="1:31" x14ac:dyDescent="0.35">
      <c r="A35" s="600"/>
      <c r="B35" s="600"/>
      <c r="C35" s="634"/>
      <c r="D35" s="634"/>
      <c r="E35" s="600"/>
      <c r="F35" s="600"/>
      <c r="G35" s="600"/>
      <c r="H35" s="600"/>
      <c r="I35" s="600"/>
      <c r="J35" s="600"/>
      <c r="K35" s="600"/>
      <c r="L35" s="601"/>
      <c r="M35" s="601"/>
      <c r="N35" s="601"/>
      <c r="O35" s="601"/>
      <c r="P35" s="600"/>
      <c r="Q35" s="600"/>
      <c r="R35" s="600"/>
      <c r="S35" s="600"/>
      <c r="T35" s="600"/>
      <c r="U35" s="600"/>
      <c r="V35" s="600"/>
      <c r="W35" s="600"/>
      <c r="X35" s="600"/>
      <c r="Y35" s="600"/>
      <c r="Z35" s="600"/>
      <c r="AA35" s="600"/>
      <c r="AB35" s="600"/>
      <c r="AC35" s="600"/>
      <c r="AD35" s="600"/>
      <c r="AE35" s="600"/>
    </row>
    <row r="36" spans="1:31" x14ac:dyDescent="0.35">
      <c r="A36" s="600"/>
      <c r="B36" s="600"/>
      <c r="C36" s="634"/>
      <c r="D36" s="634"/>
      <c r="E36" s="600"/>
      <c r="F36" s="600"/>
      <c r="G36" s="600"/>
      <c r="H36" s="600"/>
      <c r="I36" s="600"/>
      <c r="J36" s="600"/>
      <c r="K36" s="600"/>
      <c r="L36" s="601"/>
      <c r="M36" s="601"/>
      <c r="N36" s="601"/>
      <c r="O36" s="601"/>
      <c r="P36" s="600"/>
      <c r="Q36" s="600"/>
      <c r="R36" s="600"/>
      <c r="S36" s="600"/>
      <c r="T36" s="600"/>
      <c r="U36" s="600"/>
      <c r="V36" s="600"/>
      <c r="W36" s="600"/>
      <c r="X36" s="600"/>
      <c r="Y36" s="600"/>
      <c r="Z36" s="600"/>
      <c r="AA36" s="600"/>
      <c r="AB36" s="600"/>
      <c r="AC36" s="600"/>
      <c r="AD36" s="600"/>
      <c r="AE36" s="600"/>
    </row>
    <row r="37" spans="1:31" x14ac:dyDescent="0.35">
      <c r="A37" s="600"/>
      <c r="B37" s="600"/>
      <c r="C37" s="634"/>
      <c r="D37" s="634"/>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x14ac:dyDescent="0.35">
      <c r="A38" s="600"/>
      <c r="B38" s="600"/>
      <c r="C38" s="634"/>
      <c r="D38" s="634"/>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0"/>
      <c r="B39" s="600"/>
      <c r="C39" s="634"/>
      <c r="D39" s="634"/>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0"/>
      <c r="B40" s="600"/>
      <c r="C40" s="634"/>
      <c r="D40" s="634"/>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0"/>
      <c r="B41" s="600"/>
      <c r="C41" s="634"/>
      <c r="D41" s="634"/>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0"/>
      <c r="B42" s="600"/>
      <c r="C42" s="634"/>
      <c r="D42" s="634"/>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00"/>
      <c r="C43" s="634"/>
      <c r="D43" s="634"/>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00"/>
      <c r="C44" s="634"/>
      <c r="D44" s="634"/>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00"/>
      <c r="C45" s="634"/>
      <c r="D45" s="634"/>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00"/>
      <c r="C46" s="634"/>
      <c r="D46" s="634"/>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00"/>
      <c r="C47" s="634"/>
      <c r="D47" s="634"/>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00"/>
      <c r="C48" s="634"/>
      <c r="D48" s="634"/>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00"/>
      <c r="C49" s="634"/>
      <c r="D49" s="634"/>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00"/>
      <c r="C50" s="634"/>
      <c r="D50" s="634"/>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0"/>
      <c r="C51" s="634"/>
      <c r="D51" s="634"/>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0"/>
      <c r="C52" s="634"/>
      <c r="D52" s="634"/>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0"/>
      <c r="C53" s="634"/>
      <c r="D53" s="634"/>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0"/>
      <c r="C54" s="634"/>
      <c r="D54" s="634"/>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0"/>
      <c r="C55" s="634"/>
      <c r="D55" s="634"/>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0"/>
      <c r="C56" s="634"/>
      <c r="D56" s="634"/>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0"/>
      <c r="C57" s="634"/>
      <c r="D57" s="634"/>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0"/>
      <c r="C58" s="634"/>
      <c r="D58" s="634"/>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0"/>
      <c r="C59" s="634"/>
      <c r="D59" s="634"/>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0"/>
      <c r="C60" s="634"/>
      <c r="D60" s="634"/>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0"/>
      <c r="C61" s="634"/>
      <c r="D61" s="634"/>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0"/>
      <c r="C62" s="634"/>
      <c r="D62" s="634"/>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0"/>
      <c r="C63" s="634"/>
      <c r="D63" s="634"/>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0"/>
      <c r="C64" s="634"/>
      <c r="D64" s="634"/>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0"/>
      <c r="C65" s="634"/>
      <c r="D65" s="634"/>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0"/>
      <c r="C66" s="634"/>
      <c r="D66" s="634"/>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0"/>
      <c r="C67" s="634"/>
      <c r="D67" s="634"/>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0"/>
      <c r="C68" s="634"/>
      <c r="D68" s="634"/>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0"/>
      <c r="C69" s="634"/>
      <c r="D69" s="634"/>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0"/>
      <c r="C70" s="634"/>
      <c r="D70" s="634"/>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0"/>
      <c r="C71" s="634"/>
      <c r="D71" s="634"/>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0"/>
      <c r="C72" s="634"/>
      <c r="D72" s="634"/>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0"/>
      <c r="C73" s="634"/>
      <c r="D73" s="634"/>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0"/>
      <c r="C74" s="634"/>
      <c r="D74" s="634"/>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0"/>
      <c r="C75" s="634"/>
      <c r="D75" s="634"/>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0"/>
      <c r="C76" s="634"/>
      <c r="D76" s="634"/>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0"/>
      <c r="C77" s="634"/>
      <c r="D77" s="634"/>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0"/>
      <c r="C78" s="634"/>
      <c r="D78" s="634"/>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0"/>
      <c r="C79" s="634"/>
      <c r="D79" s="634"/>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0"/>
      <c r="C80" s="634"/>
      <c r="D80" s="634"/>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0"/>
      <c r="C81" s="634"/>
      <c r="D81" s="634"/>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0"/>
      <c r="C82" s="634"/>
      <c r="D82" s="634"/>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0"/>
      <c r="C83" s="634"/>
      <c r="D83" s="634"/>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0"/>
      <c r="C84" s="634"/>
      <c r="D84" s="634"/>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0"/>
      <c r="C85" s="634"/>
      <c r="D85" s="634"/>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0"/>
      <c r="C86" s="634"/>
      <c r="D86" s="634"/>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0"/>
      <c r="C87" s="634"/>
      <c r="D87" s="634"/>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0"/>
      <c r="C88" s="634"/>
      <c r="D88" s="634"/>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0"/>
      <c r="C89" s="634"/>
      <c r="D89" s="634"/>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0"/>
      <c r="C90" s="634"/>
      <c r="D90" s="634"/>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0"/>
      <c r="C91" s="634"/>
      <c r="D91" s="634"/>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0"/>
      <c r="C92" s="634"/>
      <c r="D92" s="634"/>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0"/>
      <c r="C93" s="634"/>
      <c r="D93" s="634"/>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0"/>
      <c r="C94" s="634"/>
      <c r="D94" s="634"/>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0"/>
      <c r="C95" s="634"/>
      <c r="D95" s="634"/>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0"/>
      <c r="C96" s="634"/>
      <c r="D96" s="634"/>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0"/>
      <c r="C97" s="634"/>
      <c r="D97" s="634"/>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0"/>
      <c r="C98" s="634"/>
      <c r="D98" s="634"/>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0"/>
      <c r="C99" s="634"/>
      <c r="D99" s="634"/>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0"/>
      <c r="C100" s="634"/>
      <c r="D100" s="634"/>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5">
    <mergeCell ref="B20:B21"/>
    <mergeCell ref="B2:E2"/>
    <mergeCell ref="B9:B10"/>
    <mergeCell ref="B11:B12"/>
    <mergeCell ref="B13:B14"/>
    <mergeCell ref="B17:B19"/>
    <mergeCell ref="B3:E5"/>
    <mergeCell ref="B15:B16"/>
    <mergeCell ref="E9:E10"/>
    <mergeCell ref="E11:E12"/>
    <mergeCell ref="E13:E14"/>
    <mergeCell ref="E15:E16"/>
    <mergeCell ref="E17:E19"/>
    <mergeCell ref="E20:E21"/>
    <mergeCell ref="B6:E6"/>
  </mergeCells>
  <dataValidations count="6">
    <dataValidation type="list" allowBlank="1" showInputMessage="1" showErrorMessage="1" sqref="E9:E10" xr:uid="{00000000-0002-0000-1700-000000000000}">
      <formula1>$D$9:$D$10</formula1>
    </dataValidation>
    <dataValidation type="list" allowBlank="1" showInputMessage="1" showErrorMessage="1" sqref="E11:E12" xr:uid="{00000000-0002-0000-1700-000001000000}">
      <formula1>$D$11:$D$12</formula1>
    </dataValidation>
    <dataValidation type="list" allowBlank="1" showInputMessage="1" showErrorMessage="1" sqref="E13:E14" xr:uid="{00000000-0002-0000-1700-000002000000}">
      <formula1>$D$13:$D$14</formula1>
    </dataValidation>
    <dataValidation type="list" allowBlank="1" showInputMessage="1" showErrorMessage="1" sqref="E15:E16" xr:uid="{00000000-0002-0000-1700-000003000000}">
      <formula1>$D$15:$D$16</formula1>
    </dataValidation>
    <dataValidation type="list" allowBlank="1" showInputMessage="1" showErrorMessage="1" sqref="E17:E19" xr:uid="{00000000-0002-0000-1700-000004000000}">
      <formula1>$D$17:$D$19</formula1>
    </dataValidation>
    <dataValidation type="list" allowBlank="1" showInputMessage="1" showErrorMessage="1" sqref="E20:E21" xr:uid="{00000000-0002-0000-1700-000005000000}">
      <formula1>$D$20:$D$21</formula1>
    </dataValidation>
  </dataValidations>
  <pageMargins left="0.25" right="0.25" top="0.75" bottom="0.75" header="0.3" footer="0.3"/>
  <pageSetup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theme="3" tint="0.79998168889431442"/>
    <pageSetUpPr fitToPage="1"/>
  </sheetPr>
  <dimension ref="A1:AE100"/>
  <sheetViews>
    <sheetView showGridLines="0" zoomScale="80" zoomScaleNormal="80" zoomScaleSheetLayoutView="100" workbookViewId="0">
      <selection activeCell="B7" sqref="B7:B9"/>
    </sheetView>
  </sheetViews>
  <sheetFormatPr defaultColWidth="9.08984375" defaultRowHeight="14.5" x14ac:dyDescent="0.35"/>
  <cols>
    <col min="1" max="1" width="2.36328125" style="61" bestFit="1" customWidth="1"/>
    <col min="2" max="2" width="56.54296875" style="22" customWidth="1"/>
    <col min="3" max="3" width="52.36328125" style="22" customWidth="1"/>
    <col min="4" max="4" width="14.90625" style="22" customWidth="1"/>
    <col min="5" max="22" width="9.08984375" style="22"/>
    <col min="23" max="16384" width="9.08984375" style="33"/>
  </cols>
  <sheetData>
    <row r="1" spans="1:31" ht="18.5" x14ac:dyDescent="0.45">
      <c r="B1" s="23" t="s">
        <v>132</v>
      </c>
      <c r="E1" s="23">
        <v>21</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18.5" x14ac:dyDescent="0.35">
      <c r="B2" s="449" t="s">
        <v>902</v>
      </c>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78" customHeight="1" x14ac:dyDescent="0.35">
      <c r="B3" s="805" t="s">
        <v>973</v>
      </c>
      <c r="C3" s="805"/>
      <c r="D3" s="805"/>
      <c r="E3" s="805"/>
      <c r="G3" s="600"/>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42" customHeight="1" x14ac:dyDescent="0.35">
      <c r="A4" s="22"/>
      <c r="B4" s="804" t="s">
        <v>1050</v>
      </c>
      <c r="C4" s="804"/>
      <c r="D4" s="804"/>
      <c r="E4" s="804"/>
      <c r="G4" s="600"/>
      <c r="H4" s="600"/>
      <c r="I4" s="600"/>
      <c r="J4" s="600"/>
      <c r="K4" s="600"/>
      <c r="L4" s="601"/>
      <c r="M4" s="601"/>
      <c r="N4" s="601"/>
      <c r="O4" s="601"/>
      <c r="P4" s="600"/>
      <c r="Q4" s="600"/>
      <c r="R4" s="600"/>
      <c r="S4" s="600"/>
      <c r="T4" s="600"/>
      <c r="U4" s="600"/>
      <c r="V4" s="600"/>
      <c r="W4" s="600"/>
      <c r="X4" s="600"/>
      <c r="Y4" s="600"/>
      <c r="Z4" s="600"/>
      <c r="AA4" s="600"/>
      <c r="AB4" s="600"/>
      <c r="AC4" s="600"/>
      <c r="AD4" s="600"/>
      <c r="AE4" s="600"/>
    </row>
    <row r="5" spans="1:31" x14ac:dyDescent="0.35">
      <c r="G5" s="600"/>
      <c r="H5" s="600"/>
      <c r="I5" s="600"/>
      <c r="J5" s="600"/>
      <c r="K5" s="600"/>
      <c r="L5" s="601"/>
      <c r="M5" s="601"/>
      <c r="N5" s="601"/>
      <c r="O5" s="601"/>
      <c r="P5" s="600"/>
      <c r="Q5" s="600"/>
      <c r="R5" s="600"/>
      <c r="S5" s="600"/>
      <c r="T5" s="600"/>
      <c r="U5" s="600"/>
      <c r="V5" s="600"/>
      <c r="W5" s="600"/>
      <c r="X5" s="600"/>
      <c r="Y5" s="600"/>
      <c r="Z5" s="600"/>
      <c r="AA5" s="600"/>
      <c r="AB5" s="600"/>
      <c r="AC5" s="600"/>
      <c r="AD5" s="600"/>
      <c r="AE5" s="600"/>
    </row>
    <row r="6" spans="1:31" ht="39" customHeight="1" x14ac:dyDescent="0.35">
      <c r="B6" s="757" t="s">
        <v>2</v>
      </c>
      <c r="C6" s="758" t="s">
        <v>242</v>
      </c>
      <c r="D6" s="759" t="s">
        <v>18</v>
      </c>
      <c r="E6" s="760" t="s">
        <v>243</v>
      </c>
      <c r="G6" s="600"/>
      <c r="H6" s="600"/>
      <c r="I6" s="600"/>
      <c r="J6" s="600"/>
      <c r="K6" s="600"/>
      <c r="L6" s="601"/>
      <c r="M6" s="601"/>
      <c r="N6" s="601"/>
      <c r="O6" s="601"/>
      <c r="P6" s="600"/>
      <c r="Q6" s="600"/>
      <c r="R6" s="600"/>
      <c r="S6" s="600"/>
      <c r="T6" s="600"/>
      <c r="U6" s="600"/>
      <c r="V6" s="600"/>
      <c r="W6" s="600"/>
      <c r="X6" s="600"/>
      <c r="Y6" s="600"/>
      <c r="Z6" s="600"/>
      <c r="AA6" s="600"/>
      <c r="AB6" s="600"/>
      <c r="AC6" s="600"/>
      <c r="AD6" s="600"/>
      <c r="AE6" s="600"/>
    </row>
    <row r="7" spans="1:31" x14ac:dyDescent="0.35">
      <c r="A7" s="61">
        <v>1</v>
      </c>
      <c r="B7" s="890" t="s">
        <v>543</v>
      </c>
      <c r="C7" s="376" t="s">
        <v>524</v>
      </c>
      <c r="D7" s="374">
        <v>30</v>
      </c>
      <c r="E7" s="891"/>
      <c r="G7" s="600"/>
      <c r="H7" s="600"/>
      <c r="I7" s="600"/>
      <c r="J7" s="600"/>
      <c r="K7" s="600"/>
      <c r="L7" s="601"/>
      <c r="M7" s="601"/>
      <c r="N7" s="601"/>
      <c r="O7" s="601"/>
      <c r="P7" s="600"/>
      <c r="Q7" s="600"/>
      <c r="R7" s="600"/>
      <c r="S7" s="600"/>
      <c r="T7" s="600"/>
      <c r="U7" s="600"/>
      <c r="V7" s="600"/>
      <c r="W7" s="600"/>
      <c r="X7" s="600"/>
      <c r="Y7" s="600"/>
      <c r="Z7" s="600"/>
      <c r="AA7" s="600"/>
      <c r="AB7" s="600"/>
      <c r="AC7" s="600"/>
      <c r="AD7" s="600"/>
      <c r="AE7" s="600"/>
    </row>
    <row r="8" spans="1:31" x14ac:dyDescent="0.35">
      <c r="B8" s="884"/>
      <c r="C8" s="413" t="s">
        <v>523</v>
      </c>
      <c r="D8" s="386">
        <v>20</v>
      </c>
      <c r="E8" s="886"/>
      <c r="G8" s="600"/>
      <c r="H8" s="600"/>
      <c r="I8" s="600"/>
      <c r="J8" s="600"/>
      <c r="K8" s="600"/>
      <c r="L8" s="601"/>
      <c r="M8" s="601"/>
      <c r="N8" s="601"/>
      <c r="O8" s="601"/>
      <c r="P8" s="600"/>
      <c r="Q8" s="600"/>
      <c r="R8" s="600"/>
      <c r="S8" s="600"/>
      <c r="T8" s="600"/>
      <c r="U8" s="600"/>
      <c r="V8" s="600"/>
      <c r="W8" s="600"/>
      <c r="X8" s="600"/>
      <c r="Y8" s="600"/>
      <c r="Z8" s="600"/>
      <c r="AA8" s="600"/>
      <c r="AB8" s="600"/>
      <c r="AC8" s="600"/>
      <c r="AD8" s="600"/>
      <c r="AE8" s="600"/>
    </row>
    <row r="9" spans="1:31" ht="15" thickBot="1" x14ac:dyDescent="0.4">
      <c r="B9" s="885"/>
      <c r="C9" s="415" t="s">
        <v>525</v>
      </c>
      <c r="D9" s="379">
        <v>0</v>
      </c>
      <c r="E9" s="887"/>
      <c r="G9" s="600"/>
      <c r="H9" s="600"/>
      <c r="I9" s="600"/>
      <c r="J9" s="600"/>
      <c r="K9" s="600"/>
      <c r="L9" s="601"/>
      <c r="M9" s="601"/>
      <c r="N9" s="601"/>
      <c r="O9" s="601"/>
      <c r="P9" s="600"/>
      <c r="Q9" s="600"/>
      <c r="R9" s="600"/>
      <c r="S9" s="600"/>
      <c r="T9" s="600"/>
      <c r="U9" s="600"/>
      <c r="V9" s="600"/>
      <c r="W9" s="600"/>
      <c r="X9" s="600"/>
      <c r="Y9" s="600"/>
      <c r="Z9" s="600"/>
      <c r="AA9" s="600"/>
      <c r="AB9" s="600"/>
      <c r="AC9" s="600"/>
      <c r="AD9" s="600"/>
      <c r="AE9" s="600"/>
    </row>
    <row r="10" spans="1:31" ht="21.75" customHeight="1" x14ac:dyDescent="0.35">
      <c r="A10" s="61">
        <v>2</v>
      </c>
      <c r="B10" s="884" t="s">
        <v>544</v>
      </c>
      <c r="C10" s="450" t="s">
        <v>0</v>
      </c>
      <c r="D10" s="381">
        <v>25</v>
      </c>
      <c r="E10" s="888"/>
      <c r="G10" s="600"/>
      <c r="H10" s="600"/>
      <c r="I10" s="600"/>
      <c r="J10" s="600"/>
      <c r="K10" s="600"/>
      <c r="L10" s="601"/>
      <c r="M10" s="601"/>
      <c r="N10" s="601"/>
      <c r="O10" s="601"/>
      <c r="P10" s="600"/>
      <c r="Q10" s="600"/>
      <c r="R10" s="600"/>
      <c r="S10" s="600"/>
      <c r="T10" s="600"/>
      <c r="U10" s="600"/>
      <c r="V10" s="600"/>
      <c r="W10" s="600"/>
      <c r="X10" s="600"/>
      <c r="Y10" s="600"/>
      <c r="Z10" s="600"/>
      <c r="AA10" s="600"/>
      <c r="AB10" s="600"/>
      <c r="AC10" s="600"/>
      <c r="AD10" s="600"/>
      <c r="AE10" s="600"/>
    </row>
    <row r="11" spans="1:31" ht="28.5" customHeight="1" thickBot="1" x14ac:dyDescent="0.4">
      <c r="B11" s="885"/>
      <c r="C11" s="415" t="s">
        <v>1</v>
      </c>
      <c r="D11" s="383">
        <v>0</v>
      </c>
      <c r="E11" s="889"/>
      <c r="G11" s="600"/>
      <c r="H11" s="600"/>
      <c r="I11" s="600"/>
      <c r="J11" s="600"/>
      <c r="K11" s="600"/>
      <c r="L11" s="601"/>
      <c r="M11" s="601"/>
      <c r="N11" s="601"/>
      <c r="O11" s="601"/>
      <c r="P11" s="600"/>
      <c r="Q11" s="600"/>
      <c r="R11" s="600"/>
      <c r="S11" s="600"/>
      <c r="T11" s="600"/>
      <c r="U11" s="600"/>
      <c r="V11" s="600"/>
      <c r="W11" s="600"/>
      <c r="X11" s="600"/>
      <c r="Y11" s="600"/>
      <c r="Z11" s="600"/>
      <c r="AA11" s="600"/>
      <c r="AB11" s="600"/>
      <c r="AC11" s="600"/>
      <c r="AD11" s="600"/>
      <c r="AE11" s="600"/>
    </row>
    <row r="12" spans="1:31" ht="23.25" customHeight="1" x14ac:dyDescent="0.35">
      <c r="A12" s="61">
        <v>3</v>
      </c>
      <c r="B12" s="884" t="s">
        <v>823</v>
      </c>
      <c r="C12" s="385" t="s">
        <v>0</v>
      </c>
      <c r="D12" s="386">
        <v>25</v>
      </c>
      <c r="E12" s="886"/>
      <c r="G12" s="600"/>
      <c r="H12" s="600"/>
      <c r="I12" s="600"/>
      <c r="J12" s="600"/>
      <c r="K12" s="600"/>
      <c r="L12" s="601"/>
      <c r="M12" s="601"/>
      <c r="N12" s="601"/>
      <c r="O12" s="601"/>
      <c r="P12" s="600"/>
      <c r="Q12" s="600"/>
      <c r="R12" s="600"/>
      <c r="S12" s="600"/>
      <c r="T12" s="600"/>
      <c r="U12" s="600"/>
      <c r="V12" s="600"/>
      <c r="W12" s="600"/>
      <c r="X12" s="600"/>
      <c r="Y12" s="600"/>
      <c r="Z12" s="600"/>
      <c r="AA12" s="600"/>
      <c r="AB12" s="600"/>
      <c r="AC12" s="600"/>
      <c r="AD12" s="600"/>
      <c r="AE12" s="600"/>
    </row>
    <row r="13" spans="1:31" ht="23.25" customHeight="1" thickBot="1" x14ac:dyDescent="0.4">
      <c r="B13" s="885"/>
      <c r="C13" s="384" t="s">
        <v>1</v>
      </c>
      <c r="D13" s="379">
        <v>0</v>
      </c>
      <c r="E13" s="887"/>
      <c r="G13" s="600"/>
      <c r="H13" s="600"/>
      <c r="I13" s="600"/>
      <c r="J13" s="600"/>
      <c r="K13" s="600"/>
      <c r="L13" s="601"/>
      <c r="M13" s="601"/>
      <c r="N13" s="601"/>
      <c r="O13" s="601"/>
      <c r="P13" s="600"/>
      <c r="Q13" s="600"/>
      <c r="R13" s="600"/>
      <c r="S13" s="600"/>
      <c r="T13" s="600"/>
      <c r="U13" s="600"/>
      <c r="V13" s="600"/>
      <c r="W13" s="600"/>
      <c r="X13" s="600"/>
      <c r="Y13" s="600"/>
      <c r="Z13" s="600"/>
      <c r="AA13" s="600"/>
      <c r="AB13" s="600"/>
      <c r="AC13" s="600"/>
      <c r="AD13" s="600"/>
      <c r="AE13" s="600"/>
    </row>
    <row r="14" spans="1:31" ht="22.5" customHeight="1" x14ac:dyDescent="0.35">
      <c r="A14" s="61">
        <v>4</v>
      </c>
      <c r="B14" s="884" t="s">
        <v>824</v>
      </c>
      <c r="C14" s="281" t="s">
        <v>0</v>
      </c>
      <c r="D14" s="386">
        <v>25</v>
      </c>
      <c r="E14" s="886"/>
      <c r="G14" s="600"/>
      <c r="H14" s="600"/>
      <c r="I14" s="600"/>
      <c r="J14" s="600"/>
      <c r="K14" s="600"/>
      <c r="L14" s="601"/>
      <c r="M14" s="601"/>
      <c r="N14" s="601"/>
      <c r="O14" s="601"/>
      <c r="P14" s="600"/>
      <c r="Q14" s="600"/>
      <c r="R14" s="600"/>
      <c r="S14" s="600"/>
      <c r="T14" s="600"/>
      <c r="U14" s="600"/>
      <c r="V14" s="600"/>
      <c r="W14" s="600"/>
      <c r="X14" s="600"/>
      <c r="Y14" s="600"/>
      <c r="Z14" s="600"/>
      <c r="AA14" s="600"/>
      <c r="AB14" s="600"/>
      <c r="AC14" s="600"/>
      <c r="AD14" s="600"/>
      <c r="AE14" s="600"/>
    </row>
    <row r="15" spans="1:31" ht="41.25" customHeight="1" thickBot="1" x14ac:dyDescent="0.4">
      <c r="B15" s="885"/>
      <c r="C15" s="382" t="s">
        <v>1</v>
      </c>
      <c r="D15" s="379">
        <v>0</v>
      </c>
      <c r="E15" s="887"/>
      <c r="G15" s="600"/>
      <c r="H15" s="600"/>
      <c r="I15" s="600"/>
      <c r="J15" s="600"/>
      <c r="K15" s="600"/>
      <c r="L15" s="601"/>
      <c r="M15" s="601"/>
      <c r="N15" s="601"/>
      <c r="O15" s="601"/>
      <c r="P15" s="600"/>
      <c r="Q15" s="600"/>
      <c r="R15" s="600"/>
      <c r="S15" s="600"/>
      <c r="T15" s="600"/>
      <c r="U15" s="600"/>
      <c r="V15" s="600"/>
      <c r="W15" s="600"/>
      <c r="X15" s="600"/>
      <c r="Y15" s="600"/>
      <c r="Z15" s="600"/>
      <c r="AA15" s="600"/>
      <c r="AB15" s="600"/>
      <c r="AC15" s="600"/>
      <c r="AD15" s="600"/>
      <c r="AE15" s="600"/>
    </row>
    <row r="16" spans="1:31" ht="36.75" customHeight="1" x14ac:dyDescent="0.35">
      <c r="A16" s="61">
        <v>5</v>
      </c>
      <c r="B16" s="884" t="s">
        <v>825</v>
      </c>
      <c r="C16" s="380" t="s">
        <v>530</v>
      </c>
      <c r="D16" s="381">
        <v>75</v>
      </c>
      <c r="E16" s="886"/>
      <c r="G16" s="600"/>
      <c r="H16" s="600"/>
      <c r="I16" s="600"/>
      <c r="J16" s="600"/>
      <c r="K16" s="600"/>
      <c r="L16" s="601"/>
      <c r="M16" s="601"/>
      <c r="N16" s="601"/>
      <c r="O16" s="601"/>
      <c r="P16" s="600"/>
      <c r="Q16" s="600"/>
      <c r="R16" s="600"/>
      <c r="S16" s="600"/>
      <c r="T16" s="600"/>
      <c r="U16" s="600"/>
      <c r="V16" s="600"/>
      <c r="W16" s="600"/>
      <c r="X16" s="600"/>
      <c r="Y16" s="600"/>
      <c r="Z16" s="600"/>
      <c r="AA16" s="600"/>
      <c r="AB16" s="600"/>
      <c r="AC16" s="600"/>
      <c r="AD16" s="600"/>
      <c r="AE16" s="600"/>
    </row>
    <row r="17" spans="1:31" ht="25.5" customHeight="1" x14ac:dyDescent="0.35">
      <c r="B17" s="884"/>
      <c r="C17" s="414" t="s">
        <v>531</v>
      </c>
      <c r="D17" s="375">
        <v>50</v>
      </c>
      <c r="E17" s="886"/>
      <c r="G17" s="600"/>
      <c r="H17" s="600"/>
      <c r="I17" s="600"/>
      <c r="J17" s="600"/>
      <c r="K17" s="600"/>
      <c r="L17" s="601"/>
      <c r="M17" s="601"/>
      <c r="N17" s="601"/>
      <c r="O17" s="601"/>
      <c r="P17" s="600"/>
      <c r="Q17" s="600"/>
      <c r="R17" s="600"/>
      <c r="S17" s="600"/>
      <c r="T17" s="600"/>
      <c r="U17" s="600"/>
      <c r="V17" s="600"/>
      <c r="W17" s="600"/>
      <c r="X17" s="600"/>
      <c r="Y17" s="600"/>
      <c r="Z17" s="600"/>
      <c r="AA17" s="600"/>
      <c r="AB17" s="600"/>
      <c r="AC17" s="600"/>
      <c r="AD17" s="600"/>
      <c r="AE17" s="600"/>
    </row>
    <row r="18" spans="1:31" ht="31.5" customHeight="1" thickBot="1" x14ac:dyDescent="0.4">
      <c r="B18" s="885"/>
      <c r="C18" s="384" t="s">
        <v>508</v>
      </c>
      <c r="D18" s="379">
        <v>0</v>
      </c>
      <c r="E18" s="887"/>
      <c r="G18" s="600"/>
      <c r="H18" s="600"/>
      <c r="I18" s="600"/>
      <c r="J18" s="600"/>
      <c r="K18" s="600"/>
      <c r="L18" s="601"/>
      <c r="M18" s="601"/>
      <c r="N18" s="601"/>
      <c r="O18" s="601"/>
      <c r="P18" s="600"/>
      <c r="Q18" s="600"/>
      <c r="R18" s="600"/>
      <c r="S18" s="600"/>
      <c r="T18" s="600"/>
      <c r="U18" s="600"/>
      <c r="V18" s="600"/>
      <c r="W18" s="600"/>
      <c r="X18" s="600"/>
      <c r="Y18" s="600"/>
      <c r="Z18" s="600"/>
      <c r="AA18" s="600"/>
      <c r="AB18" s="600"/>
      <c r="AC18" s="600"/>
      <c r="AD18" s="600"/>
      <c r="AE18" s="600"/>
    </row>
    <row r="19" spans="1:31" ht="15" thickBot="1" x14ac:dyDescent="0.4">
      <c r="B19" s="812" t="s">
        <v>108</v>
      </c>
      <c r="C19" s="812"/>
      <c r="D19" s="812"/>
      <c r="E19" s="595">
        <f>SUM(E7:E18)</f>
        <v>0</v>
      </c>
      <c r="G19" s="600"/>
      <c r="H19" s="600"/>
      <c r="I19" s="600"/>
      <c r="J19" s="600"/>
      <c r="K19" s="600"/>
      <c r="L19" s="601"/>
      <c r="M19" s="601"/>
      <c r="N19" s="601"/>
      <c r="O19" s="601"/>
      <c r="P19" s="600"/>
      <c r="Q19" s="600"/>
      <c r="R19" s="600"/>
      <c r="S19" s="600"/>
      <c r="T19" s="600"/>
      <c r="U19" s="600"/>
      <c r="V19" s="600"/>
      <c r="W19" s="600"/>
      <c r="X19" s="600"/>
      <c r="Y19" s="600"/>
      <c r="Z19" s="600"/>
      <c r="AA19" s="600"/>
      <c r="AB19" s="600"/>
      <c r="AC19" s="600"/>
      <c r="AD19" s="600"/>
      <c r="AE19" s="600"/>
    </row>
    <row r="20" spans="1:31" ht="77.25" customHeight="1" x14ac:dyDescent="0.35">
      <c r="B20" s="278"/>
      <c r="G20" s="600"/>
      <c r="H20" s="600"/>
      <c r="I20" s="600"/>
      <c r="J20" s="600"/>
      <c r="K20" s="600"/>
      <c r="L20" s="601"/>
      <c r="M20" s="601"/>
      <c r="N20" s="601"/>
      <c r="O20" s="601"/>
      <c r="P20" s="600"/>
      <c r="Q20" s="600"/>
      <c r="R20" s="600"/>
      <c r="S20" s="600"/>
      <c r="T20" s="600"/>
      <c r="U20" s="600"/>
      <c r="V20" s="600"/>
      <c r="W20" s="600"/>
      <c r="X20" s="600"/>
      <c r="Y20" s="600"/>
      <c r="Z20" s="600"/>
      <c r="AA20" s="600"/>
      <c r="AB20" s="600"/>
      <c r="AC20" s="600"/>
      <c r="AD20" s="600"/>
      <c r="AE20" s="600"/>
    </row>
    <row r="21" spans="1:31" x14ac:dyDescent="0.35">
      <c r="A21" s="602"/>
      <c r="B21" s="600"/>
      <c r="C21" s="600"/>
      <c r="D21" s="600"/>
      <c r="E21" s="600"/>
      <c r="F21" s="600"/>
      <c r="G21" s="600"/>
      <c r="H21" s="600"/>
      <c r="I21" s="600"/>
      <c r="J21" s="600"/>
      <c r="K21" s="600"/>
      <c r="L21" s="601"/>
      <c r="M21" s="601"/>
      <c r="N21" s="601"/>
      <c r="O21" s="601"/>
      <c r="P21" s="600"/>
      <c r="Q21" s="600"/>
      <c r="R21" s="600"/>
      <c r="S21" s="600"/>
      <c r="T21" s="600"/>
      <c r="U21" s="600"/>
      <c r="V21" s="600"/>
      <c r="W21" s="600"/>
      <c r="X21" s="600"/>
      <c r="Y21" s="600"/>
      <c r="Z21" s="600"/>
      <c r="AA21" s="600"/>
      <c r="AB21" s="600"/>
      <c r="AC21" s="600"/>
      <c r="AD21" s="600"/>
      <c r="AE21" s="600"/>
    </row>
    <row r="22" spans="1:31" x14ac:dyDescent="0.35">
      <c r="A22" s="602"/>
      <c r="B22" s="600"/>
      <c r="C22" s="600"/>
      <c r="D22" s="600"/>
      <c r="E22" s="600"/>
      <c r="F22" s="600"/>
      <c r="G22" s="600"/>
      <c r="H22" s="600"/>
      <c r="I22" s="600"/>
      <c r="J22" s="600"/>
      <c r="K22" s="600"/>
      <c r="L22" s="601"/>
      <c r="M22" s="601"/>
      <c r="N22" s="601"/>
      <c r="O22" s="601"/>
      <c r="P22" s="600"/>
      <c r="Q22" s="600"/>
      <c r="R22" s="600"/>
      <c r="S22" s="600"/>
      <c r="T22" s="600"/>
      <c r="U22" s="600"/>
      <c r="V22" s="600"/>
      <c r="W22" s="600"/>
      <c r="X22" s="600"/>
      <c r="Y22" s="600"/>
      <c r="Z22" s="600"/>
      <c r="AA22" s="600"/>
      <c r="AB22" s="600"/>
      <c r="AC22" s="600"/>
      <c r="AD22" s="600"/>
      <c r="AE22" s="600"/>
    </row>
    <row r="23" spans="1:31" x14ac:dyDescent="0.35">
      <c r="A23" s="602"/>
      <c r="B23" s="600"/>
      <c r="C23" s="600"/>
      <c r="D23" s="600"/>
      <c r="E23" s="600"/>
      <c r="F23" s="600"/>
      <c r="G23" s="600"/>
      <c r="H23" s="600"/>
      <c r="I23" s="600"/>
      <c r="J23" s="600"/>
      <c r="K23" s="600"/>
      <c r="L23" s="601"/>
      <c r="M23" s="601"/>
      <c r="N23" s="601"/>
      <c r="O23" s="601"/>
      <c r="P23" s="600"/>
      <c r="Q23" s="600"/>
      <c r="R23" s="600"/>
      <c r="S23" s="600"/>
      <c r="T23" s="600"/>
      <c r="U23" s="600"/>
      <c r="V23" s="600"/>
      <c r="W23" s="600"/>
      <c r="X23" s="600"/>
      <c r="Y23" s="600"/>
      <c r="Z23" s="600"/>
      <c r="AA23" s="600"/>
      <c r="AB23" s="600"/>
      <c r="AC23" s="600"/>
      <c r="AD23" s="600"/>
      <c r="AE23" s="600"/>
    </row>
    <row r="24" spans="1:31" x14ac:dyDescent="0.35">
      <c r="A24" s="602"/>
      <c r="B24" s="600"/>
      <c r="C24" s="600"/>
      <c r="D24" s="600"/>
      <c r="E24" s="600"/>
      <c r="F24" s="600"/>
      <c r="G24" s="600"/>
      <c r="H24" s="600"/>
      <c r="I24" s="600"/>
      <c r="J24" s="600"/>
      <c r="K24" s="600"/>
      <c r="L24" s="601"/>
      <c r="M24" s="601"/>
      <c r="N24" s="601"/>
      <c r="O24" s="601"/>
      <c r="P24" s="600"/>
      <c r="Q24" s="600"/>
      <c r="R24" s="600"/>
      <c r="S24" s="600"/>
      <c r="T24" s="600"/>
      <c r="U24" s="600"/>
      <c r="V24" s="600"/>
      <c r="W24" s="600"/>
      <c r="X24" s="600"/>
      <c r="Y24" s="600"/>
      <c r="Z24" s="600"/>
      <c r="AA24" s="600"/>
      <c r="AB24" s="600"/>
      <c r="AC24" s="600"/>
      <c r="AD24" s="600"/>
      <c r="AE24" s="600"/>
    </row>
    <row r="25" spans="1:31" x14ac:dyDescent="0.35">
      <c r="A25" s="602"/>
      <c r="B25" s="600"/>
      <c r="C25" s="600"/>
      <c r="D25" s="600"/>
      <c r="E25" s="600"/>
      <c r="F25" s="600"/>
      <c r="G25" s="600"/>
      <c r="H25" s="600"/>
      <c r="I25" s="600"/>
      <c r="J25" s="600"/>
      <c r="K25" s="600"/>
      <c r="L25" s="601"/>
      <c r="M25" s="601"/>
      <c r="N25" s="601"/>
      <c r="O25" s="601"/>
      <c r="P25" s="600"/>
      <c r="Q25" s="600"/>
      <c r="R25" s="600"/>
      <c r="S25" s="600"/>
      <c r="T25" s="600"/>
      <c r="U25" s="600"/>
      <c r="V25" s="600"/>
      <c r="W25" s="600"/>
      <c r="X25" s="600"/>
      <c r="Y25" s="600"/>
      <c r="Z25" s="600"/>
      <c r="AA25" s="600"/>
      <c r="AB25" s="600"/>
      <c r="AC25" s="600"/>
      <c r="AD25" s="600"/>
      <c r="AE25" s="600"/>
    </row>
    <row r="26" spans="1:31" x14ac:dyDescent="0.35">
      <c r="A26" s="602"/>
      <c r="B26" s="600"/>
      <c r="C26" s="600"/>
      <c r="D26" s="600"/>
      <c r="E26" s="600"/>
      <c r="F26" s="600"/>
      <c r="G26" s="600"/>
      <c r="H26" s="600"/>
      <c r="I26" s="600"/>
      <c r="J26" s="600"/>
      <c r="K26" s="600"/>
      <c r="L26" s="601"/>
      <c r="M26" s="601"/>
      <c r="N26" s="601"/>
      <c r="O26" s="601"/>
      <c r="P26" s="600"/>
      <c r="Q26" s="600"/>
      <c r="R26" s="600"/>
      <c r="S26" s="600"/>
      <c r="T26" s="600"/>
      <c r="U26" s="600"/>
      <c r="V26" s="600"/>
      <c r="W26" s="600"/>
      <c r="X26" s="600"/>
      <c r="Y26" s="600"/>
      <c r="Z26" s="600"/>
      <c r="AA26" s="600"/>
      <c r="AB26" s="600"/>
      <c r="AC26" s="600"/>
      <c r="AD26" s="600"/>
      <c r="AE26" s="600"/>
    </row>
    <row r="27" spans="1:31" x14ac:dyDescent="0.35">
      <c r="A27" s="602"/>
      <c r="B27" s="600"/>
      <c r="C27" s="600"/>
      <c r="D27" s="600"/>
      <c r="E27" s="600"/>
      <c r="F27" s="600"/>
      <c r="G27" s="600"/>
      <c r="H27" s="600"/>
      <c r="I27" s="600"/>
      <c r="J27" s="600"/>
      <c r="K27" s="600"/>
      <c r="L27" s="601"/>
      <c r="M27" s="601"/>
      <c r="N27" s="601"/>
      <c r="O27" s="601"/>
      <c r="P27" s="600"/>
      <c r="Q27" s="600"/>
      <c r="R27" s="600"/>
      <c r="S27" s="600"/>
      <c r="T27" s="600"/>
      <c r="U27" s="600"/>
      <c r="V27" s="600"/>
      <c r="W27" s="600"/>
      <c r="X27" s="600"/>
      <c r="Y27" s="600"/>
      <c r="Z27" s="600"/>
      <c r="AA27" s="600"/>
      <c r="AB27" s="600"/>
      <c r="AC27" s="600"/>
      <c r="AD27" s="600"/>
      <c r="AE27" s="600"/>
    </row>
    <row r="28" spans="1:31" x14ac:dyDescent="0.35">
      <c r="A28" s="602"/>
      <c r="B28" s="600"/>
      <c r="C28" s="600"/>
      <c r="D28" s="600"/>
      <c r="E28" s="600"/>
      <c r="F28" s="600"/>
      <c r="G28" s="600"/>
      <c r="H28" s="600"/>
      <c r="I28" s="600"/>
      <c r="J28" s="600"/>
      <c r="K28" s="600"/>
      <c r="L28" s="601"/>
      <c r="M28" s="601"/>
      <c r="N28" s="601"/>
      <c r="O28" s="601"/>
      <c r="P28" s="600"/>
      <c r="Q28" s="600"/>
      <c r="R28" s="600"/>
      <c r="S28" s="600"/>
      <c r="T28" s="600"/>
      <c r="U28" s="600"/>
      <c r="V28" s="600"/>
      <c r="W28" s="600"/>
      <c r="X28" s="600"/>
      <c r="Y28" s="600"/>
      <c r="Z28" s="600"/>
      <c r="AA28" s="600"/>
      <c r="AB28" s="600"/>
      <c r="AC28" s="600"/>
      <c r="AD28" s="600"/>
      <c r="AE28" s="600"/>
    </row>
    <row r="29" spans="1:31" x14ac:dyDescent="0.35">
      <c r="A29" s="602"/>
      <c r="B29" s="600"/>
      <c r="C29" s="600"/>
      <c r="D29" s="600"/>
      <c r="E29" s="600"/>
      <c r="F29" s="600"/>
      <c r="G29" s="600"/>
      <c r="H29" s="600"/>
      <c r="I29" s="600"/>
      <c r="J29" s="600"/>
      <c r="K29" s="600"/>
      <c r="L29" s="601"/>
      <c r="M29" s="601"/>
      <c r="N29" s="601"/>
      <c r="O29" s="601"/>
      <c r="P29" s="600"/>
      <c r="Q29" s="600"/>
      <c r="R29" s="600"/>
      <c r="S29" s="600"/>
      <c r="T29" s="600"/>
      <c r="U29" s="600"/>
      <c r="V29" s="600"/>
      <c r="W29" s="600"/>
      <c r="X29" s="600"/>
      <c r="Y29" s="600"/>
      <c r="Z29" s="600"/>
      <c r="AA29" s="600"/>
      <c r="AB29" s="600"/>
      <c r="AC29" s="600"/>
      <c r="AD29" s="600"/>
      <c r="AE29" s="600"/>
    </row>
    <row r="30" spans="1:31" x14ac:dyDescent="0.35">
      <c r="A30" s="602"/>
      <c r="B30" s="600"/>
      <c r="C30" s="600"/>
      <c r="D30" s="600"/>
      <c r="E30" s="600"/>
      <c r="F30" s="600"/>
      <c r="G30" s="600"/>
      <c r="H30" s="600"/>
      <c r="I30" s="600"/>
      <c r="J30" s="600"/>
      <c r="K30" s="600"/>
      <c r="L30" s="601"/>
      <c r="M30" s="601"/>
      <c r="N30" s="601"/>
      <c r="O30" s="601"/>
      <c r="P30" s="600"/>
      <c r="Q30" s="600"/>
      <c r="R30" s="600"/>
      <c r="S30" s="600"/>
      <c r="T30" s="600"/>
      <c r="U30" s="600"/>
      <c r="V30" s="600"/>
      <c r="W30" s="600"/>
      <c r="X30" s="600"/>
      <c r="Y30" s="600"/>
      <c r="Z30" s="600"/>
      <c r="AA30" s="600"/>
      <c r="AB30" s="600"/>
      <c r="AC30" s="600"/>
      <c r="AD30" s="600"/>
      <c r="AE30" s="600"/>
    </row>
    <row r="31" spans="1:31" x14ac:dyDescent="0.35">
      <c r="A31" s="602"/>
      <c r="B31" s="600"/>
      <c r="C31" s="600"/>
      <c r="D31" s="600"/>
      <c r="E31" s="600"/>
      <c r="F31" s="600"/>
      <c r="G31" s="600"/>
      <c r="H31" s="600"/>
      <c r="I31" s="600"/>
      <c r="J31" s="600"/>
      <c r="K31" s="600"/>
      <c r="L31" s="601"/>
      <c r="M31" s="601"/>
      <c r="N31" s="601"/>
      <c r="O31" s="601"/>
      <c r="P31" s="600"/>
      <c r="Q31" s="600"/>
      <c r="R31" s="600"/>
      <c r="S31" s="600"/>
      <c r="T31" s="600"/>
      <c r="U31" s="600"/>
      <c r="V31" s="600"/>
      <c r="W31" s="600"/>
      <c r="X31" s="600"/>
      <c r="Y31" s="600"/>
      <c r="Z31" s="600"/>
      <c r="AA31" s="600"/>
      <c r="AB31" s="600"/>
      <c r="AC31" s="600"/>
      <c r="AD31" s="600"/>
      <c r="AE31" s="600"/>
    </row>
    <row r="32" spans="1:31" x14ac:dyDescent="0.35">
      <c r="A32" s="602"/>
      <c r="B32" s="600"/>
      <c r="C32" s="600"/>
      <c r="D32" s="600"/>
      <c r="E32" s="600"/>
      <c r="F32" s="600"/>
      <c r="G32" s="600"/>
      <c r="H32" s="600"/>
      <c r="I32" s="600"/>
      <c r="J32" s="600"/>
      <c r="K32" s="600"/>
      <c r="L32" s="601"/>
      <c r="M32" s="601"/>
      <c r="N32" s="601"/>
      <c r="O32" s="601"/>
      <c r="P32" s="600"/>
      <c r="Q32" s="600"/>
      <c r="R32" s="600"/>
      <c r="S32" s="600"/>
      <c r="T32" s="600"/>
      <c r="U32" s="600"/>
      <c r="V32" s="600"/>
      <c r="W32" s="600"/>
      <c r="X32" s="600"/>
      <c r="Y32" s="600"/>
      <c r="Z32" s="600"/>
      <c r="AA32" s="600"/>
      <c r="AB32" s="600"/>
      <c r="AC32" s="600"/>
      <c r="AD32" s="600"/>
      <c r="AE32" s="600"/>
    </row>
    <row r="33" spans="1:31" x14ac:dyDescent="0.35">
      <c r="A33" s="602"/>
      <c r="B33" s="600"/>
      <c r="C33" s="600"/>
      <c r="D33" s="600"/>
      <c r="E33" s="600"/>
      <c r="F33" s="600"/>
      <c r="G33" s="600"/>
      <c r="H33" s="600"/>
      <c r="I33" s="600"/>
      <c r="J33" s="600"/>
      <c r="K33" s="600"/>
      <c r="L33" s="601"/>
      <c r="M33" s="601"/>
      <c r="N33" s="601"/>
      <c r="O33" s="601"/>
      <c r="P33" s="600"/>
      <c r="Q33" s="600"/>
      <c r="R33" s="600"/>
      <c r="S33" s="600"/>
      <c r="T33" s="600"/>
      <c r="U33" s="600"/>
      <c r="V33" s="600"/>
      <c r="W33" s="600"/>
      <c r="X33" s="600"/>
      <c r="Y33" s="600"/>
      <c r="Z33" s="600"/>
      <c r="AA33" s="600"/>
      <c r="AB33" s="600"/>
      <c r="AC33" s="600"/>
      <c r="AD33" s="600"/>
      <c r="AE33" s="600"/>
    </row>
    <row r="34" spans="1:31" x14ac:dyDescent="0.35">
      <c r="A34" s="602"/>
      <c r="B34" s="600"/>
      <c r="C34" s="600"/>
      <c r="D34" s="600"/>
      <c r="E34" s="600"/>
      <c r="F34" s="600"/>
      <c r="G34" s="600"/>
      <c r="H34" s="600"/>
      <c r="I34" s="600"/>
      <c r="J34" s="600"/>
      <c r="K34" s="600"/>
      <c r="L34" s="601"/>
      <c r="M34" s="601"/>
      <c r="N34" s="601"/>
      <c r="O34" s="601"/>
      <c r="P34" s="600"/>
      <c r="Q34" s="600"/>
      <c r="R34" s="600"/>
      <c r="S34" s="600"/>
      <c r="T34" s="600"/>
      <c r="U34" s="600"/>
      <c r="V34" s="600"/>
      <c r="W34" s="600"/>
      <c r="X34" s="600"/>
      <c r="Y34" s="600"/>
      <c r="Z34" s="600"/>
      <c r="AA34" s="600"/>
      <c r="AB34" s="600"/>
      <c r="AC34" s="600"/>
      <c r="AD34" s="600"/>
      <c r="AE34" s="600"/>
    </row>
    <row r="35" spans="1:31" x14ac:dyDescent="0.35">
      <c r="A35" s="602"/>
      <c r="B35" s="600"/>
      <c r="C35" s="600"/>
      <c r="D35" s="600"/>
      <c r="E35" s="600"/>
      <c r="F35" s="600"/>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row>
    <row r="36" spans="1:31" x14ac:dyDescent="0.35">
      <c r="A36" s="602"/>
      <c r="B36" s="60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x14ac:dyDescent="0.35">
      <c r="A37" s="602"/>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x14ac:dyDescent="0.35">
      <c r="A38" s="602"/>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2"/>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2"/>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2"/>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2"/>
      <c r="B42" s="600"/>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2"/>
      <c r="B43" s="600"/>
      <c r="C43" s="600"/>
      <c r="D43" s="600"/>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2"/>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2"/>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2"/>
      <c r="B46" s="600"/>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2"/>
      <c r="B47" s="600"/>
      <c r="C47" s="600"/>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2"/>
      <c r="B48" s="600"/>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2"/>
      <c r="B49" s="600"/>
      <c r="C49" s="600"/>
      <c r="D49" s="600"/>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2"/>
      <c r="B50" s="600"/>
      <c r="C50" s="600"/>
      <c r="D50" s="600"/>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0"/>
      <c r="C51" s="600"/>
      <c r="D51" s="600"/>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0"/>
      <c r="C52" s="600"/>
      <c r="D52" s="600"/>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0"/>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0"/>
      <c r="C54" s="600"/>
      <c r="D54" s="600"/>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0"/>
      <c r="C55" s="600"/>
      <c r="D55" s="600"/>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0"/>
      <c r="C56" s="600"/>
      <c r="D56" s="600"/>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0"/>
      <c r="C57" s="600"/>
      <c r="D57" s="600"/>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0"/>
      <c r="C58" s="600"/>
      <c r="D58" s="600"/>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0"/>
      <c r="C60" s="600"/>
      <c r="D60" s="600"/>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0"/>
      <c r="C61" s="600"/>
      <c r="D61" s="600"/>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0"/>
      <c r="C62" s="600"/>
      <c r="D62" s="600"/>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0"/>
      <c r="C63" s="600"/>
      <c r="D63" s="600"/>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0"/>
      <c r="C64" s="600"/>
      <c r="D64" s="600"/>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0"/>
      <c r="C65" s="600"/>
      <c r="D65" s="600"/>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0"/>
      <c r="C66" s="600"/>
      <c r="D66" s="600"/>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0"/>
      <c r="C67" s="600"/>
      <c r="D67" s="600"/>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0"/>
      <c r="C68" s="600"/>
      <c r="D68" s="600"/>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0"/>
      <c r="C69" s="600"/>
      <c r="D69" s="600"/>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0"/>
      <c r="C70" s="600"/>
      <c r="D70" s="600"/>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0"/>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0"/>
      <c r="C72" s="600"/>
      <c r="D72" s="600"/>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0"/>
      <c r="C73" s="600"/>
      <c r="D73" s="600"/>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0"/>
      <c r="C74" s="600"/>
      <c r="D74" s="600"/>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0"/>
      <c r="C75" s="600"/>
      <c r="D75" s="600"/>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0"/>
      <c r="C76" s="600"/>
      <c r="D76" s="600"/>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0"/>
      <c r="C77" s="600"/>
      <c r="D77" s="600"/>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0"/>
      <c r="C78" s="600"/>
      <c r="D78" s="600"/>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0"/>
      <c r="C79" s="600"/>
      <c r="D79" s="600"/>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0"/>
      <c r="C80" s="600"/>
      <c r="D80" s="600"/>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0"/>
      <c r="C81" s="600"/>
      <c r="D81" s="600"/>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0"/>
      <c r="C82" s="600"/>
      <c r="D82" s="600"/>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0"/>
      <c r="C83" s="600"/>
      <c r="D83" s="600"/>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0"/>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0"/>
      <c r="C85" s="600"/>
      <c r="D85" s="600"/>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0"/>
      <c r="C86" s="600"/>
      <c r="D86" s="600"/>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0"/>
      <c r="C87" s="600"/>
      <c r="D87" s="600"/>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0"/>
      <c r="C88" s="600"/>
      <c r="D88" s="600"/>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0"/>
      <c r="C89" s="600"/>
      <c r="D89" s="600"/>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0"/>
      <c r="C90" s="600"/>
      <c r="D90" s="600"/>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0"/>
      <c r="C91" s="600"/>
      <c r="D91" s="600"/>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0"/>
      <c r="C92" s="600"/>
      <c r="D92" s="600"/>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0"/>
      <c r="C93" s="600"/>
      <c r="D93" s="600"/>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0"/>
      <c r="C94" s="600"/>
      <c r="D94" s="600"/>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0"/>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0"/>
      <c r="C96" s="600"/>
      <c r="D96" s="600"/>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0"/>
      <c r="C97" s="600"/>
      <c r="D97" s="600"/>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0"/>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3">
    <mergeCell ref="E10:E11"/>
    <mergeCell ref="B16:B18"/>
    <mergeCell ref="E16:E18"/>
    <mergeCell ref="B4:E4"/>
    <mergeCell ref="B3:E3"/>
    <mergeCell ref="B7:B9"/>
    <mergeCell ref="E7:E9"/>
    <mergeCell ref="B10:B11"/>
    <mergeCell ref="B19:D19"/>
    <mergeCell ref="B14:B15"/>
    <mergeCell ref="E14:E15"/>
    <mergeCell ref="B12:B13"/>
    <mergeCell ref="E12:E13"/>
  </mergeCells>
  <dataValidations count="5">
    <dataValidation type="list" allowBlank="1" showInputMessage="1" showErrorMessage="1" sqref="E7:E9" xr:uid="{00000000-0002-0000-1800-000000000000}">
      <formula1>$D$7:$D$9</formula1>
    </dataValidation>
    <dataValidation type="list" allowBlank="1" showInputMessage="1" showErrorMessage="1" sqref="E10:E11" xr:uid="{00000000-0002-0000-1800-000001000000}">
      <formula1>$D$10:$D$11</formula1>
    </dataValidation>
    <dataValidation type="list" allowBlank="1" showInputMessage="1" showErrorMessage="1" sqref="E12:E13" xr:uid="{00000000-0002-0000-1800-000002000000}">
      <formula1>$D$12:$D$13</formula1>
    </dataValidation>
    <dataValidation type="list" allowBlank="1" showInputMessage="1" showErrorMessage="1" sqref="E14:E15" xr:uid="{00000000-0002-0000-1800-000003000000}">
      <formula1>$D$14:$D$15</formula1>
    </dataValidation>
    <dataValidation type="list" allowBlank="1" showInputMessage="1" showErrorMessage="1" sqref="E16:E18" xr:uid="{00000000-0002-0000-1800-000004000000}">
      <formula1>$D$16:$D$18</formula1>
    </dataValidation>
  </dataValidations>
  <pageMargins left="0.25" right="0.25" top="0.75" bottom="0.75" header="0.3" footer="0.3"/>
  <pageSetup scale="97"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theme="3" tint="0.79998168889431442"/>
    <pageSetUpPr fitToPage="1"/>
  </sheetPr>
  <dimension ref="A1:AE100"/>
  <sheetViews>
    <sheetView showGridLines="0" topLeftCell="A4" zoomScale="80" zoomScaleNormal="80" zoomScaleSheetLayoutView="100" workbookViewId="0">
      <selection activeCell="C34" sqref="C34"/>
    </sheetView>
  </sheetViews>
  <sheetFormatPr defaultColWidth="9.08984375" defaultRowHeight="14.5" x14ac:dyDescent="0.35"/>
  <cols>
    <col min="1" max="1" width="2.36328125" style="22" bestFit="1" customWidth="1"/>
    <col min="2" max="2" width="55.54296875" style="186" customWidth="1"/>
    <col min="3" max="3" width="62.6328125" style="184" customWidth="1"/>
    <col min="4" max="4" width="12.08984375" style="184" customWidth="1"/>
    <col min="5" max="5" width="10.36328125" style="22" bestFit="1" customWidth="1"/>
    <col min="6" max="22" width="9.08984375" style="22"/>
    <col min="23" max="16384" width="9.08984375" style="33"/>
  </cols>
  <sheetData>
    <row r="1" spans="1:31" ht="18.5" x14ac:dyDescent="0.45">
      <c r="B1" s="199" t="s">
        <v>132</v>
      </c>
      <c r="E1" s="4">
        <v>22</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42" customHeight="1" x14ac:dyDescent="0.35">
      <c r="B2" s="892" t="s">
        <v>674</v>
      </c>
      <c r="C2" s="892"/>
      <c r="D2" s="892"/>
      <c r="F2" s="182"/>
      <c r="G2" s="624"/>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69.5" customHeight="1" x14ac:dyDescent="0.35">
      <c r="B3" s="821" t="s">
        <v>908</v>
      </c>
      <c r="C3" s="821"/>
      <c r="D3" s="821"/>
      <c r="G3" s="600"/>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1"/>
      <c r="M4" s="601"/>
      <c r="N4" s="601"/>
      <c r="O4" s="601"/>
      <c r="P4" s="601"/>
      <c r="Q4" s="600"/>
      <c r="R4" s="600"/>
      <c r="S4" s="600"/>
      <c r="T4" s="600"/>
      <c r="U4" s="600"/>
      <c r="V4" s="600"/>
      <c r="W4" s="600"/>
      <c r="X4" s="600"/>
      <c r="Y4" s="600"/>
      <c r="Z4" s="600"/>
      <c r="AA4" s="600"/>
      <c r="AB4" s="600"/>
      <c r="AC4" s="600"/>
      <c r="AD4" s="600"/>
      <c r="AE4" s="600"/>
    </row>
    <row r="5" spans="1:31" ht="15.5" x14ac:dyDescent="0.35">
      <c r="B5" s="745" t="s">
        <v>2</v>
      </c>
      <c r="C5" s="761" t="s">
        <v>242</v>
      </c>
      <c r="D5" s="761" t="s">
        <v>18</v>
      </c>
      <c r="E5" s="748" t="s">
        <v>243</v>
      </c>
      <c r="F5" s="60"/>
      <c r="G5" s="600"/>
      <c r="H5" s="600"/>
      <c r="I5" s="600"/>
      <c r="J5" s="600"/>
      <c r="K5" s="600"/>
      <c r="L5" s="601"/>
      <c r="M5" s="601"/>
      <c r="N5" s="601"/>
      <c r="O5" s="601"/>
      <c r="P5" s="601"/>
      <c r="Q5" s="600"/>
      <c r="R5" s="600"/>
      <c r="S5" s="600"/>
      <c r="T5" s="600"/>
      <c r="U5" s="600"/>
      <c r="V5" s="600"/>
      <c r="W5" s="600"/>
      <c r="X5" s="600"/>
      <c r="Y5" s="600"/>
      <c r="Z5" s="600"/>
      <c r="AA5" s="600"/>
      <c r="AB5" s="600"/>
      <c r="AC5" s="600"/>
      <c r="AD5" s="600"/>
      <c r="AE5" s="600"/>
    </row>
    <row r="6" spans="1:31" ht="15" customHeight="1" x14ac:dyDescent="0.35">
      <c r="A6" s="61">
        <v>1</v>
      </c>
      <c r="B6" s="854" t="s">
        <v>675</v>
      </c>
      <c r="C6" s="327" t="s">
        <v>109</v>
      </c>
      <c r="D6" s="132">
        <v>10</v>
      </c>
      <c r="E6" s="827"/>
      <c r="F6" s="20"/>
      <c r="G6" s="600"/>
      <c r="H6" s="600"/>
      <c r="I6" s="600"/>
      <c r="J6" s="600"/>
      <c r="K6" s="600"/>
      <c r="L6" s="601"/>
      <c r="M6" s="601"/>
      <c r="N6" s="601"/>
      <c r="O6" s="601"/>
      <c r="P6" s="601"/>
      <c r="Q6" s="600"/>
      <c r="R6" s="600"/>
      <c r="S6" s="600"/>
      <c r="T6" s="600"/>
      <c r="U6" s="600"/>
      <c r="V6" s="600"/>
      <c r="W6" s="600"/>
      <c r="X6" s="600"/>
      <c r="Y6" s="600"/>
      <c r="Z6" s="600"/>
      <c r="AA6" s="600"/>
      <c r="AB6" s="600"/>
      <c r="AC6" s="600"/>
      <c r="AD6" s="600"/>
      <c r="AE6" s="600"/>
    </row>
    <row r="7" spans="1:31" ht="17.25" customHeight="1" x14ac:dyDescent="0.35">
      <c r="A7" s="61"/>
      <c r="B7" s="850"/>
      <c r="C7" s="215" t="s">
        <v>110</v>
      </c>
      <c r="D7" s="134">
        <v>20</v>
      </c>
      <c r="E7" s="827"/>
      <c r="F7" s="20"/>
      <c r="G7" s="600"/>
      <c r="H7" s="600"/>
      <c r="I7" s="600"/>
      <c r="J7" s="600"/>
      <c r="K7" s="600"/>
      <c r="L7" s="601"/>
      <c r="M7" s="601"/>
      <c r="N7" s="601"/>
      <c r="O7" s="601"/>
      <c r="P7" s="601"/>
      <c r="Q7" s="600"/>
      <c r="R7" s="600"/>
      <c r="S7" s="600"/>
      <c r="T7" s="600"/>
      <c r="U7" s="600"/>
      <c r="V7" s="600"/>
      <c r="W7" s="600"/>
      <c r="X7" s="600"/>
      <c r="Y7" s="600"/>
      <c r="Z7" s="600"/>
      <c r="AA7" s="600"/>
      <c r="AB7" s="600"/>
      <c r="AC7" s="600"/>
      <c r="AD7" s="600"/>
      <c r="AE7" s="600"/>
    </row>
    <row r="8" spans="1:31" ht="15" thickBot="1" x14ac:dyDescent="0.4">
      <c r="A8" s="61"/>
      <c r="B8" s="843"/>
      <c r="C8" s="419" t="s">
        <v>1</v>
      </c>
      <c r="D8" s="351">
        <v>0</v>
      </c>
      <c r="E8" s="825"/>
      <c r="G8" s="600"/>
      <c r="H8" s="600"/>
      <c r="I8" s="600"/>
      <c r="J8" s="600"/>
      <c r="K8" s="600"/>
      <c r="L8" s="601"/>
      <c r="M8" s="601"/>
      <c r="N8" s="601"/>
      <c r="O8" s="601"/>
      <c r="P8" s="601"/>
      <c r="Q8" s="600"/>
      <c r="R8" s="600"/>
      <c r="S8" s="600"/>
      <c r="T8" s="600"/>
      <c r="U8" s="600"/>
      <c r="V8" s="600"/>
      <c r="W8" s="600"/>
      <c r="X8" s="600"/>
      <c r="Y8" s="600"/>
      <c r="Z8" s="600"/>
      <c r="AA8" s="600"/>
      <c r="AB8" s="600"/>
      <c r="AC8" s="600"/>
      <c r="AD8" s="600"/>
      <c r="AE8" s="600"/>
    </row>
    <row r="9" spans="1:31" x14ac:dyDescent="0.35">
      <c r="A9" s="61">
        <v>2</v>
      </c>
      <c r="B9" s="850" t="s">
        <v>676</v>
      </c>
      <c r="C9" s="262" t="s">
        <v>89</v>
      </c>
      <c r="D9" s="135">
        <v>30</v>
      </c>
      <c r="E9" s="824"/>
      <c r="F9" s="185"/>
      <c r="G9" s="613"/>
      <c r="H9" s="613"/>
      <c r="I9" s="613"/>
      <c r="J9" s="613"/>
      <c r="K9" s="613"/>
      <c r="L9" s="625"/>
      <c r="M9" s="625"/>
      <c r="N9" s="625"/>
      <c r="O9" s="601"/>
      <c r="P9" s="601"/>
      <c r="Q9" s="600"/>
      <c r="R9" s="600"/>
      <c r="S9" s="600"/>
      <c r="T9" s="600"/>
      <c r="U9" s="600"/>
      <c r="V9" s="600"/>
      <c r="W9" s="600"/>
      <c r="X9" s="600"/>
      <c r="Y9" s="600"/>
      <c r="Z9" s="600"/>
      <c r="AA9" s="600"/>
      <c r="AB9" s="600"/>
      <c r="AC9" s="600"/>
      <c r="AD9" s="600"/>
      <c r="AE9" s="600"/>
    </row>
    <row r="10" spans="1:31" x14ac:dyDescent="0.35">
      <c r="A10" s="61"/>
      <c r="B10" s="850"/>
      <c r="C10" s="133" t="s">
        <v>90</v>
      </c>
      <c r="D10" s="290">
        <v>20</v>
      </c>
      <c r="E10" s="827"/>
      <c r="F10" s="185"/>
      <c r="G10" s="613"/>
      <c r="H10" s="613"/>
      <c r="I10" s="613"/>
      <c r="J10" s="613"/>
      <c r="K10" s="613"/>
      <c r="L10" s="625"/>
      <c r="M10" s="625"/>
      <c r="N10" s="625"/>
      <c r="O10" s="601"/>
      <c r="P10" s="601"/>
      <c r="Q10" s="600"/>
      <c r="R10" s="600"/>
      <c r="S10" s="600"/>
      <c r="T10" s="600"/>
      <c r="U10" s="600"/>
      <c r="V10" s="600"/>
      <c r="W10" s="600"/>
      <c r="X10" s="600"/>
      <c r="Y10" s="600"/>
      <c r="Z10" s="600"/>
      <c r="AA10" s="600"/>
      <c r="AB10" s="600"/>
      <c r="AC10" s="600"/>
      <c r="AD10" s="600"/>
      <c r="AE10" s="600"/>
    </row>
    <row r="11" spans="1:31" x14ac:dyDescent="0.35">
      <c r="A11" s="61"/>
      <c r="B11" s="850"/>
      <c r="C11" s="263" t="s">
        <v>23</v>
      </c>
      <c r="D11" s="134">
        <v>0</v>
      </c>
      <c r="E11" s="827"/>
      <c r="F11" s="185"/>
      <c r="G11" s="613"/>
      <c r="H11" s="613"/>
      <c r="I11" s="613"/>
      <c r="J11" s="613"/>
      <c r="K11" s="613"/>
      <c r="L11" s="625"/>
      <c r="M11" s="625"/>
      <c r="N11" s="625"/>
      <c r="O11" s="601"/>
      <c r="P11" s="601"/>
      <c r="Q11" s="600"/>
      <c r="R11" s="600"/>
      <c r="S11" s="600"/>
      <c r="T11" s="600"/>
      <c r="U11" s="600"/>
      <c r="V11" s="600"/>
      <c r="W11" s="600"/>
      <c r="X11" s="600"/>
      <c r="Y11" s="600"/>
      <c r="Z11" s="600"/>
      <c r="AA11" s="600"/>
      <c r="AB11" s="600"/>
      <c r="AC11" s="600"/>
      <c r="AD11" s="600"/>
      <c r="AE11" s="600"/>
    </row>
    <row r="12" spans="1:31" ht="15" thickBot="1" x14ac:dyDescent="0.4">
      <c r="A12" s="61"/>
      <c r="B12" s="843"/>
      <c r="C12" s="346" t="s">
        <v>672</v>
      </c>
      <c r="D12" s="351">
        <v>0</v>
      </c>
      <c r="E12" s="825"/>
      <c r="F12" s="185"/>
      <c r="G12" s="613"/>
      <c r="H12" s="613"/>
      <c r="I12" s="613"/>
      <c r="J12" s="613"/>
      <c r="K12" s="613"/>
      <c r="L12" s="625"/>
      <c r="M12" s="625"/>
      <c r="N12" s="625"/>
      <c r="O12" s="601"/>
      <c r="P12" s="601"/>
      <c r="Q12" s="600"/>
      <c r="R12" s="600"/>
      <c r="S12" s="600"/>
      <c r="T12" s="600"/>
      <c r="U12" s="600"/>
      <c r="V12" s="600"/>
      <c r="W12" s="600"/>
      <c r="X12" s="600"/>
      <c r="Y12" s="600"/>
      <c r="Z12" s="600"/>
      <c r="AA12" s="600"/>
      <c r="AB12" s="600"/>
      <c r="AC12" s="600"/>
      <c r="AD12" s="600"/>
      <c r="AE12" s="600"/>
    </row>
    <row r="13" spans="1:31" x14ac:dyDescent="0.35">
      <c r="A13" s="61">
        <v>3</v>
      </c>
      <c r="B13" s="850" t="s">
        <v>677</v>
      </c>
      <c r="C13" s="262" t="s">
        <v>89</v>
      </c>
      <c r="D13" s="421">
        <v>30</v>
      </c>
      <c r="E13" s="824"/>
      <c r="G13" s="600"/>
      <c r="H13" s="600"/>
      <c r="I13" s="600"/>
      <c r="J13" s="600"/>
      <c r="K13" s="600"/>
      <c r="L13" s="601"/>
      <c r="M13" s="601"/>
      <c r="N13" s="601"/>
      <c r="O13" s="601"/>
      <c r="P13" s="601"/>
      <c r="Q13" s="600"/>
      <c r="R13" s="600"/>
      <c r="S13" s="600"/>
      <c r="T13" s="600"/>
      <c r="U13" s="600"/>
      <c r="V13" s="600"/>
      <c r="W13" s="600"/>
      <c r="X13" s="600"/>
      <c r="Y13" s="600"/>
      <c r="Z13" s="600"/>
      <c r="AA13" s="600"/>
      <c r="AB13" s="600"/>
      <c r="AC13" s="600"/>
      <c r="AD13" s="600"/>
      <c r="AE13" s="600"/>
    </row>
    <row r="14" spans="1:31" x14ac:dyDescent="0.35">
      <c r="A14" s="61"/>
      <c r="B14" s="850"/>
      <c r="C14" s="133" t="s">
        <v>90</v>
      </c>
      <c r="D14" s="134">
        <v>20</v>
      </c>
      <c r="E14" s="827"/>
      <c r="G14" s="600"/>
      <c r="H14" s="600"/>
      <c r="I14" s="600"/>
      <c r="J14" s="600"/>
      <c r="K14" s="600"/>
      <c r="L14" s="601"/>
      <c r="M14" s="601"/>
      <c r="N14" s="601"/>
      <c r="O14" s="601"/>
      <c r="P14" s="601"/>
      <c r="Q14" s="600"/>
      <c r="R14" s="600"/>
      <c r="S14" s="600"/>
      <c r="T14" s="600"/>
      <c r="U14" s="600"/>
      <c r="V14" s="600"/>
      <c r="W14" s="600"/>
      <c r="X14" s="600"/>
      <c r="Y14" s="600"/>
      <c r="Z14" s="600"/>
      <c r="AA14" s="600"/>
      <c r="AB14" s="600"/>
      <c r="AC14" s="600"/>
      <c r="AD14" s="600"/>
      <c r="AE14" s="600"/>
    </row>
    <row r="15" spans="1:31" x14ac:dyDescent="0.35">
      <c r="A15" s="61"/>
      <c r="B15" s="850"/>
      <c r="C15" s="263" t="s">
        <v>23</v>
      </c>
      <c r="D15" s="421">
        <v>0</v>
      </c>
      <c r="E15" s="822"/>
      <c r="G15" s="600"/>
      <c r="H15" s="600"/>
      <c r="I15" s="600"/>
      <c r="J15" s="600"/>
      <c r="K15" s="600"/>
      <c r="L15" s="601"/>
      <c r="M15" s="601"/>
      <c r="N15" s="601"/>
      <c r="O15" s="601"/>
      <c r="P15" s="601"/>
      <c r="Q15" s="600"/>
      <c r="R15" s="600"/>
      <c r="S15" s="600"/>
      <c r="T15" s="600"/>
      <c r="U15" s="600"/>
      <c r="V15" s="600"/>
      <c r="W15" s="600"/>
      <c r="X15" s="600"/>
      <c r="Y15" s="600"/>
      <c r="Z15" s="600"/>
      <c r="AA15" s="600"/>
      <c r="AB15" s="600"/>
      <c r="AC15" s="600"/>
      <c r="AD15" s="600"/>
      <c r="AE15" s="600"/>
    </row>
    <row r="16" spans="1:31" ht="15" thickBot="1" x14ac:dyDescent="0.4">
      <c r="A16" s="61"/>
      <c r="B16" s="843"/>
      <c r="C16" s="346" t="s">
        <v>673</v>
      </c>
      <c r="D16" s="420">
        <v>0</v>
      </c>
      <c r="E16" s="825"/>
      <c r="G16" s="600"/>
      <c r="H16" s="600"/>
      <c r="I16" s="600"/>
      <c r="J16" s="600"/>
      <c r="K16" s="600"/>
      <c r="L16" s="601"/>
      <c r="M16" s="601"/>
      <c r="N16" s="601"/>
      <c r="O16" s="601"/>
      <c r="P16" s="601"/>
      <c r="Q16" s="600"/>
      <c r="R16" s="600"/>
      <c r="S16" s="600"/>
      <c r="T16" s="600"/>
      <c r="U16" s="600"/>
      <c r="V16" s="600"/>
      <c r="W16" s="600"/>
      <c r="X16" s="600"/>
      <c r="Y16" s="600"/>
      <c r="Z16" s="600"/>
      <c r="AA16" s="600"/>
      <c r="AB16" s="600"/>
      <c r="AC16" s="600"/>
      <c r="AD16" s="600"/>
      <c r="AE16" s="600"/>
    </row>
    <row r="17" spans="1:31" x14ac:dyDescent="0.35">
      <c r="A17" s="61"/>
      <c r="B17" s="451"/>
      <c r="C17" s="452"/>
      <c r="D17" s="368" t="s">
        <v>694</v>
      </c>
      <c r="E17" s="596">
        <f>SUM(E6:E16)</f>
        <v>0</v>
      </c>
      <c r="G17" s="600"/>
      <c r="H17" s="600"/>
      <c r="I17" s="600"/>
      <c r="J17" s="600"/>
      <c r="K17" s="600"/>
      <c r="L17" s="601"/>
      <c r="M17" s="601"/>
      <c r="N17" s="601"/>
      <c r="O17" s="601"/>
      <c r="P17" s="601"/>
      <c r="Q17" s="600"/>
      <c r="R17" s="600"/>
      <c r="S17" s="600"/>
      <c r="T17" s="600"/>
      <c r="U17" s="600"/>
      <c r="V17" s="600"/>
      <c r="W17" s="600"/>
      <c r="X17" s="600"/>
      <c r="Y17" s="600"/>
      <c r="Z17" s="600"/>
      <c r="AA17" s="600"/>
      <c r="AB17" s="600"/>
      <c r="AC17" s="600"/>
      <c r="AD17" s="600"/>
      <c r="AE17" s="600"/>
    </row>
    <row r="18" spans="1:31" ht="19.5" customHeight="1" x14ac:dyDescent="0.35">
      <c r="A18" s="61">
        <v>4</v>
      </c>
      <c r="B18" s="823" t="s">
        <v>270</v>
      </c>
      <c r="C18" s="153" t="s">
        <v>7</v>
      </c>
      <c r="D18" s="78">
        <v>40</v>
      </c>
      <c r="E18" s="827"/>
      <c r="G18" s="600"/>
      <c r="H18" s="600"/>
      <c r="I18" s="600"/>
      <c r="J18" s="600"/>
      <c r="K18" s="600"/>
      <c r="L18" s="601"/>
      <c r="M18" s="601"/>
      <c r="N18" s="601"/>
      <c r="O18" s="601"/>
      <c r="P18" s="601"/>
      <c r="Q18" s="600"/>
      <c r="R18" s="600"/>
      <c r="S18" s="600"/>
      <c r="T18" s="600"/>
      <c r="U18" s="600"/>
      <c r="V18" s="600"/>
      <c r="W18" s="600"/>
      <c r="X18" s="600"/>
      <c r="Y18" s="600"/>
      <c r="Z18" s="600"/>
      <c r="AA18" s="600"/>
      <c r="AB18" s="600"/>
      <c r="AC18" s="600"/>
      <c r="AD18" s="600"/>
      <c r="AE18" s="600"/>
    </row>
    <row r="19" spans="1:31" ht="19.5" customHeight="1" x14ac:dyDescent="0.35">
      <c r="A19" s="61"/>
      <c r="B19" s="815"/>
      <c r="C19" s="69" t="s">
        <v>8</v>
      </c>
      <c r="D19" s="70">
        <v>20</v>
      </c>
      <c r="E19" s="827"/>
      <c r="G19" s="600"/>
      <c r="H19" s="600"/>
      <c r="I19" s="600"/>
      <c r="J19" s="600"/>
      <c r="K19" s="600"/>
      <c r="L19" s="601"/>
      <c r="M19" s="601"/>
      <c r="N19" s="601"/>
      <c r="O19" s="601"/>
      <c r="P19" s="601"/>
      <c r="Q19" s="600"/>
      <c r="R19" s="600"/>
      <c r="S19" s="600"/>
      <c r="T19" s="600"/>
      <c r="U19" s="600"/>
      <c r="V19" s="600"/>
      <c r="W19" s="600"/>
      <c r="X19" s="600"/>
      <c r="Y19" s="600"/>
      <c r="Z19" s="600"/>
      <c r="AA19" s="600"/>
      <c r="AB19" s="600"/>
      <c r="AC19" s="600"/>
      <c r="AD19" s="600"/>
      <c r="AE19" s="600"/>
    </row>
    <row r="20" spans="1:31" ht="23.25" customHeight="1" thickBot="1" x14ac:dyDescent="0.4">
      <c r="A20" s="61"/>
      <c r="B20" s="816"/>
      <c r="C20" s="314" t="s">
        <v>6</v>
      </c>
      <c r="D20" s="311">
        <v>0</v>
      </c>
      <c r="E20" s="825"/>
      <c r="G20" s="600"/>
      <c r="H20" s="600"/>
      <c r="I20" s="600"/>
      <c r="J20" s="600"/>
      <c r="K20" s="600"/>
      <c r="L20" s="601"/>
      <c r="M20" s="601"/>
      <c r="N20" s="601"/>
      <c r="O20" s="601"/>
      <c r="P20" s="601"/>
      <c r="Q20" s="600"/>
      <c r="R20" s="600"/>
      <c r="S20" s="600"/>
      <c r="T20" s="600"/>
      <c r="U20" s="600"/>
      <c r="V20" s="600"/>
      <c r="W20" s="600"/>
      <c r="X20" s="600"/>
      <c r="Y20" s="600"/>
      <c r="Z20" s="600"/>
      <c r="AA20" s="600"/>
      <c r="AB20" s="600"/>
      <c r="AC20" s="600"/>
      <c r="AD20" s="600"/>
      <c r="AE20" s="600"/>
    </row>
    <row r="21" spans="1:31" ht="16.5" customHeight="1" x14ac:dyDescent="0.35">
      <c r="A21" s="61">
        <v>5</v>
      </c>
      <c r="B21" s="815" t="s">
        <v>271</v>
      </c>
      <c r="C21" s="169" t="s">
        <v>7</v>
      </c>
      <c r="D21" s="80">
        <v>0</v>
      </c>
      <c r="E21" s="824"/>
      <c r="G21" s="600"/>
      <c r="H21" s="600"/>
      <c r="I21" s="600"/>
      <c r="J21" s="600"/>
      <c r="K21" s="600"/>
      <c r="L21" s="601"/>
      <c r="M21" s="601"/>
      <c r="N21" s="601"/>
      <c r="O21" s="601"/>
      <c r="P21" s="601"/>
      <c r="Q21" s="600"/>
      <c r="R21" s="600"/>
      <c r="S21" s="600"/>
      <c r="T21" s="600"/>
      <c r="U21" s="600"/>
      <c r="V21" s="600"/>
      <c r="W21" s="600"/>
      <c r="X21" s="600"/>
      <c r="Y21" s="600"/>
      <c r="Z21" s="600"/>
      <c r="AA21" s="600"/>
      <c r="AB21" s="600"/>
      <c r="AC21" s="600"/>
      <c r="AD21" s="600"/>
      <c r="AE21" s="600"/>
    </row>
    <row r="22" spans="1:31" x14ac:dyDescent="0.35">
      <c r="A22" s="61"/>
      <c r="B22" s="815"/>
      <c r="C22" s="83" t="s">
        <v>8</v>
      </c>
      <c r="D22" s="70">
        <v>10</v>
      </c>
      <c r="E22" s="827"/>
      <c r="G22" s="600"/>
      <c r="H22" s="600"/>
      <c r="I22" s="600"/>
      <c r="J22" s="600"/>
      <c r="K22" s="600"/>
      <c r="L22" s="601"/>
      <c r="M22" s="601"/>
      <c r="N22" s="601"/>
      <c r="O22" s="601"/>
      <c r="P22" s="601"/>
      <c r="Q22" s="600"/>
      <c r="R22" s="600"/>
      <c r="S22" s="600"/>
      <c r="T22" s="600"/>
      <c r="U22" s="600"/>
      <c r="V22" s="600"/>
      <c r="W22" s="600"/>
      <c r="X22" s="600"/>
      <c r="Y22" s="600"/>
      <c r="Z22" s="600"/>
      <c r="AA22" s="600"/>
      <c r="AB22" s="600"/>
      <c r="AC22" s="600"/>
      <c r="AD22" s="600"/>
      <c r="AE22" s="600"/>
    </row>
    <row r="23" spans="1:31" ht="33" customHeight="1" thickBot="1" x14ac:dyDescent="0.4">
      <c r="A23" s="61"/>
      <c r="B23" s="816"/>
      <c r="C23" s="314" t="s">
        <v>6</v>
      </c>
      <c r="D23" s="311">
        <v>30</v>
      </c>
      <c r="E23" s="825"/>
      <c r="G23" s="600"/>
      <c r="H23" s="600"/>
      <c r="I23" s="600"/>
      <c r="J23" s="600"/>
      <c r="K23" s="600"/>
      <c r="L23" s="601"/>
      <c r="M23" s="601"/>
      <c r="N23" s="601"/>
      <c r="O23" s="601"/>
      <c r="P23" s="601"/>
      <c r="Q23" s="600"/>
      <c r="R23" s="600"/>
      <c r="S23" s="600"/>
      <c r="T23" s="600"/>
      <c r="U23" s="600"/>
      <c r="V23" s="600"/>
      <c r="W23" s="600"/>
      <c r="X23" s="600"/>
      <c r="Y23" s="600"/>
      <c r="Z23" s="600"/>
      <c r="AA23" s="600"/>
      <c r="AB23" s="600"/>
      <c r="AC23" s="600"/>
      <c r="AD23" s="600"/>
      <c r="AE23" s="600"/>
    </row>
    <row r="24" spans="1:31" ht="14.25" customHeight="1" x14ac:dyDescent="0.35">
      <c r="A24" s="61">
        <v>6</v>
      </c>
      <c r="B24" s="815" t="s">
        <v>72</v>
      </c>
      <c r="C24" s="169" t="s">
        <v>62</v>
      </c>
      <c r="D24" s="80">
        <v>0</v>
      </c>
      <c r="E24" s="824"/>
      <c r="G24" s="600"/>
      <c r="H24" s="600"/>
      <c r="I24" s="600"/>
      <c r="J24" s="600"/>
      <c r="K24" s="600"/>
      <c r="L24" s="601"/>
      <c r="M24" s="601"/>
      <c r="N24" s="601"/>
      <c r="O24" s="601"/>
      <c r="P24" s="601"/>
      <c r="Q24" s="600"/>
      <c r="R24" s="600"/>
      <c r="S24" s="600"/>
      <c r="T24" s="600"/>
      <c r="U24" s="600"/>
      <c r="V24" s="600"/>
      <c r="W24" s="600"/>
      <c r="X24" s="600"/>
      <c r="Y24" s="600"/>
      <c r="Z24" s="600"/>
      <c r="AA24" s="600"/>
      <c r="AB24" s="600"/>
      <c r="AC24" s="600"/>
      <c r="AD24" s="600"/>
      <c r="AE24" s="600"/>
    </row>
    <row r="25" spans="1:31" x14ac:dyDescent="0.35">
      <c r="A25" s="61"/>
      <c r="B25" s="815"/>
      <c r="C25" s="69" t="s">
        <v>63</v>
      </c>
      <c r="D25" s="73">
        <v>20</v>
      </c>
      <c r="E25" s="827"/>
      <c r="G25" s="600"/>
      <c r="H25" s="600"/>
      <c r="I25" s="600"/>
      <c r="J25" s="600"/>
      <c r="K25" s="600"/>
      <c r="L25" s="601"/>
      <c r="M25" s="601"/>
      <c r="N25" s="601"/>
      <c r="O25" s="601"/>
      <c r="P25" s="601"/>
      <c r="Q25" s="600"/>
      <c r="R25" s="600"/>
      <c r="S25" s="600"/>
      <c r="T25" s="600"/>
      <c r="U25" s="600"/>
      <c r="V25" s="600"/>
      <c r="W25" s="600"/>
      <c r="X25" s="600"/>
      <c r="Y25" s="600"/>
      <c r="Z25" s="600"/>
      <c r="AA25" s="600"/>
      <c r="AB25" s="600"/>
      <c r="AC25" s="600"/>
      <c r="AD25" s="600"/>
      <c r="AE25" s="600"/>
    </row>
    <row r="26" spans="1:31" ht="15" thickBot="1" x14ac:dyDescent="0.4">
      <c r="A26" s="61"/>
      <c r="B26" s="816"/>
      <c r="C26" s="314" t="s">
        <v>64</v>
      </c>
      <c r="D26" s="321">
        <v>40</v>
      </c>
      <c r="E26" s="825"/>
      <c r="G26" s="600"/>
      <c r="H26" s="600"/>
      <c r="I26" s="600"/>
      <c r="J26" s="600"/>
      <c r="K26" s="600"/>
      <c r="L26" s="601"/>
      <c r="M26" s="601"/>
      <c r="N26" s="601"/>
      <c r="O26" s="601"/>
      <c r="P26" s="601"/>
      <c r="Q26" s="600"/>
      <c r="R26" s="600"/>
      <c r="S26" s="600"/>
      <c r="T26" s="600"/>
      <c r="U26" s="600"/>
      <c r="V26" s="600"/>
      <c r="W26" s="600"/>
      <c r="X26" s="600"/>
      <c r="Y26" s="600"/>
      <c r="Z26" s="600"/>
      <c r="AA26" s="600"/>
      <c r="AB26" s="600"/>
      <c r="AC26" s="600"/>
      <c r="AD26" s="600"/>
      <c r="AE26" s="600"/>
    </row>
    <row r="27" spans="1:31" ht="15" thickBot="1" x14ac:dyDescent="0.4">
      <c r="D27" s="149" t="s">
        <v>679</v>
      </c>
      <c r="E27" s="597">
        <f>SUM(E18:E26)</f>
        <v>0</v>
      </c>
      <c r="F27" s="86"/>
      <c r="G27" s="600"/>
      <c r="H27" s="600"/>
      <c r="I27" s="600"/>
      <c r="J27" s="600"/>
      <c r="K27" s="600"/>
      <c r="L27" s="601"/>
      <c r="M27" s="601"/>
      <c r="N27" s="601"/>
      <c r="O27" s="601"/>
      <c r="P27" s="601"/>
      <c r="Q27" s="600"/>
      <c r="R27" s="600"/>
      <c r="S27" s="600"/>
      <c r="T27" s="600"/>
      <c r="U27" s="600"/>
      <c r="V27" s="600"/>
      <c r="W27" s="600"/>
      <c r="X27" s="600"/>
      <c r="Y27" s="600"/>
      <c r="Z27" s="600"/>
      <c r="AA27" s="600"/>
      <c r="AB27" s="600"/>
      <c r="AC27" s="600"/>
      <c r="AD27" s="600"/>
      <c r="AE27" s="600"/>
    </row>
    <row r="28" spans="1:31" ht="15" thickBot="1" x14ac:dyDescent="0.4">
      <c r="D28" s="187" t="s">
        <v>680</v>
      </c>
      <c r="E28" s="597">
        <f>SUM(E27,E17)</f>
        <v>0</v>
      </c>
      <c r="F28" s="86"/>
      <c r="G28" s="600"/>
      <c r="H28" s="600"/>
      <c r="I28" s="600"/>
      <c r="J28" s="600"/>
      <c r="K28" s="600"/>
      <c r="L28" s="601"/>
      <c r="M28" s="601"/>
      <c r="N28" s="601"/>
      <c r="O28" s="601"/>
      <c r="P28" s="601"/>
      <c r="Q28" s="600"/>
      <c r="R28" s="600"/>
      <c r="S28" s="600"/>
      <c r="T28" s="600"/>
      <c r="U28" s="600"/>
      <c r="V28" s="600"/>
      <c r="W28" s="600"/>
      <c r="X28" s="600"/>
      <c r="Y28" s="600"/>
      <c r="Z28" s="600"/>
      <c r="AA28" s="600"/>
      <c r="AB28" s="600"/>
      <c r="AC28" s="600"/>
      <c r="AD28" s="600"/>
      <c r="AE28" s="600"/>
    </row>
    <row r="29" spans="1:31" ht="76.5" customHeight="1" x14ac:dyDescent="0.35">
      <c r="G29" s="600"/>
      <c r="H29" s="600"/>
      <c r="I29" s="600"/>
      <c r="J29" s="600"/>
      <c r="K29" s="600"/>
      <c r="L29" s="601"/>
      <c r="M29" s="601"/>
      <c r="N29" s="601"/>
      <c r="O29" s="601"/>
      <c r="P29" s="601"/>
      <c r="Q29" s="600"/>
      <c r="R29" s="600"/>
      <c r="S29" s="600"/>
      <c r="T29" s="600"/>
      <c r="U29" s="600"/>
      <c r="V29" s="600"/>
      <c r="W29" s="600"/>
      <c r="X29" s="600"/>
      <c r="Y29" s="600"/>
      <c r="Z29" s="600"/>
      <c r="AA29" s="600"/>
      <c r="AB29" s="600"/>
      <c r="AC29" s="600"/>
      <c r="AD29" s="600"/>
      <c r="AE29" s="600"/>
    </row>
    <row r="30" spans="1:31" x14ac:dyDescent="0.35">
      <c r="A30" s="600"/>
      <c r="B30" s="631"/>
      <c r="C30" s="633"/>
      <c r="D30" s="633"/>
      <c r="E30" s="600"/>
      <c r="F30" s="600"/>
      <c r="G30" s="600"/>
      <c r="H30" s="600"/>
      <c r="I30" s="600"/>
      <c r="J30" s="600"/>
      <c r="K30" s="600"/>
      <c r="L30" s="601"/>
      <c r="M30" s="601"/>
      <c r="N30" s="601"/>
      <c r="O30" s="601"/>
      <c r="P30" s="601"/>
      <c r="Q30" s="600"/>
      <c r="R30" s="600"/>
      <c r="S30" s="600"/>
      <c r="T30" s="600"/>
      <c r="U30" s="600"/>
      <c r="V30" s="600"/>
      <c r="W30" s="600"/>
      <c r="X30" s="600"/>
      <c r="Y30" s="600"/>
      <c r="Z30" s="600"/>
      <c r="AA30" s="600"/>
      <c r="AB30" s="600"/>
      <c r="AC30" s="600"/>
      <c r="AD30" s="600"/>
      <c r="AE30" s="600"/>
    </row>
    <row r="31" spans="1:31" x14ac:dyDescent="0.35">
      <c r="A31" s="600"/>
      <c r="B31" s="631"/>
      <c r="C31" s="633"/>
      <c r="D31" s="633"/>
      <c r="E31" s="600"/>
      <c r="F31" s="600"/>
      <c r="G31" s="600"/>
      <c r="H31" s="600"/>
      <c r="I31" s="600"/>
      <c r="J31" s="600"/>
      <c r="K31" s="600"/>
      <c r="L31" s="601"/>
      <c r="M31" s="601"/>
      <c r="N31" s="601"/>
      <c r="O31" s="601"/>
      <c r="P31" s="601"/>
      <c r="Q31" s="600"/>
      <c r="R31" s="600"/>
      <c r="S31" s="600"/>
      <c r="T31" s="600"/>
      <c r="U31" s="600"/>
      <c r="V31" s="600"/>
      <c r="W31" s="600"/>
      <c r="X31" s="600"/>
      <c r="Y31" s="600"/>
      <c r="Z31" s="600"/>
      <c r="AA31" s="600"/>
      <c r="AB31" s="600"/>
      <c r="AC31" s="600"/>
      <c r="AD31" s="600"/>
      <c r="AE31" s="600"/>
    </row>
    <row r="32" spans="1:31" x14ac:dyDescent="0.35">
      <c r="A32" s="600"/>
      <c r="B32" s="631"/>
      <c r="C32" s="633"/>
      <c r="D32" s="633"/>
      <c r="E32" s="600"/>
      <c r="F32" s="600"/>
      <c r="G32" s="600"/>
      <c r="H32" s="600"/>
      <c r="I32" s="600"/>
      <c r="J32" s="600"/>
      <c r="K32" s="600"/>
      <c r="L32" s="601"/>
      <c r="M32" s="601"/>
      <c r="N32" s="601"/>
      <c r="O32" s="601"/>
      <c r="P32" s="601"/>
      <c r="Q32" s="600"/>
      <c r="R32" s="600"/>
      <c r="S32" s="600"/>
      <c r="T32" s="600"/>
      <c r="U32" s="600"/>
      <c r="V32" s="600"/>
      <c r="W32" s="600"/>
      <c r="X32" s="600"/>
      <c r="Y32" s="600"/>
      <c r="Z32" s="600"/>
      <c r="AA32" s="600"/>
      <c r="AB32" s="600"/>
      <c r="AC32" s="600"/>
      <c r="AD32" s="600"/>
      <c r="AE32" s="600"/>
    </row>
    <row r="33" spans="1:31" x14ac:dyDescent="0.35">
      <c r="A33" s="600"/>
      <c r="B33" s="635"/>
      <c r="C33" s="633"/>
      <c r="D33" s="633"/>
      <c r="E33" s="600"/>
      <c r="F33" s="600"/>
      <c r="G33" s="600"/>
      <c r="H33" s="600"/>
      <c r="I33" s="600"/>
      <c r="J33" s="600"/>
      <c r="K33" s="600"/>
      <c r="L33" s="601"/>
      <c r="M33" s="601"/>
      <c r="N33" s="601"/>
      <c r="O33" s="601"/>
      <c r="P33" s="601"/>
      <c r="Q33" s="600"/>
      <c r="R33" s="600"/>
      <c r="S33" s="600"/>
      <c r="T33" s="600"/>
      <c r="U33" s="600"/>
      <c r="V33" s="600"/>
      <c r="W33" s="600"/>
      <c r="X33" s="600"/>
      <c r="Y33" s="600"/>
      <c r="Z33" s="600"/>
      <c r="AA33" s="600"/>
      <c r="AB33" s="600"/>
      <c r="AC33" s="600"/>
      <c r="AD33" s="600"/>
      <c r="AE33" s="600"/>
    </row>
    <row r="34" spans="1:31" x14ac:dyDescent="0.35">
      <c r="A34" s="600"/>
      <c r="B34" s="635"/>
      <c r="C34" s="633"/>
      <c r="D34" s="633"/>
      <c r="E34" s="600"/>
      <c r="F34" s="600"/>
      <c r="G34" s="600"/>
      <c r="H34" s="600"/>
      <c r="I34" s="600"/>
      <c r="J34" s="600"/>
      <c r="K34" s="600"/>
      <c r="L34" s="601"/>
      <c r="M34" s="601"/>
      <c r="N34" s="601"/>
      <c r="O34" s="601"/>
      <c r="P34" s="601"/>
      <c r="Q34" s="600"/>
      <c r="R34" s="600"/>
      <c r="S34" s="600"/>
      <c r="T34" s="600"/>
      <c r="U34" s="600"/>
      <c r="V34" s="600"/>
      <c r="W34" s="600"/>
      <c r="X34" s="600"/>
      <c r="Y34" s="600"/>
      <c r="Z34" s="600"/>
      <c r="AA34" s="600"/>
      <c r="AB34" s="600"/>
      <c r="AC34" s="600"/>
      <c r="AD34" s="600"/>
      <c r="AE34" s="600"/>
    </row>
    <row r="35" spans="1:31" ht="36.75" customHeight="1" x14ac:dyDescent="0.35">
      <c r="A35" s="600"/>
      <c r="B35" s="635"/>
      <c r="C35" s="633"/>
      <c r="D35" s="633"/>
      <c r="E35" s="600"/>
      <c r="F35" s="600"/>
      <c r="G35" s="600"/>
      <c r="H35" s="600"/>
      <c r="I35" s="600"/>
      <c r="J35" s="600"/>
      <c r="K35" s="600"/>
      <c r="L35" s="601"/>
      <c r="M35" s="601"/>
      <c r="N35" s="601"/>
      <c r="O35" s="601"/>
      <c r="P35" s="601"/>
      <c r="Q35" s="600"/>
      <c r="R35" s="600"/>
      <c r="S35" s="600"/>
      <c r="T35" s="600"/>
      <c r="U35" s="600"/>
      <c r="V35" s="600"/>
      <c r="W35" s="600"/>
      <c r="X35" s="600"/>
      <c r="Y35" s="600"/>
      <c r="Z35" s="600"/>
      <c r="AA35" s="600"/>
      <c r="AB35" s="600"/>
      <c r="AC35" s="600"/>
      <c r="AD35" s="600"/>
      <c r="AE35" s="600"/>
    </row>
    <row r="36" spans="1:31" x14ac:dyDescent="0.35">
      <c r="A36" s="600"/>
      <c r="B36" s="635"/>
      <c r="C36" s="633"/>
      <c r="D36" s="633"/>
      <c r="E36" s="600"/>
      <c r="F36" s="600"/>
      <c r="G36" s="600"/>
      <c r="H36" s="600"/>
      <c r="I36" s="600"/>
      <c r="J36" s="600"/>
      <c r="K36" s="600"/>
      <c r="L36" s="601"/>
      <c r="M36" s="601"/>
      <c r="N36" s="601"/>
      <c r="O36" s="601"/>
      <c r="P36" s="601"/>
      <c r="Q36" s="600"/>
      <c r="R36" s="600"/>
      <c r="S36" s="600"/>
      <c r="T36" s="600"/>
      <c r="U36" s="600"/>
      <c r="V36" s="600"/>
      <c r="W36" s="600"/>
      <c r="X36" s="600"/>
      <c r="Y36" s="600"/>
      <c r="Z36" s="600"/>
      <c r="AA36" s="600"/>
      <c r="AB36" s="600"/>
      <c r="AC36" s="600"/>
      <c r="AD36" s="600"/>
      <c r="AE36" s="600"/>
    </row>
    <row r="37" spans="1:31" x14ac:dyDescent="0.35">
      <c r="A37" s="600"/>
      <c r="B37" s="635"/>
      <c r="C37" s="633"/>
      <c r="D37" s="633"/>
      <c r="E37" s="600"/>
      <c r="F37" s="600"/>
      <c r="G37" s="600"/>
      <c r="H37" s="600"/>
      <c r="I37" s="600"/>
      <c r="J37" s="600"/>
      <c r="K37" s="600"/>
      <c r="L37" s="601"/>
      <c r="M37" s="601"/>
      <c r="N37" s="601"/>
      <c r="O37" s="601"/>
      <c r="P37" s="601"/>
      <c r="Q37" s="600"/>
      <c r="R37" s="600"/>
      <c r="S37" s="600"/>
      <c r="T37" s="600"/>
      <c r="U37" s="600"/>
      <c r="V37" s="600"/>
      <c r="W37" s="600"/>
      <c r="X37" s="600"/>
      <c r="Y37" s="600"/>
      <c r="Z37" s="600"/>
      <c r="AA37" s="600"/>
      <c r="AB37" s="600"/>
      <c r="AC37" s="600"/>
      <c r="AD37" s="600"/>
      <c r="AE37" s="600"/>
    </row>
    <row r="38" spans="1:31" x14ac:dyDescent="0.35">
      <c r="A38" s="600"/>
      <c r="B38" s="631"/>
      <c r="C38" s="633"/>
      <c r="D38" s="633"/>
      <c r="E38" s="600"/>
      <c r="F38" s="600"/>
      <c r="G38" s="600"/>
      <c r="H38" s="600"/>
      <c r="I38" s="600"/>
      <c r="J38" s="600"/>
      <c r="K38" s="600"/>
      <c r="L38" s="601"/>
      <c r="M38" s="601"/>
      <c r="N38" s="601"/>
      <c r="O38" s="601"/>
      <c r="P38" s="601"/>
      <c r="Q38" s="600"/>
      <c r="R38" s="600"/>
      <c r="S38" s="600"/>
      <c r="T38" s="600"/>
      <c r="U38" s="600"/>
      <c r="V38" s="600"/>
      <c r="W38" s="600"/>
      <c r="X38" s="600"/>
      <c r="Y38" s="600"/>
      <c r="Z38" s="600"/>
      <c r="AA38" s="600"/>
      <c r="AB38" s="600"/>
      <c r="AC38" s="600"/>
      <c r="AD38" s="600"/>
      <c r="AE38" s="600"/>
    </row>
    <row r="39" spans="1:31" x14ac:dyDescent="0.35">
      <c r="A39" s="600"/>
      <c r="B39" s="631"/>
      <c r="C39" s="633"/>
      <c r="D39" s="633"/>
      <c r="E39" s="600"/>
      <c r="F39" s="600"/>
      <c r="G39" s="600"/>
      <c r="H39" s="600"/>
      <c r="I39" s="600"/>
      <c r="J39" s="600"/>
      <c r="K39" s="600"/>
      <c r="L39" s="601"/>
      <c r="M39" s="601"/>
      <c r="N39" s="601"/>
      <c r="O39" s="601"/>
      <c r="P39" s="601"/>
      <c r="Q39" s="600"/>
      <c r="R39" s="600"/>
      <c r="S39" s="600"/>
      <c r="T39" s="600"/>
      <c r="U39" s="600"/>
      <c r="V39" s="600"/>
      <c r="W39" s="600"/>
      <c r="X39" s="600"/>
      <c r="Y39" s="600"/>
      <c r="Z39" s="600"/>
      <c r="AA39" s="600"/>
      <c r="AB39" s="600"/>
      <c r="AC39" s="600"/>
      <c r="AD39" s="600"/>
      <c r="AE39" s="600"/>
    </row>
    <row r="40" spans="1:31" x14ac:dyDescent="0.35">
      <c r="A40" s="600"/>
      <c r="B40" s="631"/>
      <c r="C40" s="633"/>
      <c r="D40" s="633"/>
      <c r="E40" s="600"/>
      <c r="F40" s="600"/>
      <c r="G40" s="600"/>
      <c r="H40" s="600"/>
      <c r="I40" s="600"/>
      <c r="J40" s="600"/>
      <c r="K40" s="600"/>
      <c r="L40" s="601"/>
      <c r="M40" s="601"/>
      <c r="N40" s="601"/>
      <c r="O40" s="601"/>
      <c r="P40" s="601"/>
      <c r="Q40" s="600"/>
      <c r="R40" s="600"/>
      <c r="S40" s="600"/>
      <c r="T40" s="600"/>
      <c r="U40" s="600"/>
      <c r="V40" s="600"/>
      <c r="W40" s="600"/>
      <c r="X40" s="600"/>
      <c r="Y40" s="600"/>
      <c r="Z40" s="600"/>
      <c r="AA40" s="600"/>
      <c r="AB40" s="600"/>
      <c r="AC40" s="600"/>
      <c r="AD40" s="600"/>
      <c r="AE40" s="600"/>
    </row>
    <row r="41" spans="1:31" x14ac:dyDescent="0.35">
      <c r="A41" s="600"/>
      <c r="B41" s="631"/>
      <c r="C41" s="633"/>
      <c r="D41" s="633"/>
      <c r="E41" s="600"/>
      <c r="F41" s="600"/>
      <c r="G41" s="600"/>
      <c r="H41" s="600"/>
      <c r="I41" s="600"/>
      <c r="J41" s="600"/>
      <c r="K41" s="600"/>
      <c r="L41" s="601"/>
      <c r="M41" s="601"/>
      <c r="N41" s="601"/>
      <c r="O41" s="601"/>
      <c r="P41" s="601"/>
      <c r="Q41" s="600"/>
      <c r="R41" s="600"/>
      <c r="S41" s="600"/>
      <c r="T41" s="600"/>
      <c r="U41" s="600"/>
      <c r="V41" s="600"/>
      <c r="W41" s="600"/>
      <c r="X41" s="600"/>
      <c r="Y41" s="600"/>
      <c r="Z41" s="600"/>
      <c r="AA41" s="600"/>
      <c r="AB41" s="600"/>
      <c r="AC41" s="600"/>
      <c r="AD41" s="600"/>
      <c r="AE41" s="600"/>
    </row>
    <row r="42" spans="1:31" x14ac:dyDescent="0.35">
      <c r="A42" s="600"/>
      <c r="B42" s="631"/>
      <c r="C42" s="633"/>
      <c r="D42" s="633"/>
      <c r="E42" s="600"/>
      <c r="F42" s="600"/>
      <c r="G42" s="600"/>
      <c r="H42" s="600"/>
      <c r="I42" s="600"/>
      <c r="J42" s="600"/>
      <c r="K42" s="600"/>
      <c r="L42" s="601"/>
      <c r="M42" s="601"/>
      <c r="N42" s="601"/>
      <c r="O42" s="601"/>
      <c r="P42" s="601"/>
      <c r="Q42" s="600"/>
      <c r="R42" s="600"/>
      <c r="S42" s="600"/>
      <c r="T42" s="600"/>
      <c r="U42" s="600"/>
      <c r="V42" s="600"/>
      <c r="W42" s="600"/>
      <c r="X42" s="600"/>
      <c r="Y42" s="600"/>
      <c r="Z42" s="600"/>
      <c r="AA42" s="600"/>
      <c r="AB42" s="600"/>
      <c r="AC42" s="600"/>
      <c r="AD42" s="600"/>
      <c r="AE42" s="600"/>
    </row>
    <row r="43" spans="1:31" x14ac:dyDescent="0.35">
      <c r="A43" s="600"/>
      <c r="B43" s="631"/>
      <c r="C43" s="633"/>
      <c r="D43" s="633"/>
      <c r="E43" s="600"/>
      <c r="F43" s="600"/>
      <c r="G43" s="600"/>
      <c r="H43" s="600"/>
      <c r="I43" s="600"/>
      <c r="J43" s="600"/>
      <c r="K43" s="600"/>
      <c r="L43" s="601"/>
      <c r="M43" s="601"/>
      <c r="N43" s="601"/>
      <c r="O43" s="601"/>
      <c r="P43" s="601"/>
      <c r="Q43" s="600"/>
      <c r="R43" s="600"/>
      <c r="S43" s="600"/>
      <c r="T43" s="600"/>
      <c r="U43" s="600"/>
      <c r="V43" s="600"/>
      <c r="W43" s="600"/>
      <c r="X43" s="600"/>
      <c r="Y43" s="600"/>
      <c r="Z43" s="600"/>
      <c r="AA43" s="600"/>
      <c r="AB43" s="600"/>
      <c r="AC43" s="600"/>
      <c r="AD43" s="600"/>
      <c r="AE43" s="600"/>
    </row>
    <row r="44" spans="1:31" x14ac:dyDescent="0.35">
      <c r="A44" s="600"/>
      <c r="B44" s="631"/>
      <c r="C44" s="633"/>
      <c r="D44" s="633"/>
      <c r="E44" s="600"/>
      <c r="F44" s="600"/>
      <c r="G44" s="600"/>
      <c r="H44" s="600"/>
      <c r="I44" s="600"/>
      <c r="J44" s="600"/>
      <c r="K44" s="600"/>
      <c r="L44" s="601"/>
      <c r="M44" s="601"/>
      <c r="N44" s="601"/>
      <c r="O44" s="601"/>
      <c r="P44" s="601"/>
      <c r="Q44" s="600"/>
      <c r="R44" s="600"/>
      <c r="S44" s="600"/>
      <c r="T44" s="600"/>
      <c r="U44" s="600"/>
      <c r="V44" s="600"/>
      <c r="W44" s="600"/>
      <c r="X44" s="600"/>
      <c r="Y44" s="600"/>
      <c r="Z44" s="600"/>
      <c r="AA44" s="600"/>
      <c r="AB44" s="600"/>
      <c r="AC44" s="600"/>
      <c r="AD44" s="600"/>
      <c r="AE44" s="600"/>
    </row>
    <row r="45" spans="1:31" x14ac:dyDescent="0.35">
      <c r="A45" s="600"/>
      <c r="B45" s="631"/>
      <c r="C45" s="633"/>
      <c r="D45" s="633"/>
      <c r="E45" s="600"/>
      <c r="F45" s="600"/>
      <c r="G45" s="600"/>
      <c r="H45" s="600"/>
      <c r="I45" s="600"/>
      <c r="J45" s="600"/>
      <c r="K45" s="600"/>
      <c r="L45" s="601"/>
      <c r="M45" s="601"/>
      <c r="N45" s="601"/>
      <c r="O45" s="601"/>
      <c r="P45" s="601"/>
      <c r="Q45" s="600"/>
      <c r="R45" s="600"/>
      <c r="S45" s="600"/>
      <c r="T45" s="600"/>
      <c r="U45" s="600"/>
      <c r="V45" s="600"/>
      <c r="W45" s="600"/>
      <c r="X45" s="600"/>
      <c r="Y45" s="600"/>
      <c r="Z45" s="600"/>
      <c r="AA45" s="600"/>
      <c r="AB45" s="600"/>
      <c r="AC45" s="600"/>
      <c r="AD45" s="600"/>
      <c r="AE45" s="600"/>
    </row>
    <row r="46" spans="1:31" x14ac:dyDescent="0.35">
      <c r="A46" s="600"/>
      <c r="B46" s="631"/>
      <c r="C46" s="633"/>
      <c r="D46" s="633"/>
      <c r="E46" s="600"/>
      <c r="F46" s="600"/>
      <c r="G46" s="600"/>
      <c r="H46" s="600"/>
      <c r="I46" s="600"/>
      <c r="J46" s="600"/>
      <c r="K46" s="600"/>
      <c r="L46" s="601"/>
      <c r="M46" s="601"/>
      <c r="N46" s="601"/>
      <c r="O46" s="601"/>
      <c r="P46" s="601"/>
      <c r="Q46" s="600"/>
      <c r="R46" s="600"/>
      <c r="S46" s="600"/>
      <c r="T46" s="600"/>
      <c r="U46" s="600"/>
      <c r="V46" s="600"/>
      <c r="W46" s="600"/>
      <c r="X46" s="600"/>
      <c r="Y46" s="600"/>
      <c r="Z46" s="600"/>
      <c r="AA46" s="600"/>
      <c r="AB46" s="600"/>
      <c r="AC46" s="600"/>
      <c r="AD46" s="600"/>
      <c r="AE46" s="600"/>
    </row>
    <row r="47" spans="1:31" x14ac:dyDescent="0.35">
      <c r="A47" s="600"/>
      <c r="B47" s="631"/>
      <c r="C47" s="633"/>
      <c r="D47" s="633"/>
      <c r="E47" s="600"/>
      <c r="F47" s="600"/>
      <c r="G47" s="600"/>
      <c r="H47" s="600"/>
      <c r="I47" s="600"/>
      <c r="J47" s="600"/>
      <c r="K47" s="600"/>
      <c r="L47" s="601"/>
      <c r="M47" s="601"/>
      <c r="N47" s="601"/>
      <c r="O47" s="601"/>
      <c r="P47" s="601"/>
      <c r="Q47" s="600"/>
      <c r="R47" s="600"/>
      <c r="S47" s="600"/>
      <c r="T47" s="600"/>
      <c r="U47" s="600"/>
      <c r="V47" s="600"/>
      <c r="W47" s="600"/>
      <c r="X47" s="600"/>
      <c r="Y47" s="600"/>
      <c r="Z47" s="600"/>
      <c r="AA47" s="600"/>
      <c r="AB47" s="600"/>
      <c r="AC47" s="600"/>
      <c r="AD47" s="600"/>
      <c r="AE47" s="600"/>
    </row>
    <row r="48" spans="1:31" x14ac:dyDescent="0.35">
      <c r="A48" s="600"/>
      <c r="B48" s="631"/>
      <c r="C48" s="633"/>
      <c r="D48" s="633"/>
      <c r="E48" s="600"/>
      <c r="F48" s="600"/>
      <c r="G48" s="600"/>
      <c r="H48" s="600"/>
      <c r="I48" s="600"/>
      <c r="J48" s="600"/>
      <c r="K48" s="600"/>
      <c r="L48" s="601"/>
      <c r="M48" s="601"/>
      <c r="N48" s="601"/>
      <c r="O48" s="601"/>
      <c r="P48" s="601"/>
      <c r="Q48" s="600"/>
      <c r="R48" s="600"/>
      <c r="S48" s="600"/>
      <c r="T48" s="600"/>
      <c r="U48" s="600"/>
      <c r="V48" s="600"/>
      <c r="W48" s="600"/>
      <c r="X48" s="600"/>
      <c r="Y48" s="600"/>
      <c r="Z48" s="600"/>
      <c r="AA48" s="600"/>
      <c r="AB48" s="600"/>
      <c r="AC48" s="600"/>
      <c r="AD48" s="600"/>
      <c r="AE48" s="600"/>
    </row>
    <row r="49" spans="1:31" x14ac:dyDescent="0.35">
      <c r="A49" s="600"/>
      <c r="B49" s="631"/>
      <c r="C49" s="633"/>
      <c r="D49" s="633"/>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31"/>
      <c r="C50" s="633"/>
      <c r="D50" s="633"/>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31"/>
      <c r="C51" s="633"/>
      <c r="D51" s="633"/>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31"/>
      <c r="C52" s="633"/>
      <c r="D52" s="633"/>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31"/>
      <c r="C53" s="633"/>
      <c r="D53" s="633"/>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31"/>
      <c r="C54" s="633"/>
      <c r="D54" s="633"/>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31"/>
      <c r="C55" s="633"/>
      <c r="D55" s="633"/>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31"/>
      <c r="C56" s="633"/>
      <c r="D56" s="633"/>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31"/>
      <c r="C57" s="633"/>
      <c r="D57" s="633"/>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31"/>
      <c r="C58" s="633"/>
      <c r="D58" s="633"/>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31"/>
      <c r="C59" s="633"/>
      <c r="D59" s="633"/>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31"/>
      <c r="C60" s="633"/>
      <c r="D60" s="633"/>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31"/>
      <c r="C61" s="633"/>
      <c r="D61" s="633"/>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31"/>
      <c r="C62" s="633"/>
      <c r="D62" s="633"/>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31"/>
      <c r="C63" s="633"/>
      <c r="D63" s="633"/>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31"/>
      <c r="C64" s="633"/>
      <c r="D64" s="633"/>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31"/>
      <c r="C65" s="633"/>
      <c r="D65" s="633"/>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31"/>
      <c r="C66" s="633"/>
      <c r="D66" s="633"/>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31"/>
      <c r="C67" s="633"/>
      <c r="D67" s="633"/>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31"/>
      <c r="C68" s="633"/>
      <c r="D68" s="633"/>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31"/>
      <c r="C69" s="633"/>
      <c r="D69" s="633"/>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31"/>
      <c r="C70" s="633"/>
      <c r="D70" s="633"/>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31"/>
      <c r="C71" s="633"/>
      <c r="D71" s="633"/>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31"/>
      <c r="C72" s="633"/>
      <c r="D72" s="633"/>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31"/>
      <c r="C73" s="633"/>
      <c r="D73" s="633"/>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31"/>
      <c r="C74" s="633"/>
      <c r="D74" s="633"/>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31"/>
      <c r="C75" s="633"/>
      <c r="D75" s="633"/>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31"/>
      <c r="C76" s="633"/>
      <c r="D76" s="633"/>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31"/>
      <c r="C77" s="633"/>
      <c r="D77" s="633"/>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31"/>
      <c r="C78" s="633"/>
      <c r="D78" s="633"/>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31"/>
      <c r="C79" s="633"/>
      <c r="D79" s="633"/>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31"/>
      <c r="C80" s="633"/>
      <c r="D80" s="633"/>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31"/>
      <c r="C81" s="633"/>
      <c r="D81" s="633"/>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31"/>
      <c r="C82" s="633"/>
      <c r="D82" s="633"/>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31"/>
      <c r="C83" s="633"/>
      <c r="D83" s="633"/>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31"/>
      <c r="C84" s="633"/>
      <c r="D84" s="633"/>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31"/>
      <c r="C85" s="633"/>
      <c r="D85" s="633"/>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31"/>
      <c r="C86" s="633"/>
      <c r="D86" s="633"/>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31"/>
      <c r="C87" s="633"/>
      <c r="D87" s="633"/>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31"/>
      <c r="C88" s="633"/>
      <c r="D88" s="633"/>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31"/>
      <c r="C89" s="633"/>
      <c r="D89" s="633"/>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31"/>
      <c r="C90" s="633"/>
      <c r="D90" s="633"/>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31"/>
      <c r="C91" s="633"/>
      <c r="D91" s="633"/>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31"/>
      <c r="C92" s="633"/>
      <c r="D92" s="633"/>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31"/>
      <c r="C93" s="633"/>
      <c r="D93" s="633"/>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31"/>
      <c r="C94" s="633"/>
      <c r="D94" s="633"/>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31"/>
      <c r="C95" s="633"/>
      <c r="D95" s="633"/>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31"/>
      <c r="C96" s="633"/>
      <c r="D96" s="633"/>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31"/>
      <c r="C97" s="633"/>
      <c r="D97" s="633"/>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31"/>
      <c r="C98" s="633"/>
      <c r="D98" s="633"/>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31"/>
      <c r="C99" s="633"/>
      <c r="D99" s="633"/>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31"/>
      <c r="C100" s="633"/>
      <c r="D100" s="633"/>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5">
    <mergeCell ref="B3:D3"/>
    <mergeCell ref="B2:D2"/>
    <mergeCell ref="B21:B23"/>
    <mergeCell ref="B24:B26"/>
    <mergeCell ref="B6:B8"/>
    <mergeCell ref="B9:B12"/>
    <mergeCell ref="B13:B16"/>
    <mergeCell ref="B18:B20"/>
    <mergeCell ref="B4:E4"/>
    <mergeCell ref="E24:E26"/>
    <mergeCell ref="E6:E8"/>
    <mergeCell ref="E9:E12"/>
    <mergeCell ref="E13:E16"/>
    <mergeCell ref="E18:E20"/>
    <mergeCell ref="E21:E23"/>
  </mergeCells>
  <dataValidations count="6">
    <dataValidation type="list" allowBlank="1" showInputMessage="1" showErrorMessage="1" sqref="E6:E8" xr:uid="{00000000-0002-0000-1900-000000000000}">
      <formula1>$D$6:$D$8</formula1>
    </dataValidation>
    <dataValidation type="list" allowBlank="1" showInputMessage="1" showErrorMessage="1" sqref="E9:E12" xr:uid="{00000000-0002-0000-1900-000001000000}">
      <formula1>$D$9:$D$12</formula1>
    </dataValidation>
    <dataValidation type="list" allowBlank="1" showInputMessage="1" showErrorMessage="1" sqref="E13:E16" xr:uid="{00000000-0002-0000-1900-000002000000}">
      <formula1>$D$13:$D$16</formula1>
    </dataValidation>
    <dataValidation type="list" allowBlank="1" showInputMessage="1" showErrorMessage="1" sqref="E18:E20" xr:uid="{00000000-0002-0000-1900-000003000000}">
      <formula1>$D$18:$D$20</formula1>
    </dataValidation>
    <dataValidation type="list" allowBlank="1" showInputMessage="1" showErrorMessage="1" sqref="E21:E23" xr:uid="{00000000-0002-0000-1900-000004000000}">
      <formula1>$D$21:$D$23</formula1>
    </dataValidation>
    <dataValidation type="list" allowBlank="1" showInputMessage="1" showErrorMessage="1" sqref="E24:E26" xr:uid="{00000000-0002-0000-1900-000005000000}">
      <formula1>$D$24:$D$26</formula1>
    </dataValidation>
  </dataValidations>
  <pageMargins left="0.25" right="0.25" top="0.75" bottom="0.75" header="0.3" footer="0.3"/>
  <pageSetup scale="7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3" tint="0.79998168889431442"/>
    <pageSetUpPr fitToPage="1"/>
  </sheetPr>
  <dimension ref="A1:AE100"/>
  <sheetViews>
    <sheetView showGridLines="0" topLeftCell="A7" zoomScale="80" zoomScaleNormal="80" zoomScaleSheetLayoutView="100" workbookViewId="0">
      <selection activeCell="C8" sqref="C8"/>
    </sheetView>
  </sheetViews>
  <sheetFormatPr defaultColWidth="9.08984375" defaultRowHeight="14.5" x14ac:dyDescent="0.35"/>
  <cols>
    <col min="1" max="1" width="2.36328125" style="22" bestFit="1" customWidth="1"/>
    <col min="2" max="2" width="57.90625" style="186" customWidth="1"/>
    <col min="3" max="3" width="69.90625" style="56" customWidth="1"/>
    <col min="4" max="4" width="15.453125" style="56" customWidth="1"/>
    <col min="5" max="5" width="12.36328125" style="22" customWidth="1"/>
    <col min="6" max="6" width="9" style="22" customWidth="1"/>
    <col min="7" max="22" width="9.08984375" style="22"/>
    <col min="23" max="16384" width="9.08984375" style="33"/>
  </cols>
  <sheetData>
    <row r="1" spans="1:31" ht="18.5" x14ac:dyDescent="0.45">
      <c r="B1" s="199" t="s">
        <v>132</v>
      </c>
      <c r="E1" s="4">
        <v>23</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18.5" x14ac:dyDescent="0.35">
      <c r="B2" s="893" t="s">
        <v>684</v>
      </c>
      <c r="C2" s="893"/>
      <c r="D2" s="893"/>
      <c r="E2" s="893"/>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10.25" customHeight="1" x14ac:dyDescent="0.35">
      <c r="B3" s="805" t="s">
        <v>907</v>
      </c>
      <c r="C3" s="805"/>
      <c r="D3" s="805"/>
      <c r="E3" s="805"/>
      <c r="G3" s="600"/>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1"/>
      <c r="M4" s="601"/>
      <c r="N4" s="601"/>
      <c r="O4" s="600"/>
      <c r="P4" s="600"/>
      <c r="Q4" s="600"/>
      <c r="R4" s="600"/>
      <c r="S4" s="600"/>
      <c r="T4" s="600"/>
      <c r="U4" s="600"/>
      <c r="V4" s="600"/>
      <c r="W4" s="600"/>
      <c r="X4" s="600"/>
      <c r="Y4" s="600"/>
      <c r="Z4" s="600"/>
      <c r="AA4" s="600"/>
      <c r="AB4" s="600"/>
      <c r="AC4" s="600"/>
      <c r="AD4" s="600"/>
      <c r="AE4" s="600"/>
    </row>
    <row r="5" spans="1:31" ht="25.5" customHeight="1" x14ac:dyDescent="0.35">
      <c r="B5" s="745" t="s">
        <v>2</v>
      </c>
      <c r="C5" s="745" t="s">
        <v>242</v>
      </c>
      <c r="D5" s="745" t="s">
        <v>18</v>
      </c>
      <c r="E5" s="751" t="s">
        <v>243</v>
      </c>
      <c r="G5" s="600"/>
      <c r="H5" s="600"/>
      <c r="I5" s="600"/>
      <c r="J5" s="600"/>
      <c r="K5" s="600"/>
      <c r="L5" s="601"/>
      <c r="M5" s="601"/>
      <c r="N5" s="601"/>
      <c r="O5" s="600"/>
      <c r="P5" s="600"/>
      <c r="Q5" s="600"/>
      <c r="R5" s="600"/>
      <c r="S5" s="600"/>
      <c r="T5" s="600"/>
      <c r="U5" s="600"/>
      <c r="V5" s="600"/>
      <c r="W5" s="600"/>
      <c r="X5" s="600"/>
      <c r="Y5" s="600"/>
      <c r="Z5" s="600"/>
      <c r="AA5" s="600"/>
      <c r="AB5" s="600"/>
      <c r="AC5" s="600"/>
      <c r="AD5" s="600"/>
      <c r="AE5" s="600"/>
    </row>
    <row r="6" spans="1:31" ht="15" customHeight="1" x14ac:dyDescent="0.35">
      <c r="A6" s="61">
        <v>1</v>
      </c>
      <c r="B6" s="823" t="s">
        <v>971</v>
      </c>
      <c r="C6" s="329" t="s">
        <v>67</v>
      </c>
      <c r="D6" s="372">
        <v>0</v>
      </c>
      <c r="E6" s="822"/>
      <c r="F6" s="38"/>
      <c r="G6" s="601"/>
      <c r="H6" s="601"/>
      <c r="I6" s="601"/>
      <c r="J6" s="601"/>
      <c r="K6" s="601"/>
      <c r="L6" s="601"/>
      <c r="M6" s="601"/>
      <c r="N6" s="601"/>
      <c r="O6" s="600"/>
      <c r="P6" s="600"/>
      <c r="Q6" s="600"/>
      <c r="R6" s="600"/>
      <c r="S6" s="600"/>
      <c r="T6" s="600"/>
      <c r="U6" s="600"/>
      <c r="V6" s="600"/>
      <c r="W6" s="600"/>
      <c r="X6" s="600"/>
      <c r="Y6" s="600"/>
      <c r="Z6" s="600"/>
      <c r="AA6" s="600"/>
      <c r="AB6" s="600"/>
      <c r="AC6" s="600"/>
      <c r="AD6" s="600"/>
      <c r="AE6" s="600"/>
    </row>
    <row r="7" spans="1:31" ht="15" customHeight="1" x14ac:dyDescent="0.35">
      <c r="B7" s="815"/>
      <c r="C7" s="84" t="s">
        <v>66</v>
      </c>
      <c r="D7" s="202">
        <v>0</v>
      </c>
      <c r="E7" s="817"/>
      <c r="G7" s="600"/>
      <c r="H7" s="600"/>
      <c r="I7" s="600"/>
      <c r="J7" s="600"/>
      <c r="K7" s="600"/>
      <c r="L7" s="601"/>
      <c r="M7" s="601"/>
      <c r="N7" s="601"/>
      <c r="O7" s="600"/>
      <c r="P7" s="600"/>
      <c r="Q7" s="600"/>
      <c r="R7" s="600"/>
      <c r="S7" s="600"/>
      <c r="T7" s="600"/>
      <c r="U7" s="600"/>
      <c r="V7" s="600"/>
      <c r="W7" s="600"/>
      <c r="X7" s="600"/>
      <c r="Y7" s="600"/>
      <c r="Z7" s="600"/>
      <c r="AA7" s="600"/>
      <c r="AB7" s="600"/>
      <c r="AC7" s="600"/>
      <c r="AD7" s="600"/>
      <c r="AE7" s="600"/>
    </row>
    <row r="8" spans="1:31" ht="15" customHeight="1" x14ac:dyDescent="0.35">
      <c r="A8" s="61"/>
      <c r="B8" s="815"/>
      <c r="C8" s="84" t="s">
        <v>65</v>
      </c>
      <c r="D8" s="202">
        <v>20</v>
      </c>
      <c r="E8" s="817"/>
      <c r="F8" s="38"/>
      <c r="G8" s="601"/>
      <c r="H8" s="601"/>
      <c r="I8" s="601"/>
      <c r="J8" s="601"/>
      <c r="K8" s="601"/>
      <c r="L8" s="601"/>
      <c r="M8" s="601"/>
      <c r="N8" s="601"/>
      <c r="O8" s="600"/>
      <c r="P8" s="600"/>
      <c r="Q8" s="600"/>
      <c r="R8" s="600"/>
      <c r="S8" s="600"/>
      <c r="T8" s="600"/>
      <c r="U8" s="600"/>
      <c r="V8" s="600"/>
      <c r="W8" s="600"/>
      <c r="X8" s="600"/>
      <c r="Y8" s="600"/>
      <c r="Z8" s="600"/>
      <c r="AA8" s="600"/>
      <c r="AB8" s="600"/>
      <c r="AC8" s="600"/>
      <c r="AD8" s="600"/>
      <c r="AE8" s="600"/>
    </row>
    <row r="9" spans="1:31" ht="15" customHeight="1" thickBot="1" x14ac:dyDescent="0.4">
      <c r="A9" s="61"/>
      <c r="B9" s="816"/>
      <c r="C9" s="319" t="s">
        <v>38</v>
      </c>
      <c r="D9" s="455">
        <v>20</v>
      </c>
      <c r="E9" s="818"/>
      <c r="G9" s="620"/>
      <c r="H9" s="620"/>
      <c r="I9" s="620"/>
      <c r="J9" s="601"/>
      <c r="K9" s="601"/>
      <c r="L9" s="601"/>
      <c r="M9" s="601"/>
      <c r="N9" s="601"/>
      <c r="O9" s="600"/>
      <c r="P9" s="600"/>
      <c r="Q9" s="600"/>
      <c r="R9" s="600"/>
      <c r="S9" s="600"/>
      <c r="T9" s="600"/>
      <c r="U9" s="600"/>
      <c r="V9" s="600"/>
      <c r="W9" s="600"/>
      <c r="X9" s="600"/>
      <c r="Y9" s="600"/>
      <c r="Z9" s="600"/>
      <c r="AA9" s="600"/>
      <c r="AB9" s="600"/>
      <c r="AC9" s="600"/>
      <c r="AD9" s="600"/>
      <c r="AE9" s="600"/>
    </row>
    <row r="10" spans="1:31" ht="18" customHeight="1" x14ac:dyDescent="0.35">
      <c r="A10" s="61">
        <v>2</v>
      </c>
      <c r="B10" s="815" t="s">
        <v>111</v>
      </c>
      <c r="C10" s="79" t="s">
        <v>112</v>
      </c>
      <c r="D10" s="80">
        <v>20</v>
      </c>
      <c r="E10" s="824"/>
      <c r="G10" s="620"/>
      <c r="H10" s="620"/>
      <c r="I10" s="620"/>
      <c r="J10" s="601"/>
      <c r="K10" s="601"/>
      <c r="L10" s="601"/>
      <c r="M10" s="601"/>
      <c r="N10" s="601"/>
      <c r="O10" s="600"/>
      <c r="P10" s="600"/>
      <c r="Q10" s="600"/>
      <c r="R10" s="600"/>
      <c r="S10" s="600"/>
      <c r="T10" s="600"/>
      <c r="U10" s="600"/>
      <c r="V10" s="600"/>
      <c r="W10" s="600"/>
      <c r="X10" s="600"/>
      <c r="Y10" s="600"/>
      <c r="Z10" s="600"/>
      <c r="AA10" s="600"/>
      <c r="AB10" s="600"/>
      <c r="AC10" s="600"/>
      <c r="AD10" s="600"/>
      <c r="AE10" s="600"/>
    </row>
    <row r="11" spans="1:31" ht="18" customHeight="1" x14ac:dyDescent="0.35">
      <c r="A11" s="61"/>
      <c r="B11" s="815"/>
      <c r="C11" s="169" t="s">
        <v>89</v>
      </c>
      <c r="D11" s="70">
        <v>10</v>
      </c>
      <c r="E11" s="827"/>
      <c r="G11" s="620"/>
      <c r="H11" s="620"/>
      <c r="I11" s="620"/>
      <c r="J11" s="601"/>
      <c r="K11" s="601"/>
      <c r="L11" s="601"/>
      <c r="M11" s="601"/>
      <c r="N11" s="601"/>
      <c r="O11" s="600"/>
      <c r="P11" s="600"/>
      <c r="Q11" s="600"/>
      <c r="R11" s="600"/>
      <c r="S11" s="600"/>
      <c r="T11" s="600"/>
      <c r="U11" s="600"/>
      <c r="V11" s="600"/>
      <c r="W11" s="600"/>
      <c r="X11" s="600"/>
      <c r="Y11" s="600"/>
      <c r="Z11" s="600"/>
      <c r="AA11" s="600"/>
      <c r="AB11" s="600"/>
      <c r="AC11" s="600"/>
      <c r="AD11" s="600"/>
      <c r="AE11" s="600"/>
    </row>
    <row r="12" spans="1:31" ht="15" thickBot="1" x14ac:dyDescent="0.4">
      <c r="B12" s="816"/>
      <c r="C12" s="352" t="s">
        <v>113</v>
      </c>
      <c r="D12" s="311">
        <v>0</v>
      </c>
      <c r="E12" s="825"/>
      <c r="F12" s="203"/>
      <c r="G12" s="621"/>
      <c r="H12" s="621"/>
      <c r="I12" s="621"/>
      <c r="J12" s="601"/>
      <c r="K12" s="601"/>
      <c r="L12" s="601"/>
      <c r="M12" s="601"/>
      <c r="N12" s="601"/>
      <c r="O12" s="600"/>
      <c r="P12" s="600"/>
      <c r="Q12" s="600"/>
      <c r="R12" s="600"/>
      <c r="S12" s="600"/>
      <c r="T12" s="600"/>
      <c r="U12" s="600"/>
      <c r="V12" s="600"/>
      <c r="W12" s="600"/>
      <c r="X12" s="600"/>
      <c r="Y12" s="600"/>
      <c r="Z12" s="600"/>
      <c r="AA12" s="600"/>
      <c r="AB12" s="600"/>
      <c r="AC12" s="600"/>
      <c r="AD12" s="600"/>
      <c r="AE12" s="600"/>
    </row>
    <row r="13" spans="1:31" x14ac:dyDescent="0.35">
      <c r="A13" s="61">
        <v>3</v>
      </c>
      <c r="B13" s="815" t="s">
        <v>307</v>
      </c>
      <c r="C13" s="169" t="s">
        <v>7</v>
      </c>
      <c r="D13" s="80">
        <v>30</v>
      </c>
      <c r="E13" s="824"/>
      <c r="F13" s="38"/>
      <c r="G13" s="601"/>
      <c r="H13" s="601"/>
      <c r="I13" s="601"/>
      <c r="J13" s="601"/>
      <c r="K13" s="601"/>
      <c r="L13" s="601"/>
      <c r="M13" s="601"/>
      <c r="N13" s="601"/>
      <c r="O13" s="600"/>
      <c r="P13" s="600"/>
      <c r="Q13" s="600"/>
      <c r="R13" s="600"/>
      <c r="S13" s="600"/>
      <c r="T13" s="600"/>
      <c r="U13" s="600"/>
      <c r="V13" s="600"/>
      <c r="W13" s="600"/>
      <c r="X13" s="600"/>
      <c r="Y13" s="600"/>
      <c r="Z13" s="600"/>
      <c r="AA13" s="600"/>
      <c r="AB13" s="600"/>
      <c r="AC13" s="600"/>
      <c r="AD13" s="600"/>
      <c r="AE13" s="600"/>
    </row>
    <row r="14" spans="1:31" ht="15.75" customHeight="1" x14ac:dyDescent="0.35">
      <c r="B14" s="815"/>
      <c r="C14" s="69" t="s">
        <v>8</v>
      </c>
      <c r="D14" s="70">
        <v>20</v>
      </c>
      <c r="E14" s="827"/>
      <c r="G14" s="600"/>
      <c r="H14" s="600"/>
      <c r="I14" s="600"/>
      <c r="J14" s="600"/>
      <c r="K14" s="600"/>
      <c r="L14" s="601"/>
      <c r="M14" s="601"/>
      <c r="N14" s="601"/>
      <c r="O14" s="600"/>
      <c r="P14" s="600"/>
      <c r="Q14" s="600"/>
      <c r="R14" s="600"/>
      <c r="S14" s="600"/>
      <c r="T14" s="600"/>
      <c r="U14" s="600"/>
      <c r="V14" s="600"/>
      <c r="W14" s="600"/>
      <c r="X14" s="600"/>
      <c r="Y14" s="600"/>
      <c r="Z14" s="600"/>
      <c r="AA14" s="600"/>
      <c r="AB14" s="600"/>
      <c r="AC14" s="600"/>
      <c r="AD14" s="600"/>
      <c r="AE14" s="600"/>
    </row>
    <row r="15" spans="1:31" ht="15" thickBot="1" x14ac:dyDescent="0.4">
      <c r="A15" s="61"/>
      <c r="B15" s="816"/>
      <c r="C15" s="315" t="s">
        <v>6</v>
      </c>
      <c r="D15" s="321">
        <v>0</v>
      </c>
      <c r="E15" s="825"/>
      <c r="G15" s="600"/>
      <c r="H15" s="600"/>
      <c r="I15" s="600"/>
      <c r="J15" s="600"/>
      <c r="K15" s="600"/>
      <c r="L15" s="601"/>
      <c r="M15" s="601"/>
      <c r="N15" s="601"/>
      <c r="O15" s="600"/>
      <c r="P15" s="600"/>
      <c r="Q15" s="600"/>
      <c r="R15" s="600"/>
      <c r="S15" s="600"/>
      <c r="T15" s="600"/>
      <c r="U15" s="600"/>
      <c r="V15" s="600"/>
      <c r="W15" s="600"/>
      <c r="X15" s="600"/>
      <c r="Y15" s="600"/>
      <c r="Z15" s="600"/>
      <c r="AA15" s="600"/>
      <c r="AB15" s="600"/>
      <c r="AC15" s="600"/>
      <c r="AD15" s="600"/>
      <c r="AE15" s="600"/>
    </row>
    <row r="16" spans="1:31" ht="15" customHeight="1" x14ac:dyDescent="0.35">
      <c r="A16" s="61">
        <v>4</v>
      </c>
      <c r="B16" s="850" t="s">
        <v>686</v>
      </c>
      <c r="C16" s="344" t="s">
        <v>0</v>
      </c>
      <c r="D16" s="421">
        <v>20</v>
      </c>
      <c r="E16" s="853"/>
      <c r="G16" s="600"/>
      <c r="H16" s="600"/>
      <c r="I16" s="600"/>
      <c r="J16" s="600"/>
      <c r="K16" s="600"/>
      <c r="L16" s="601"/>
      <c r="M16" s="601"/>
      <c r="N16" s="601"/>
      <c r="O16" s="600"/>
      <c r="P16" s="600"/>
      <c r="Q16" s="600"/>
      <c r="R16" s="600"/>
      <c r="S16" s="600"/>
      <c r="T16" s="600"/>
      <c r="U16" s="600"/>
      <c r="V16" s="600"/>
      <c r="W16" s="600"/>
      <c r="X16" s="600"/>
      <c r="Y16" s="600"/>
      <c r="Z16" s="600"/>
      <c r="AA16" s="600"/>
      <c r="AB16" s="600"/>
      <c r="AC16" s="600"/>
      <c r="AD16" s="600"/>
      <c r="AE16" s="600"/>
    </row>
    <row r="17" spans="1:31" ht="16.5" customHeight="1" thickBot="1" x14ac:dyDescent="0.4">
      <c r="B17" s="843"/>
      <c r="C17" s="419" t="s">
        <v>1</v>
      </c>
      <c r="D17" s="420">
        <v>0</v>
      </c>
      <c r="E17" s="852"/>
      <c r="G17" s="600"/>
      <c r="H17" s="600"/>
      <c r="I17" s="600"/>
      <c r="J17" s="600"/>
      <c r="K17" s="600"/>
      <c r="L17" s="601"/>
      <c r="M17" s="601"/>
      <c r="N17" s="601"/>
      <c r="O17" s="600"/>
      <c r="P17" s="600"/>
      <c r="Q17" s="600"/>
      <c r="R17" s="600"/>
      <c r="S17" s="600"/>
      <c r="T17" s="600"/>
      <c r="U17" s="600"/>
      <c r="V17" s="600"/>
      <c r="W17" s="600"/>
      <c r="X17" s="600"/>
      <c r="Y17" s="600"/>
      <c r="Z17" s="600"/>
      <c r="AA17" s="600"/>
      <c r="AB17" s="600"/>
      <c r="AC17" s="600"/>
      <c r="AD17" s="600"/>
      <c r="AE17" s="600"/>
    </row>
    <row r="18" spans="1:31" ht="14.25" customHeight="1" x14ac:dyDescent="0.35">
      <c r="A18" s="61">
        <v>5</v>
      </c>
      <c r="B18" s="840" t="s">
        <v>687</v>
      </c>
      <c r="C18" s="344" t="s">
        <v>10</v>
      </c>
      <c r="D18" s="135">
        <v>20</v>
      </c>
      <c r="E18" s="853"/>
      <c r="G18" s="600"/>
      <c r="H18" s="600"/>
      <c r="I18" s="600"/>
      <c r="J18" s="600"/>
      <c r="K18" s="600"/>
      <c r="L18" s="601"/>
      <c r="M18" s="601"/>
      <c r="N18" s="601"/>
      <c r="O18" s="600"/>
      <c r="P18" s="600"/>
      <c r="Q18" s="600"/>
      <c r="R18" s="600"/>
      <c r="S18" s="600"/>
      <c r="T18" s="600"/>
      <c r="U18" s="600"/>
      <c r="V18" s="600"/>
      <c r="W18" s="600"/>
      <c r="X18" s="600"/>
      <c r="Y18" s="600"/>
      <c r="Z18" s="600"/>
      <c r="AA18" s="600"/>
      <c r="AB18" s="600"/>
      <c r="AC18" s="600"/>
      <c r="AD18" s="600"/>
      <c r="AE18" s="600"/>
    </row>
    <row r="19" spans="1:31" x14ac:dyDescent="0.35">
      <c r="B19" s="840"/>
      <c r="C19" s="262" t="s">
        <v>11</v>
      </c>
      <c r="D19" s="134">
        <v>10</v>
      </c>
      <c r="E19" s="851"/>
      <c r="G19" s="600"/>
      <c r="H19" s="600"/>
      <c r="I19" s="600"/>
      <c r="J19" s="600"/>
      <c r="K19" s="600"/>
      <c r="L19" s="601"/>
      <c r="M19" s="601"/>
      <c r="N19" s="601"/>
      <c r="O19" s="600"/>
      <c r="P19" s="600"/>
      <c r="Q19" s="600"/>
      <c r="R19" s="600"/>
      <c r="S19" s="600"/>
      <c r="T19" s="600"/>
      <c r="U19" s="600"/>
      <c r="V19" s="600"/>
      <c r="W19" s="600"/>
      <c r="X19" s="600"/>
      <c r="Y19" s="600"/>
      <c r="Z19" s="600"/>
      <c r="AA19" s="600"/>
      <c r="AB19" s="600"/>
      <c r="AC19" s="600"/>
      <c r="AD19" s="600"/>
      <c r="AE19" s="600"/>
    </row>
    <row r="20" spans="1:31" ht="15" thickBot="1" x14ac:dyDescent="0.4">
      <c r="A20" s="61"/>
      <c r="B20" s="454"/>
      <c r="C20" s="346" t="s">
        <v>4</v>
      </c>
      <c r="D20" s="351">
        <v>0</v>
      </c>
      <c r="E20" s="852"/>
      <c r="G20" s="600"/>
      <c r="H20" s="600"/>
      <c r="I20" s="600"/>
      <c r="J20" s="600"/>
      <c r="K20" s="600"/>
      <c r="L20" s="601"/>
      <c r="M20" s="601"/>
      <c r="N20" s="601"/>
      <c r="O20" s="600"/>
      <c r="P20" s="600"/>
      <c r="Q20" s="600"/>
      <c r="R20" s="600"/>
      <c r="S20" s="600"/>
      <c r="T20" s="600"/>
      <c r="U20" s="600"/>
      <c r="V20" s="600"/>
      <c r="W20" s="600"/>
      <c r="X20" s="600"/>
      <c r="Y20" s="600"/>
      <c r="Z20" s="600"/>
      <c r="AA20" s="600"/>
      <c r="AB20" s="600"/>
      <c r="AC20" s="600"/>
      <c r="AD20" s="600"/>
      <c r="AE20" s="600"/>
    </row>
    <row r="21" spans="1:31" ht="16.5" customHeight="1" x14ac:dyDescent="0.35">
      <c r="A21" s="61">
        <v>6</v>
      </c>
      <c r="B21" s="325" t="s">
        <v>688</v>
      </c>
      <c r="C21" s="344" t="s">
        <v>10</v>
      </c>
      <c r="D21" s="135">
        <v>40</v>
      </c>
      <c r="E21" s="853"/>
      <c r="G21" s="600"/>
      <c r="H21" s="600"/>
      <c r="I21" s="600"/>
      <c r="J21" s="600"/>
      <c r="K21" s="600"/>
      <c r="L21" s="601"/>
      <c r="M21" s="601"/>
      <c r="N21" s="601"/>
      <c r="O21" s="600"/>
      <c r="P21" s="600"/>
      <c r="Q21" s="600"/>
      <c r="R21" s="600"/>
      <c r="S21" s="600"/>
      <c r="T21" s="600"/>
      <c r="U21" s="600"/>
      <c r="V21" s="600"/>
      <c r="W21" s="600"/>
      <c r="X21" s="600"/>
      <c r="Y21" s="600"/>
      <c r="Z21" s="600"/>
      <c r="AA21" s="600"/>
      <c r="AB21" s="600"/>
      <c r="AC21" s="600"/>
      <c r="AD21" s="600"/>
      <c r="AE21" s="600"/>
    </row>
    <row r="22" spans="1:31" x14ac:dyDescent="0.35">
      <c r="B22" s="325"/>
      <c r="C22" s="344" t="s">
        <v>11</v>
      </c>
      <c r="D22" s="134">
        <v>20</v>
      </c>
      <c r="E22" s="851"/>
      <c r="G22" s="600"/>
      <c r="H22" s="600"/>
      <c r="I22" s="600"/>
      <c r="J22" s="600"/>
      <c r="K22" s="600"/>
      <c r="L22" s="601"/>
      <c r="M22" s="601"/>
      <c r="N22" s="601"/>
      <c r="O22" s="600"/>
      <c r="P22" s="600"/>
      <c r="Q22" s="600"/>
      <c r="R22" s="600"/>
      <c r="S22" s="600"/>
      <c r="T22" s="600"/>
      <c r="U22" s="600"/>
      <c r="V22" s="600"/>
      <c r="W22" s="600"/>
      <c r="X22" s="600"/>
      <c r="Y22" s="600"/>
      <c r="Z22" s="600"/>
      <c r="AA22" s="600"/>
      <c r="AB22" s="600"/>
      <c r="AC22" s="600"/>
      <c r="AD22" s="600"/>
      <c r="AE22" s="600"/>
    </row>
    <row r="23" spans="1:31" ht="15" thickBot="1" x14ac:dyDescent="0.4">
      <c r="A23" s="61"/>
      <c r="B23" s="454"/>
      <c r="C23" s="419" t="s">
        <v>4</v>
      </c>
      <c r="D23" s="420">
        <v>0</v>
      </c>
      <c r="E23" s="852"/>
      <c r="G23" s="600"/>
      <c r="H23" s="600"/>
      <c r="I23" s="600"/>
      <c r="J23" s="600"/>
      <c r="K23" s="600"/>
      <c r="L23" s="601"/>
      <c r="M23" s="601"/>
      <c r="N23" s="601"/>
      <c r="O23" s="600"/>
      <c r="P23" s="600"/>
      <c r="Q23" s="600"/>
      <c r="R23" s="600"/>
      <c r="S23" s="600"/>
      <c r="T23" s="600"/>
      <c r="U23" s="600"/>
      <c r="V23" s="600"/>
      <c r="W23" s="600"/>
      <c r="X23" s="600"/>
      <c r="Y23" s="600"/>
      <c r="Z23" s="600"/>
      <c r="AA23" s="600"/>
      <c r="AB23" s="600"/>
      <c r="AC23" s="600"/>
      <c r="AD23" s="600"/>
      <c r="AE23" s="600"/>
    </row>
    <row r="24" spans="1:31" ht="14.25" customHeight="1" x14ac:dyDescent="0.35">
      <c r="A24" s="61">
        <v>7</v>
      </c>
      <c r="B24" s="850" t="s">
        <v>685</v>
      </c>
      <c r="C24" s="344" t="s">
        <v>0</v>
      </c>
      <c r="D24" s="135">
        <v>0</v>
      </c>
      <c r="E24" s="853"/>
      <c r="G24" s="600"/>
      <c r="H24" s="600"/>
      <c r="I24" s="600"/>
      <c r="J24" s="600"/>
      <c r="K24" s="600"/>
      <c r="L24" s="601"/>
      <c r="M24" s="601"/>
      <c r="N24" s="601"/>
      <c r="O24" s="600"/>
      <c r="P24" s="600"/>
      <c r="Q24" s="600"/>
      <c r="R24" s="600"/>
      <c r="S24" s="600"/>
      <c r="T24" s="600"/>
      <c r="U24" s="600"/>
      <c r="V24" s="600"/>
      <c r="W24" s="600"/>
      <c r="X24" s="600"/>
      <c r="Y24" s="600"/>
      <c r="Z24" s="600"/>
      <c r="AA24" s="600"/>
      <c r="AB24" s="600"/>
      <c r="AC24" s="600"/>
      <c r="AD24" s="600"/>
      <c r="AE24" s="600"/>
    </row>
    <row r="25" spans="1:31" x14ac:dyDescent="0.35">
      <c r="A25" s="61"/>
      <c r="B25" s="850"/>
      <c r="C25" s="263" t="s">
        <v>1</v>
      </c>
      <c r="D25" s="134">
        <v>10</v>
      </c>
      <c r="E25" s="851"/>
      <c r="G25" s="600"/>
      <c r="H25" s="600"/>
      <c r="I25" s="600"/>
      <c r="J25" s="600"/>
      <c r="K25" s="600"/>
      <c r="L25" s="601"/>
      <c r="M25" s="601"/>
      <c r="N25" s="601"/>
      <c r="O25" s="600"/>
      <c r="P25" s="600"/>
      <c r="Q25" s="600"/>
      <c r="R25" s="600"/>
      <c r="S25" s="600"/>
      <c r="T25" s="600"/>
      <c r="U25" s="600"/>
      <c r="V25" s="600"/>
      <c r="W25" s="600"/>
      <c r="X25" s="600"/>
      <c r="Y25" s="600"/>
      <c r="Z25" s="600"/>
      <c r="AA25" s="600"/>
      <c r="AB25" s="600"/>
      <c r="AC25" s="600"/>
      <c r="AD25" s="600"/>
      <c r="AE25" s="600"/>
    </row>
    <row r="26" spans="1:31" ht="15" thickBot="1" x14ac:dyDescent="0.4">
      <c r="A26" s="61"/>
      <c r="B26" s="843"/>
      <c r="C26" s="346" t="s">
        <v>38</v>
      </c>
      <c r="D26" s="351">
        <v>10</v>
      </c>
      <c r="E26" s="852"/>
      <c r="G26" s="600"/>
      <c r="H26" s="600"/>
      <c r="I26" s="600"/>
      <c r="J26" s="600"/>
      <c r="K26" s="600"/>
      <c r="L26" s="601"/>
      <c r="M26" s="601"/>
      <c r="N26" s="601"/>
      <c r="O26" s="600"/>
      <c r="P26" s="600"/>
      <c r="Q26" s="600"/>
      <c r="R26" s="600"/>
      <c r="S26" s="600"/>
      <c r="T26" s="600"/>
      <c r="U26" s="600"/>
      <c r="V26" s="600"/>
      <c r="W26" s="600"/>
      <c r="X26" s="600"/>
      <c r="Y26" s="600"/>
      <c r="Z26" s="600"/>
      <c r="AA26" s="600"/>
      <c r="AB26" s="600"/>
      <c r="AC26" s="600"/>
      <c r="AD26" s="600"/>
      <c r="AE26" s="600"/>
    </row>
    <row r="27" spans="1:31" ht="14.25" customHeight="1" x14ac:dyDescent="0.35">
      <c r="A27" s="61">
        <v>8</v>
      </c>
      <c r="B27" s="850" t="s">
        <v>689</v>
      </c>
      <c r="C27" s="344" t="s">
        <v>100</v>
      </c>
      <c r="D27" s="135">
        <v>30</v>
      </c>
      <c r="E27" s="853"/>
      <c r="G27" s="600"/>
      <c r="H27" s="600"/>
      <c r="I27" s="600"/>
      <c r="J27" s="600"/>
      <c r="K27" s="600"/>
      <c r="L27" s="601"/>
      <c r="M27" s="601"/>
      <c r="N27" s="601"/>
      <c r="O27" s="600"/>
      <c r="P27" s="600"/>
      <c r="Q27" s="600"/>
      <c r="R27" s="600"/>
      <c r="S27" s="600"/>
      <c r="T27" s="600"/>
      <c r="U27" s="600"/>
      <c r="V27" s="600"/>
      <c r="W27" s="600"/>
      <c r="X27" s="600"/>
      <c r="Y27" s="600"/>
      <c r="Z27" s="600"/>
      <c r="AA27" s="600"/>
      <c r="AB27" s="600"/>
      <c r="AC27" s="600"/>
      <c r="AD27" s="600"/>
      <c r="AE27" s="600"/>
    </row>
    <row r="28" spans="1:31" x14ac:dyDescent="0.35">
      <c r="B28" s="850"/>
      <c r="C28" s="262" t="s">
        <v>5</v>
      </c>
      <c r="D28" s="134">
        <v>10</v>
      </c>
      <c r="E28" s="851"/>
      <c r="G28" s="600"/>
      <c r="H28" s="600"/>
      <c r="I28" s="600"/>
      <c r="J28" s="600"/>
      <c r="K28" s="600"/>
      <c r="L28" s="601"/>
      <c r="M28" s="601"/>
      <c r="N28" s="601"/>
      <c r="O28" s="600"/>
      <c r="P28" s="600"/>
      <c r="Q28" s="600"/>
      <c r="R28" s="600"/>
      <c r="S28" s="600"/>
      <c r="T28" s="600"/>
      <c r="U28" s="600"/>
      <c r="V28" s="600"/>
      <c r="W28" s="600"/>
      <c r="X28" s="600"/>
      <c r="Y28" s="600"/>
      <c r="Z28" s="600"/>
      <c r="AA28" s="600"/>
      <c r="AB28" s="600"/>
      <c r="AC28" s="600"/>
      <c r="AD28" s="600"/>
      <c r="AE28" s="600"/>
    </row>
    <row r="29" spans="1:31" ht="18" customHeight="1" thickBot="1" x14ac:dyDescent="0.4">
      <c r="B29" s="843"/>
      <c r="C29" s="346" t="s">
        <v>6</v>
      </c>
      <c r="D29" s="351">
        <v>0</v>
      </c>
      <c r="E29" s="852"/>
      <c r="F29" s="86"/>
      <c r="G29" s="600"/>
      <c r="H29" s="600"/>
      <c r="I29" s="600"/>
      <c r="J29" s="600"/>
      <c r="K29" s="600"/>
      <c r="L29" s="601"/>
      <c r="M29" s="601"/>
      <c r="N29" s="601"/>
      <c r="O29" s="600"/>
      <c r="P29" s="600"/>
      <c r="Q29" s="600"/>
      <c r="R29" s="600"/>
      <c r="S29" s="600"/>
      <c r="T29" s="600"/>
      <c r="U29" s="600"/>
      <c r="V29" s="600"/>
      <c r="W29" s="600"/>
      <c r="X29" s="600"/>
      <c r="Y29" s="600"/>
      <c r="Z29" s="600"/>
      <c r="AA29" s="600"/>
      <c r="AB29" s="600"/>
      <c r="AC29" s="600"/>
      <c r="AD29" s="600"/>
      <c r="AE29" s="600"/>
    </row>
    <row r="30" spans="1:31" s="590" customFormat="1" ht="15" thickBot="1" x14ac:dyDescent="0.4">
      <c r="A30" s="183"/>
      <c r="B30" s="61"/>
      <c r="C30" s="184"/>
      <c r="D30" s="204" t="s">
        <v>108</v>
      </c>
      <c r="E30" s="597">
        <f>SUM(E6:E29)</f>
        <v>0</v>
      </c>
      <c r="F30" s="205"/>
      <c r="G30" s="622"/>
      <c r="H30" s="622"/>
      <c r="I30" s="622"/>
      <c r="J30" s="622"/>
      <c r="K30" s="622"/>
      <c r="L30" s="623"/>
      <c r="M30" s="623"/>
      <c r="N30" s="623"/>
      <c r="O30" s="622"/>
      <c r="P30" s="622"/>
      <c r="Q30" s="622"/>
      <c r="R30" s="622"/>
      <c r="S30" s="622"/>
      <c r="T30" s="622"/>
      <c r="U30" s="622"/>
      <c r="V30" s="622"/>
      <c r="W30" s="622"/>
      <c r="X30" s="622"/>
      <c r="Y30" s="622"/>
      <c r="Z30" s="622"/>
      <c r="AA30" s="622"/>
      <c r="AB30" s="622"/>
      <c r="AC30" s="622"/>
      <c r="AD30" s="622"/>
      <c r="AE30" s="622"/>
    </row>
    <row r="31" spans="1:31" s="590" customFormat="1" ht="87.75" customHeight="1" x14ac:dyDescent="0.35">
      <c r="A31" s="183"/>
      <c r="B31" s="61"/>
      <c r="C31" s="184"/>
      <c r="D31" s="204"/>
      <c r="E31" s="88"/>
      <c r="F31" s="205"/>
      <c r="G31" s="622"/>
      <c r="H31" s="622"/>
      <c r="I31" s="622"/>
      <c r="J31" s="622"/>
      <c r="K31" s="622"/>
      <c r="L31" s="623"/>
      <c r="M31" s="623"/>
      <c r="N31" s="623"/>
      <c r="O31" s="622"/>
      <c r="P31" s="622"/>
      <c r="Q31" s="622"/>
      <c r="R31" s="622"/>
      <c r="S31" s="622"/>
      <c r="T31" s="622"/>
      <c r="U31" s="622"/>
      <c r="V31" s="622"/>
      <c r="W31" s="622"/>
      <c r="X31" s="622"/>
      <c r="Y31" s="622"/>
      <c r="Z31" s="622"/>
      <c r="AA31" s="622"/>
      <c r="AB31" s="622"/>
      <c r="AC31" s="622"/>
      <c r="AD31" s="622"/>
      <c r="AE31" s="622"/>
    </row>
    <row r="32" spans="1:31" ht="60" customHeight="1" x14ac:dyDescent="0.35">
      <c r="A32" s="600"/>
      <c r="B32" s="894"/>
      <c r="C32" s="894"/>
      <c r="D32" s="894"/>
      <c r="E32" s="894"/>
      <c r="F32" s="600"/>
      <c r="G32" s="600"/>
      <c r="H32" s="600"/>
      <c r="I32" s="600"/>
      <c r="J32" s="600"/>
      <c r="K32" s="600"/>
      <c r="L32" s="601"/>
      <c r="M32" s="601"/>
      <c r="N32" s="601"/>
      <c r="O32" s="600"/>
      <c r="P32" s="600"/>
      <c r="Q32" s="600"/>
      <c r="R32" s="600"/>
      <c r="S32" s="600"/>
      <c r="T32" s="600"/>
      <c r="U32" s="600"/>
      <c r="V32" s="600"/>
      <c r="W32" s="600"/>
      <c r="X32" s="600"/>
      <c r="Y32" s="600"/>
      <c r="Z32" s="600"/>
      <c r="AA32" s="600"/>
      <c r="AB32" s="600"/>
      <c r="AC32" s="600"/>
      <c r="AD32" s="600"/>
      <c r="AE32" s="600"/>
    </row>
    <row r="33" spans="1:31" s="590" customFormat="1" x14ac:dyDescent="0.35">
      <c r="A33" s="622"/>
      <c r="B33" s="602"/>
      <c r="C33" s="633"/>
      <c r="D33" s="633"/>
      <c r="E33" s="622"/>
      <c r="F33" s="622"/>
      <c r="G33" s="622"/>
      <c r="H33" s="622"/>
      <c r="I33" s="622"/>
      <c r="J33" s="622"/>
      <c r="K33" s="622"/>
      <c r="L33" s="623"/>
      <c r="M33" s="623"/>
      <c r="N33" s="623"/>
      <c r="O33" s="622"/>
      <c r="P33" s="622"/>
      <c r="Q33" s="622"/>
      <c r="R33" s="622"/>
      <c r="S33" s="622"/>
      <c r="T33" s="622"/>
      <c r="U33" s="622"/>
      <c r="V33" s="622"/>
      <c r="W33" s="622"/>
      <c r="X33" s="622"/>
      <c r="Y33" s="622"/>
      <c r="Z33" s="622"/>
      <c r="AA33" s="622"/>
      <c r="AB33" s="622"/>
      <c r="AC33" s="622"/>
      <c r="AD33" s="622"/>
      <c r="AE33" s="622"/>
    </row>
    <row r="34" spans="1:31" s="590" customFormat="1" x14ac:dyDescent="0.35">
      <c r="A34" s="622"/>
      <c r="B34" s="602"/>
      <c r="C34" s="633"/>
      <c r="D34" s="633"/>
      <c r="E34" s="622"/>
      <c r="F34" s="622"/>
      <c r="G34" s="622"/>
      <c r="H34" s="622"/>
      <c r="I34" s="622"/>
      <c r="J34" s="622"/>
      <c r="K34" s="622"/>
      <c r="L34" s="623"/>
      <c r="M34" s="623"/>
      <c r="N34" s="623"/>
      <c r="O34" s="622"/>
      <c r="P34" s="622"/>
      <c r="Q34" s="622"/>
      <c r="R34" s="622"/>
      <c r="S34" s="622"/>
      <c r="T34" s="622"/>
      <c r="U34" s="622"/>
      <c r="V34" s="622"/>
      <c r="W34" s="622"/>
      <c r="X34" s="622"/>
      <c r="Y34" s="622"/>
      <c r="Z34" s="622"/>
      <c r="AA34" s="622"/>
      <c r="AB34" s="622"/>
      <c r="AC34" s="622"/>
      <c r="AD34" s="622"/>
      <c r="AE34" s="622"/>
    </row>
    <row r="35" spans="1:31" s="590" customFormat="1" x14ac:dyDescent="0.35">
      <c r="A35" s="622"/>
      <c r="B35" s="602"/>
      <c r="C35" s="633"/>
      <c r="D35" s="633"/>
      <c r="E35" s="622"/>
      <c r="F35" s="622"/>
      <c r="G35" s="622"/>
      <c r="H35" s="622"/>
      <c r="I35" s="622"/>
      <c r="J35" s="622"/>
      <c r="K35" s="622"/>
      <c r="L35" s="622"/>
      <c r="M35" s="622"/>
      <c r="N35" s="622"/>
      <c r="O35" s="622"/>
      <c r="P35" s="622"/>
      <c r="Q35" s="622"/>
      <c r="R35" s="622"/>
      <c r="S35" s="622"/>
      <c r="T35" s="622"/>
      <c r="U35" s="622"/>
      <c r="V35" s="622"/>
      <c r="W35" s="622"/>
      <c r="X35" s="622"/>
      <c r="Y35" s="622"/>
      <c r="Z35" s="622"/>
      <c r="AA35" s="622"/>
      <c r="AB35" s="622"/>
      <c r="AC35" s="622"/>
      <c r="AD35" s="622"/>
      <c r="AE35" s="622"/>
    </row>
    <row r="36" spans="1:31" s="590" customFormat="1" x14ac:dyDescent="0.35">
      <c r="A36" s="622"/>
      <c r="B36" s="631"/>
      <c r="C36" s="605"/>
      <c r="D36" s="605"/>
      <c r="E36" s="622"/>
      <c r="F36" s="622"/>
      <c r="G36" s="622"/>
      <c r="H36" s="622"/>
      <c r="I36" s="622"/>
      <c r="J36" s="622"/>
      <c r="K36" s="622"/>
      <c r="L36" s="622"/>
      <c r="M36" s="622"/>
      <c r="N36" s="622"/>
      <c r="O36" s="622"/>
      <c r="P36" s="622"/>
      <c r="Q36" s="622"/>
      <c r="R36" s="622"/>
      <c r="S36" s="622"/>
      <c r="T36" s="622"/>
      <c r="U36" s="622"/>
      <c r="V36" s="622"/>
      <c r="W36" s="622"/>
      <c r="X36" s="622"/>
      <c r="Y36" s="622"/>
      <c r="Z36" s="622"/>
      <c r="AA36" s="622"/>
      <c r="AB36" s="622"/>
      <c r="AC36" s="622"/>
      <c r="AD36" s="622"/>
      <c r="AE36" s="622"/>
    </row>
    <row r="37" spans="1:31" x14ac:dyDescent="0.35">
      <c r="A37" s="600"/>
      <c r="B37" s="631"/>
      <c r="C37" s="605"/>
      <c r="D37" s="605"/>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x14ac:dyDescent="0.35">
      <c r="A38" s="600"/>
      <c r="B38" s="631"/>
      <c r="C38" s="605"/>
      <c r="D38" s="605"/>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0"/>
      <c r="B39" s="631"/>
      <c r="C39" s="605"/>
      <c r="D39" s="605"/>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0"/>
      <c r="B40" s="631"/>
      <c r="C40" s="605"/>
      <c r="D40" s="605"/>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0"/>
      <c r="B41" s="631"/>
      <c r="C41" s="605"/>
      <c r="D41" s="605"/>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0"/>
      <c r="B42" s="631"/>
      <c r="C42" s="605"/>
      <c r="D42" s="605"/>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31"/>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31"/>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31"/>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31"/>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31"/>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31"/>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31"/>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31"/>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31"/>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31"/>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31"/>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31"/>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31"/>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31"/>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31"/>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31"/>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31"/>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31"/>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31"/>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31"/>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31"/>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31"/>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31"/>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31"/>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31"/>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31"/>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31"/>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31"/>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31"/>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31"/>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31"/>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31"/>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31"/>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31"/>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31"/>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31"/>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31"/>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31"/>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31"/>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31"/>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31"/>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31"/>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31"/>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31"/>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31"/>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31"/>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31"/>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31"/>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31"/>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31"/>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31"/>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31"/>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31"/>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31"/>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31"/>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31"/>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31"/>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31"/>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9">
    <mergeCell ref="B32:E32"/>
    <mergeCell ref="E24:E26"/>
    <mergeCell ref="E18:E20"/>
    <mergeCell ref="E21:E23"/>
    <mergeCell ref="E27:E29"/>
    <mergeCell ref="B27:B29"/>
    <mergeCell ref="B18:B19"/>
    <mergeCell ref="B3:E3"/>
    <mergeCell ref="B4:E4"/>
    <mergeCell ref="B2:E2"/>
    <mergeCell ref="B24:B26"/>
    <mergeCell ref="E6:E9"/>
    <mergeCell ref="E10:E12"/>
    <mergeCell ref="E13:E15"/>
    <mergeCell ref="E16:E17"/>
    <mergeCell ref="B10:B12"/>
    <mergeCell ref="B13:B15"/>
    <mergeCell ref="B16:B17"/>
    <mergeCell ref="B6:B9"/>
  </mergeCells>
  <dataValidations count="8">
    <dataValidation type="list" allowBlank="1" showInputMessage="1" showErrorMessage="1" sqref="E6:E9" xr:uid="{00000000-0002-0000-1A00-000000000000}">
      <formula1>$D$6:$D$9</formula1>
    </dataValidation>
    <dataValidation type="list" allowBlank="1" showInputMessage="1" showErrorMessage="1" sqref="E10:E12" xr:uid="{00000000-0002-0000-1A00-000001000000}">
      <formula1>$D$10:$D$12</formula1>
    </dataValidation>
    <dataValidation type="list" allowBlank="1" showInputMessage="1" showErrorMessage="1" sqref="E13:E15" xr:uid="{00000000-0002-0000-1A00-000002000000}">
      <formula1>$D$13:$D$15</formula1>
    </dataValidation>
    <dataValidation type="list" allowBlank="1" showInputMessage="1" showErrorMessage="1" sqref="E16:E17" xr:uid="{00000000-0002-0000-1A00-000003000000}">
      <formula1>$D$16:$D$17</formula1>
    </dataValidation>
    <dataValidation type="list" allowBlank="1" showInputMessage="1" showErrorMessage="1" sqref="E18:E20" xr:uid="{00000000-0002-0000-1A00-000004000000}">
      <formula1>$D$18:$D$20</formula1>
    </dataValidation>
    <dataValidation type="list" allowBlank="1" showInputMessage="1" showErrorMessage="1" sqref="E21:E23" xr:uid="{00000000-0002-0000-1A00-000005000000}">
      <formula1>$D$21:$D$23</formula1>
    </dataValidation>
    <dataValidation type="list" allowBlank="1" showInputMessage="1" showErrorMessage="1" sqref="E24:E26" xr:uid="{00000000-0002-0000-1A00-000006000000}">
      <formula1>$D$24:$D$26</formula1>
    </dataValidation>
    <dataValidation type="list" allowBlank="1" showInputMessage="1" showErrorMessage="1" sqref="E27:E29" xr:uid="{00000000-0002-0000-1A00-000007000000}">
      <formula1>$D$27:$D$29</formula1>
    </dataValidation>
  </dataValidations>
  <pageMargins left="0.25" right="0.25" top="0.75" bottom="0.75" header="0.3" footer="0.3"/>
  <pageSetup scale="7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theme="3" tint="0.79998168889431442"/>
    <pageSetUpPr fitToPage="1"/>
  </sheetPr>
  <dimension ref="A1:AE100"/>
  <sheetViews>
    <sheetView showGridLines="0" topLeftCell="A22" zoomScale="80" zoomScaleNormal="80" zoomScaleSheetLayoutView="100" workbookViewId="0">
      <selection activeCell="F27" sqref="F27"/>
    </sheetView>
  </sheetViews>
  <sheetFormatPr defaultColWidth="9.08984375" defaultRowHeight="14.5" x14ac:dyDescent="0.35"/>
  <cols>
    <col min="1" max="1" width="3.453125" style="61" bestFit="1" customWidth="1"/>
    <col min="2" max="2" width="54.54296875" style="22" customWidth="1"/>
    <col min="3" max="3" width="28.453125" style="56" customWidth="1"/>
    <col min="4" max="4" width="13.54296875" style="56" customWidth="1"/>
    <col min="5" max="5" width="11.6328125" style="22" customWidth="1"/>
    <col min="6" max="6" width="7.6328125" style="22" customWidth="1"/>
    <col min="7" max="22" width="9.08984375" style="22"/>
    <col min="23" max="16384" width="9.08984375" style="33"/>
  </cols>
  <sheetData>
    <row r="1" spans="1:31" ht="18.5" x14ac:dyDescent="0.45">
      <c r="B1" s="23" t="s">
        <v>132</v>
      </c>
      <c r="E1" s="4">
        <v>24</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44.25" customHeight="1" x14ac:dyDescent="0.35">
      <c r="B2" s="896" t="s">
        <v>995</v>
      </c>
      <c r="C2" s="896"/>
      <c r="D2" s="896"/>
      <c r="E2" s="896"/>
      <c r="F2" s="212"/>
      <c r="G2" s="616"/>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57.5" customHeight="1" x14ac:dyDescent="0.35">
      <c r="B3" s="895" t="s">
        <v>972</v>
      </c>
      <c r="C3" s="895"/>
      <c r="D3" s="895"/>
      <c r="E3" s="895"/>
      <c r="F3" s="213"/>
      <c r="G3" s="617"/>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43.5" customHeight="1" x14ac:dyDescent="0.35">
      <c r="A4" s="22"/>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ht="18" customHeight="1" x14ac:dyDescent="0.35">
      <c r="B5" s="213"/>
      <c r="C5" s="213"/>
      <c r="D5" s="213"/>
      <c r="E5" s="213"/>
      <c r="F5" s="213"/>
      <c r="G5" s="617"/>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5" t="s">
        <v>2</v>
      </c>
      <c r="C6" s="745" t="s">
        <v>3</v>
      </c>
      <c r="D6" s="745" t="s">
        <v>18</v>
      </c>
      <c r="E6" s="755" t="s">
        <v>243</v>
      </c>
      <c r="G6" s="607"/>
      <c r="H6" s="600"/>
      <c r="I6" s="600"/>
      <c r="J6" s="600"/>
      <c r="K6" s="600"/>
      <c r="L6" s="601"/>
      <c r="M6" s="601"/>
      <c r="N6" s="601"/>
      <c r="O6" s="601"/>
      <c r="P6" s="600"/>
      <c r="Q6" s="600"/>
      <c r="R6" s="600"/>
      <c r="S6" s="600"/>
      <c r="T6" s="600"/>
      <c r="U6" s="600"/>
      <c r="V6" s="600"/>
      <c r="W6" s="600"/>
      <c r="X6" s="600"/>
      <c r="Y6" s="600"/>
      <c r="Z6" s="600"/>
      <c r="AA6" s="600"/>
      <c r="AB6" s="600"/>
      <c r="AC6" s="600"/>
      <c r="AD6" s="600"/>
      <c r="AE6" s="600"/>
    </row>
    <row r="7" spans="1:31" ht="16.5" customHeight="1" x14ac:dyDescent="0.35">
      <c r="A7" s="61">
        <v>1</v>
      </c>
      <c r="B7" s="823" t="s">
        <v>737</v>
      </c>
      <c r="C7" s="67" t="s">
        <v>15</v>
      </c>
      <c r="D7" s="68">
        <v>20</v>
      </c>
      <c r="E7" s="897"/>
      <c r="G7" s="618"/>
      <c r="H7" s="600"/>
      <c r="I7" s="600"/>
      <c r="J7" s="600"/>
      <c r="K7" s="600"/>
      <c r="L7" s="601"/>
      <c r="M7" s="601"/>
      <c r="N7" s="601"/>
      <c r="O7" s="601"/>
      <c r="P7" s="600"/>
      <c r="Q7" s="600"/>
      <c r="R7" s="600"/>
      <c r="S7" s="600"/>
      <c r="T7" s="600"/>
      <c r="U7" s="600"/>
      <c r="V7" s="600"/>
      <c r="W7" s="600"/>
      <c r="X7" s="600"/>
      <c r="Y7" s="600"/>
      <c r="Z7" s="600"/>
      <c r="AA7" s="600"/>
      <c r="AB7" s="600"/>
      <c r="AC7" s="600"/>
      <c r="AD7" s="600"/>
      <c r="AE7" s="600"/>
    </row>
    <row r="8" spans="1:31" ht="16.5" customHeight="1" x14ac:dyDescent="0.35">
      <c r="B8" s="815"/>
      <c r="C8" s="169" t="s">
        <v>16</v>
      </c>
      <c r="D8" s="70">
        <v>10</v>
      </c>
      <c r="E8" s="866"/>
      <c r="G8" s="613"/>
      <c r="H8" s="600"/>
      <c r="I8" s="600"/>
      <c r="J8" s="600"/>
      <c r="K8" s="600"/>
      <c r="L8" s="601"/>
      <c r="M8" s="601"/>
      <c r="N8" s="601"/>
      <c r="O8" s="601"/>
      <c r="P8" s="600"/>
      <c r="Q8" s="600"/>
      <c r="R8" s="600"/>
      <c r="S8" s="600"/>
      <c r="T8" s="600"/>
      <c r="U8" s="600"/>
      <c r="V8" s="600"/>
      <c r="W8" s="600"/>
      <c r="X8" s="600"/>
      <c r="Y8" s="600"/>
      <c r="Z8" s="600"/>
      <c r="AA8" s="600"/>
      <c r="AB8" s="600"/>
      <c r="AC8" s="600"/>
      <c r="AD8" s="600"/>
      <c r="AE8" s="600"/>
    </row>
    <row r="9" spans="1:31" ht="16.5" customHeight="1" thickBot="1" x14ac:dyDescent="0.4">
      <c r="B9" s="816"/>
      <c r="C9" s="314" t="s">
        <v>23</v>
      </c>
      <c r="D9" s="321">
        <v>0</v>
      </c>
      <c r="E9" s="867"/>
      <c r="G9" s="613"/>
      <c r="H9" s="600"/>
      <c r="I9" s="600"/>
      <c r="J9" s="600"/>
      <c r="K9" s="600"/>
      <c r="L9" s="601"/>
      <c r="M9" s="601"/>
      <c r="N9" s="601"/>
      <c r="O9" s="601"/>
      <c r="P9" s="600"/>
      <c r="Q9" s="600"/>
      <c r="R9" s="600"/>
      <c r="S9" s="600"/>
      <c r="T9" s="600"/>
      <c r="U9" s="600"/>
      <c r="V9" s="600"/>
      <c r="W9" s="600"/>
      <c r="X9" s="600"/>
      <c r="Y9" s="600"/>
      <c r="Z9" s="600"/>
      <c r="AA9" s="600"/>
      <c r="AB9" s="600"/>
      <c r="AC9" s="600"/>
      <c r="AD9" s="600"/>
      <c r="AE9" s="600"/>
    </row>
    <row r="10" spans="1:31" ht="17.25" customHeight="1" x14ac:dyDescent="0.35">
      <c r="A10" s="61">
        <v>2</v>
      </c>
      <c r="B10" s="815" t="s">
        <v>738</v>
      </c>
      <c r="C10" s="79" t="s">
        <v>15</v>
      </c>
      <c r="D10" s="80">
        <v>20</v>
      </c>
      <c r="E10" s="817"/>
      <c r="G10" s="613"/>
      <c r="H10" s="600"/>
      <c r="I10" s="600"/>
      <c r="J10" s="600"/>
      <c r="K10" s="600"/>
      <c r="L10" s="601"/>
      <c r="M10" s="601"/>
      <c r="N10" s="601"/>
      <c r="O10" s="601"/>
      <c r="P10" s="600"/>
      <c r="Q10" s="600"/>
      <c r="R10" s="600"/>
      <c r="S10" s="600"/>
      <c r="T10" s="600"/>
      <c r="U10" s="600"/>
      <c r="V10" s="600"/>
      <c r="W10" s="600"/>
      <c r="X10" s="600"/>
      <c r="Y10" s="600"/>
      <c r="Z10" s="600"/>
      <c r="AA10" s="600"/>
      <c r="AB10" s="600"/>
      <c r="AC10" s="600"/>
      <c r="AD10" s="600"/>
      <c r="AE10" s="600"/>
    </row>
    <row r="11" spans="1:31" ht="17.25" customHeight="1" x14ac:dyDescent="0.35">
      <c r="B11" s="815"/>
      <c r="C11" s="69" t="s">
        <v>16</v>
      </c>
      <c r="D11" s="70">
        <v>10</v>
      </c>
      <c r="E11" s="817"/>
      <c r="G11" s="613"/>
      <c r="H11" s="600"/>
      <c r="I11" s="600"/>
      <c r="J11" s="600"/>
      <c r="K11" s="600"/>
      <c r="L11" s="601"/>
      <c r="M11" s="601"/>
      <c r="N11" s="601"/>
      <c r="O11" s="601"/>
      <c r="P11" s="600"/>
      <c r="Q11" s="600"/>
      <c r="R11" s="600"/>
      <c r="S11" s="600"/>
      <c r="T11" s="600"/>
      <c r="U11" s="600"/>
      <c r="V11" s="600"/>
      <c r="W11" s="600"/>
      <c r="X11" s="600"/>
      <c r="Y11" s="600"/>
      <c r="Z11" s="600"/>
      <c r="AA11" s="600"/>
      <c r="AB11" s="600"/>
      <c r="AC11" s="600"/>
      <c r="AD11" s="600"/>
      <c r="AE11" s="600"/>
    </row>
    <row r="12" spans="1:31" ht="17.25" customHeight="1" thickBot="1" x14ac:dyDescent="0.4">
      <c r="A12" s="214"/>
      <c r="B12" s="816"/>
      <c r="C12" s="315" t="s">
        <v>4</v>
      </c>
      <c r="D12" s="311">
        <v>0</v>
      </c>
      <c r="E12" s="818"/>
      <c r="G12" s="600"/>
      <c r="H12" s="600"/>
      <c r="I12" s="600"/>
      <c r="J12" s="600"/>
      <c r="K12" s="600"/>
      <c r="L12" s="601"/>
      <c r="M12" s="601"/>
      <c r="N12" s="601"/>
      <c r="O12" s="601"/>
      <c r="P12" s="600"/>
      <c r="Q12" s="600"/>
      <c r="R12" s="600"/>
      <c r="S12" s="600"/>
      <c r="T12" s="600"/>
      <c r="U12" s="600"/>
      <c r="V12" s="600"/>
      <c r="W12" s="600"/>
      <c r="X12" s="600"/>
      <c r="Y12" s="600"/>
      <c r="Z12" s="600"/>
      <c r="AA12" s="600"/>
      <c r="AB12" s="600"/>
      <c r="AC12" s="600"/>
      <c r="AD12" s="600"/>
      <c r="AE12" s="600"/>
    </row>
    <row r="13" spans="1:31" ht="15" customHeight="1" x14ac:dyDescent="0.35">
      <c r="A13" s="61">
        <v>3</v>
      </c>
      <c r="B13" s="815" t="s">
        <v>739</v>
      </c>
      <c r="C13" s="79" t="s">
        <v>9</v>
      </c>
      <c r="D13" s="80">
        <v>20</v>
      </c>
      <c r="E13" s="817"/>
      <c r="G13" s="600"/>
      <c r="H13" s="600"/>
      <c r="I13" s="600"/>
      <c r="J13" s="600"/>
      <c r="K13" s="600"/>
      <c r="L13" s="601"/>
      <c r="M13" s="601"/>
      <c r="N13" s="601"/>
      <c r="O13" s="601"/>
      <c r="P13" s="600"/>
      <c r="Q13" s="600"/>
      <c r="R13" s="600"/>
      <c r="S13" s="600"/>
      <c r="T13" s="600"/>
      <c r="U13" s="600"/>
      <c r="V13" s="600"/>
      <c r="W13" s="600"/>
      <c r="X13" s="600"/>
      <c r="Y13" s="600"/>
      <c r="Z13" s="600"/>
      <c r="AA13" s="600"/>
      <c r="AB13" s="600"/>
      <c r="AC13" s="600"/>
      <c r="AD13" s="600"/>
      <c r="AE13" s="600"/>
    </row>
    <row r="14" spans="1:31" ht="15" customHeight="1" x14ac:dyDescent="0.35">
      <c r="B14" s="815"/>
      <c r="C14" s="169" t="s">
        <v>7</v>
      </c>
      <c r="D14" s="70">
        <v>10</v>
      </c>
      <c r="E14" s="817"/>
      <c r="G14" s="600"/>
      <c r="H14" s="600"/>
      <c r="I14" s="600"/>
      <c r="J14" s="600"/>
      <c r="K14" s="600"/>
      <c r="L14" s="601"/>
      <c r="M14" s="601"/>
      <c r="N14" s="601"/>
      <c r="O14" s="601"/>
      <c r="P14" s="600"/>
      <c r="Q14" s="600"/>
      <c r="R14" s="600"/>
      <c r="S14" s="600"/>
      <c r="T14" s="600"/>
      <c r="U14" s="600"/>
      <c r="V14" s="600"/>
      <c r="W14" s="600"/>
      <c r="X14" s="600"/>
      <c r="Y14" s="600"/>
      <c r="Z14" s="600"/>
      <c r="AA14" s="600"/>
      <c r="AB14" s="600"/>
      <c r="AC14" s="600"/>
      <c r="AD14" s="600"/>
      <c r="AE14" s="600"/>
    </row>
    <row r="15" spans="1:31" ht="15" customHeight="1" x14ac:dyDescent="0.35">
      <c r="B15" s="815"/>
      <c r="C15" s="83" t="s">
        <v>8</v>
      </c>
      <c r="D15" s="70">
        <v>5</v>
      </c>
      <c r="E15" s="817"/>
      <c r="G15" s="600"/>
      <c r="H15" s="600"/>
      <c r="I15" s="600"/>
      <c r="J15" s="600"/>
      <c r="K15" s="600"/>
      <c r="L15" s="601"/>
      <c r="M15" s="601"/>
      <c r="N15" s="601"/>
      <c r="O15" s="601"/>
      <c r="P15" s="600"/>
      <c r="Q15" s="600"/>
      <c r="R15" s="600"/>
      <c r="S15" s="600"/>
      <c r="T15" s="600"/>
      <c r="U15" s="600"/>
      <c r="V15" s="600"/>
      <c r="W15" s="600"/>
      <c r="X15" s="600"/>
      <c r="Y15" s="600"/>
      <c r="Z15" s="600"/>
      <c r="AA15" s="600"/>
      <c r="AB15" s="600"/>
      <c r="AC15" s="600"/>
      <c r="AD15" s="600"/>
      <c r="AE15" s="600"/>
    </row>
    <row r="16" spans="1:31" ht="15" customHeight="1" thickBot="1" x14ac:dyDescent="0.4">
      <c r="B16" s="816"/>
      <c r="C16" s="314" t="s">
        <v>6</v>
      </c>
      <c r="D16" s="311">
        <v>0</v>
      </c>
      <c r="E16" s="818"/>
      <c r="G16" s="600"/>
      <c r="H16" s="600"/>
      <c r="I16" s="600"/>
      <c r="J16" s="600"/>
      <c r="K16" s="600"/>
      <c r="L16" s="601"/>
      <c r="M16" s="601"/>
      <c r="N16" s="601"/>
      <c r="O16" s="601"/>
      <c r="P16" s="600"/>
      <c r="Q16" s="600"/>
      <c r="R16" s="600"/>
      <c r="S16" s="600"/>
      <c r="T16" s="600"/>
      <c r="U16" s="600"/>
      <c r="V16" s="600"/>
      <c r="W16" s="600"/>
      <c r="X16" s="600"/>
      <c r="Y16" s="600"/>
      <c r="Z16" s="600"/>
      <c r="AA16" s="600"/>
      <c r="AB16" s="600"/>
      <c r="AC16" s="600"/>
      <c r="AD16" s="600"/>
      <c r="AE16" s="600"/>
    </row>
    <row r="17" spans="1:31" ht="14.25" customHeight="1" x14ac:dyDescent="0.35">
      <c r="A17" s="61">
        <v>4</v>
      </c>
      <c r="B17" s="815" t="s">
        <v>740</v>
      </c>
      <c r="C17" s="79" t="s">
        <v>9</v>
      </c>
      <c r="D17" s="80">
        <v>15</v>
      </c>
      <c r="E17" s="817"/>
      <c r="G17" s="600"/>
      <c r="H17" s="600"/>
      <c r="I17" s="600"/>
      <c r="J17" s="600"/>
      <c r="K17" s="600"/>
      <c r="L17" s="601"/>
      <c r="M17" s="601"/>
      <c r="N17" s="601"/>
      <c r="O17" s="601"/>
      <c r="P17" s="600"/>
      <c r="Q17" s="600"/>
      <c r="R17" s="600"/>
      <c r="S17" s="600"/>
      <c r="T17" s="600"/>
      <c r="U17" s="600"/>
      <c r="V17" s="600"/>
      <c r="W17" s="600"/>
      <c r="X17" s="600"/>
      <c r="Y17" s="600"/>
      <c r="Z17" s="600"/>
      <c r="AA17" s="600"/>
      <c r="AB17" s="600"/>
      <c r="AC17" s="600"/>
      <c r="AD17" s="600"/>
      <c r="AE17" s="600"/>
    </row>
    <row r="18" spans="1:31" ht="14.25" customHeight="1" x14ac:dyDescent="0.35">
      <c r="B18" s="815"/>
      <c r="C18" s="169" t="s">
        <v>7</v>
      </c>
      <c r="D18" s="73">
        <v>10</v>
      </c>
      <c r="E18" s="817"/>
      <c r="G18" s="600"/>
      <c r="H18" s="600"/>
      <c r="I18" s="600"/>
      <c r="J18" s="600"/>
      <c r="K18" s="600"/>
      <c r="L18" s="601"/>
      <c r="M18" s="601"/>
      <c r="N18" s="601"/>
      <c r="O18" s="601"/>
      <c r="P18" s="600"/>
      <c r="Q18" s="600"/>
      <c r="R18" s="600"/>
      <c r="S18" s="600"/>
      <c r="T18" s="600"/>
      <c r="U18" s="600"/>
      <c r="V18" s="600"/>
      <c r="W18" s="600"/>
      <c r="X18" s="600"/>
      <c r="Y18" s="600"/>
      <c r="Z18" s="600"/>
      <c r="AA18" s="600"/>
      <c r="AB18" s="600"/>
      <c r="AC18" s="600"/>
      <c r="AD18" s="600"/>
      <c r="AE18" s="600"/>
    </row>
    <row r="19" spans="1:31" ht="14.25" customHeight="1" x14ac:dyDescent="0.35">
      <c r="B19" s="815"/>
      <c r="C19" s="69" t="s">
        <v>8</v>
      </c>
      <c r="D19" s="73">
        <v>5</v>
      </c>
      <c r="E19" s="817"/>
      <c r="G19" s="600"/>
      <c r="H19" s="600"/>
      <c r="I19" s="600"/>
      <c r="J19" s="600"/>
      <c r="K19" s="600"/>
      <c r="L19" s="601"/>
      <c r="M19" s="601"/>
      <c r="N19" s="601"/>
      <c r="O19" s="601"/>
      <c r="P19" s="600"/>
      <c r="Q19" s="600"/>
      <c r="R19" s="600"/>
      <c r="S19" s="600"/>
      <c r="T19" s="600"/>
      <c r="U19" s="600"/>
      <c r="V19" s="600"/>
      <c r="W19" s="600"/>
      <c r="X19" s="600"/>
      <c r="Y19" s="600"/>
      <c r="Z19" s="600"/>
      <c r="AA19" s="600"/>
      <c r="AB19" s="600"/>
      <c r="AC19" s="600"/>
      <c r="AD19" s="600"/>
      <c r="AE19" s="600"/>
    </row>
    <row r="20" spans="1:31" ht="14.25" customHeight="1" thickBot="1" x14ac:dyDescent="0.4">
      <c r="B20" s="816"/>
      <c r="C20" s="315" t="s">
        <v>6</v>
      </c>
      <c r="D20" s="321">
        <v>0</v>
      </c>
      <c r="E20" s="818"/>
      <c r="G20" s="600"/>
      <c r="H20" s="600"/>
      <c r="I20" s="600"/>
      <c r="J20" s="600"/>
      <c r="K20" s="600"/>
      <c r="L20" s="601"/>
      <c r="M20" s="601"/>
      <c r="N20" s="601"/>
      <c r="O20" s="601"/>
      <c r="P20" s="600"/>
      <c r="Q20" s="600"/>
      <c r="R20" s="600"/>
      <c r="S20" s="600"/>
      <c r="T20" s="600"/>
      <c r="U20" s="600"/>
      <c r="V20" s="600"/>
      <c r="W20" s="600"/>
      <c r="X20" s="600"/>
      <c r="Y20" s="600"/>
      <c r="Z20" s="600"/>
      <c r="AA20" s="600"/>
      <c r="AB20" s="600"/>
      <c r="AC20" s="600"/>
      <c r="AD20" s="600"/>
      <c r="AE20" s="600"/>
    </row>
    <row r="21" spans="1:31" ht="22.5" customHeight="1" x14ac:dyDescent="0.35">
      <c r="A21" s="61">
        <v>5</v>
      </c>
      <c r="B21" s="815" t="s">
        <v>741</v>
      </c>
      <c r="C21" s="169" t="s">
        <v>0</v>
      </c>
      <c r="D21" s="80">
        <v>10</v>
      </c>
      <c r="E21" s="817"/>
      <c r="G21" s="600"/>
      <c r="H21" s="600"/>
      <c r="I21" s="600"/>
      <c r="J21" s="600"/>
      <c r="K21" s="600"/>
      <c r="L21" s="601"/>
      <c r="M21" s="601"/>
      <c r="N21" s="601"/>
      <c r="O21" s="601"/>
      <c r="P21" s="600"/>
      <c r="Q21" s="600"/>
      <c r="R21" s="600"/>
      <c r="S21" s="600"/>
      <c r="T21" s="600"/>
      <c r="U21" s="600"/>
      <c r="V21" s="600"/>
      <c r="W21" s="600"/>
      <c r="X21" s="600"/>
      <c r="Y21" s="600"/>
      <c r="Z21" s="600"/>
      <c r="AA21" s="600"/>
      <c r="AB21" s="600"/>
      <c r="AC21" s="600"/>
      <c r="AD21" s="600"/>
      <c r="AE21" s="600"/>
    </row>
    <row r="22" spans="1:31" ht="25.5" customHeight="1" thickBot="1" x14ac:dyDescent="0.4">
      <c r="A22" s="214"/>
      <c r="B22" s="816"/>
      <c r="C22" s="314" t="s">
        <v>1</v>
      </c>
      <c r="D22" s="321">
        <v>0</v>
      </c>
      <c r="E22" s="818"/>
      <c r="G22" s="600"/>
      <c r="H22" s="600"/>
      <c r="I22" s="600"/>
      <c r="J22" s="600"/>
      <c r="K22" s="600"/>
      <c r="L22" s="601"/>
      <c r="M22" s="601"/>
      <c r="N22" s="601"/>
      <c r="O22" s="601"/>
      <c r="P22" s="600"/>
      <c r="Q22" s="600"/>
      <c r="R22" s="600"/>
      <c r="S22" s="600"/>
      <c r="T22" s="600"/>
      <c r="U22" s="600"/>
      <c r="V22" s="600"/>
      <c r="W22" s="600"/>
      <c r="X22" s="600"/>
      <c r="Y22" s="600"/>
      <c r="Z22" s="600"/>
      <c r="AA22" s="600"/>
      <c r="AB22" s="600"/>
      <c r="AC22" s="600"/>
      <c r="AD22" s="600"/>
      <c r="AE22" s="600"/>
    </row>
    <row r="23" spans="1:31" ht="24" customHeight="1" x14ac:dyDescent="0.35">
      <c r="A23" s="61">
        <v>6</v>
      </c>
      <c r="B23" s="815" t="s">
        <v>742</v>
      </c>
      <c r="C23" s="169" t="s">
        <v>0</v>
      </c>
      <c r="D23" s="80">
        <v>20</v>
      </c>
      <c r="E23" s="817"/>
      <c r="G23" s="619"/>
      <c r="H23" s="600"/>
      <c r="I23" s="600"/>
      <c r="J23" s="600"/>
      <c r="K23" s="600"/>
      <c r="L23" s="601"/>
      <c r="M23" s="601"/>
      <c r="N23" s="601"/>
      <c r="O23" s="601"/>
      <c r="P23" s="600"/>
      <c r="Q23" s="600"/>
      <c r="R23" s="600"/>
      <c r="S23" s="600"/>
      <c r="T23" s="600"/>
      <c r="U23" s="600"/>
      <c r="V23" s="600"/>
      <c r="W23" s="600"/>
      <c r="X23" s="600"/>
      <c r="Y23" s="600"/>
      <c r="Z23" s="600"/>
      <c r="AA23" s="600"/>
      <c r="AB23" s="600"/>
      <c r="AC23" s="600"/>
      <c r="AD23" s="600"/>
      <c r="AE23" s="600"/>
    </row>
    <row r="24" spans="1:31" ht="24" customHeight="1" thickBot="1" x14ac:dyDescent="0.4">
      <c r="B24" s="816"/>
      <c r="C24" s="314" t="s">
        <v>1</v>
      </c>
      <c r="D24" s="321">
        <v>0</v>
      </c>
      <c r="E24" s="818"/>
      <c r="G24" s="619"/>
      <c r="H24" s="600"/>
      <c r="I24" s="600"/>
      <c r="J24" s="600"/>
      <c r="K24" s="600"/>
      <c r="L24" s="601"/>
      <c r="M24" s="601"/>
      <c r="N24" s="601"/>
      <c r="O24" s="601"/>
      <c r="P24" s="600"/>
      <c r="Q24" s="600"/>
      <c r="R24" s="600"/>
      <c r="S24" s="600"/>
      <c r="T24" s="600"/>
      <c r="U24" s="600"/>
      <c r="V24" s="600"/>
      <c r="W24" s="600"/>
      <c r="X24" s="600"/>
      <c r="Y24" s="600"/>
      <c r="Z24" s="600"/>
      <c r="AA24" s="600"/>
      <c r="AB24" s="600"/>
      <c r="AC24" s="600"/>
      <c r="AD24" s="600"/>
      <c r="AE24" s="600"/>
    </row>
    <row r="25" spans="1:31" ht="17.25" customHeight="1" x14ac:dyDescent="0.35">
      <c r="A25" s="61">
        <v>7</v>
      </c>
      <c r="B25" s="815" t="s">
        <v>743</v>
      </c>
      <c r="C25" s="79" t="s">
        <v>9</v>
      </c>
      <c r="D25" s="80">
        <v>20</v>
      </c>
      <c r="E25" s="817"/>
      <c r="G25" s="600"/>
      <c r="H25" s="600"/>
      <c r="I25" s="600"/>
      <c r="J25" s="600"/>
      <c r="K25" s="600"/>
      <c r="L25" s="601"/>
      <c r="M25" s="601"/>
      <c r="N25" s="601"/>
      <c r="O25" s="601"/>
      <c r="P25" s="600"/>
      <c r="Q25" s="600"/>
      <c r="R25" s="600"/>
      <c r="S25" s="600"/>
      <c r="T25" s="600"/>
      <c r="U25" s="600"/>
      <c r="V25" s="600"/>
      <c r="W25" s="600"/>
      <c r="X25" s="600"/>
      <c r="Y25" s="600"/>
      <c r="Z25" s="600"/>
      <c r="AA25" s="600"/>
      <c r="AB25" s="600"/>
      <c r="AC25" s="600"/>
      <c r="AD25" s="600"/>
      <c r="AE25" s="600"/>
    </row>
    <row r="26" spans="1:31" ht="17.25" customHeight="1" x14ac:dyDescent="0.35">
      <c r="B26" s="815"/>
      <c r="C26" s="69" t="s">
        <v>7</v>
      </c>
      <c r="D26" s="70">
        <v>10</v>
      </c>
      <c r="E26" s="817"/>
      <c r="G26" s="600"/>
      <c r="H26" s="600"/>
      <c r="I26" s="600"/>
      <c r="J26" s="600"/>
      <c r="K26" s="600"/>
      <c r="L26" s="601"/>
      <c r="M26" s="601"/>
      <c r="N26" s="601"/>
      <c r="O26" s="601"/>
      <c r="P26" s="600"/>
      <c r="Q26" s="600"/>
      <c r="R26" s="600"/>
      <c r="S26" s="600"/>
      <c r="T26" s="600"/>
      <c r="U26" s="600"/>
      <c r="V26" s="600"/>
      <c r="W26" s="600"/>
      <c r="X26" s="600"/>
      <c r="Y26" s="600"/>
      <c r="Z26" s="600"/>
      <c r="AA26" s="600"/>
      <c r="AB26" s="600"/>
      <c r="AC26" s="600"/>
      <c r="AD26" s="600"/>
      <c r="AE26" s="600"/>
    </row>
    <row r="27" spans="1:31" ht="17.25" customHeight="1" x14ac:dyDescent="0.35">
      <c r="B27" s="815"/>
      <c r="C27" s="169" t="s">
        <v>8</v>
      </c>
      <c r="D27" s="70">
        <v>5</v>
      </c>
      <c r="E27" s="817"/>
      <c r="G27" s="600"/>
      <c r="H27" s="600"/>
      <c r="I27" s="600"/>
      <c r="J27" s="600"/>
      <c r="K27" s="600"/>
      <c r="L27" s="601"/>
      <c r="M27" s="601"/>
      <c r="N27" s="601"/>
      <c r="O27" s="601"/>
      <c r="P27" s="600"/>
      <c r="Q27" s="600"/>
      <c r="R27" s="600"/>
      <c r="S27" s="600"/>
      <c r="T27" s="600"/>
      <c r="U27" s="600"/>
      <c r="V27" s="600"/>
      <c r="W27" s="600"/>
      <c r="X27" s="600"/>
      <c r="Y27" s="600"/>
      <c r="Z27" s="600"/>
      <c r="AA27" s="600"/>
      <c r="AB27" s="600"/>
      <c r="AC27" s="600"/>
      <c r="AD27" s="600"/>
      <c r="AE27" s="600"/>
    </row>
    <row r="28" spans="1:31" ht="17.25" customHeight="1" thickBot="1" x14ac:dyDescent="0.4">
      <c r="B28" s="816"/>
      <c r="C28" s="314" t="s">
        <v>6</v>
      </c>
      <c r="D28" s="321">
        <v>0</v>
      </c>
      <c r="E28" s="818"/>
      <c r="G28" s="600"/>
      <c r="H28" s="600"/>
      <c r="I28" s="600"/>
      <c r="J28" s="600"/>
      <c r="K28" s="600"/>
      <c r="L28" s="601"/>
      <c r="M28" s="601"/>
      <c r="N28" s="601"/>
      <c r="O28" s="601"/>
      <c r="P28" s="600"/>
      <c r="Q28" s="600"/>
      <c r="R28" s="600"/>
      <c r="S28" s="600"/>
      <c r="T28" s="600"/>
      <c r="U28" s="600"/>
      <c r="V28" s="600"/>
      <c r="W28" s="600"/>
      <c r="X28" s="600"/>
      <c r="Y28" s="600"/>
      <c r="Z28" s="600"/>
      <c r="AA28" s="600"/>
      <c r="AB28" s="600"/>
      <c r="AC28" s="600"/>
      <c r="AD28" s="600"/>
      <c r="AE28" s="600"/>
    </row>
    <row r="29" spans="1:31" x14ac:dyDescent="0.35">
      <c r="A29" s="61">
        <v>8</v>
      </c>
      <c r="B29" s="815" t="s">
        <v>744</v>
      </c>
      <c r="C29" s="79" t="s">
        <v>9</v>
      </c>
      <c r="D29" s="80">
        <v>20</v>
      </c>
      <c r="E29" s="817"/>
      <c r="G29" s="600"/>
      <c r="H29" s="600"/>
      <c r="I29" s="600"/>
      <c r="J29" s="600"/>
      <c r="K29" s="600"/>
      <c r="L29" s="601"/>
      <c r="M29" s="601"/>
      <c r="N29" s="601"/>
      <c r="O29" s="601"/>
      <c r="P29" s="600"/>
      <c r="Q29" s="600"/>
      <c r="R29" s="600"/>
      <c r="S29" s="600"/>
      <c r="T29" s="600"/>
      <c r="U29" s="600"/>
      <c r="V29" s="600"/>
      <c r="W29" s="600"/>
      <c r="X29" s="600"/>
      <c r="Y29" s="600"/>
      <c r="Z29" s="600"/>
      <c r="AA29" s="600"/>
      <c r="AB29" s="600"/>
      <c r="AC29" s="600"/>
      <c r="AD29" s="600"/>
      <c r="AE29" s="600"/>
    </row>
    <row r="30" spans="1:31" x14ac:dyDescent="0.35">
      <c r="B30" s="815"/>
      <c r="C30" s="169" t="s">
        <v>7</v>
      </c>
      <c r="D30" s="73">
        <v>10</v>
      </c>
      <c r="E30" s="817"/>
      <c r="G30" s="600"/>
      <c r="H30" s="600"/>
      <c r="I30" s="600"/>
      <c r="J30" s="600"/>
      <c r="K30" s="600"/>
      <c r="L30" s="601"/>
      <c r="M30" s="601"/>
      <c r="N30" s="601"/>
      <c r="O30" s="601"/>
      <c r="P30" s="600"/>
      <c r="Q30" s="600"/>
      <c r="R30" s="600"/>
      <c r="S30" s="600"/>
      <c r="T30" s="600"/>
      <c r="U30" s="600"/>
      <c r="V30" s="600"/>
      <c r="W30" s="600"/>
      <c r="X30" s="600"/>
      <c r="Y30" s="600"/>
      <c r="Z30" s="600"/>
      <c r="AA30" s="600"/>
      <c r="AB30" s="600"/>
      <c r="AC30" s="600"/>
      <c r="AD30" s="600"/>
      <c r="AE30" s="600"/>
    </row>
    <row r="31" spans="1:31" x14ac:dyDescent="0.35">
      <c r="B31" s="815"/>
      <c r="C31" s="69" t="s">
        <v>8</v>
      </c>
      <c r="D31" s="70">
        <v>5</v>
      </c>
      <c r="E31" s="817"/>
      <c r="G31" s="600"/>
      <c r="H31" s="600"/>
      <c r="I31" s="600"/>
      <c r="J31" s="600"/>
      <c r="K31" s="600"/>
      <c r="L31" s="601"/>
      <c r="M31" s="601"/>
      <c r="N31" s="601"/>
      <c r="O31" s="601"/>
      <c r="P31" s="600"/>
      <c r="Q31" s="600"/>
      <c r="R31" s="600"/>
      <c r="S31" s="600"/>
      <c r="T31" s="600"/>
      <c r="U31" s="600"/>
      <c r="V31" s="600"/>
      <c r="W31" s="600"/>
      <c r="X31" s="600"/>
      <c r="Y31" s="600"/>
      <c r="Z31" s="600"/>
      <c r="AA31" s="600"/>
      <c r="AB31" s="600"/>
      <c r="AC31" s="600"/>
      <c r="AD31" s="600"/>
      <c r="AE31" s="600"/>
    </row>
    <row r="32" spans="1:31" ht="15" thickBot="1" x14ac:dyDescent="0.4">
      <c r="B32" s="816"/>
      <c r="C32" s="314" t="s">
        <v>6</v>
      </c>
      <c r="D32" s="311">
        <v>0</v>
      </c>
      <c r="E32" s="818"/>
      <c r="G32" s="600"/>
      <c r="H32" s="600"/>
      <c r="I32" s="600"/>
      <c r="J32" s="600"/>
      <c r="K32" s="600"/>
      <c r="L32" s="601"/>
      <c r="M32" s="601"/>
      <c r="N32" s="601"/>
      <c r="O32" s="601"/>
      <c r="P32" s="600"/>
      <c r="Q32" s="600"/>
      <c r="R32" s="600"/>
      <c r="S32" s="600"/>
      <c r="T32" s="600"/>
      <c r="U32" s="600"/>
      <c r="V32" s="600"/>
      <c r="W32" s="600"/>
      <c r="X32" s="600"/>
      <c r="Y32" s="600"/>
      <c r="Z32" s="600"/>
      <c r="AA32" s="600"/>
      <c r="AB32" s="600"/>
      <c r="AC32" s="600"/>
      <c r="AD32" s="600"/>
      <c r="AE32" s="600"/>
    </row>
    <row r="33" spans="1:31" ht="15" customHeight="1" thickBot="1" x14ac:dyDescent="0.4">
      <c r="C33" s="371"/>
      <c r="D33" s="149" t="s">
        <v>693</v>
      </c>
      <c r="E33" s="597">
        <f>SUM(E7:E32)</f>
        <v>0</v>
      </c>
      <c r="G33" s="600"/>
      <c r="H33" s="600"/>
      <c r="I33" s="600"/>
      <c r="J33" s="600"/>
      <c r="K33" s="600"/>
      <c r="L33" s="601"/>
      <c r="M33" s="601"/>
      <c r="N33" s="601"/>
      <c r="O33" s="601"/>
      <c r="P33" s="600"/>
      <c r="Q33" s="600"/>
      <c r="R33" s="600"/>
      <c r="S33" s="600"/>
      <c r="T33" s="600"/>
      <c r="U33" s="600"/>
      <c r="V33" s="600"/>
      <c r="W33" s="600"/>
      <c r="X33" s="600"/>
      <c r="Y33" s="600"/>
      <c r="Z33" s="600"/>
      <c r="AA33" s="600"/>
      <c r="AB33" s="600"/>
      <c r="AC33" s="600"/>
      <c r="AD33" s="600"/>
      <c r="AE33" s="600"/>
    </row>
    <row r="34" spans="1:31" ht="16.5" customHeight="1" x14ac:dyDescent="0.35">
      <c r="A34" s="61">
        <v>9</v>
      </c>
      <c r="B34" s="823" t="s">
        <v>745</v>
      </c>
      <c r="C34" s="67" t="s">
        <v>0</v>
      </c>
      <c r="D34" s="78">
        <v>15</v>
      </c>
      <c r="E34" s="822"/>
      <c r="G34" s="600"/>
      <c r="H34" s="600"/>
      <c r="I34" s="600"/>
      <c r="J34" s="600"/>
      <c r="K34" s="600"/>
      <c r="L34" s="601"/>
      <c r="M34" s="601"/>
      <c r="N34" s="601"/>
      <c r="O34" s="601"/>
      <c r="P34" s="600"/>
      <c r="Q34" s="600"/>
      <c r="R34" s="600"/>
      <c r="S34" s="600"/>
      <c r="T34" s="600"/>
      <c r="U34" s="600"/>
      <c r="V34" s="600"/>
      <c r="W34" s="600"/>
      <c r="X34" s="600"/>
      <c r="Y34" s="600"/>
      <c r="Z34" s="600"/>
      <c r="AA34" s="600"/>
      <c r="AB34" s="600"/>
      <c r="AC34" s="600"/>
      <c r="AD34" s="600"/>
      <c r="AE34" s="600"/>
    </row>
    <row r="35" spans="1:31" ht="16.5" customHeight="1" thickBot="1" x14ac:dyDescent="0.4">
      <c r="B35" s="816"/>
      <c r="C35" s="315" t="s">
        <v>1</v>
      </c>
      <c r="D35" s="311">
        <v>0</v>
      </c>
      <c r="E35" s="818"/>
      <c r="G35" s="600"/>
      <c r="H35" s="600"/>
      <c r="I35" s="600"/>
      <c r="J35" s="600"/>
      <c r="K35" s="600"/>
      <c r="L35" s="601"/>
      <c r="M35" s="601"/>
      <c r="N35" s="601"/>
      <c r="O35" s="601"/>
      <c r="P35" s="600"/>
      <c r="Q35" s="600"/>
      <c r="R35" s="600"/>
      <c r="S35" s="600"/>
      <c r="T35" s="600"/>
      <c r="U35" s="600"/>
      <c r="V35" s="600"/>
      <c r="W35" s="600"/>
      <c r="X35" s="600"/>
      <c r="Y35" s="600"/>
      <c r="Z35" s="600"/>
      <c r="AA35" s="600"/>
      <c r="AB35" s="600"/>
      <c r="AC35" s="600"/>
      <c r="AD35" s="600"/>
      <c r="AE35" s="600"/>
    </row>
    <row r="36" spans="1:31" ht="21.75" customHeight="1" x14ac:dyDescent="0.35">
      <c r="A36" s="61">
        <v>10</v>
      </c>
      <c r="B36" s="815" t="s">
        <v>746</v>
      </c>
      <c r="C36" s="79" t="s">
        <v>0</v>
      </c>
      <c r="D36" s="227">
        <v>0</v>
      </c>
      <c r="E36" s="817"/>
      <c r="G36" s="600"/>
      <c r="H36" s="600"/>
      <c r="I36" s="600"/>
      <c r="J36" s="600"/>
      <c r="K36" s="600"/>
      <c r="L36" s="601"/>
      <c r="M36" s="601"/>
      <c r="N36" s="601"/>
      <c r="O36" s="601"/>
      <c r="P36" s="600"/>
      <c r="Q36" s="600"/>
      <c r="R36" s="600"/>
      <c r="S36" s="600"/>
      <c r="T36" s="600"/>
      <c r="U36" s="600"/>
      <c r="V36" s="600"/>
      <c r="W36" s="600"/>
      <c r="X36" s="600"/>
      <c r="Y36" s="600"/>
      <c r="Z36" s="600"/>
      <c r="AA36" s="600"/>
      <c r="AB36" s="600"/>
      <c r="AC36" s="600"/>
      <c r="AD36" s="600"/>
      <c r="AE36" s="600"/>
    </row>
    <row r="37" spans="1:31" ht="21.75" customHeight="1" thickBot="1" x14ac:dyDescent="0.4">
      <c r="B37" s="816"/>
      <c r="C37" s="315" t="s">
        <v>1</v>
      </c>
      <c r="D37" s="311">
        <v>15</v>
      </c>
      <c r="E37" s="818"/>
      <c r="G37" s="600"/>
      <c r="H37" s="600"/>
      <c r="I37" s="600"/>
      <c r="J37" s="600"/>
      <c r="K37" s="600"/>
      <c r="L37" s="601"/>
      <c r="M37" s="601"/>
      <c r="N37" s="601"/>
      <c r="O37" s="601"/>
      <c r="P37" s="600"/>
      <c r="Q37" s="600"/>
      <c r="R37" s="600"/>
      <c r="S37" s="600"/>
      <c r="T37" s="600"/>
      <c r="U37" s="600"/>
      <c r="V37" s="600"/>
      <c r="W37" s="600"/>
      <c r="X37" s="600"/>
      <c r="Y37" s="600"/>
      <c r="Z37" s="600"/>
      <c r="AA37" s="600"/>
      <c r="AB37" s="600"/>
      <c r="AC37" s="600"/>
      <c r="AD37" s="600"/>
      <c r="AE37" s="600"/>
    </row>
    <row r="38" spans="1:31" ht="16.5" customHeight="1" x14ac:dyDescent="0.35">
      <c r="A38" s="61">
        <v>11</v>
      </c>
      <c r="B38" s="850" t="s">
        <v>747</v>
      </c>
      <c r="C38" s="345" t="s">
        <v>73</v>
      </c>
      <c r="D38" s="80">
        <v>0</v>
      </c>
      <c r="E38" s="817"/>
      <c r="G38" s="600"/>
      <c r="H38" s="600"/>
      <c r="I38" s="600"/>
      <c r="J38" s="600"/>
      <c r="K38" s="600"/>
      <c r="L38" s="601"/>
      <c r="M38" s="601"/>
      <c r="N38" s="601"/>
      <c r="O38" s="601"/>
      <c r="P38" s="600"/>
      <c r="Q38" s="600"/>
      <c r="R38" s="600"/>
      <c r="S38" s="600"/>
      <c r="T38" s="600"/>
      <c r="U38" s="600"/>
      <c r="V38" s="600"/>
      <c r="W38" s="600"/>
      <c r="X38" s="600"/>
      <c r="Y38" s="600"/>
      <c r="Z38" s="600"/>
      <c r="AA38" s="600"/>
      <c r="AB38" s="600"/>
      <c r="AC38" s="600"/>
      <c r="AD38" s="600"/>
      <c r="AE38" s="600"/>
    </row>
    <row r="39" spans="1:31" ht="16.5" customHeight="1" x14ac:dyDescent="0.35">
      <c r="B39" s="850"/>
      <c r="C39" s="215" t="s">
        <v>74</v>
      </c>
      <c r="D39" s="70">
        <v>5</v>
      </c>
      <c r="E39" s="817"/>
      <c r="G39" s="600"/>
      <c r="H39" s="600"/>
      <c r="I39" s="600"/>
      <c r="J39" s="600"/>
      <c r="K39" s="600"/>
      <c r="L39" s="601"/>
      <c r="M39" s="601"/>
      <c r="N39" s="601"/>
      <c r="O39" s="601"/>
      <c r="P39" s="600"/>
      <c r="Q39" s="600"/>
      <c r="R39" s="600"/>
      <c r="S39" s="600"/>
      <c r="T39" s="600"/>
      <c r="U39" s="600"/>
      <c r="V39" s="600"/>
      <c r="W39" s="600"/>
      <c r="X39" s="600"/>
      <c r="Y39" s="600"/>
      <c r="Z39" s="600"/>
      <c r="AA39" s="600"/>
      <c r="AB39" s="600"/>
      <c r="AC39" s="600"/>
      <c r="AD39" s="600"/>
      <c r="AE39" s="600"/>
    </row>
    <row r="40" spans="1:31" ht="16.5" customHeight="1" thickBot="1" x14ac:dyDescent="0.4">
      <c r="B40" s="843"/>
      <c r="C40" s="458" t="s">
        <v>75</v>
      </c>
      <c r="D40" s="311">
        <v>15</v>
      </c>
      <c r="E40" s="818"/>
      <c r="G40" s="600"/>
      <c r="H40" s="600"/>
      <c r="I40" s="600"/>
      <c r="J40" s="600"/>
      <c r="K40" s="600"/>
      <c r="L40" s="601"/>
      <c r="M40" s="601"/>
      <c r="N40" s="601"/>
      <c r="O40" s="601"/>
      <c r="P40" s="600"/>
      <c r="Q40" s="600"/>
      <c r="R40" s="600"/>
      <c r="S40" s="600"/>
      <c r="T40" s="600"/>
      <c r="U40" s="600"/>
      <c r="V40" s="600"/>
      <c r="W40" s="600"/>
      <c r="X40" s="600"/>
      <c r="Y40" s="600"/>
      <c r="Z40" s="600"/>
      <c r="AA40" s="600"/>
      <c r="AB40" s="600"/>
      <c r="AC40" s="600"/>
      <c r="AD40" s="600"/>
      <c r="AE40" s="600"/>
    </row>
    <row r="41" spans="1:31" ht="15" customHeight="1" thickBot="1" x14ac:dyDescent="0.4">
      <c r="C41" s="22"/>
      <c r="D41" s="149" t="s">
        <v>679</v>
      </c>
      <c r="E41" s="597">
        <f>SUM(E34:E40)</f>
        <v>0</v>
      </c>
      <c r="F41" s="86"/>
      <c r="G41" s="600"/>
      <c r="H41" s="600"/>
      <c r="I41" s="600"/>
      <c r="J41" s="600"/>
      <c r="K41" s="600"/>
      <c r="L41" s="601"/>
      <c r="M41" s="601"/>
      <c r="N41" s="601"/>
      <c r="O41" s="601"/>
      <c r="P41" s="600"/>
      <c r="Q41" s="600"/>
      <c r="R41" s="600"/>
      <c r="S41" s="600"/>
      <c r="T41" s="600"/>
      <c r="U41" s="600"/>
      <c r="V41" s="600"/>
      <c r="W41" s="600"/>
      <c r="X41" s="600"/>
      <c r="Y41" s="600"/>
      <c r="Z41" s="600"/>
      <c r="AA41" s="600"/>
      <c r="AB41" s="600"/>
      <c r="AC41" s="600"/>
      <c r="AD41" s="600"/>
      <c r="AE41" s="600"/>
    </row>
    <row r="42" spans="1:31" ht="15" thickBot="1" x14ac:dyDescent="0.4">
      <c r="C42" s="22"/>
      <c r="D42" s="187" t="s">
        <v>101</v>
      </c>
      <c r="E42" s="597">
        <f>SUM(E41,E33)</f>
        <v>0</v>
      </c>
      <c r="F42" s="86"/>
      <c r="G42" s="600"/>
      <c r="H42" s="600"/>
      <c r="I42" s="600"/>
      <c r="J42" s="600"/>
      <c r="K42" s="600"/>
      <c r="L42" s="601"/>
      <c r="M42" s="601"/>
      <c r="N42" s="601"/>
      <c r="O42" s="601"/>
      <c r="P42" s="600"/>
      <c r="Q42" s="600"/>
      <c r="R42" s="600"/>
      <c r="S42" s="600"/>
      <c r="T42" s="600"/>
      <c r="U42" s="600"/>
      <c r="V42" s="600"/>
      <c r="W42" s="600"/>
      <c r="X42" s="600"/>
      <c r="Y42" s="600"/>
      <c r="Z42" s="600"/>
      <c r="AA42" s="600"/>
      <c r="AB42" s="600"/>
      <c r="AC42" s="600"/>
      <c r="AD42" s="600"/>
      <c r="AE42" s="600"/>
    </row>
    <row r="43" spans="1:31" ht="84" customHeight="1" x14ac:dyDescent="0.35">
      <c r="G43" s="600"/>
      <c r="H43" s="600"/>
      <c r="I43" s="600"/>
      <c r="J43" s="600"/>
      <c r="K43" s="600"/>
      <c r="L43" s="601"/>
      <c r="M43" s="601"/>
      <c r="N43" s="601"/>
      <c r="O43" s="601"/>
      <c r="P43" s="600"/>
      <c r="Q43" s="600"/>
      <c r="R43" s="600"/>
      <c r="S43" s="600"/>
      <c r="T43" s="600"/>
      <c r="U43" s="600"/>
      <c r="V43" s="600"/>
      <c r="W43" s="600"/>
      <c r="X43" s="600"/>
      <c r="Y43" s="600"/>
      <c r="Z43" s="600"/>
      <c r="AA43" s="600"/>
      <c r="AB43" s="600"/>
      <c r="AC43" s="600"/>
      <c r="AD43" s="600"/>
      <c r="AE43" s="600"/>
    </row>
    <row r="44" spans="1:31" x14ac:dyDescent="0.35">
      <c r="A44" s="602"/>
      <c r="B44" s="600"/>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2"/>
      <c r="B45" s="602"/>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2"/>
      <c r="B46" s="602"/>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2"/>
      <c r="B47" s="602"/>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2"/>
      <c r="B48" s="600"/>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2"/>
      <c r="B49" s="600"/>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2"/>
      <c r="B50" s="600"/>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0"/>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0"/>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0"/>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0"/>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0"/>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0"/>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0"/>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0"/>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0"/>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0"/>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0"/>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0"/>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0"/>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0"/>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0"/>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0"/>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0"/>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0"/>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0"/>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0"/>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0"/>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0"/>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0"/>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0"/>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0"/>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0"/>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0"/>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0"/>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0"/>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0"/>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0"/>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0"/>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0"/>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0"/>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0"/>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0"/>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0"/>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0"/>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0"/>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0"/>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0"/>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0"/>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0"/>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0"/>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0"/>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0"/>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0"/>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0"/>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0"/>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0"/>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25">
    <mergeCell ref="B2:E2"/>
    <mergeCell ref="B23:B24"/>
    <mergeCell ref="E23:E24"/>
    <mergeCell ref="B7:B9"/>
    <mergeCell ref="E17:E20"/>
    <mergeCell ref="E21:E22"/>
    <mergeCell ref="E7:E9"/>
    <mergeCell ref="E10:E12"/>
    <mergeCell ref="E13:E16"/>
    <mergeCell ref="B10:B12"/>
    <mergeCell ref="B21:B22"/>
    <mergeCell ref="B13:B16"/>
    <mergeCell ref="B17:B20"/>
    <mergeCell ref="B4:E4"/>
    <mergeCell ref="E34:E35"/>
    <mergeCell ref="E36:E37"/>
    <mergeCell ref="E38:E40"/>
    <mergeCell ref="B3:E3"/>
    <mergeCell ref="E25:E28"/>
    <mergeCell ref="E29:E32"/>
    <mergeCell ref="B38:B40"/>
    <mergeCell ref="B25:B28"/>
    <mergeCell ref="B29:B32"/>
    <mergeCell ref="B34:B35"/>
    <mergeCell ref="B36:B37"/>
  </mergeCells>
  <dataValidations count="11">
    <dataValidation type="list" allowBlank="1" showInputMessage="1" showErrorMessage="1" sqref="E34:E35" xr:uid="{00000000-0002-0000-1B00-000000000000}">
      <formula1>$D$34:$D$35</formula1>
    </dataValidation>
    <dataValidation type="list" allowBlank="1" showInputMessage="1" showErrorMessage="1" sqref="E36:E37" xr:uid="{00000000-0002-0000-1B00-000001000000}">
      <formula1>$D$36:$D$37</formula1>
    </dataValidation>
    <dataValidation type="list" allowBlank="1" showInputMessage="1" showErrorMessage="1" sqref="E38:E40" xr:uid="{00000000-0002-0000-1B00-000002000000}">
      <formula1>$D$38:$D$40</formula1>
    </dataValidation>
    <dataValidation type="list" allowBlank="1" showInputMessage="1" showErrorMessage="1" sqref="E7:E9" xr:uid="{00000000-0002-0000-1B00-000003000000}">
      <formula1>$D$7:$D$9</formula1>
    </dataValidation>
    <dataValidation type="list" allowBlank="1" showInputMessage="1" showErrorMessage="1" sqref="E10:E12" xr:uid="{00000000-0002-0000-1B00-000004000000}">
      <formula1>$D$10:$D$12</formula1>
    </dataValidation>
    <dataValidation type="list" allowBlank="1" showInputMessage="1" showErrorMessage="1" sqref="E13:E16" xr:uid="{00000000-0002-0000-1B00-000005000000}">
      <formula1>$D$13:$D$16</formula1>
    </dataValidation>
    <dataValidation type="list" allowBlank="1" showInputMessage="1" showErrorMessage="1" sqref="E17:E20" xr:uid="{00000000-0002-0000-1B00-000006000000}">
      <formula1>$D$17:$D$20</formula1>
    </dataValidation>
    <dataValidation type="list" allowBlank="1" showInputMessage="1" showErrorMessage="1" sqref="E21:E22" xr:uid="{00000000-0002-0000-1B00-000007000000}">
      <formula1>$D$21:$D$22</formula1>
    </dataValidation>
    <dataValidation type="list" allowBlank="1" showInputMessage="1" showErrorMessage="1" sqref="E23:E24" xr:uid="{00000000-0002-0000-1B00-000008000000}">
      <formula1>$D$23:$D$24</formula1>
    </dataValidation>
    <dataValidation type="list" allowBlank="1" showInputMessage="1" showErrorMessage="1" sqref="E25:E28" xr:uid="{00000000-0002-0000-1B00-000009000000}">
      <formula1>$D$25:$D$28</formula1>
    </dataValidation>
    <dataValidation type="list" allowBlank="1" showInputMessage="1" showErrorMessage="1" sqref="E29:E32" xr:uid="{00000000-0002-0000-1B00-00000A000000}">
      <formula1>$D$29:$D$32</formula1>
    </dataValidation>
  </dataValidations>
  <pageMargins left="0.25" right="0.25" top="0.75" bottom="0.75" header="0.3" footer="0.3"/>
  <pageSetup scale="57"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theme="3" tint="0.79998168889431442"/>
    <pageSetUpPr fitToPage="1"/>
  </sheetPr>
  <dimension ref="A1:AE100"/>
  <sheetViews>
    <sheetView showGridLines="0" zoomScale="80" zoomScaleNormal="80" zoomScaleSheetLayoutView="100" workbookViewId="0">
      <selection activeCell="B4" sqref="B4:E4"/>
    </sheetView>
  </sheetViews>
  <sheetFormatPr defaultColWidth="9.08984375" defaultRowHeight="14.5" x14ac:dyDescent="0.35"/>
  <cols>
    <col min="1" max="1" width="2.36328125" style="22" bestFit="1" customWidth="1"/>
    <col min="2" max="2" width="55.36328125" style="186" customWidth="1"/>
    <col min="3" max="3" width="73.08984375" style="221" customWidth="1"/>
    <col min="4" max="4" width="13.6328125" style="184" customWidth="1"/>
    <col min="5" max="5" width="13.54296875" style="22" customWidth="1"/>
    <col min="6" max="7" width="9.08984375" style="22"/>
    <col min="8" max="8" width="6" style="22" customWidth="1"/>
    <col min="9" max="22" width="9.08984375" style="22"/>
    <col min="23" max="16384" width="9.08984375" style="33"/>
  </cols>
  <sheetData>
    <row r="1" spans="1:31" ht="18.5" x14ac:dyDescent="0.45">
      <c r="B1" s="199" t="s">
        <v>132</v>
      </c>
      <c r="E1" s="4">
        <v>25</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45" customHeight="1" x14ac:dyDescent="0.35">
      <c r="B2" s="892" t="s">
        <v>752</v>
      </c>
      <c r="C2" s="892"/>
      <c r="D2" s="892"/>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87.5" customHeight="1" x14ac:dyDescent="0.35">
      <c r="B3" s="862" t="s">
        <v>909</v>
      </c>
      <c r="C3" s="862"/>
      <c r="D3" s="862"/>
      <c r="E3" s="862"/>
      <c r="G3" s="600"/>
      <c r="H3" s="600"/>
      <c r="I3" s="603"/>
      <c r="J3" s="615"/>
      <c r="K3" s="615"/>
      <c r="L3" s="615"/>
      <c r="M3" s="615"/>
      <c r="N3" s="601"/>
      <c r="O3" s="601"/>
      <c r="P3" s="600"/>
      <c r="Q3" s="600"/>
      <c r="R3" s="600"/>
      <c r="S3" s="600"/>
      <c r="T3" s="600"/>
      <c r="U3" s="600"/>
      <c r="V3" s="600"/>
      <c r="W3" s="600"/>
      <c r="X3" s="600"/>
      <c r="Y3" s="600"/>
      <c r="Z3" s="600"/>
      <c r="AA3" s="600"/>
      <c r="AB3" s="600"/>
      <c r="AC3" s="600"/>
      <c r="AD3" s="600"/>
      <c r="AE3" s="600"/>
    </row>
    <row r="4" spans="1:31" ht="46.5" customHeight="1" x14ac:dyDescent="0.35">
      <c r="B4" s="804" t="s">
        <v>1050</v>
      </c>
      <c r="C4" s="804"/>
      <c r="D4" s="804"/>
      <c r="E4" s="804"/>
      <c r="G4" s="600"/>
      <c r="H4" s="600"/>
      <c r="I4" s="600"/>
      <c r="J4" s="601"/>
      <c r="K4" s="601"/>
      <c r="L4" s="601"/>
      <c r="M4" s="601"/>
      <c r="N4" s="601"/>
      <c r="O4" s="601"/>
      <c r="P4" s="600"/>
      <c r="Q4" s="600"/>
      <c r="R4" s="600"/>
      <c r="S4" s="600"/>
      <c r="T4" s="600"/>
      <c r="U4" s="600"/>
      <c r="V4" s="600"/>
      <c r="W4" s="600"/>
      <c r="X4" s="600"/>
      <c r="Y4" s="600"/>
      <c r="Z4" s="600"/>
      <c r="AA4" s="600"/>
      <c r="AB4" s="600"/>
      <c r="AC4" s="600"/>
      <c r="AD4" s="600"/>
      <c r="AE4" s="600"/>
    </row>
    <row r="5" spans="1:31" x14ac:dyDescent="0.35">
      <c r="B5" s="201"/>
      <c r="G5" s="600"/>
      <c r="H5" s="600"/>
      <c r="I5" s="600"/>
      <c r="J5" s="601"/>
      <c r="K5" s="601"/>
      <c r="L5" s="601"/>
      <c r="M5" s="601"/>
      <c r="N5" s="601"/>
      <c r="O5" s="601"/>
      <c r="P5" s="600"/>
      <c r="Q5" s="600"/>
      <c r="R5" s="600"/>
      <c r="S5" s="600"/>
      <c r="T5" s="600"/>
      <c r="U5" s="600"/>
      <c r="V5" s="600"/>
      <c r="W5" s="600"/>
      <c r="X5" s="600"/>
      <c r="Y5" s="600"/>
      <c r="Z5" s="600"/>
      <c r="AA5" s="600"/>
      <c r="AB5" s="600"/>
      <c r="AC5" s="600"/>
      <c r="AD5" s="600"/>
      <c r="AE5" s="600"/>
    </row>
    <row r="6" spans="1:31" ht="15.5" x14ac:dyDescent="0.35">
      <c r="B6" s="745" t="s">
        <v>2</v>
      </c>
      <c r="C6" s="745" t="s">
        <v>242</v>
      </c>
      <c r="D6" s="745" t="s">
        <v>18</v>
      </c>
      <c r="E6" s="755" t="s">
        <v>243</v>
      </c>
      <c r="F6" s="60"/>
      <c r="G6" s="600"/>
      <c r="H6" s="600"/>
      <c r="I6" s="600"/>
      <c r="J6" s="601"/>
      <c r="K6" s="601"/>
      <c r="L6" s="601"/>
      <c r="M6" s="601"/>
      <c r="N6" s="601"/>
      <c r="O6" s="601"/>
      <c r="P6" s="600"/>
      <c r="Q6" s="600"/>
      <c r="R6" s="600"/>
      <c r="S6" s="600"/>
      <c r="T6" s="600"/>
      <c r="U6" s="600"/>
      <c r="V6" s="600"/>
      <c r="W6" s="600"/>
      <c r="X6" s="600"/>
      <c r="Y6" s="600"/>
      <c r="Z6" s="600"/>
      <c r="AA6" s="600"/>
      <c r="AB6" s="600"/>
      <c r="AC6" s="600"/>
      <c r="AD6" s="600"/>
      <c r="AE6" s="600"/>
    </row>
    <row r="7" spans="1:31" ht="17.25" customHeight="1" x14ac:dyDescent="0.35">
      <c r="A7" s="61">
        <v>1</v>
      </c>
      <c r="B7" s="823" t="s">
        <v>58</v>
      </c>
      <c r="C7" s="329" t="s">
        <v>24</v>
      </c>
      <c r="D7" s="68">
        <v>40</v>
      </c>
      <c r="E7" s="897"/>
      <c r="F7" s="222"/>
      <c r="G7" s="600"/>
      <c r="H7" s="600"/>
      <c r="I7" s="600"/>
      <c r="J7" s="601"/>
      <c r="K7" s="601"/>
      <c r="L7" s="601"/>
      <c r="M7" s="601"/>
      <c r="N7" s="601"/>
      <c r="O7" s="601"/>
      <c r="P7" s="600"/>
      <c r="Q7" s="600"/>
      <c r="R7" s="600"/>
      <c r="S7" s="600"/>
      <c r="T7" s="600"/>
      <c r="U7" s="600"/>
      <c r="V7" s="600"/>
      <c r="W7" s="600"/>
      <c r="X7" s="600"/>
      <c r="Y7" s="600"/>
      <c r="Z7" s="600"/>
      <c r="AA7" s="600"/>
      <c r="AB7" s="600"/>
      <c r="AC7" s="600"/>
      <c r="AD7" s="600"/>
      <c r="AE7" s="600"/>
    </row>
    <row r="8" spans="1:31" ht="17.25" customHeight="1" x14ac:dyDescent="0.35">
      <c r="A8" s="61"/>
      <c r="B8" s="815"/>
      <c r="C8" s="156" t="s">
        <v>25</v>
      </c>
      <c r="D8" s="70">
        <v>20</v>
      </c>
      <c r="E8" s="866"/>
      <c r="F8" s="222"/>
      <c r="G8" s="600"/>
      <c r="H8" s="600"/>
      <c r="I8" s="600"/>
      <c r="J8" s="601"/>
      <c r="K8" s="601"/>
      <c r="L8" s="601"/>
      <c r="M8" s="601"/>
      <c r="N8" s="601"/>
      <c r="O8" s="601"/>
      <c r="P8" s="600"/>
      <c r="Q8" s="600"/>
      <c r="R8" s="600"/>
      <c r="S8" s="600"/>
      <c r="T8" s="600"/>
      <c r="U8" s="600"/>
      <c r="V8" s="600"/>
      <c r="W8" s="600"/>
      <c r="X8" s="600"/>
      <c r="Y8" s="600"/>
      <c r="Z8" s="600"/>
      <c r="AA8" s="600"/>
      <c r="AB8" s="600"/>
      <c r="AC8" s="600"/>
      <c r="AD8" s="600"/>
      <c r="AE8" s="600"/>
    </row>
    <row r="9" spans="1:31" ht="17.25" customHeight="1" x14ac:dyDescent="0.35">
      <c r="A9" s="61"/>
      <c r="B9" s="815"/>
      <c r="C9" s="84" t="s">
        <v>12</v>
      </c>
      <c r="D9" s="70">
        <v>0</v>
      </c>
      <c r="E9" s="866"/>
      <c r="F9" s="223"/>
      <c r="G9" s="600"/>
      <c r="H9" s="600"/>
      <c r="I9" s="600"/>
      <c r="J9" s="601"/>
      <c r="K9" s="601"/>
      <c r="L9" s="601"/>
      <c r="M9" s="601"/>
      <c r="N9" s="601"/>
      <c r="O9" s="601"/>
      <c r="P9" s="600"/>
      <c r="Q9" s="600"/>
      <c r="R9" s="600"/>
      <c r="S9" s="600"/>
      <c r="T9" s="600"/>
      <c r="U9" s="600"/>
      <c r="V9" s="600"/>
      <c r="W9" s="600"/>
      <c r="X9" s="600"/>
      <c r="Y9" s="600"/>
      <c r="Z9" s="600"/>
      <c r="AA9" s="600"/>
      <c r="AB9" s="600"/>
      <c r="AC9" s="600"/>
      <c r="AD9" s="600"/>
      <c r="AE9" s="600"/>
    </row>
    <row r="10" spans="1:31" ht="17.25" customHeight="1" x14ac:dyDescent="0.35">
      <c r="A10" s="61"/>
      <c r="B10" s="815"/>
      <c r="C10" s="333" t="s">
        <v>26</v>
      </c>
      <c r="D10" s="73">
        <v>40</v>
      </c>
      <c r="E10" s="866"/>
      <c r="F10" s="223"/>
      <c r="G10" s="600"/>
      <c r="H10" s="600"/>
      <c r="I10" s="600"/>
      <c r="J10" s="601"/>
      <c r="K10" s="601"/>
      <c r="L10" s="601"/>
      <c r="M10" s="601"/>
      <c r="N10" s="601"/>
      <c r="O10" s="601"/>
      <c r="P10" s="600"/>
      <c r="Q10" s="600"/>
      <c r="R10" s="600"/>
      <c r="S10" s="600"/>
      <c r="T10" s="600"/>
      <c r="U10" s="600"/>
      <c r="V10" s="600"/>
      <c r="W10" s="600"/>
      <c r="X10" s="600"/>
      <c r="Y10" s="600"/>
      <c r="Z10" s="600"/>
      <c r="AA10" s="600"/>
      <c r="AB10" s="600"/>
      <c r="AC10" s="600"/>
      <c r="AD10" s="600"/>
      <c r="AE10" s="600"/>
    </row>
    <row r="11" spans="1:31" ht="17.25" customHeight="1" thickBot="1" x14ac:dyDescent="0.4">
      <c r="A11" s="61"/>
      <c r="B11" s="816"/>
      <c r="C11" s="319" t="s">
        <v>27</v>
      </c>
      <c r="D11" s="321">
        <v>20</v>
      </c>
      <c r="E11" s="867"/>
      <c r="F11" s="86"/>
      <c r="G11" s="600"/>
      <c r="H11" s="600"/>
      <c r="I11" s="600"/>
      <c r="J11" s="601"/>
      <c r="K11" s="601"/>
      <c r="L11" s="601"/>
      <c r="M11" s="601"/>
      <c r="N11" s="601"/>
      <c r="O11" s="601"/>
      <c r="P11" s="600"/>
      <c r="Q11" s="600"/>
      <c r="R11" s="600"/>
      <c r="S11" s="600"/>
      <c r="T11" s="600"/>
      <c r="U11" s="600"/>
      <c r="V11" s="600"/>
      <c r="W11" s="600"/>
      <c r="X11" s="600"/>
      <c r="Y11" s="600"/>
      <c r="Z11" s="600"/>
      <c r="AA11" s="600"/>
      <c r="AB11" s="600"/>
      <c r="AC11" s="600"/>
      <c r="AD11" s="600"/>
      <c r="AE11" s="600"/>
    </row>
    <row r="12" spans="1:31" ht="18" customHeight="1" x14ac:dyDescent="0.35">
      <c r="A12" s="61">
        <v>2</v>
      </c>
      <c r="B12" s="835" t="s">
        <v>88</v>
      </c>
      <c r="C12" s="332" t="s">
        <v>0</v>
      </c>
      <c r="D12" s="313">
        <v>0</v>
      </c>
      <c r="E12" s="898"/>
      <c r="G12" s="600"/>
      <c r="H12" s="600"/>
      <c r="I12" s="600"/>
      <c r="J12" s="601"/>
      <c r="K12" s="601"/>
      <c r="L12" s="601"/>
      <c r="M12" s="601"/>
      <c r="N12" s="601"/>
      <c r="O12" s="601"/>
      <c r="P12" s="600"/>
      <c r="Q12" s="600"/>
      <c r="R12" s="600"/>
      <c r="S12" s="600"/>
      <c r="T12" s="600"/>
      <c r="U12" s="600"/>
      <c r="V12" s="600"/>
      <c r="W12" s="600"/>
      <c r="X12" s="600"/>
      <c r="Y12" s="600"/>
      <c r="Z12" s="600"/>
      <c r="AA12" s="600"/>
      <c r="AB12" s="600"/>
      <c r="AC12" s="600"/>
      <c r="AD12" s="600"/>
      <c r="AE12" s="600"/>
    </row>
    <row r="13" spans="1:31" ht="18" customHeight="1" thickBot="1" x14ac:dyDescent="0.4">
      <c r="A13" s="61"/>
      <c r="B13" s="816"/>
      <c r="C13" s="319" t="s">
        <v>14</v>
      </c>
      <c r="D13" s="311">
        <v>30</v>
      </c>
      <c r="E13" s="867"/>
      <c r="G13" s="600"/>
      <c r="H13" s="600"/>
      <c r="I13" s="600"/>
      <c r="J13" s="601"/>
      <c r="K13" s="601"/>
      <c r="L13" s="601"/>
      <c r="M13" s="601"/>
      <c r="N13" s="601"/>
      <c r="O13" s="601"/>
      <c r="P13" s="600"/>
      <c r="Q13" s="600"/>
      <c r="R13" s="600"/>
      <c r="S13" s="600"/>
      <c r="T13" s="600"/>
      <c r="U13" s="600"/>
      <c r="V13" s="600"/>
      <c r="W13" s="600"/>
      <c r="X13" s="600"/>
      <c r="Y13" s="600"/>
      <c r="Z13" s="600"/>
      <c r="AA13" s="600"/>
      <c r="AB13" s="600"/>
      <c r="AC13" s="600"/>
      <c r="AD13" s="600"/>
      <c r="AE13" s="600"/>
    </row>
    <row r="14" spans="1:31" ht="15" customHeight="1" x14ac:dyDescent="0.35">
      <c r="A14" s="61">
        <v>3</v>
      </c>
      <c r="B14" s="819" t="s">
        <v>13</v>
      </c>
      <c r="C14" s="224" t="s">
        <v>968</v>
      </c>
      <c r="D14" s="80">
        <v>20</v>
      </c>
      <c r="E14" s="866"/>
      <c r="G14" s="600"/>
      <c r="H14" s="600"/>
      <c r="I14" s="600"/>
      <c r="J14" s="601"/>
      <c r="K14" s="601"/>
      <c r="L14" s="601"/>
      <c r="M14" s="601"/>
      <c r="N14" s="601"/>
      <c r="O14" s="601"/>
      <c r="P14" s="600"/>
      <c r="Q14" s="600"/>
      <c r="R14" s="600"/>
      <c r="S14" s="600"/>
      <c r="T14" s="600"/>
      <c r="U14" s="600"/>
      <c r="V14" s="600"/>
      <c r="W14" s="600"/>
      <c r="X14" s="600"/>
      <c r="Y14" s="600"/>
      <c r="Z14" s="600"/>
      <c r="AA14" s="600"/>
      <c r="AB14" s="600"/>
      <c r="AC14" s="600"/>
      <c r="AD14" s="600"/>
      <c r="AE14" s="600"/>
    </row>
    <row r="15" spans="1:31" x14ac:dyDescent="0.35">
      <c r="A15" s="61"/>
      <c r="B15" s="819"/>
      <c r="C15" s="224" t="s">
        <v>969</v>
      </c>
      <c r="D15" s="73">
        <v>10</v>
      </c>
      <c r="E15" s="866"/>
      <c r="G15" s="600"/>
      <c r="H15" s="600"/>
      <c r="I15" s="600"/>
      <c r="J15" s="601"/>
      <c r="K15" s="601"/>
      <c r="L15" s="601"/>
      <c r="M15" s="601"/>
      <c r="N15" s="601"/>
      <c r="O15" s="601"/>
      <c r="P15" s="600"/>
      <c r="Q15" s="600"/>
      <c r="R15" s="600"/>
      <c r="S15" s="600"/>
      <c r="T15" s="600"/>
      <c r="U15" s="600"/>
      <c r="V15" s="600"/>
      <c r="W15" s="600"/>
      <c r="X15" s="600"/>
      <c r="Y15" s="600"/>
      <c r="Z15" s="600"/>
      <c r="AA15" s="600"/>
      <c r="AB15" s="600"/>
      <c r="AC15" s="600"/>
      <c r="AD15" s="600"/>
      <c r="AE15" s="600"/>
    </row>
    <row r="16" spans="1:31" x14ac:dyDescent="0.35">
      <c r="A16" s="61"/>
      <c r="B16" s="819"/>
      <c r="C16" s="224" t="s">
        <v>970</v>
      </c>
      <c r="D16" s="73">
        <v>5</v>
      </c>
      <c r="E16" s="866"/>
      <c r="G16" s="600"/>
      <c r="H16" s="600"/>
      <c r="I16" s="600"/>
      <c r="J16" s="601"/>
      <c r="K16" s="601"/>
      <c r="L16" s="601"/>
      <c r="M16" s="601"/>
      <c r="N16" s="601"/>
      <c r="O16" s="601"/>
      <c r="P16" s="600"/>
      <c r="Q16" s="600"/>
      <c r="R16" s="600"/>
      <c r="S16" s="600"/>
      <c r="T16" s="600"/>
      <c r="U16" s="600"/>
      <c r="V16" s="600"/>
      <c r="W16" s="600"/>
      <c r="X16" s="600"/>
      <c r="Y16" s="600"/>
      <c r="Z16" s="600"/>
      <c r="AA16" s="600"/>
      <c r="AB16" s="600"/>
      <c r="AC16" s="600"/>
      <c r="AD16" s="600"/>
      <c r="AE16" s="600"/>
    </row>
    <row r="17" spans="1:31" ht="15" thickBot="1" x14ac:dyDescent="0.4">
      <c r="A17" s="61"/>
      <c r="B17" s="820"/>
      <c r="C17" s="334" t="s">
        <v>127</v>
      </c>
      <c r="D17" s="321">
        <v>0</v>
      </c>
      <c r="E17" s="867"/>
      <c r="G17" s="600"/>
      <c r="H17" s="600"/>
      <c r="I17" s="600"/>
      <c r="J17" s="601"/>
      <c r="K17" s="601"/>
      <c r="L17" s="601"/>
      <c r="M17" s="601"/>
      <c r="N17" s="601"/>
      <c r="O17" s="601"/>
      <c r="P17" s="600"/>
      <c r="Q17" s="600"/>
      <c r="R17" s="600"/>
      <c r="S17" s="600"/>
      <c r="T17" s="600"/>
      <c r="U17" s="600"/>
      <c r="V17" s="600"/>
      <c r="W17" s="600"/>
      <c r="X17" s="600"/>
      <c r="Y17" s="600"/>
      <c r="Z17" s="600"/>
      <c r="AA17" s="600"/>
      <c r="AB17" s="600"/>
      <c r="AC17" s="600"/>
      <c r="AD17" s="600"/>
      <c r="AE17" s="600"/>
    </row>
    <row r="18" spans="1:31" ht="22.5" customHeight="1" x14ac:dyDescent="0.35">
      <c r="A18" s="61">
        <v>4</v>
      </c>
      <c r="B18" s="815" t="s">
        <v>832</v>
      </c>
      <c r="C18" s="224" t="s">
        <v>0</v>
      </c>
      <c r="D18" s="227">
        <v>0</v>
      </c>
      <c r="E18" s="866"/>
      <c r="G18" s="600"/>
      <c r="H18" s="600"/>
      <c r="I18" s="600"/>
      <c r="J18" s="601"/>
      <c r="K18" s="601"/>
      <c r="L18" s="601"/>
      <c r="M18" s="601"/>
      <c r="N18" s="601"/>
      <c r="O18" s="601"/>
      <c r="P18" s="600"/>
      <c r="Q18" s="600"/>
      <c r="R18" s="600"/>
      <c r="S18" s="600"/>
      <c r="T18" s="600"/>
      <c r="U18" s="600"/>
      <c r="V18" s="600"/>
      <c r="W18" s="600"/>
      <c r="X18" s="600"/>
      <c r="Y18" s="600"/>
      <c r="Z18" s="600"/>
      <c r="AA18" s="600"/>
      <c r="AB18" s="600"/>
      <c r="AC18" s="600"/>
      <c r="AD18" s="600"/>
      <c r="AE18" s="600"/>
    </row>
    <row r="19" spans="1:31" ht="23.25" customHeight="1" thickBot="1" x14ac:dyDescent="0.4">
      <c r="A19" s="61"/>
      <c r="B19" s="816"/>
      <c r="C19" s="334" t="s">
        <v>1</v>
      </c>
      <c r="D19" s="311">
        <v>30</v>
      </c>
      <c r="E19" s="867"/>
      <c r="G19" s="600"/>
      <c r="H19" s="600"/>
      <c r="I19" s="600"/>
      <c r="J19" s="601"/>
      <c r="K19" s="601"/>
      <c r="L19" s="601"/>
      <c r="M19" s="601"/>
      <c r="N19" s="601"/>
      <c r="O19" s="601"/>
      <c r="P19" s="600"/>
      <c r="Q19" s="600"/>
      <c r="R19" s="600"/>
      <c r="S19" s="600"/>
      <c r="T19" s="600"/>
      <c r="U19" s="600"/>
      <c r="V19" s="600"/>
      <c r="W19" s="600"/>
      <c r="X19" s="600"/>
      <c r="Y19" s="600"/>
      <c r="Z19" s="600"/>
      <c r="AA19" s="600"/>
      <c r="AB19" s="600"/>
      <c r="AC19" s="600"/>
      <c r="AD19" s="600"/>
      <c r="AE19" s="600"/>
    </row>
    <row r="20" spans="1:31" ht="15" customHeight="1" x14ac:dyDescent="0.35">
      <c r="A20" s="61">
        <v>5</v>
      </c>
      <c r="B20" s="840" t="s">
        <v>967</v>
      </c>
      <c r="C20" s="224" t="s">
        <v>274</v>
      </c>
      <c r="D20" s="227">
        <v>0</v>
      </c>
      <c r="E20" s="866"/>
      <c r="G20" s="600"/>
      <c r="H20" s="600"/>
      <c r="I20" s="600"/>
      <c r="J20" s="601"/>
      <c r="K20" s="601"/>
      <c r="L20" s="601"/>
      <c r="M20" s="601"/>
      <c r="N20" s="601"/>
      <c r="O20" s="601"/>
      <c r="P20" s="600"/>
      <c r="Q20" s="600"/>
      <c r="R20" s="600"/>
      <c r="S20" s="600"/>
      <c r="T20" s="600"/>
      <c r="U20" s="600"/>
      <c r="V20" s="600"/>
      <c r="W20" s="600"/>
      <c r="X20" s="600"/>
      <c r="Y20" s="600"/>
      <c r="Z20" s="600"/>
      <c r="AA20" s="600"/>
      <c r="AB20" s="600"/>
      <c r="AC20" s="600"/>
      <c r="AD20" s="600"/>
      <c r="AE20" s="600"/>
    </row>
    <row r="21" spans="1:31" x14ac:dyDescent="0.35">
      <c r="A21" s="61"/>
      <c r="B21" s="840"/>
      <c r="C21" s="84" t="s">
        <v>275</v>
      </c>
      <c r="D21" s="80">
        <v>5</v>
      </c>
      <c r="E21" s="866"/>
      <c r="G21" s="600"/>
      <c r="H21" s="600"/>
      <c r="I21" s="600"/>
      <c r="J21" s="601"/>
      <c r="K21" s="601"/>
      <c r="L21" s="601"/>
      <c r="M21" s="601"/>
      <c r="N21" s="601"/>
      <c r="O21" s="601"/>
      <c r="P21" s="600"/>
      <c r="Q21" s="600"/>
      <c r="R21" s="600"/>
      <c r="S21" s="600"/>
      <c r="T21" s="600"/>
      <c r="U21" s="600"/>
      <c r="V21" s="600"/>
      <c r="W21" s="600"/>
      <c r="X21" s="600"/>
      <c r="Y21" s="600"/>
      <c r="Z21" s="600"/>
      <c r="AA21" s="600"/>
      <c r="AB21" s="600"/>
      <c r="AC21" s="600"/>
      <c r="AD21" s="600"/>
      <c r="AE21" s="600"/>
    </row>
    <row r="22" spans="1:31" x14ac:dyDescent="0.35">
      <c r="A22" s="61"/>
      <c r="B22" s="840"/>
      <c r="C22" s="84" t="s">
        <v>277</v>
      </c>
      <c r="D22" s="70">
        <v>10</v>
      </c>
      <c r="E22" s="866"/>
      <c r="G22" s="600"/>
      <c r="H22" s="600"/>
      <c r="I22" s="600"/>
      <c r="J22" s="601"/>
      <c r="K22" s="601"/>
      <c r="L22" s="601"/>
      <c r="M22" s="601"/>
      <c r="N22" s="601"/>
      <c r="O22" s="601"/>
      <c r="P22" s="600"/>
      <c r="Q22" s="600"/>
      <c r="R22" s="600"/>
      <c r="S22" s="600"/>
      <c r="T22" s="600"/>
      <c r="U22" s="600"/>
      <c r="V22" s="600"/>
      <c r="W22" s="600"/>
      <c r="X22" s="600"/>
      <c r="Y22" s="600"/>
      <c r="Z22" s="600"/>
      <c r="AA22" s="600"/>
      <c r="AB22" s="600"/>
      <c r="AC22" s="600"/>
      <c r="AD22" s="600"/>
      <c r="AE22" s="600"/>
    </row>
    <row r="23" spans="1:31" x14ac:dyDescent="0.35">
      <c r="A23" s="61"/>
      <c r="B23" s="840"/>
      <c r="C23" s="333" t="s">
        <v>276</v>
      </c>
      <c r="D23" s="70">
        <v>20</v>
      </c>
      <c r="E23" s="866"/>
      <c r="G23" s="600"/>
      <c r="H23" s="600"/>
      <c r="I23" s="600"/>
      <c r="J23" s="601"/>
      <c r="K23" s="601"/>
      <c r="L23" s="601"/>
      <c r="M23" s="601"/>
      <c r="N23" s="601"/>
      <c r="O23" s="601"/>
      <c r="P23" s="600"/>
      <c r="Q23" s="600"/>
      <c r="R23" s="600"/>
      <c r="S23" s="600"/>
      <c r="T23" s="600"/>
      <c r="U23" s="600"/>
      <c r="V23" s="600"/>
      <c r="W23" s="600"/>
      <c r="X23" s="600"/>
      <c r="Y23" s="600"/>
      <c r="Z23" s="600"/>
      <c r="AA23" s="600"/>
      <c r="AB23" s="600"/>
      <c r="AC23" s="600"/>
      <c r="AD23" s="600"/>
      <c r="AE23" s="600"/>
    </row>
    <row r="24" spans="1:31" ht="15" thickBot="1" x14ac:dyDescent="0.4">
      <c r="B24" s="841"/>
      <c r="C24" s="319" t="s">
        <v>38</v>
      </c>
      <c r="D24" s="311">
        <v>20</v>
      </c>
      <c r="E24" s="867"/>
      <c r="G24" s="600"/>
      <c r="H24" s="600"/>
      <c r="I24" s="600"/>
      <c r="J24" s="601"/>
      <c r="K24" s="601"/>
      <c r="L24" s="601"/>
      <c r="M24" s="601"/>
      <c r="N24" s="601"/>
      <c r="O24" s="601"/>
      <c r="P24" s="600"/>
      <c r="Q24" s="600"/>
      <c r="R24" s="600"/>
      <c r="S24" s="600"/>
      <c r="T24" s="600"/>
      <c r="U24" s="600"/>
      <c r="V24" s="600"/>
      <c r="W24" s="600"/>
      <c r="X24" s="600"/>
      <c r="Y24" s="600"/>
      <c r="Z24" s="600"/>
      <c r="AA24" s="600"/>
      <c r="AB24" s="600"/>
      <c r="AC24" s="600"/>
      <c r="AD24" s="600"/>
      <c r="AE24" s="600"/>
    </row>
    <row r="25" spans="1:31" ht="15" customHeight="1" x14ac:dyDescent="0.35">
      <c r="A25" s="61">
        <v>6</v>
      </c>
      <c r="B25" s="819" t="s">
        <v>114</v>
      </c>
      <c r="C25" s="333" t="s">
        <v>274</v>
      </c>
      <c r="D25" s="227">
        <v>0</v>
      </c>
      <c r="E25" s="866"/>
      <c r="G25" s="600"/>
      <c r="H25" s="600"/>
      <c r="I25" s="600"/>
      <c r="J25" s="601"/>
      <c r="K25" s="601"/>
      <c r="L25" s="601"/>
      <c r="M25" s="601"/>
      <c r="N25" s="601"/>
      <c r="O25" s="601"/>
      <c r="P25" s="600"/>
      <c r="Q25" s="600"/>
      <c r="R25" s="600"/>
      <c r="S25" s="600"/>
      <c r="T25" s="600"/>
      <c r="U25" s="600"/>
      <c r="V25" s="600"/>
      <c r="W25" s="600"/>
      <c r="X25" s="600"/>
      <c r="Y25" s="600"/>
      <c r="Z25" s="600"/>
      <c r="AA25" s="600"/>
      <c r="AB25" s="600"/>
      <c r="AC25" s="600"/>
      <c r="AD25" s="600"/>
      <c r="AE25" s="600"/>
    </row>
    <row r="26" spans="1:31" x14ac:dyDescent="0.35">
      <c r="A26" s="61"/>
      <c r="B26" s="819"/>
      <c r="C26" s="84" t="s">
        <v>275</v>
      </c>
      <c r="D26" s="80">
        <v>5</v>
      </c>
      <c r="E26" s="866"/>
      <c r="G26" s="600"/>
      <c r="H26" s="600"/>
      <c r="I26" s="600"/>
      <c r="J26" s="601"/>
      <c r="K26" s="601"/>
      <c r="L26" s="601"/>
      <c r="M26" s="601"/>
      <c r="N26" s="601"/>
      <c r="O26" s="601"/>
      <c r="P26" s="600"/>
      <c r="Q26" s="600"/>
      <c r="R26" s="600"/>
      <c r="S26" s="600"/>
      <c r="T26" s="600"/>
      <c r="U26" s="600"/>
      <c r="V26" s="600"/>
      <c r="W26" s="600"/>
      <c r="X26" s="600"/>
      <c r="Y26" s="600"/>
      <c r="Z26" s="600"/>
      <c r="AA26" s="600"/>
      <c r="AB26" s="600"/>
      <c r="AC26" s="600"/>
      <c r="AD26" s="600"/>
      <c r="AE26" s="600"/>
    </row>
    <row r="27" spans="1:31" x14ac:dyDescent="0.35">
      <c r="A27" s="61"/>
      <c r="B27" s="819"/>
      <c r="C27" s="84" t="s">
        <v>277</v>
      </c>
      <c r="D27" s="73">
        <v>10</v>
      </c>
      <c r="E27" s="866"/>
      <c r="G27" s="600"/>
      <c r="H27" s="600"/>
      <c r="I27" s="600"/>
      <c r="J27" s="601"/>
      <c r="K27" s="601"/>
      <c r="L27" s="601"/>
      <c r="M27" s="601"/>
      <c r="N27" s="601"/>
      <c r="O27" s="601"/>
      <c r="P27" s="600"/>
      <c r="Q27" s="600"/>
      <c r="R27" s="600"/>
      <c r="S27" s="600"/>
      <c r="T27" s="600"/>
      <c r="U27" s="600"/>
      <c r="V27" s="600"/>
      <c r="W27" s="600"/>
      <c r="X27" s="600"/>
      <c r="Y27" s="600"/>
      <c r="Z27" s="600"/>
      <c r="AA27" s="600"/>
      <c r="AB27" s="600"/>
      <c r="AC27" s="600"/>
      <c r="AD27" s="600"/>
      <c r="AE27" s="600"/>
    </row>
    <row r="28" spans="1:31" x14ac:dyDescent="0.35">
      <c r="A28" s="61"/>
      <c r="B28" s="819"/>
      <c r="C28" s="84" t="s">
        <v>276</v>
      </c>
      <c r="D28" s="73">
        <v>20</v>
      </c>
      <c r="E28" s="866"/>
      <c r="G28" s="600"/>
      <c r="H28" s="600"/>
      <c r="I28" s="600"/>
      <c r="J28" s="601"/>
      <c r="K28" s="601"/>
      <c r="L28" s="601"/>
      <c r="M28" s="601"/>
      <c r="N28" s="601"/>
      <c r="O28" s="601"/>
      <c r="P28" s="600"/>
      <c r="Q28" s="600"/>
      <c r="R28" s="600"/>
      <c r="S28" s="600"/>
      <c r="T28" s="600"/>
      <c r="U28" s="600"/>
      <c r="V28" s="600"/>
      <c r="W28" s="600"/>
      <c r="X28" s="600"/>
      <c r="Y28" s="600"/>
      <c r="Z28" s="600"/>
      <c r="AA28" s="600"/>
      <c r="AB28" s="600"/>
      <c r="AC28" s="600"/>
      <c r="AD28" s="600"/>
      <c r="AE28" s="600"/>
    </row>
    <row r="29" spans="1:31" ht="15" thickBot="1" x14ac:dyDescent="0.4">
      <c r="B29" s="820"/>
      <c r="C29" s="319" t="s">
        <v>38</v>
      </c>
      <c r="D29" s="321">
        <v>20</v>
      </c>
      <c r="E29" s="867"/>
      <c r="G29" s="600"/>
      <c r="H29" s="600"/>
      <c r="I29" s="600"/>
      <c r="J29" s="601"/>
      <c r="K29" s="601"/>
      <c r="L29" s="601"/>
      <c r="M29" s="601"/>
      <c r="N29" s="601"/>
      <c r="O29" s="601"/>
      <c r="P29" s="600"/>
      <c r="Q29" s="600"/>
      <c r="R29" s="600"/>
      <c r="S29" s="600"/>
      <c r="T29" s="600"/>
      <c r="U29" s="600"/>
      <c r="V29" s="600"/>
      <c r="W29" s="600"/>
      <c r="X29" s="600"/>
      <c r="Y29" s="600"/>
      <c r="Z29" s="600"/>
      <c r="AA29" s="600"/>
      <c r="AB29" s="600"/>
      <c r="AC29" s="600"/>
      <c r="AD29" s="600"/>
      <c r="AE29" s="600"/>
    </row>
    <row r="30" spans="1:31" ht="14.25" customHeight="1" x14ac:dyDescent="0.35">
      <c r="A30" s="61">
        <v>7</v>
      </c>
      <c r="B30" s="850" t="s">
        <v>87</v>
      </c>
      <c r="C30" s="224" t="s">
        <v>76</v>
      </c>
      <c r="D30" s="80">
        <v>0</v>
      </c>
      <c r="E30" s="866"/>
      <c r="G30" s="600"/>
      <c r="H30" s="600"/>
      <c r="I30" s="600"/>
      <c r="J30" s="601"/>
      <c r="K30" s="601"/>
      <c r="L30" s="601"/>
      <c r="M30" s="601"/>
      <c r="N30" s="601"/>
      <c r="O30" s="601"/>
      <c r="P30" s="600"/>
      <c r="Q30" s="600"/>
      <c r="R30" s="600"/>
      <c r="S30" s="600"/>
      <c r="T30" s="600"/>
      <c r="U30" s="600"/>
      <c r="V30" s="600"/>
      <c r="W30" s="600"/>
      <c r="X30" s="600"/>
      <c r="Y30" s="600"/>
      <c r="Z30" s="600"/>
      <c r="AA30" s="600"/>
      <c r="AB30" s="600"/>
      <c r="AC30" s="600"/>
      <c r="AD30" s="600"/>
      <c r="AE30" s="600"/>
    </row>
    <row r="31" spans="1:31" ht="14.25" customHeight="1" x14ac:dyDescent="0.35">
      <c r="B31" s="850"/>
      <c r="C31" s="333" t="s">
        <v>19</v>
      </c>
      <c r="D31" s="70">
        <v>10</v>
      </c>
      <c r="E31" s="866"/>
      <c r="G31" s="600"/>
      <c r="H31" s="600"/>
      <c r="I31" s="600"/>
      <c r="J31" s="601"/>
      <c r="K31" s="601"/>
      <c r="L31" s="601"/>
      <c r="M31" s="601"/>
      <c r="N31" s="601"/>
      <c r="O31" s="601"/>
      <c r="P31" s="600"/>
      <c r="Q31" s="600"/>
      <c r="R31" s="600"/>
      <c r="S31" s="600"/>
      <c r="T31" s="600"/>
      <c r="U31" s="600"/>
      <c r="V31" s="600"/>
      <c r="W31" s="600"/>
      <c r="X31" s="600"/>
      <c r="Y31" s="600"/>
      <c r="Z31" s="600"/>
      <c r="AA31" s="600"/>
      <c r="AB31" s="600"/>
      <c r="AC31" s="600"/>
      <c r="AD31" s="600"/>
      <c r="AE31" s="600"/>
    </row>
    <row r="32" spans="1:31" ht="21" customHeight="1" thickBot="1" x14ac:dyDescent="0.4">
      <c r="B32" s="843"/>
      <c r="C32" s="319" t="s">
        <v>6</v>
      </c>
      <c r="D32" s="321">
        <v>20</v>
      </c>
      <c r="E32" s="867"/>
      <c r="F32" s="86"/>
      <c r="G32" s="600"/>
      <c r="H32" s="600"/>
      <c r="I32" s="600"/>
      <c r="J32" s="601"/>
      <c r="K32" s="601"/>
      <c r="L32" s="601"/>
      <c r="M32" s="601"/>
      <c r="N32" s="601"/>
      <c r="O32" s="601"/>
      <c r="P32" s="600"/>
      <c r="Q32" s="600"/>
      <c r="R32" s="600"/>
      <c r="S32" s="600"/>
      <c r="T32" s="600"/>
      <c r="U32" s="600"/>
      <c r="V32" s="600"/>
      <c r="W32" s="600"/>
      <c r="X32" s="600"/>
      <c r="Y32" s="600"/>
      <c r="Z32" s="600"/>
      <c r="AA32" s="600"/>
      <c r="AB32" s="600"/>
      <c r="AC32" s="600"/>
      <c r="AD32" s="600"/>
      <c r="AE32" s="600"/>
    </row>
    <row r="33" spans="1:31" ht="15" thickBot="1" x14ac:dyDescent="0.4">
      <c r="D33" s="204" t="s">
        <v>108</v>
      </c>
      <c r="E33" s="597">
        <f>SUM(E7:E32)</f>
        <v>0</v>
      </c>
      <c r="F33" s="86"/>
      <c r="G33" s="600"/>
      <c r="H33" s="600"/>
      <c r="I33" s="600"/>
      <c r="J33" s="601"/>
      <c r="K33" s="601"/>
      <c r="L33" s="601"/>
      <c r="M33" s="601"/>
      <c r="N33" s="601"/>
      <c r="O33" s="601"/>
      <c r="P33" s="600"/>
      <c r="Q33" s="600"/>
      <c r="R33" s="600"/>
      <c r="S33" s="600"/>
      <c r="T33" s="600"/>
      <c r="U33" s="600"/>
      <c r="V33" s="600"/>
      <c r="W33" s="600"/>
      <c r="X33" s="600"/>
      <c r="Y33" s="600"/>
      <c r="Z33" s="600"/>
      <c r="AA33" s="600"/>
      <c r="AB33" s="600"/>
      <c r="AC33" s="600"/>
      <c r="AD33" s="600"/>
      <c r="AE33" s="600"/>
    </row>
    <row r="34" spans="1:31" ht="81.75" customHeight="1" x14ac:dyDescent="0.35">
      <c r="G34" s="600"/>
      <c r="H34" s="600"/>
      <c r="I34" s="600"/>
      <c r="J34" s="601"/>
      <c r="K34" s="601"/>
      <c r="L34" s="601"/>
      <c r="M34" s="601"/>
      <c r="N34" s="601"/>
      <c r="O34" s="601"/>
      <c r="P34" s="600"/>
      <c r="Q34" s="600"/>
      <c r="R34" s="600"/>
      <c r="S34" s="600"/>
      <c r="T34" s="600"/>
      <c r="U34" s="600"/>
      <c r="V34" s="600"/>
      <c r="W34" s="600"/>
      <c r="X34" s="600"/>
      <c r="Y34" s="600"/>
      <c r="Z34" s="600"/>
      <c r="AA34" s="600"/>
      <c r="AB34" s="600"/>
      <c r="AC34" s="600"/>
      <c r="AD34" s="600"/>
      <c r="AE34" s="600"/>
    </row>
    <row r="35" spans="1:31" x14ac:dyDescent="0.35">
      <c r="A35" s="600"/>
      <c r="B35" s="631"/>
      <c r="C35" s="636"/>
      <c r="D35" s="633"/>
      <c r="E35" s="600"/>
      <c r="F35" s="600"/>
      <c r="G35" s="600"/>
      <c r="H35" s="600"/>
      <c r="I35" s="600"/>
      <c r="J35" s="601"/>
      <c r="K35" s="601"/>
      <c r="L35" s="601"/>
      <c r="M35" s="601"/>
      <c r="N35" s="601"/>
      <c r="O35" s="601"/>
      <c r="P35" s="600"/>
      <c r="Q35" s="600"/>
      <c r="R35" s="600"/>
      <c r="S35" s="600"/>
      <c r="T35" s="600"/>
      <c r="U35" s="600"/>
      <c r="V35" s="600"/>
      <c r="W35" s="600"/>
      <c r="X35" s="600"/>
      <c r="Y35" s="600"/>
      <c r="Z35" s="600"/>
      <c r="AA35" s="600"/>
      <c r="AB35" s="600"/>
      <c r="AC35" s="600"/>
      <c r="AD35" s="600"/>
      <c r="AE35" s="600"/>
    </row>
    <row r="36" spans="1:31" x14ac:dyDescent="0.35">
      <c r="A36" s="600"/>
      <c r="B36" s="631"/>
      <c r="C36" s="636"/>
      <c r="D36" s="633"/>
      <c r="E36" s="600"/>
      <c r="F36" s="600"/>
      <c r="G36" s="600"/>
      <c r="H36" s="600"/>
      <c r="I36" s="600"/>
      <c r="J36" s="601"/>
      <c r="K36" s="601"/>
      <c r="L36" s="601"/>
      <c r="M36" s="601"/>
      <c r="N36" s="601"/>
      <c r="O36" s="601"/>
      <c r="P36" s="600"/>
      <c r="Q36" s="600"/>
      <c r="R36" s="600"/>
      <c r="S36" s="600"/>
      <c r="T36" s="600"/>
      <c r="U36" s="600"/>
      <c r="V36" s="600"/>
      <c r="W36" s="600"/>
      <c r="X36" s="600"/>
      <c r="Y36" s="600"/>
      <c r="Z36" s="600"/>
      <c r="AA36" s="600"/>
      <c r="AB36" s="600"/>
      <c r="AC36" s="600"/>
      <c r="AD36" s="600"/>
      <c r="AE36" s="600"/>
    </row>
    <row r="37" spans="1:31" x14ac:dyDescent="0.35">
      <c r="A37" s="600"/>
      <c r="B37" s="631"/>
      <c r="C37" s="636"/>
      <c r="D37" s="633"/>
      <c r="E37" s="600"/>
      <c r="F37" s="600"/>
      <c r="G37" s="600"/>
      <c r="H37" s="600"/>
      <c r="I37" s="600"/>
      <c r="J37" s="601"/>
      <c r="K37" s="601"/>
      <c r="L37" s="601"/>
      <c r="M37" s="601"/>
      <c r="N37" s="601"/>
      <c r="O37" s="601"/>
      <c r="P37" s="600"/>
      <c r="Q37" s="600"/>
      <c r="R37" s="600"/>
      <c r="S37" s="600"/>
      <c r="T37" s="600"/>
      <c r="U37" s="600"/>
      <c r="V37" s="600"/>
      <c r="W37" s="600"/>
      <c r="X37" s="600"/>
      <c r="Y37" s="600"/>
      <c r="Z37" s="600"/>
      <c r="AA37" s="600"/>
      <c r="AB37" s="600"/>
      <c r="AC37" s="600"/>
      <c r="AD37" s="600"/>
      <c r="AE37" s="600"/>
    </row>
    <row r="38" spans="1:31" x14ac:dyDescent="0.35">
      <c r="A38" s="600"/>
      <c r="B38" s="631"/>
      <c r="C38" s="636"/>
      <c r="D38" s="633"/>
      <c r="E38" s="600"/>
      <c r="F38" s="600"/>
      <c r="G38" s="600"/>
      <c r="H38" s="600"/>
      <c r="I38" s="600"/>
      <c r="J38" s="601"/>
      <c r="K38" s="601"/>
      <c r="L38" s="601"/>
      <c r="M38" s="601"/>
      <c r="N38" s="601"/>
      <c r="O38" s="601"/>
      <c r="P38" s="600"/>
      <c r="Q38" s="600"/>
      <c r="R38" s="600"/>
      <c r="S38" s="600"/>
      <c r="T38" s="600"/>
      <c r="U38" s="600"/>
      <c r="V38" s="600"/>
      <c r="W38" s="600"/>
      <c r="X38" s="600"/>
      <c r="Y38" s="600"/>
      <c r="Z38" s="600"/>
      <c r="AA38" s="600"/>
      <c r="AB38" s="600"/>
      <c r="AC38" s="600"/>
      <c r="AD38" s="600"/>
      <c r="AE38" s="600"/>
    </row>
    <row r="39" spans="1:31" x14ac:dyDescent="0.35">
      <c r="A39" s="600"/>
      <c r="B39" s="631"/>
      <c r="C39" s="636"/>
      <c r="D39" s="633"/>
      <c r="E39" s="600"/>
      <c r="F39" s="600"/>
      <c r="G39" s="600"/>
      <c r="H39" s="600"/>
      <c r="I39" s="600"/>
      <c r="J39" s="601"/>
      <c r="K39" s="601"/>
      <c r="L39" s="601"/>
      <c r="M39" s="601"/>
      <c r="N39" s="601"/>
      <c r="O39" s="601"/>
      <c r="P39" s="600"/>
      <c r="Q39" s="600"/>
      <c r="R39" s="600"/>
      <c r="S39" s="600"/>
      <c r="T39" s="600"/>
      <c r="U39" s="600"/>
      <c r="V39" s="600"/>
      <c r="W39" s="600"/>
      <c r="X39" s="600"/>
      <c r="Y39" s="600"/>
      <c r="Z39" s="600"/>
      <c r="AA39" s="600"/>
      <c r="AB39" s="600"/>
      <c r="AC39" s="600"/>
      <c r="AD39" s="600"/>
      <c r="AE39" s="600"/>
    </row>
    <row r="40" spans="1:31" x14ac:dyDescent="0.35">
      <c r="A40" s="600"/>
      <c r="B40" s="631"/>
      <c r="C40" s="636"/>
      <c r="D40" s="633"/>
      <c r="E40" s="600"/>
      <c r="F40" s="600"/>
      <c r="G40" s="600"/>
      <c r="H40" s="600"/>
      <c r="I40" s="600"/>
      <c r="J40" s="601"/>
      <c r="K40" s="601"/>
      <c r="L40" s="601"/>
      <c r="M40" s="601"/>
      <c r="N40" s="601"/>
      <c r="O40" s="601"/>
      <c r="P40" s="600"/>
      <c r="Q40" s="600"/>
      <c r="R40" s="600"/>
      <c r="S40" s="600"/>
      <c r="T40" s="600"/>
      <c r="U40" s="600"/>
      <c r="V40" s="600"/>
      <c r="W40" s="600"/>
      <c r="X40" s="600"/>
      <c r="Y40" s="600"/>
      <c r="Z40" s="600"/>
      <c r="AA40" s="600"/>
      <c r="AB40" s="600"/>
      <c r="AC40" s="600"/>
      <c r="AD40" s="600"/>
      <c r="AE40" s="600"/>
    </row>
    <row r="41" spans="1:31" x14ac:dyDescent="0.35">
      <c r="A41" s="600"/>
      <c r="B41" s="631"/>
      <c r="C41" s="636"/>
      <c r="D41" s="633"/>
      <c r="E41" s="600"/>
      <c r="F41" s="600"/>
      <c r="G41" s="600"/>
      <c r="H41" s="600"/>
      <c r="I41" s="600"/>
      <c r="J41" s="601"/>
      <c r="K41" s="601"/>
      <c r="L41" s="601"/>
      <c r="M41" s="601"/>
      <c r="N41" s="601"/>
      <c r="O41" s="601"/>
      <c r="P41" s="600"/>
      <c r="Q41" s="600"/>
      <c r="R41" s="600"/>
      <c r="S41" s="600"/>
      <c r="T41" s="600"/>
      <c r="U41" s="600"/>
      <c r="V41" s="600"/>
      <c r="W41" s="600"/>
      <c r="X41" s="600"/>
      <c r="Y41" s="600"/>
      <c r="Z41" s="600"/>
      <c r="AA41" s="600"/>
      <c r="AB41" s="600"/>
      <c r="AC41" s="600"/>
      <c r="AD41" s="600"/>
      <c r="AE41" s="600"/>
    </row>
    <row r="42" spans="1:31" x14ac:dyDescent="0.35">
      <c r="A42" s="600"/>
      <c r="B42" s="631"/>
      <c r="C42" s="636"/>
      <c r="D42" s="633"/>
      <c r="E42" s="600"/>
      <c r="F42" s="600"/>
      <c r="G42" s="600"/>
      <c r="H42" s="600"/>
      <c r="I42" s="600"/>
      <c r="J42" s="601"/>
      <c r="K42" s="601"/>
      <c r="L42" s="601"/>
      <c r="M42" s="601"/>
      <c r="N42" s="601"/>
      <c r="O42" s="601"/>
      <c r="P42" s="600"/>
      <c r="Q42" s="600"/>
      <c r="R42" s="600"/>
      <c r="S42" s="600"/>
      <c r="T42" s="600"/>
      <c r="U42" s="600"/>
      <c r="V42" s="600"/>
      <c r="W42" s="600"/>
      <c r="X42" s="600"/>
      <c r="Y42" s="600"/>
      <c r="Z42" s="600"/>
      <c r="AA42" s="600"/>
      <c r="AB42" s="600"/>
      <c r="AC42" s="600"/>
      <c r="AD42" s="600"/>
      <c r="AE42" s="600"/>
    </row>
    <row r="43" spans="1:31" x14ac:dyDescent="0.35">
      <c r="A43" s="600"/>
      <c r="B43" s="631"/>
      <c r="C43" s="636"/>
      <c r="D43" s="633"/>
      <c r="E43" s="600"/>
      <c r="F43" s="600"/>
      <c r="G43" s="600"/>
      <c r="H43" s="600"/>
      <c r="I43" s="600"/>
      <c r="J43" s="601"/>
      <c r="K43" s="601"/>
      <c r="L43" s="601"/>
      <c r="M43" s="601"/>
      <c r="N43" s="601"/>
      <c r="O43" s="601"/>
      <c r="P43" s="600"/>
      <c r="Q43" s="600"/>
      <c r="R43" s="600"/>
      <c r="S43" s="600"/>
      <c r="T43" s="600"/>
      <c r="U43" s="600"/>
      <c r="V43" s="600"/>
      <c r="W43" s="600"/>
      <c r="X43" s="600"/>
      <c r="Y43" s="600"/>
      <c r="Z43" s="600"/>
      <c r="AA43" s="600"/>
      <c r="AB43" s="600"/>
      <c r="AC43" s="600"/>
      <c r="AD43" s="600"/>
      <c r="AE43" s="600"/>
    </row>
    <row r="44" spans="1:31" x14ac:dyDescent="0.35">
      <c r="A44" s="600"/>
      <c r="B44" s="631"/>
      <c r="C44" s="636"/>
      <c r="D44" s="633"/>
      <c r="E44" s="600"/>
      <c r="F44" s="600"/>
      <c r="G44" s="600"/>
      <c r="H44" s="600"/>
      <c r="I44" s="600"/>
      <c r="J44" s="601"/>
      <c r="K44" s="601"/>
      <c r="L44" s="601"/>
      <c r="M44" s="601"/>
      <c r="N44" s="601"/>
      <c r="O44" s="601"/>
      <c r="P44" s="600"/>
      <c r="Q44" s="600"/>
      <c r="R44" s="600"/>
      <c r="S44" s="600"/>
      <c r="T44" s="600"/>
      <c r="U44" s="600"/>
      <c r="V44" s="600"/>
      <c r="W44" s="600"/>
      <c r="X44" s="600"/>
      <c r="Y44" s="600"/>
      <c r="Z44" s="600"/>
      <c r="AA44" s="600"/>
      <c r="AB44" s="600"/>
      <c r="AC44" s="600"/>
      <c r="AD44" s="600"/>
      <c r="AE44" s="600"/>
    </row>
    <row r="45" spans="1:31" x14ac:dyDescent="0.35">
      <c r="A45" s="600"/>
      <c r="B45" s="631"/>
      <c r="C45" s="636"/>
      <c r="D45" s="633"/>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31"/>
      <c r="C46" s="636"/>
      <c r="D46" s="633"/>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31"/>
      <c r="C47" s="636"/>
      <c r="D47" s="633"/>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31"/>
      <c r="C48" s="636"/>
      <c r="D48" s="633"/>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31"/>
      <c r="C49" s="636"/>
      <c r="D49" s="633"/>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31"/>
      <c r="C50" s="636"/>
      <c r="D50" s="633"/>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31"/>
      <c r="C51" s="636"/>
      <c r="D51" s="633"/>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31"/>
      <c r="C52" s="636"/>
      <c r="D52" s="633"/>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31"/>
      <c r="C53" s="636"/>
      <c r="D53" s="633"/>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31"/>
      <c r="C54" s="636"/>
      <c r="D54" s="633"/>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31"/>
      <c r="C55" s="636"/>
      <c r="D55" s="633"/>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31"/>
      <c r="C56" s="636"/>
      <c r="D56" s="633"/>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31"/>
      <c r="C57" s="636"/>
      <c r="D57" s="633"/>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31"/>
      <c r="C58" s="636"/>
      <c r="D58" s="633"/>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31"/>
      <c r="C59" s="636"/>
      <c r="D59" s="633"/>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31"/>
      <c r="C60" s="636"/>
      <c r="D60" s="633"/>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31"/>
      <c r="C61" s="636"/>
      <c r="D61" s="633"/>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31"/>
      <c r="C62" s="636"/>
      <c r="D62" s="633"/>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31"/>
      <c r="C63" s="636"/>
      <c r="D63" s="633"/>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31"/>
      <c r="C64" s="636"/>
      <c r="D64" s="633"/>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31"/>
      <c r="C65" s="636"/>
      <c r="D65" s="633"/>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31"/>
      <c r="C66" s="636"/>
      <c r="D66" s="633"/>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31"/>
      <c r="C67" s="636"/>
      <c r="D67" s="633"/>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31"/>
      <c r="C68" s="636"/>
      <c r="D68" s="633"/>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31"/>
      <c r="C69" s="636"/>
      <c r="D69" s="633"/>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31"/>
      <c r="C70" s="636"/>
      <c r="D70" s="633"/>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31"/>
      <c r="C71" s="636"/>
      <c r="D71" s="633"/>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31"/>
      <c r="C72" s="636"/>
      <c r="D72" s="633"/>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31"/>
      <c r="C73" s="636"/>
      <c r="D73" s="633"/>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31"/>
      <c r="C74" s="636"/>
      <c r="D74" s="633"/>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31"/>
      <c r="C75" s="636"/>
      <c r="D75" s="633"/>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31"/>
      <c r="C76" s="636"/>
      <c r="D76" s="633"/>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31"/>
      <c r="C77" s="636"/>
      <c r="D77" s="633"/>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31"/>
      <c r="C78" s="636"/>
      <c r="D78" s="633"/>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31"/>
      <c r="C79" s="636"/>
      <c r="D79" s="633"/>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31"/>
      <c r="C80" s="636"/>
      <c r="D80" s="633"/>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31"/>
      <c r="C81" s="636"/>
      <c r="D81" s="633"/>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31"/>
      <c r="C82" s="636"/>
      <c r="D82" s="633"/>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31"/>
      <c r="C83" s="636"/>
      <c r="D83" s="633"/>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31"/>
      <c r="C84" s="636"/>
      <c r="D84" s="633"/>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31"/>
      <c r="C85" s="636"/>
      <c r="D85" s="633"/>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31"/>
      <c r="C86" s="636"/>
      <c r="D86" s="633"/>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31"/>
      <c r="C87" s="636"/>
      <c r="D87" s="633"/>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31"/>
      <c r="C88" s="636"/>
      <c r="D88" s="633"/>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31"/>
      <c r="C89" s="636"/>
      <c r="D89" s="633"/>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31"/>
      <c r="C90" s="636"/>
      <c r="D90" s="633"/>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31"/>
      <c r="C91" s="636"/>
      <c r="D91" s="633"/>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31"/>
      <c r="C92" s="636"/>
      <c r="D92" s="633"/>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31"/>
      <c r="C93" s="636"/>
      <c r="D93" s="633"/>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31"/>
      <c r="C94" s="636"/>
      <c r="D94" s="633"/>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31"/>
      <c r="C95" s="636"/>
      <c r="D95" s="633"/>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31"/>
      <c r="C96" s="636"/>
      <c r="D96" s="633"/>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31"/>
      <c r="C97" s="636"/>
      <c r="D97" s="633"/>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31"/>
      <c r="C98" s="636"/>
      <c r="D98" s="633"/>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31"/>
      <c r="C99" s="636"/>
      <c r="D99" s="633"/>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31"/>
      <c r="C100" s="636"/>
      <c r="D100" s="633"/>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7">
    <mergeCell ref="B25:B29"/>
    <mergeCell ref="B20:B24"/>
    <mergeCell ref="B14:B17"/>
    <mergeCell ref="B3:E3"/>
    <mergeCell ref="E30:E32"/>
    <mergeCell ref="E20:E24"/>
    <mergeCell ref="E25:E29"/>
    <mergeCell ref="B30:B32"/>
    <mergeCell ref="B2:D2"/>
    <mergeCell ref="E7:E11"/>
    <mergeCell ref="E12:E13"/>
    <mergeCell ref="E14:E17"/>
    <mergeCell ref="E18:E19"/>
    <mergeCell ref="B7:B11"/>
    <mergeCell ref="B12:B13"/>
    <mergeCell ref="B18:B19"/>
    <mergeCell ref="B4:E4"/>
  </mergeCells>
  <dataValidations count="7">
    <dataValidation type="list" allowBlank="1" showInputMessage="1" showErrorMessage="1" sqref="E7:E11" xr:uid="{00000000-0002-0000-1C00-000000000000}">
      <formula1>$D$7:$D$11</formula1>
    </dataValidation>
    <dataValidation type="list" allowBlank="1" showInputMessage="1" showErrorMessage="1" sqref="E12:E13" xr:uid="{00000000-0002-0000-1C00-000001000000}">
      <formula1>$D$12:$D$13</formula1>
    </dataValidation>
    <dataValidation type="list" allowBlank="1" showInputMessage="1" showErrorMessage="1" sqref="E14:E17" xr:uid="{00000000-0002-0000-1C00-000002000000}">
      <formula1>$D$14:$D$17</formula1>
    </dataValidation>
    <dataValidation type="list" allowBlank="1" showInputMessage="1" showErrorMessage="1" sqref="E18:E19" xr:uid="{00000000-0002-0000-1C00-000003000000}">
      <formula1>$D$18:$D$19</formula1>
    </dataValidation>
    <dataValidation type="list" allowBlank="1" showInputMessage="1" showErrorMessage="1" sqref="E20:E24" xr:uid="{00000000-0002-0000-1C00-000004000000}">
      <formula1>$D$20:$D$24</formula1>
    </dataValidation>
    <dataValidation type="list" allowBlank="1" showInputMessage="1" showErrorMessage="1" sqref="E25:E29" xr:uid="{00000000-0002-0000-1C00-000005000000}">
      <formula1>$D$25:$D$29</formula1>
    </dataValidation>
    <dataValidation type="list" allowBlank="1" showInputMessage="1" showErrorMessage="1" sqref="E30:E32" xr:uid="{00000000-0002-0000-1C00-000006000000}">
      <formula1>$D$30:$D$32</formula1>
    </dataValidation>
  </dataValidations>
  <pageMargins left="0.25" right="0.25" top="0.75" bottom="0.75" header="0.3" footer="0.3"/>
  <pageSetup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499984740745262"/>
    <pageSetUpPr fitToPage="1"/>
  </sheetPr>
  <dimension ref="A1:V65"/>
  <sheetViews>
    <sheetView showGridLines="0" topLeftCell="B1" zoomScale="80" zoomScaleNormal="80" zoomScaleSheetLayoutView="85" workbookViewId="0">
      <selection activeCell="D4" sqref="D4"/>
    </sheetView>
  </sheetViews>
  <sheetFormatPr defaultColWidth="9.08984375" defaultRowHeight="14.5" x14ac:dyDescent="0.35"/>
  <cols>
    <col min="1" max="1" width="4.453125" style="7" hidden="1" customWidth="1"/>
    <col min="2" max="2" width="4.453125" style="7" customWidth="1"/>
    <col min="3" max="3" width="28" style="18" customWidth="1"/>
    <col min="4" max="4" width="4.6328125" style="1" customWidth="1"/>
    <col min="5" max="5" width="106.453125" style="3" customWidth="1"/>
    <col min="6" max="6" width="7" style="7" customWidth="1"/>
    <col min="7" max="7" width="9.08984375" style="7"/>
    <col min="8" max="8" width="30.36328125" style="7" customWidth="1"/>
    <col min="9" max="22" width="9.08984375" style="7"/>
    <col min="23" max="16384" width="9.08984375" style="10"/>
  </cols>
  <sheetData>
    <row r="1" spans="1:22" ht="31" x14ac:dyDescent="0.7">
      <c r="C1" s="17" t="s">
        <v>1021</v>
      </c>
      <c r="G1" s="489"/>
      <c r="H1" s="489"/>
      <c r="I1" s="489"/>
      <c r="J1" s="489"/>
      <c r="K1" s="489"/>
      <c r="L1" s="489"/>
      <c r="M1" s="489"/>
      <c r="N1" s="489"/>
      <c r="O1" s="489"/>
      <c r="P1" s="489"/>
      <c r="Q1" s="489"/>
      <c r="R1" s="489"/>
      <c r="S1" s="489"/>
      <c r="T1" s="489"/>
      <c r="U1" s="489"/>
      <c r="V1" s="489"/>
    </row>
    <row r="2" spans="1:22" ht="15" thickBot="1" x14ac:dyDescent="0.4">
      <c r="E2" s="19"/>
      <c r="G2" s="489"/>
      <c r="H2" s="489"/>
      <c r="I2" s="489"/>
      <c r="J2" s="489"/>
      <c r="K2" s="489"/>
      <c r="L2" s="489"/>
      <c r="M2" s="489"/>
      <c r="N2" s="489"/>
      <c r="O2" s="489"/>
      <c r="P2" s="489"/>
      <c r="Q2" s="489"/>
      <c r="R2" s="489"/>
      <c r="S2" s="489"/>
      <c r="T2" s="489"/>
      <c r="U2" s="489"/>
      <c r="V2" s="489"/>
    </row>
    <row r="3" spans="1:22" ht="16" thickBot="1" x14ac:dyDescent="0.4">
      <c r="A3" s="7" t="s">
        <v>619</v>
      </c>
      <c r="C3" s="571" t="s">
        <v>37</v>
      </c>
      <c r="D3" s="572" t="s">
        <v>569</v>
      </c>
      <c r="E3" s="582" t="s">
        <v>36</v>
      </c>
      <c r="G3" s="489"/>
      <c r="H3" s="489"/>
      <c r="I3" s="489"/>
      <c r="J3" s="489"/>
      <c r="K3" s="489"/>
      <c r="L3" s="489"/>
      <c r="M3" s="489"/>
      <c r="N3" s="489"/>
      <c r="O3" s="489"/>
      <c r="P3" s="489"/>
      <c r="Q3" s="489"/>
      <c r="R3" s="489"/>
      <c r="S3" s="489"/>
      <c r="T3" s="489"/>
      <c r="U3" s="489"/>
      <c r="V3" s="489"/>
    </row>
    <row r="4" spans="1:22" x14ac:dyDescent="0.35">
      <c r="A4" s="7">
        <v>1</v>
      </c>
      <c r="C4" s="802" t="s">
        <v>668</v>
      </c>
      <c r="D4" s="499">
        <v>1</v>
      </c>
      <c r="E4" s="500" t="s">
        <v>480</v>
      </c>
      <c r="G4" s="489"/>
      <c r="H4" s="489"/>
      <c r="I4" s="489"/>
      <c r="J4" s="489"/>
      <c r="K4" s="489"/>
      <c r="L4" s="489"/>
      <c r="M4" s="489"/>
      <c r="N4" s="489"/>
      <c r="O4" s="489"/>
      <c r="P4" s="489"/>
      <c r="Q4" s="489"/>
      <c r="R4" s="489"/>
      <c r="S4" s="489"/>
      <c r="T4" s="489"/>
      <c r="U4" s="489"/>
      <c r="V4" s="489"/>
    </row>
    <row r="5" spans="1:22" x14ac:dyDescent="0.35">
      <c r="A5" s="7">
        <v>1</v>
      </c>
      <c r="C5" s="802"/>
      <c r="D5" s="494">
        <v>2</v>
      </c>
      <c r="E5" s="171" t="s">
        <v>482</v>
      </c>
      <c r="G5" s="489"/>
      <c r="H5" s="489"/>
      <c r="I5" s="489"/>
      <c r="J5" s="489"/>
      <c r="K5" s="489"/>
      <c r="L5" s="489"/>
      <c r="M5" s="489"/>
      <c r="N5" s="489"/>
      <c r="O5" s="489"/>
      <c r="P5" s="489"/>
      <c r="Q5" s="489"/>
      <c r="R5" s="489"/>
      <c r="S5" s="489"/>
      <c r="T5" s="489"/>
      <c r="U5" s="489"/>
      <c r="V5" s="489"/>
    </row>
    <row r="6" spans="1:22" x14ac:dyDescent="0.35">
      <c r="A6" s="7">
        <v>1</v>
      </c>
      <c r="C6" s="802"/>
      <c r="D6" s="494">
        <v>3</v>
      </c>
      <c r="E6" s="172" t="s">
        <v>587</v>
      </c>
      <c r="G6" s="489"/>
      <c r="H6" s="489"/>
      <c r="I6" s="489"/>
      <c r="J6" s="489"/>
      <c r="K6" s="489"/>
      <c r="L6" s="489"/>
      <c r="M6" s="489"/>
      <c r="N6" s="489"/>
      <c r="O6" s="489"/>
      <c r="P6" s="489"/>
      <c r="Q6" s="489"/>
      <c r="R6" s="489"/>
      <c r="S6" s="489"/>
      <c r="T6" s="489"/>
      <c r="U6" s="489"/>
      <c r="V6" s="489"/>
    </row>
    <row r="7" spans="1:22" x14ac:dyDescent="0.35">
      <c r="A7" s="7">
        <v>1</v>
      </c>
      <c r="C7" s="802"/>
      <c r="D7" s="494">
        <v>4</v>
      </c>
      <c r="E7" s="172" t="s">
        <v>586</v>
      </c>
      <c r="G7" s="489"/>
      <c r="H7" s="489"/>
      <c r="I7" s="489"/>
      <c r="J7" s="489"/>
      <c r="K7" s="489"/>
      <c r="L7" s="489"/>
      <c r="M7" s="489"/>
      <c r="N7" s="489"/>
      <c r="O7" s="489"/>
      <c r="P7" s="489"/>
      <c r="Q7" s="489"/>
      <c r="R7" s="489"/>
      <c r="S7" s="489"/>
      <c r="T7" s="489"/>
      <c r="U7" s="489"/>
      <c r="V7" s="489"/>
    </row>
    <row r="8" spans="1:22" ht="15" customHeight="1" x14ac:dyDescent="0.35">
      <c r="A8" s="7">
        <v>1</v>
      </c>
      <c r="C8" s="802"/>
      <c r="D8" s="494">
        <v>5</v>
      </c>
      <c r="E8" s="172" t="s">
        <v>484</v>
      </c>
      <c r="G8" s="489"/>
      <c r="H8" s="489"/>
      <c r="I8" s="489"/>
      <c r="J8" s="489"/>
      <c r="K8" s="489"/>
      <c r="L8" s="489"/>
      <c r="M8" s="489"/>
      <c r="N8" s="489"/>
      <c r="O8" s="489"/>
      <c r="P8" s="489"/>
      <c r="Q8" s="489"/>
      <c r="R8" s="489"/>
      <c r="S8" s="489"/>
      <c r="T8" s="489"/>
      <c r="U8" s="489"/>
      <c r="V8" s="489"/>
    </row>
    <row r="9" spans="1:22" ht="15" thickBot="1" x14ac:dyDescent="0.4">
      <c r="A9" s="7">
        <v>1</v>
      </c>
      <c r="C9" s="803"/>
      <c r="D9" s="495">
        <v>6</v>
      </c>
      <c r="E9" s="173" t="s">
        <v>1018</v>
      </c>
      <c r="G9" s="489"/>
      <c r="H9" s="489"/>
      <c r="I9" s="489"/>
      <c r="J9" s="489"/>
      <c r="K9" s="489"/>
      <c r="L9" s="489"/>
      <c r="M9" s="489"/>
      <c r="N9" s="489"/>
      <c r="O9" s="489"/>
      <c r="P9" s="489"/>
      <c r="Q9" s="489"/>
      <c r="R9" s="489"/>
      <c r="S9" s="489"/>
      <c r="T9" s="489"/>
      <c r="U9" s="489"/>
      <c r="V9" s="489"/>
    </row>
    <row r="10" spans="1:22" ht="17.25" customHeight="1" x14ac:dyDescent="0.35">
      <c r="A10" s="7">
        <v>1</v>
      </c>
      <c r="C10" s="801" t="s">
        <v>634</v>
      </c>
      <c r="D10" s="493">
        <v>7</v>
      </c>
      <c r="E10" s="174" t="s">
        <v>620</v>
      </c>
      <c r="G10" s="489"/>
      <c r="H10" s="489"/>
      <c r="I10" s="489"/>
      <c r="J10" s="489"/>
      <c r="K10" s="489"/>
      <c r="L10" s="489"/>
      <c r="M10" s="489"/>
      <c r="N10" s="489"/>
      <c r="O10" s="489"/>
      <c r="P10" s="489"/>
      <c r="Q10" s="489"/>
      <c r="R10" s="489"/>
      <c r="S10" s="489"/>
      <c r="T10" s="489"/>
      <c r="U10" s="489"/>
      <c r="V10" s="489"/>
    </row>
    <row r="11" spans="1:22" x14ac:dyDescent="0.35">
      <c r="A11" s="7">
        <v>1</v>
      </c>
      <c r="C11" s="802"/>
      <c r="D11" s="494">
        <v>8</v>
      </c>
      <c r="E11" s="171" t="s">
        <v>570</v>
      </c>
      <c r="G11" s="489"/>
      <c r="H11" s="489"/>
      <c r="I11" s="489"/>
      <c r="J11" s="489"/>
      <c r="K11" s="489"/>
      <c r="L11" s="489"/>
      <c r="M11" s="489"/>
      <c r="N11" s="489"/>
      <c r="O11" s="489"/>
      <c r="P11" s="489"/>
      <c r="Q11" s="489"/>
      <c r="R11" s="489"/>
      <c r="S11" s="489"/>
      <c r="T11" s="489"/>
      <c r="U11" s="489"/>
      <c r="V11" s="489"/>
    </row>
    <row r="12" spans="1:22" x14ac:dyDescent="0.35">
      <c r="A12" s="7">
        <v>1</v>
      </c>
      <c r="C12" s="802"/>
      <c r="D12" s="494">
        <v>9</v>
      </c>
      <c r="E12" s="171" t="s">
        <v>574</v>
      </c>
      <c r="G12" s="489"/>
      <c r="H12" s="489"/>
      <c r="I12" s="489"/>
      <c r="J12" s="489"/>
      <c r="K12" s="489"/>
      <c r="L12" s="489"/>
      <c r="M12" s="489"/>
      <c r="N12" s="489"/>
      <c r="O12" s="489"/>
      <c r="P12" s="489"/>
      <c r="Q12" s="489"/>
      <c r="R12" s="489"/>
      <c r="S12" s="489"/>
      <c r="T12" s="489"/>
      <c r="U12" s="489"/>
      <c r="V12" s="489"/>
    </row>
    <row r="13" spans="1:22" x14ac:dyDescent="0.35">
      <c r="A13" s="7">
        <v>1</v>
      </c>
      <c r="C13" s="802"/>
      <c r="D13" s="494">
        <v>10</v>
      </c>
      <c r="E13" s="171" t="s">
        <v>584</v>
      </c>
      <c r="G13" s="489"/>
      <c r="H13" s="489"/>
      <c r="I13" s="489"/>
      <c r="J13" s="489"/>
      <c r="K13" s="489"/>
      <c r="L13" s="489"/>
      <c r="M13" s="489"/>
      <c r="N13" s="489"/>
      <c r="O13" s="489"/>
      <c r="P13" s="489"/>
      <c r="Q13" s="489"/>
      <c r="R13" s="489"/>
      <c r="S13" s="489"/>
      <c r="T13" s="489"/>
      <c r="U13" s="489"/>
      <c r="V13" s="489"/>
    </row>
    <row r="14" spans="1:22" x14ac:dyDescent="0.35">
      <c r="A14" s="7">
        <v>1</v>
      </c>
      <c r="C14" s="802"/>
      <c r="D14" s="494">
        <v>11</v>
      </c>
      <c r="E14" s="171" t="s">
        <v>571</v>
      </c>
      <c r="G14" s="489"/>
      <c r="H14" s="489"/>
      <c r="I14" s="489"/>
      <c r="J14" s="489"/>
      <c r="K14" s="489"/>
      <c r="L14" s="489"/>
      <c r="M14" s="489"/>
      <c r="N14" s="489"/>
      <c r="O14" s="489"/>
      <c r="P14" s="489"/>
      <c r="Q14" s="489"/>
      <c r="R14" s="489"/>
      <c r="S14" s="489"/>
      <c r="T14" s="489"/>
      <c r="U14" s="489"/>
      <c r="V14" s="489"/>
    </row>
    <row r="15" spans="1:22" ht="15" customHeight="1" x14ac:dyDescent="0.35">
      <c r="A15" s="7">
        <v>1</v>
      </c>
      <c r="C15" s="802"/>
      <c r="D15" s="494">
        <v>12</v>
      </c>
      <c r="E15" s="171" t="s">
        <v>505</v>
      </c>
      <c r="G15" s="489"/>
      <c r="H15" s="489"/>
      <c r="I15" s="489"/>
      <c r="J15" s="489"/>
      <c r="K15" s="489"/>
      <c r="L15" s="489"/>
      <c r="M15" s="489"/>
      <c r="N15" s="489"/>
      <c r="O15" s="489"/>
      <c r="P15" s="489"/>
      <c r="Q15" s="489"/>
      <c r="R15" s="489"/>
      <c r="S15" s="489"/>
      <c r="T15" s="489"/>
      <c r="U15" s="489"/>
      <c r="V15" s="489"/>
    </row>
    <row r="16" spans="1:22" x14ac:dyDescent="0.35">
      <c r="A16" s="7">
        <v>1</v>
      </c>
      <c r="C16" s="802"/>
      <c r="D16" s="494">
        <v>13</v>
      </c>
      <c r="E16" s="171" t="s">
        <v>595</v>
      </c>
      <c r="G16" s="489"/>
      <c r="H16" s="489"/>
      <c r="I16" s="489"/>
      <c r="J16" s="489"/>
      <c r="K16" s="489"/>
      <c r="L16" s="489"/>
      <c r="M16" s="489"/>
      <c r="N16" s="489"/>
      <c r="O16" s="489"/>
      <c r="P16" s="489"/>
      <c r="Q16" s="489"/>
      <c r="R16" s="489"/>
      <c r="S16" s="489"/>
      <c r="T16" s="489"/>
      <c r="U16" s="489"/>
      <c r="V16" s="489"/>
    </row>
    <row r="17" spans="1:22" ht="29.25" customHeight="1" thickBot="1" x14ac:dyDescent="0.4">
      <c r="A17" s="7">
        <v>1</v>
      </c>
      <c r="C17" s="803"/>
      <c r="D17" s="495">
        <v>14</v>
      </c>
      <c r="E17" s="175" t="s">
        <v>575</v>
      </c>
      <c r="G17" s="489"/>
      <c r="H17" s="489"/>
      <c r="I17" s="489"/>
      <c r="J17" s="489"/>
      <c r="K17" s="489"/>
      <c r="L17" s="489"/>
      <c r="M17" s="489"/>
      <c r="N17" s="489"/>
      <c r="O17" s="489"/>
      <c r="P17" s="489"/>
      <c r="Q17" s="489"/>
      <c r="R17" s="489"/>
      <c r="S17" s="489"/>
      <c r="T17" s="489"/>
      <c r="U17" s="489"/>
      <c r="V17" s="489"/>
    </row>
    <row r="18" spans="1:22" hidden="1" x14ac:dyDescent="0.35">
      <c r="A18" s="7">
        <v>1</v>
      </c>
      <c r="C18" s="801" t="s">
        <v>35</v>
      </c>
      <c r="D18" s="493">
        <v>15</v>
      </c>
      <c r="E18" s="174" t="s">
        <v>1048</v>
      </c>
      <c r="G18" s="489"/>
      <c r="H18" s="489"/>
      <c r="I18" s="489"/>
      <c r="J18" s="489"/>
      <c r="K18" s="489"/>
      <c r="L18" s="489"/>
      <c r="M18" s="489"/>
      <c r="N18" s="489"/>
      <c r="O18" s="489"/>
      <c r="P18" s="489"/>
      <c r="Q18" s="489"/>
      <c r="R18" s="489"/>
      <c r="S18" s="489"/>
      <c r="T18" s="489"/>
      <c r="U18" s="489"/>
      <c r="V18" s="489"/>
    </row>
    <row r="19" spans="1:22" ht="15" thickBot="1" x14ac:dyDescent="0.4">
      <c r="A19" s="7">
        <v>1</v>
      </c>
      <c r="C19" s="803"/>
      <c r="D19" s="495">
        <v>16</v>
      </c>
      <c r="E19" s="175" t="s">
        <v>483</v>
      </c>
      <c r="G19" s="489"/>
      <c r="H19" s="489"/>
      <c r="I19" s="489"/>
      <c r="J19" s="489"/>
      <c r="K19" s="489"/>
      <c r="L19" s="489"/>
      <c r="M19" s="489"/>
      <c r="N19" s="489"/>
      <c r="O19" s="489"/>
      <c r="P19" s="489"/>
      <c r="Q19" s="489"/>
      <c r="R19" s="489"/>
      <c r="S19" s="489"/>
      <c r="T19" s="489"/>
      <c r="U19" s="489"/>
      <c r="V19" s="489"/>
    </row>
    <row r="20" spans="1:22" ht="14.25" customHeight="1" x14ac:dyDescent="0.35">
      <c r="A20" s="7">
        <v>1</v>
      </c>
      <c r="C20" s="801" t="s">
        <v>633</v>
      </c>
      <c r="D20" s="493">
        <v>17</v>
      </c>
      <c r="E20" s="174" t="s">
        <v>576</v>
      </c>
      <c r="G20" s="489"/>
      <c r="H20" s="489"/>
      <c r="I20" s="489"/>
      <c r="J20" s="489"/>
      <c r="K20" s="489"/>
      <c r="L20" s="489"/>
      <c r="M20" s="489"/>
      <c r="N20" s="489"/>
      <c r="O20" s="489"/>
      <c r="P20" s="489"/>
      <c r="Q20" s="489"/>
      <c r="R20" s="489"/>
      <c r="S20" s="489"/>
      <c r="T20" s="489"/>
      <c r="U20" s="489"/>
      <c r="V20" s="489"/>
    </row>
    <row r="21" spans="1:22" ht="27.75" customHeight="1" x14ac:dyDescent="0.35">
      <c r="A21" s="7">
        <v>1</v>
      </c>
      <c r="C21" s="802"/>
      <c r="D21" s="494">
        <v>18</v>
      </c>
      <c r="E21" s="172" t="s">
        <v>479</v>
      </c>
      <c r="G21" s="489"/>
      <c r="H21" s="489"/>
      <c r="I21" s="489"/>
      <c r="J21" s="489"/>
      <c r="K21" s="489"/>
      <c r="L21" s="489"/>
      <c r="M21" s="489"/>
      <c r="N21" s="489"/>
      <c r="O21" s="489"/>
      <c r="P21" s="489"/>
      <c r="Q21" s="489"/>
      <c r="R21" s="489"/>
      <c r="S21" s="489"/>
      <c r="T21" s="489"/>
      <c r="U21" s="489"/>
      <c r="V21" s="489"/>
    </row>
    <row r="22" spans="1:22" ht="15" customHeight="1" x14ac:dyDescent="0.35">
      <c r="A22" s="7">
        <v>1</v>
      </c>
      <c r="C22" s="802"/>
      <c r="D22" s="494">
        <v>19</v>
      </c>
      <c r="E22" s="171" t="s">
        <v>573</v>
      </c>
      <c r="G22" s="489"/>
      <c r="H22" s="489"/>
      <c r="I22" s="489"/>
      <c r="J22" s="489"/>
      <c r="K22" s="489"/>
      <c r="L22" s="489"/>
      <c r="M22" s="489"/>
      <c r="N22" s="489"/>
      <c r="O22" s="489"/>
      <c r="P22" s="489"/>
      <c r="Q22" s="489"/>
      <c r="R22" s="489"/>
      <c r="S22" s="489"/>
      <c r="T22" s="489"/>
      <c r="U22" s="489"/>
      <c r="V22" s="489"/>
    </row>
    <row r="23" spans="1:22" ht="18.75" customHeight="1" thickBot="1" x14ac:dyDescent="0.4">
      <c r="A23" s="7">
        <v>1</v>
      </c>
      <c r="C23" s="803"/>
      <c r="D23" s="495">
        <v>20</v>
      </c>
      <c r="E23" s="175" t="s">
        <v>481</v>
      </c>
      <c r="G23" s="489"/>
      <c r="H23" s="489"/>
      <c r="I23" s="489"/>
      <c r="J23" s="489"/>
      <c r="K23" s="489"/>
      <c r="L23" s="489"/>
      <c r="M23" s="489"/>
      <c r="N23" s="489"/>
      <c r="O23" s="489"/>
      <c r="P23" s="489"/>
      <c r="Q23" s="489"/>
      <c r="R23" s="489"/>
      <c r="S23" s="489"/>
      <c r="T23" s="489"/>
      <c r="U23" s="489"/>
      <c r="V23" s="489"/>
    </row>
    <row r="24" spans="1:22" ht="15.75" customHeight="1" x14ac:dyDescent="0.35">
      <c r="A24" s="7">
        <v>1</v>
      </c>
      <c r="C24" s="801" t="s">
        <v>667</v>
      </c>
      <c r="D24" s="493">
        <v>21</v>
      </c>
      <c r="E24" s="170" t="s">
        <v>1019</v>
      </c>
      <c r="G24" s="489"/>
      <c r="H24" s="489"/>
      <c r="I24" s="489"/>
      <c r="J24" s="489"/>
      <c r="K24" s="489"/>
      <c r="L24" s="489"/>
      <c r="M24" s="489"/>
      <c r="N24" s="489"/>
      <c r="O24" s="489"/>
      <c r="P24" s="489"/>
      <c r="Q24" s="489"/>
      <c r="R24" s="489"/>
      <c r="S24" s="489"/>
      <c r="T24" s="489"/>
      <c r="U24" s="489"/>
      <c r="V24" s="489"/>
    </row>
    <row r="25" spans="1:22" ht="17.25" customHeight="1" x14ac:dyDescent="0.35">
      <c r="A25" s="7">
        <v>1</v>
      </c>
      <c r="C25" s="802"/>
      <c r="D25" s="494">
        <v>22</v>
      </c>
      <c r="E25" s="176" t="s">
        <v>572</v>
      </c>
      <c r="G25" s="489"/>
      <c r="H25" s="489"/>
      <c r="I25" s="489"/>
      <c r="J25" s="489"/>
      <c r="K25" s="489"/>
      <c r="L25" s="489"/>
      <c r="M25" s="489"/>
      <c r="N25" s="489"/>
      <c r="O25" s="489"/>
      <c r="P25" s="489"/>
      <c r="Q25" s="489"/>
      <c r="R25" s="489"/>
      <c r="S25" s="489"/>
      <c r="T25" s="489"/>
      <c r="U25" s="489"/>
      <c r="V25" s="489"/>
    </row>
    <row r="26" spans="1:22" ht="17.25" customHeight="1" x14ac:dyDescent="0.35">
      <c r="A26" s="7">
        <v>1</v>
      </c>
      <c r="C26" s="802"/>
      <c r="D26" s="494">
        <v>23</v>
      </c>
      <c r="E26" s="171" t="s">
        <v>597</v>
      </c>
      <c r="G26" s="489"/>
      <c r="H26" s="489"/>
      <c r="I26" s="489"/>
      <c r="J26" s="489"/>
      <c r="K26" s="489"/>
      <c r="L26" s="489"/>
      <c r="M26" s="489"/>
      <c r="N26" s="489"/>
      <c r="O26" s="489"/>
      <c r="P26" s="489"/>
      <c r="Q26" s="489"/>
      <c r="R26" s="489"/>
      <c r="S26" s="489"/>
      <c r="T26" s="489"/>
      <c r="U26" s="489"/>
      <c r="V26" s="489"/>
    </row>
    <row r="27" spans="1:22" ht="36.75" customHeight="1" x14ac:dyDescent="0.35">
      <c r="A27" s="7">
        <v>1</v>
      </c>
      <c r="C27" s="802"/>
      <c r="D27" s="494">
        <v>24</v>
      </c>
      <c r="E27" s="171" t="s">
        <v>1020</v>
      </c>
      <c r="G27" s="489"/>
      <c r="H27" s="489"/>
      <c r="I27" s="489"/>
      <c r="J27" s="489"/>
      <c r="K27" s="489"/>
      <c r="L27" s="489"/>
      <c r="M27" s="489"/>
      <c r="N27" s="489"/>
      <c r="O27" s="489"/>
      <c r="P27" s="489"/>
      <c r="Q27" s="489"/>
      <c r="R27" s="489"/>
      <c r="S27" s="489"/>
      <c r="T27" s="489"/>
      <c r="U27" s="489"/>
      <c r="V27" s="489"/>
    </row>
    <row r="28" spans="1:22" ht="15" thickBot="1" x14ac:dyDescent="0.4">
      <c r="A28" s="7">
        <v>1</v>
      </c>
      <c r="C28" s="803"/>
      <c r="D28" s="495">
        <v>25</v>
      </c>
      <c r="E28" s="175" t="s">
        <v>588</v>
      </c>
      <c r="G28" s="489"/>
      <c r="H28" s="489"/>
      <c r="I28" s="489"/>
      <c r="J28" s="489"/>
      <c r="K28" s="489"/>
      <c r="L28" s="489"/>
      <c r="M28" s="489"/>
      <c r="N28" s="489"/>
      <c r="O28" s="489"/>
      <c r="P28" s="489"/>
      <c r="Q28" s="489"/>
      <c r="R28" s="489"/>
      <c r="S28" s="489"/>
      <c r="T28" s="489"/>
      <c r="U28" s="489"/>
      <c r="V28" s="489"/>
    </row>
    <row r="29" spans="1:22" ht="21.75" customHeight="1" x14ac:dyDescent="0.35">
      <c r="A29" s="7">
        <v>1</v>
      </c>
      <c r="C29" s="801" t="s">
        <v>622</v>
      </c>
      <c r="D29" s="493">
        <v>26</v>
      </c>
      <c r="E29" s="174" t="s">
        <v>585</v>
      </c>
      <c r="G29" s="489"/>
      <c r="H29" s="489"/>
      <c r="I29" s="489"/>
      <c r="J29" s="489"/>
      <c r="K29" s="489"/>
      <c r="L29" s="489"/>
      <c r="M29" s="489"/>
      <c r="N29" s="489"/>
      <c r="O29" s="489"/>
      <c r="P29" s="489"/>
      <c r="Q29" s="489"/>
      <c r="R29" s="489"/>
      <c r="S29" s="489"/>
      <c r="T29" s="489"/>
      <c r="U29" s="489"/>
      <c r="V29" s="489"/>
    </row>
    <row r="30" spans="1:22" ht="15" customHeight="1" x14ac:dyDescent="0.35">
      <c r="A30" s="7">
        <v>1</v>
      </c>
      <c r="C30" s="802"/>
      <c r="D30" s="494">
        <v>27</v>
      </c>
      <c r="E30" s="171" t="s">
        <v>596</v>
      </c>
      <c r="G30" s="489"/>
      <c r="H30" s="489"/>
      <c r="I30" s="489"/>
      <c r="J30" s="489"/>
      <c r="K30" s="489"/>
      <c r="L30" s="489"/>
      <c r="M30" s="489"/>
      <c r="N30" s="489"/>
      <c r="O30" s="489"/>
      <c r="P30" s="489"/>
      <c r="Q30" s="489"/>
      <c r="R30" s="489"/>
      <c r="S30" s="489"/>
      <c r="T30" s="489"/>
      <c r="U30" s="489"/>
      <c r="V30" s="489"/>
    </row>
    <row r="31" spans="1:22" ht="29.25" customHeight="1" thickBot="1" x14ac:dyDescent="0.4">
      <c r="A31" s="7">
        <v>1</v>
      </c>
      <c r="C31" s="803"/>
      <c r="D31" s="495">
        <v>28</v>
      </c>
      <c r="E31" s="175" t="s">
        <v>621</v>
      </c>
      <c r="G31" s="489"/>
      <c r="H31" s="489"/>
      <c r="I31" s="489"/>
      <c r="J31" s="489"/>
      <c r="K31" s="489"/>
      <c r="L31" s="489"/>
      <c r="M31" s="489"/>
      <c r="N31" s="489"/>
      <c r="O31" s="489"/>
      <c r="P31" s="489"/>
      <c r="Q31" s="489"/>
      <c r="R31" s="489"/>
      <c r="S31" s="489"/>
      <c r="T31" s="489"/>
      <c r="U31" s="489"/>
      <c r="V31" s="489"/>
    </row>
    <row r="32" spans="1:22" x14ac:dyDescent="0.35">
      <c r="A32" s="7">
        <v>1</v>
      </c>
      <c r="C32" s="801" t="s">
        <v>34</v>
      </c>
      <c r="D32" s="493">
        <v>29</v>
      </c>
      <c r="E32" s="174" t="s">
        <v>593</v>
      </c>
      <c r="G32" s="489"/>
      <c r="H32" s="489"/>
      <c r="I32" s="489"/>
      <c r="J32" s="489"/>
      <c r="K32" s="489"/>
      <c r="L32" s="489"/>
      <c r="M32" s="489"/>
      <c r="N32" s="489"/>
      <c r="O32" s="489"/>
      <c r="P32" s="489"/>
      <c r="Q32" s="489"/>
      <c r="R32" s="489"/>
      <c r="S32" s="489"/>
      <c r="T32" s="489"/>
      <c r="U32" s="489"/>
      <c r="V32" s="489"/>
    </row>
    <row r="33" spans="1:22" x14ac:dyDescent="0.35">
      <c r="A33" s="7">
        <v>1</v>
      </c>
      <c r="C33" s="802"/>
      <c r="D33" s="494">
        <v>30</v>
      </c>
      <c r="E33" s="171" t="s">
        <v>592</v>
      </c>
      <c r="G33" s="489"/>
      <c r="H33" s="489"/>
      <c r="I33" s="489"/>
      <c r="J33" s="489"/>
      <c r="K33" s="489"/>
      <c r="L33" s="489"/>
      <c r="M33" s="489"/>
      <c r="N33" s="489"/>
      <c r="O33" s="489"/>
      <c r="P33" s="489"/>
      <c r="Q33" s="489"/>
      <c r="R33" s="489"/>
      <c r="S33" s="489"/>
      <c r="T33" s="489"/>
      <c r="U33" s="489"/>
      <c r="V33" s="489"/>
    </row>
    <row r="34" spans="1:22" ht="15" thickBot="1" x14ac:dyDescent="0.4">
      <c r="A34" s="7">
        <v>1</v>
      </c>
      <c r="C34" s="803"/>
      <c r="D34" s="495">
        <v>31</v>
      </c>
      <c r="E34" s="175" t="s">
        <v>591</v>
      </c>
      <c r="G34" s="489"/>
      <c r="H34" s="489"/>
      <c r="I34" s="489"/>
      <c r="J34" s="489"/>
      <c r="K34" s="489"/>
      <c r="L34" s="489"/>
      <c r="M34" s="489"/>
      <c r="N34" s="489"/>
      <c r="O34" s="489"/>
      <c r="P34" s="489"/>
      <c r="Q34" s="489"/>
      <c r="R34" s="489"/>
      <c r="S34" s="489"/>
      <c r="T34" s="489"/>
      <c r="U34" s="489"/>
      <c r="V34" s="489"/>
    </row>
    <row r="35" spans="1:22" x14ac:dyDescent="0.35">
      <c r="G35" s="489"/>
      <c r="H35" s="489"/>
      <c r="I35" s="489"/>
      <c r="J35" s="489"/>
      <c r="K35" s="489"/>
      <c r="L35" s="489"/>
      <c r="M35" s="489"/>
      <c r="N35" s="489"/>
      <c r="O35" s="489"/>
      <c r="P35" s="489"/>
      <c r="Q35" s="489"/>
      <c r="R35" s="489"/>
      <c r="S35" s="489"/>
      <c r="T35" s="489"/>
      <c r="U35" s="489"/>
      <c r="V35" s="489"/>
    </row>
    <row r="36" spans="1:22" x14ac:dyDescent="0.35">
      <c r="B36" s="490"/>
      <c r="C36" s="490"/>
      <c r="D36" s="491"/>
      <c r="E36" s="489"/>
      <c r="F36" s="489"/>
      <c r="G36" s="489"/>
      <c r="H36" s="489"/>
      <c r="I36" s="489"/>
      <c r="J36" s="489"/>
      <c r="K36" s="489"/>
      <c r="L36" s="489"/>
      <c r="M36" s="489"/>
      <c r="N36" s="489"/>
      <c r="O36" s="489"/>
      <c r="P36" s="489"/>
      <c r="Q36" s="489"/>
      <c r="R36" s="489"/>
      <c r="S36" s="489"/>
      <c r="T36" s="489"/>
      <c r="U36" s="489"/>
      <c r="V36" s="489"/>
    </row>
    <row r="37" spans="1:22" x14ac:dyDescent="0.35">
      <c r="B37" s="490"/>
      <c r="C37" s="490"/>
      <c r="D37" s="491"/>
      <c r="E37" s="492"/>
      <c r="F37" s="489"/>
      <c r="G37" s="489"/>
      <c r="H37" s="489"/>
      <c r="I37" s="489"/>
      <c r="J37" s="489"/>
      <c r="K37" s="489"/>
      <c r="L37" s="489"/>
      <c r="M37" s="489"/>
      <c r="N37" s="489"/>
      <c r="O37" s="489"/>
      <c r="P37" s="489"/>
      <c r="Q37" s="489"/>
      <c r="R37" s="489"/>
      <c r="S37" s="489"/>
      <c r="T37" s="489"/>
      <c r="U37" s="489"/>
      <c r="V37" s="489"/>
    </row>
    <row r="38" spans="1:22" x14ac:dyDescent="0.35">
      <c r="B38" s="490"/>
      <c r="C38" s="490"/>
      <c r="D38" s="491"/>
      <c r="E38" s="492"/>
      <c r="F38" s="489"/>
      <c r="G38" s="489"/>
      <c r="H38" s="489"/>
      <c r="I38" s="489"/>
      <c r="J38" s="489"/>
      <c r="K38" s="489"/>
      <c r="L38" s="489"/>
      <c r="M38" s="489"/>
      <c r="N38" s="489"/>
      <c r="O38" s="489"/>
      <c r="P38" s="489"/>
      <c r="Q38" s="489"/>
      <c r="R38" s="489"/>
      <c r="S38" s="489"/>
      <c r="T38" s="489"/>
      <c r="U38" s="489"/>
      <c r="V38" s="489"/>
    </row>
    <row r="39" spans="1:22" x14ac:dyDescent="0.35">
      <c r="B39" s="490"/>
      <c r="C39" s="490"/>
      <c r="D39" s="491"/>
      <c r="E39" s="492"/>
      <c r="F39" s="489"/>
      <c r="G39" s="489"/>
      <c r="H39" s="489"/>
      <c r="I39" s="489"/>
      <c r="J39" s="489"/>
      <c r="K39" s="489"/>
      <c r="L39" s="489"/>
      <c r="M39" s="489"/>
      <c r="N39" s="489"/>
      <c r="O39" s="489"/>
      <c r="P39" s="489"/>
      <c r="Q39" s="489"/>
      <c r="R39" s="489"/>
      <c r="S39" s="489"/>
      <c r="T39" s="489"/>
      <c r="U39" s="489"/>
      <c r="V39" s="489"/>
    </row>
    <row r="40" spans="1:22" x14ac:dyDescent="0.35">
      <c r="B40" s="490"/>
      <c r="C40" s="490"/>
      <c r="D40" s="491"/>
      <c r="E40" s="492"/>
      <c r="F40" s="489"/>
      <c r="G40" s="489"/>
      <c r="H40" s="489"/>
      <c r="I40" s="489"/>
      <c r="J40" s="489"/>
      <c r="K40" s="489"/>
      <c r="L40" s="489"/>
      <c r="M40" s="489"/>
      <c r="N40" s="489"/>
      <c r="O40" s="489"/>
      <c r="P40" s="489"/>
      <c r="Q40" s="489"/>
      <c r="R40" s="489"/>
      <c r="S40" s="489"/>
      <c r="T40" s="489"/>
      <c r="U40" s="489"/>
      <c r="V40" s="489"/>
    </row>
    <row r="41" spans="1:22" x14ac:dyDescent="0.35">
      <c r="B41" s="490"/>
      <c r="C41" s="490"/>
      <c r="D41" s="491"/>
      <c r="E41" s="492"/>
      <c r="F41" s="489"/>
      <c r="G41" s="489"/>
      <c r="H41" s="489"/>
      <c r="I41" s="489"/>
      <c r="J41" s="489"/>
      <c r="K41" s="489"/>
      <c r="L41" s="489"/>
      <c r="M41" s="489"/>
      <c r="N41" s="489"/>
      <c r="O41" s="489"/>
      <c r="P41" s="489"/>
      <c r="Q41" s="489"/>
      <c r="R41" s="489"/>
      <c r="S41" s="489"/>
      <c r="T41" s="489"/>
      <c r="U41" s="489"/>
      <c r="V41" s="489"/>
    </row>
    <row r="42" spans="1:22" x14ac:dyDescent="0.35">
      <c r="B42" s="490"/>
      <c r="C42" s="490"/>
      <c r="D42" s="491"/>
      <c r="E42" s="492"/>
      <c r="F42" s="489"/>
      <c r="G42" s="489"/>
      <c r="H42" s="489"/>
      <c r="I42" s="489"/>
      <c r="J42" s="489"/>
      <c r="K42" s="489"/>
      <c r="L42" s="489"/>
      <c r="M42" s="489"/>
      <c r="N42" s="489"/>
      <c r="O42" s="489"/>
      <c r="P42" s="489"/>
      <c r="Q42" s="489"/>
      <c r="R42" s="489"/>
      <c r="S42" s="489"/>
      <c r="T42" s="489"/>
      <c r="U42" s="489"/>
      <c r="V42" s="489"/>
    </row>
    <row r="43" spans="1:22" x14ac:dyDescent="0.35">
      <c r="B43" s="490"/>
      <c r="C43" s="490"/>
      <c r="D43" s="491"/>
      <c r="E43" s="492"/>
      <c r="F43" s="489"/>
      <c r="G43" s="489"/>
      <c r="H43" s="489"/>
      <c r="I43" s="489"/>
      <c r="J43" s="489"/>
      <c r="K43" s="489"/>
      <c r="L43" s="489"/>
      <c r="M43" s="489"/>
      <c r="N43" s="489"/>
      <c r="O43" s="489"/>
      <c r="P43" s="489"/>
      <c r="Q43" s="489"/>
      <c r="R43" s="489"/>
      <c r="S43" s="489"/>
      <c r="T43" s="489"/>
      <c r="U43" s="489"/>
      <c r="V43" s="489"/>
    </row>
    <row r="44" spans="1:22" x14ac:dyDescent="0.35">
      <c r="B44" s="490"/>
      <c r="C44" s="490"/>
      <c r="D44" s="491"/>
      <c r="E44" s="492"/>
      <c r="F44" s="489"/>
      <c r="G44" s="489"/>
      <c r="H44" s="489"/>
      <c r="I44" s="489"/>
      <c r="J44" s="489"/>
      <c r="K44" s="489"/>
      <c r="L44" s="489"/>
      <c r="M44" s="489"/>
      <c r="N44" s="489"/>
      <c r="O44" s="489"/>
      <c r="P44" s="489"/>
      <c r="Q44" s="489"/>
      <c r="R44" s="489"/>
      <c r="S44" s="489"/>
      <c r="T44" s="489"/>
      <c r="U44" s="489"/>
      <c r="V44" s="489"/>
    </row>
    <row r="45" spans="1:22" x14ac:dyDescent="0.35">
      <c r="B45" s="490"/>
      <c r="C45" s="490"/>
      <c r="D45" s="491"/>
      <c r="E45" s="492"/>
      <c r="F45" s="489"/>
      <c r="G45" s="489"/>
      <c r="H45" s="489"/>
      <c r="I45" s="489"/>
      <c r="J45" s="489"/>
      <c r="K45" s="489"/>
      <c r="L45" s="489"/>
      <c r="M45" s="489"/>
      <c r="N45" s="489"/>
      <c r="O45" s="489"/>
      <c r="P45" s="489"/>
      <c r="Q45" s="489"/>
      <c r="R45" s="489"/>
      <c r="S45" s="489"/>
      <c r="T45" s="489"/>
      <c r="U45" s="489"/>
      <c r="V45" s="489"/>
    </row>
    <row r="46" spans="1:22" x14ac:dyDescent="0.35">
      <c r="B46" s="490"/>
      <c r="C46" s="490"/>
      <c r="D46" s="491"/>
      <c r="E46" s="492"/>
      <c r="F46" s="489"/>
      <c r="G46" s="489"/>
      <c r="H46" s="489"/>
      <c r="I46" s="489"/>
      <c r="J46" s="489"/>
      <c r="K46" s="489"/>
      <c r="L46" s="489"/>
      <c r="M46" s="489"/>
      <c r="N46" s="489"/>
      <c r="O46" s="489"/>
      <c r="P46" s="489"/>
      <c r="Q46" s="489"/>
      <c r="R46" s="489"/>
      <c r="S46" s="489"/>
      <c r="T46" s="489"/>
      <c r="U46" s="489"/>
      <c r="V46" s="489"/>
    </row>
    <row r="47" spans="1:22" x14ac:dyDescent="0.35">
      <c r="B47" s="490"/>
      <c r="C47" s="490"/>
      <c r="D47" s="491"/>
      <c r="E47" s="492"/>
      <c r="F47" s="489"/>
      <c r="G47" s="489"/>
      <c r="H47" s="489"/>
      <c r="I47" s="489"/>
      <c r="J47" s="489"/>
      <c r="K47" s="489"/>
      <c r="L47" s="489"/>
      <c r="M47" s="489"/>
      <c r="N47" s="489"/>
      <c r="O47" s="489"/>
      <c r="P47" s="489"/>
      <c r="Q47" s="489"/>
      <c r="R47" s="489"/>
      <c r="S47" s="489"/>
      <c r="T47" s="489"/>
      <c r="U47" s="489"/>
      <c r="V47" s="489"/>
    </row>
    <row r="48" spans="1:22" x14ac:dyDescent="0.35">
      <c r="B48" s="490"/>
      <c r="C48" s="490"/>
      <c r="D48" s="491"/>
      <c r="E48" s="492"/>
      <c r="F48" s="489"/>
      <c r="G48" s="489"/>
      <c r="H48" s="489"/>
      <c r="I48" s="489"/>
      <c r="J48" s="489"/>
      <c r="K48" s="489"/>
      <c r="L48" s="489"/>
      <c r="M48" s="489"/>
      <c r="N48" s="489"/>
      <c r="O48" s="489"/>
      <c r="P48" s="489"/>
      <c r="Q48" s="489"/>
      <c r="R48" s="489"/>
      <c r="S48" s="489"/>
      <c r="T48" s="489"/>
      <c r="U48" s="489"/>
      <c r="V48" s="489"/>
    </row>
    <row r="49" spans="2:22" x14ac:dyDescent="0.35">
      <c r="B49" s="490"/>
      <c r="C49" s="490"/>
      <c r="D49" s="491"/>
      <c r="E49" s="492"/>
      <c r="F49" s="489"/>
      <c r="G49" s="489"/>
      <c r="H49" s="489"/>
      <c r="I49" s="489"/>
      <c r="J49" s="489"/>
      <c r="K49" s="489"/>
      <c r="L49" s="489"/>
      <c r="M49" s="489"/>
      <c r="N49" s="489"/>
      <c r="O49" s="489"/>
      <c r="P49" s="489"/>
      <c r="Q49" s="489"/>
      <c r="R49" s="489"/>
      <c r="S49" s="489"/>
      <c r="T49" s="489"/>
      <c r="U49" s="489"/>
      <c r="V49" s="489"/>
    </row>
    <row r="50" spans="2:22" x14ac:dyDescent="0.35">
      <c r="B50" s="490"/>
      <c r="C50" s="490"/>
      <c r="D50" s="491"/>
      <c r="E50" s="492"/>
      <c r="F50" s="489"/>
      <c r="G50" s="489"/>
      <c r="H50" s="489"/>
      <c r="I50" s="489"/>
      <c r="J50" s="489"/>
      <c r="K50" s="489"/>
      <c r="L50" s="489"/>
      <c r="M50" s="489"/>
      <c r="N50" s="489"/>
      <c r="O50" s="489"/>
      <c r="P50" s="489"/>
      <c r="Q50" s="489"/>
      <c r="R50" s="489"/>
      <c r="S50" s="489"/>
      <c r="T50" s="489"/>
      <c r="U50" s="489"/>
      <c r="V50" s="489"/>
    </row>
    <row r="51" spans="2:22" x14ac:dyDescent="0.35">
      <c r="B51" s="490"/>
      <c r="C51" s="490"/>
      <c r="D51" s="491"/>
      <c r="E51" s="492"/>
      <c r="F51" s="489"/>
      <c r="G51" s="489"/>
      <c r="H51" s="489"/>
      <c r="I51" s="489"/>
      <c r="J51" s="489"/>
      <c r="K51" s="489"/>
      <c r="L51" s="489"/>
      <c r="M51" s="489"/>
      <c r="N51" s="489"/>
      <c r="O51" s="489"/>
      <c r="P51" s="489"/>
      <c r="Q51" s="489"/>
      <c r="R51" s="489"/>
      <c r="S51" s="489"/>
      <c r="T51" s="489"/>
      <c r="U51" s="489"/>
      <c r="V51" s="489"/>
    </row>
    <row r="52" spans="2:22" x14ac:dyDescent="0.35">
      <c r="B52" s="490"/>
      <c r="C52" s="490"/>
      <c r="D52" s="491"/>
      <c r="E52" s="492"/>
      <c r="F52" s="489"/>
      <c r="G52" s="489"/>
      <c r="H52" s="489"/>
      <c r="I52" s="489"/>
      <c r="J52" s="489"/>
      <c r="K52" s="489"/>
      <c r="L52" s="489"/>
      <c r="M52" s="489"/>
      <c r="N52" s="489"/>
      <c r="O52" s="489"/>
      <c r="P52" s="489"/>
      <c r="Q52" s="489"/>
      <c r="R52" s="489"/>
      <c r="S52" s="489"/>
      <c r="T52" s="489"/>
      <c r="U52" s="489"/>
      <c r="V52" s="489"/>
    </row>
    <row r="53" spans="2:22" x14ac:dyDescent="0.35">
      <c r="B53" s="490"/>
      <c r="C53" s="490"/>
      <c r="D53" s="491"/>
      <c r="E53" s="492"/>
      <c r="F53" s="489"/>
      <c r="G53" s="489"/>
      <c r="H53" s="489"/>
      <c r="I53" s="489"/>
      <c r="J53" s="489"/>
      <c r="K53" s="489"/>
      <c r="L53" s="489"/>
      <c r="M53" s="489"/>
      <c r="N53" s="489"/>
      <c r="O53" s="489"/>
      <c r="P53" s="489"/>
      <c r="Q53" s="489"/>
      <c r="R53" s="489"/>
      <c r="S53" s="489"/>
      <c r="T53" s="489"/>
      <c r="U53" s="489"/>
      <c r="V53" s="489"/>
    </row>
    <row r="54" spans="2:22" x14ac:dyDescent="0.35">
      <c r="B54" s="490"/>
      <c r="C54" s="490"/>
      <c r="D54" s="491"/>
      <c r="E54" s="492"/>
      <c r="F54" s="489"/>
      <c r="G54" s="489"/>
      <c r="H54" s="489"/>
      <c r="I54" s="489"/>
      <c r="J54" s="489"/>
      <c r="K54" s="489"/>
      <c r="L54" s="489"/>
      <c r="M54" s="489"/>
      <c r="N54" s="489"/>
      <c r="O54" s="489"/>
      <c r="P54" s="489"/>
      <c r="Q54" s="489"/>
      <c r="R54" s="489"/>
      <c r="S54" s="489"/>
      <c r="T54" s="489"/>
      <c r="U54" s="489"/>
      <c r="V54" s="489"/>
    </row>
    <row r="55" spans="2:22" x14ac:dyDescent="0.35">
      <c r="B55" s="490"/>
      <c r="C55" s="490"/>
      <c r="D55" s="491"/>
      <c r="E55" s="492"/>
      <c r="F55" s="489"/>
      <c r="G55" s="489"/>
      <c r="H55" s="489"/>
      <c r="I55" s="489"/>
      <c r="J55" s="489"/>
      <c r="K55" s="489"/>
      <c r="L55" s="489"/>
      <c r="M55" s="489"/>
      <c r="N55" s="489"/>
      <c r="O55" s="489"/>
      <c r="P55" s="489"/>
      <c r="Q55" s="489"/>
      <c r="R55" s="489"/>
      <c r="S55" s="489"/>
      <c r="T55" s="489"/>
      <c r="U55" s="489"/>
      <c r="V55" s="489"/>
    </row>
    <row r="56" spans="2:22" x14ac:dyDescent="0.35">
      <c r="B56" s="490"/>
      <c r="C56" s="490"/>
      <c r="D56" s="491"/>
      <c r="E56" s="492"/>
      <c r="F56" s="489"/>
      <c r="G56" s="489"/>
      <c r="H56" s="489"/>
      <c r="I56" s="489"/>
      <c r="J56" s="489"/>
      <c r="K56" s="489"/>
      <c r="L56" s="489"/>
      <c r="M56" s="489"/>
      <c r="N56" s="489"/>
      <c r="O56" s="489"/>
      <c r="P56" s="489"/>
      <c r="Q56" s="489"/>
      <c r="R56" s="489"/>
      <c r="S56" s="489"/>
      <c r="T56" s="489"/>
      <c r="U56" s="489"/>
      <c r="V56" s="489"/>
    </row>
    <row r="57" spans="2:22" x14ac:dyDescent="0.35">
      <c r="B57" s="490"/>
      <c r="C57" s="490"/>
      <c r="D57" s="491"/>
      <c r="E57" s="492"/>
      <c r="F57" s="489"/>
      <c r="G57" s="489"/>
      <c r="H57" s="489"/>
      <c r="I57" s="489"/>
      <c r="J57" s="489"/>
      <c r="K57" s="489"/>
      <c r="L57" s="489"/>
      <c r="M57" s="489"/>
      <c r="N57" s="489"/>
      <c r="O57" s="489"/>
      <c r="P57" s="489"/>
      <c r="Q57" s="489"/>
      <c r="R57" s="489"/>
      <c r="S57" s="489"/>
      <c r="T57" s="489"/>
      <c r="U57" s="489"/>
      <c r="V57" s="489"/>
    </row>
    <row r="58" spans="2:22" x14ac:dyDescent="0.35">
      <c r="B58" s="490"/>
      <c r="C58" s="490"/>
      <c r="D58" s="491"/>
      <c r="E58" s="492"/>
      <c r="F58" s="489"/>
      <c r="G58" s="489"/>
      <c r="H58" s="489"/>
      <c r="I58" s="489"/>
      <c r="J58" s="489"/>
      <c r="K58" s="489"/>
      <c r="L58" s="489"/>
      <c r="M58" s="489"/>
      <c r="N58" s="489"/>
      <c r="O58" s="489"/>
      <c r="P58" s="489"/>
      <c r="Q58" s="489"/>
      <c r="R58" s="489"/>
      <c r="S58" s="489"/>
      <c r="T58" s="489"/>
      <c r="U58" s="489"/>
      <c r="V58" s="489"/>
    </row>
    <row r="59" spans="2:22" x14ac:dyDescent="0.35">
      <c r="B59" s="490"/>
      <c r="C59" s="490"/>
      <c r="D59" s="491"/>
      <c r="E59" s="492"/>
      <c r="F59" s="489"/>
      <c r="G59" s="489"/>
      <c r="H59" s="489"/>
      <c r="I59" s="489"/>
      <c r="J59" s="489"/>
      <c r="K59" s="489"/>
      <c r="L59" s="489"/>
      <c r="M59" s="489"/>
      <c r="N59" s="489"/>
      <c r="O59" s="489"/>
      <c r="P59" s="489"/>
      <c r="Q59" s="489"/>
      <c r="R59" s="489"/>
      <c r="S59" s="489"/>
      <c r="T59" s="489"/>
      <c r="U59" s="489"/>
      <c r="V59" s="489"/>
    </row>
    <row r="60" spans="2:22" x14ac:dyDescent="0.35">
      <c r="B60" s="490"/>
      <c r="C60" s="490"/>
      <c r="D60" s="491"/>
      <c r="E60" s="492"/>
      <c r="F60" s="489"/>
      <c r="G60" s="489"/>
      <c r="H60" s="489"/>
      <c r="I60" s="489"/>
      <c r="J60" s="489"/>
      <c r="K60" s="489"/>
      <c r="L60" s="489"/>
      <c r="M60" s="489"/>
      <c r="N60" s="489"/>
      <c r="O60" s="489"/>
      <c r="P60" s="489"/>
      <c r="Q60" s="489"/>
      <c r="R60" s="489"/>
      <c r="S60" s="489"/>
      <c r="T60" s="489"/>
      <c r="U60" s="489"/>
      <c r="V60" s="489"/>
    </row>
    <row r="61" spans="2:22" x14ac:dyDescent="0.35">
      <c r="B61" s="490"/>
      <c r="C61" s="490"/>
      <c r="D61" s="491"/>
      <c r="E61" s="492"/>
      <c r="F61" s="489"/>
      <c r="G61" s="489"/>
      <c r="H61" s="489"/>
      <c r="I61" s="489"/>
      <c r="J61" s="489"/>
      <c r="K61" s="489"/>
      <c r="L61" s="489"/>
      <c r="M61" s="489"/>
      <c r="N61" s="489"/>
      <c r="O61" s="489"/>
      <c r="P61" s="489"/>
      <c r="Q61" s="489"/>
      <c r="R61" s="489"/>
      <c r="S61" s="489"/>
      <c r="T61" s="489"/>
      <c r="U61" s="489"/>
      <c r="V61" s="489"/>
    </row>
    <row r="62" spans="2:22" x14ac:dyDescent="0.35">
      <c r="B62" s="490"/>
      <c r="C62" s="490"/>
      <c r="D62" s="491"/>
      <c r="E62" s="492"/>
      <c r="F62" s="489"/>
      <c r="G62" s="489"/>
      <c r="H62" s="489"/>
      <c r="I62" s="489"/>
      <c r="J62" s="489"/>
      <c r="K62" s="489"/>
      <c r="L62" s="489"/>
      <c r="M62" s="489"/>
      <c r="N62" s="489"/>
      <c r="O62" s="489"/>
      <c r="P62" s="489"/>
      <c r="Q62" s="489"/>
      <c r="R62" s="489"/>
      <c r="S62" s="489"/>
      <c r="T62" s="489"/>
      <c r="U62" s="489"/>
      <c r="V62" s="489"/>
    </row>
    <row r="63" spans="2:22" x14ac:dyDescent="0.35">
      <c r="B63" s="490"/>
      <c r="C63" s="490"/>
      <c r="D63" s="491"/>
      <c r="E63" s="492"/>
      <c r="F63" s="489"/>
      <c r="G63" s="489"/>
      <c r="H63" s="489"/>
      <c r="I63" s="489"/>
      <c r="J63" s="489"/>
      <c r="K63" s="489"/>
      <c r="L63" s="489"/>
      <c r="M63" s="489"/>
      <c r="N63" s="489"/>
      <c r="O63" s="489"/>
      <c r="P63" s="489"/>
      <c r="Q63" s="489"/>
      <c r="R63" s="489"/>
      <c r="S63" s="489"/>
      <c r="T63" s="489"/>
      <c r="U63" s="489"/>
      <c r="V63" s="489"/>
    </row>
    <row r="64" spans="2:22" x14ac:dyDescent="0.35">
      <c r="B64" s="490"/>
      <c r="C64" s="490"/>
      <c r="D64" s="491"/>
      <c r="E64" s="492"/>
      <c r="F64" s="489"/>
      <c r="G64" s="489"/>
      <c r="H64" s="489"/>
      <c r="I64" s="489"/>
      <c r="J64" s="489"/>
      <c r="K64" s="489"/>
      <c r="L64" s="489"/>
      <c r="M64" s="489"/>
      <c r="N64" s="489"/>
      <c r="O64" s="489"/>
      <c r="P64" s="489"/>
      <c r="Q64" s="489"/>
      <c r="R64" s="489"/>
      <c r="S64" s="489"/>
      <c r="T64" s="489"/>
      <c r="U64" s="489"/>
      <c r="V64" s="489"/>
    </row>
    <row r="65" spans="2:22" x14ac:dyDescent="0.35">
      <c r="B65" s="490"/>
      <c r="C65" s="490"/>
      <c r="D65" s="491"/>
      <c r="E65" s="492"/>
      <c r="F65" s="489"/>
      <c r="G65" s="489"/>
      <c r="H65" s="489"/>
      <c r="I65" s="489"/>
      <c r="J65" s="489"/>
      <c r="K65" s="489"/>
      <c r="L65" s="489"/>
      <c r="M65" s="489"/>
      <c r="N65" s="489"/>
      <c r="O65" s="489"/>
      <c r="P65" s="489"/>
      <c r="Q65" s="489"/>
      <c r="R65" s="489"/>
      <c r="S65" s="489"/>
      <c r="T65" s="489"/>
      <c r="U65" s="489"/>
      <c r="V65" s="489"/>
    </row>
  </sheetData>
  <sortState xmlns:xlrd2="http://schemas.microsoft.com/office/spreadsheetml/2017/richdata2" ref="A5:P36">
    <sortCondition ref="C5:C36"/>
    <sortCondition ref="D5:D36"/>
  </sortState>
  <mergeCells count="7">
    <mergeCell ref="C10:C17"/>
    <mergeCell ref="C24:C28"/>
    <mergeCell ref="C29:C31"/>
    <mergeCell ref="C32:C34"/>
    <mergeCell ref="C4:C9"/>
    <mergeCell ref="C20:C23"/>
    <mergeCell ref="C18:C19"/>
  </mergeCells>
  <pageMargins left="0.25" right="0.25" top="0.75" bottom="0.75" header="0.3" footer="0.3"/>
  <pageSetup paperSize="5" scale="81"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theme="3" tint="0.79998168889431442"/>
    <pageSetUpPr fitToPage="1"/>
  </sheetPr>
  <dimension ref="A1:AE100"/>
  <sheetViews>
    <sheetView showGridLines="0" zoomScale="80" zoomScaleNormal="80" zoomScaleSheetLayoutView="100" workbookViewId="0">
      <selection activeCell="I4" sqref="I4"/>
    </sheetView>
  </sheetViews>
  <sheetFormatPr defaultColWidth="9.08984375" defaultRowHeight="14.5" x14ac:dyDescent="0.35"/>
  <cols>
    <col min="1" max="1" width="2.36328125" style="22" bestFit="1" customWidth="1"/>
    <col min="2" max="2" width="56" style="77" customWidth="1"/>
    <col min="3" max="3" width="45.36328125" style="56" customWidth="1"/>
    <col min="4" max="4" width="17" style="56" customWidth="1"/>
    <col min="5" max="5" width="9.54296875" style="22" customWidth="1"/>
    <col min="6" max="6" width="9.08984375" style="22"/>
    <col min="7" max="7" width="13.54296875" style="22" customWidth="1"/>
    <col min="8" max="22" width="9.08984375" style="22"/>
    <col min="23" max="16384" width="9.08984375" style="33"/>
  </cols>
  <sheetData>
    <row r="1" spans="1:31" ht="18.5" x14ac:dyDescent="0.45">
      <c r="B1" s="55" t="s">
        <v>132</v>
      </c>
      <c r="D1" s="177">
        <v>26</v>
      </c>
      <c r="E1" s="178"/>
      <c r="F1" s="178"/>
      <c r="G1" s="606"/>
      <c r="H1" s="606"/>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20.25" customHeight="1" x14ac:dyDescent="0.35">
      <c r="B2" s="844" t="s">
        <v>477</v>
      </c>
      <c r="C2" s="844"/>
      <c r="D2" s="844"/>
      <c r="E2" s="844"/>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29.75" customHeight="1" x14ac:dyDescent="0.35">
      <c r="B3" s="805" t="s">
        <v>1008</v>
      </c>
      <c r="C3" s="805"/>
      <c r="D3" s="805"/>
      <c r="E3" s="805"/>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x14ac:dyDescent="0.35">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9" t="s">
        <v>2</v>
      </c>
      <c r="C6" s="750" t="s">
        <v>242</v>
      </c>
      <c r="D6" s="748" t="s">
        <v>18</v>
      </c>
      <c r="E6" s="748" t="s">
        <v>243</v>
      </c>
      <c r="F6" s="6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row>
    <row r="7" spans="1:31" x14ac:dyDescent="0.35">
      <c r="A7" s="61">
        <v>1</v>
      </c>
      <c r="B7" s="823" t="s">
        <v>363</v>
      </c>
      <c r="C7" s="82" t="s">
        <v>364</v>
      </c>
      <c r="D7" s="78">
        <v>0</v>
      </c>
      <c r="E7" s="827"/>
      <c r="F7" s="66"/>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row>
    <row r="8" spans="1:31" x14ac:dyDescent="0.35">
      <c r="A8" s="61"/>
      <c r="B8" s="815"/>
      <c r="C8" s="69" t="s">
        <v>365</v>
      </c>
      <c r="D8" s="70">
        <v>10</v>
      </c>
      <c r="E8" s="827"/>
      <c r="F8" s="66"/>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row>
    <row r="9" spans="1:31" x14ac:dyDescent="0.35">
      <c r="A9" s="61"/>
      <c r="B9" s="815"/>
      <c r="C9" s="69" t="s">
        <v>366</v>
      </c>
      <c r="D9" s="80">
        <v>25</v>
      </c>
      <c r="E9" s="827"/>
      <c r="F9" s="66"/>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row>
    <row r="10" spans="1:31" ht="15" thickBot="1" x14ac:dyDescent="0.4">
      <c r="A10" s="61"/>
      <c r="B10" s="816"/>
      <c r="C10" s="314" t="s">
        <v>367</v>
      </c>
      <c r="D10" s="321">
        <v>50</v>
      </c>
      <c r="E10" s="825"/>
      <c r="F10" s="66"/>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row>
    <row r="11" spans="1:31" x14ac:dyDescent="0.35">
      <c r="A11" s="61">
        <v>2</v>
      </c>
      <c r="B11" s="819" t="s">
        <v>424</v>
      </c>
      <c r="C11" s="79" t="s">
        <v>429</v>
      </c>
      <c r="D11" s="80">
        <v>50</v>
      </c>
      <c r="E11" s="824"/>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row>
    <row r="12" spans="1:31" x14ac:dyDescent="0.35">
      <c r="A12" s="61"/>
      <c r="B12" s="819"/>
      <c r="C12" s="69" t="s">
        <v>321</v>
      </c>
      <c r="D12" s="70">
        <v>25</v>
      </c>
      <c r="E12" s="827"/>
      <c r="G12" s="609"/>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row>
    <row r="13" spans="1:31" x14ac:dyDescent="0.35">
      <c r="A13" s="61"/>
      <c r="B13" s="819"/>
      <c r="C13" s="81" t="s">
        <v>322</v>
      </c>
      <c r="D13" s="73">
        <v>10</v>
      </c>
      <c r="E13" s="827"/>
      <c r="G13" s="609"/>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row>
    <row r="14" spans="1:31" ht="15" thickBot="1" x14ac:dyDescent="0.4">
      <c r="A14" s="61"/>
      <c r="B14" s="820"/>
      <c r="C14" s="314" t="s">
        <v>323</v>
      </c>
      <c r="D14" s="321">
        <v>0</v>
      </c>
      <c r="E14" s="825"/>
      <c r="G14" s="609"/>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row>
    <row r="15" spans="1:31" x14ac:dyDescent="0.35">
      <c r="A15" s="61">
        <v>3</v>
      </c>
      <c r="B15" s="815" t="s">
        <v>368</v>
      </c>
      <c r="C15" s="341" t="s">
        <v>429</v>
      </c>
      <c r="D15" s="349">
        <v>50</v>
      </c>
      <c r="E15" s="817"/>
      <c r="G15" s="609"/>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row>
    <row r="16" spans="1:31" x14ac:dyDescent="0.35">
      <c r="A16" s="61"/>
      <c r="B16" s="815"/>
      <c r="C16" s="131" t="s">
        <v>321</v>
      </c>
      <c r="D16" s="322">
        <v>25</v>
      </c>
      <c r="E16" s="817"/>
      <c r="G16" s="609"/>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row>
    <row r="17" spans="1:31" x14ac:dyDescent="0.35">
      <c r="A17" s="61"/>
      <c r="B17" s="815"/>
      <c r="C17" s="131" t="s">
        <v>322</v>
      </c>
      <c r="D17" s="64">
        <v>10</v>
      </c>
      <c r="E17" s="817"/>
      <c r="G17" s="601"/>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row>
    <row r="18" spans="1:31" ht="13.5" customHeight="1" thickBot="1" x14ac:dyDescent="0.4">
      <c r="A18" s="61"/>
      <c r="B18" s="816"/>
      <c r="C18" s="343" t="s">
        <v>323</v>
      </c>
      <c r="D18" s="320">
        <v>0</v>
      </c>
      <c r="E18" s="818"/>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row>
    <row r="19" spans="1:31" x14ac:dyDescent="0.35">
      <c r="A19" s="61">
        <v>4</v>
      </c>
      <c r="B19" s="840" t="s">
        <v>609</v>
      </c>
      <c r="C19" s="224" t="s">
        <v>369</v>
      </c>
      <c r="D19" s="80">
        <v>0</v>
      </c>
      <c r="E19" s="824"/>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row>
    <row r="20" spans="1:31" x14ac:dyDescent="0.35">
      <c r="A20" s="61"/>
      <c r="B20" s="840"/>
      <c r="C20" s="72" t="s">
        <v>63</v>
      </c>
      <c r="D20" s="73">
        <v>15</v>
      </c>
      <c r="E20" s="827"/>
      <c r="G20" s="614"/>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row>
    <row r="21" spans="1:31" ht="15" thickBot="1" x14ac:dyDescent="0.4">
      <c r="A21" s="61"/>
      <c r="B21" s="841"/>
      <c r="C21" s="319" t="s">
        <v>127</v>
      </c>
      <c r="D21" s="321">
        <v>30</v>
      </c>
      <c r="E21" s="825"/>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row>
    <row r="22" spans="1:31" ht="15" customHeight="1" x14ac:dyDescent="0.35">
      <c r="A22" s="61">
        <v>5</v>
      </c>
      <c r="B22" s="815" t="s">
        <v>428</v>
      </c>
      <c r="C22" s="79" t="s">
        <v>369</v>
      </c>
      <c r="D22" s="227">
        <v>0</v>
      </c>
      <c r="E22" s="824"/>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row>
    <row r="23" spans="1:31" ht="15" customHeight="1" x14ac:dyDescent="0.35">
      <c r="A23" s="61"/>
      <c r="B23" s="815"/>
      <c r="C23" s="81" t="s">
        <v>63</v>
      </c>
      <c r="D23" s="80">
        <v>15</v>
      </c>
      <c r="E23" s="827"/>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row>
    <row r="24" spans="1:31" ht="15" customHeight="1" thickBot="1" x14ac:dyDescent="0.4">
      <c r="A24" s="61"/>
      <c r="B24" s="816"/>
      <c r="C24" s="314" t="s">
        <v>127</v>
      </c>
      <c r="D24" s="321">
        <v>30</v>
      </c>
      <c r="E24" s="825"/>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row>
    <row r="25" spans="1:31" ht="15" customHeight="1" x14ac:dyDescent="0.35">
      <c r="A25" s="61">
        <v>6</v>
      </c>
      <c r="B25" s="815" t="s">
        <v>370</v>
      </c>
      <c r="C25" s="79" t="s">
        <v>371</v>
      </c>
      <c r="D25" s="227">
        <v>0</v>
      </c>
      <c r="E25" s="824"/>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row>
    <row r="26" spans="1:31" ht="15" customHeight="1" x14ac:dyDescent="0.35">
      <c r="A26" s="61"/>
      <c r="B26" s="815"/>
      <c r="C26" s="81" t="s">
        <v>8</v>
      </c>
      <c r="D26" s="80">
        <v>15</v>
      </c>
      <c r="E26" s="827"/>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row>
    <row r="27" spans="1:31" ht="33" customHeight="1" thickBot="1" x14ac:dyDescent="0.4">
      <c r="A27" s="61"/>
      <c r="B27" s="816"/>
      <c r="C27" s="314" t="s">
        <v>6</v>
      </c>
      <c r="D27" s="321">
        <v>30</v>
      </c>
      <c r="E27" s="825"/>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row>
    <row r="28" spans="1:31" ht="15" customHeight="1" x14ac:dyDescent="0.35">
      <c r="A28" s="61">
        <v>7</v>
      </c>
      <c r="B28" s="850" t="s">
        <v>372</v>
      </c>
      <c r="C28" s="342" t="s">
        <v>425</v>
      </c>
      <c r="D28" s="135">
        <v>0</v>
      </c>
      <c r="E28" s="853"/>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row>
    <row r="29" spans="1:31" ht="15" customHeight="1" x14ac:dyDescent="0.35">
      <c r="A29" s="61"/>
      <c r="B29" s="850"/>
      <c r="C29" s="133" t="s">
        <v>426</v>
      </c>
      <c r="D29" s="134">
        <v>10</v>
      </c>
      <c r="E29" s="851"/>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row>
    <row r="30" spans="1:31" ht="15" customHeight="1" x14ac:dyDescent="0.35">
      <c r="A30" s="61"/>
      <c r="B30" s="850"/>
      <c r="C30" s="133" t="s">
        <v>427</v>
      </c>
      <c r="D30" s="134">
        <v>20</v>
      </c>
      <c r="E30" s="851"/>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row>
    <row r="31" spans="1:31" ht="15" customHeight="1" x14ac:dyDescent="0.35">
      <c r="A31" s="61"/>
      <c r="B31" s="850"/>
      <c r="C31" s="133" t="s">
        <v>958</v>
      </c>
      <c r="D31" s="135">
        <v>30</v>
      </c>
      <c r="E31" s="851"/>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row>
    <row r="32" spans="1:31" ht="15" customHeight="1" thickBot="1" x14ac:dyDescent="0.4">
      <c r="A32" s="61"/>
      <c r="B32" s="843"/>
      <c r="C32" s="346" t="s">
        <v>373</v>
      </c>
      <c r="D32" s="351">
        <v>30</v>
      </c>
      <c r="E32" s="852"/>
      <c r="F32" s="86"/>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row>
    <row r="33" spans="1:31" ht="15" thickBot="1" x14ac:dyDescent="0.4">
      <c r="B33" s="76"/>
      <c r="C33" s="141"/>
      <c r="D33" s="74" t="s">
        <v>108</v>
      </c>
      <c r="E33" s="597">
        <f>SUM(E7:E32)</f>
        <v>0</v>
      </c>
      <c r="F33" s="86"/>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row>
    <row r="34" spans="1:31" ht="76.5" customHeight="1" x14ac:dyDescent="0.35">
      <c r="B34" s="76"/>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row>
    <row r="35" spans="1:31" x14ac:dyDescent="0.35">
      <c r="A35" s="600"/>
      <c r="B35" s="604"/>
      <c r="C35" s="605"/>
      <c r="D35" s="605"/>
      <c r="E35" s="600"/>
      <c r="F35" s="600"/>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row>
    <row r="36" spans="1:31" x14ac:dyDescent="0.35">
      <c r="A36" s="600"/>
      <c r="B36" s="604"/>
      <c r="C36" s="605"/>
      <c r="D36" s="605"/>
      <c r="E36" s="600"/>
      <c r="F36" s="600"/>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x14ac:dyDescent="0.35">
      <c r="A37" s="600"/>
      <c r="B37" s="604"/>
      <c r="C37" s="605"/>
      <c r="D37" s="605"/>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x14ac:dyDescent="0.35">
      <c r="A38" s="600"/>
      <c r="B38" s="604"/>
      <c r="C38" s="605"/>
      <c r="D38" s="605"/>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0"/>
      <c r="B39" s="604"/>
      <c r="C39" s="605"/>
      <c r="D39" s="605"/>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0"/>
      <c r="B40" s="604"/>
      <c r="C40" s="605"/>
      <c r="D40" s="605"/>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0"/>
      <c r="B41" s="604"/>
      <c r="C41" s="605"/>
      <c r="D41" s="605"/>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0"/>
      <c r="B42" s="604"/>
      <c r="C42" s="605"/>
      <c r="D42" s="605"/>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04"/>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04"/>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04"/>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04"/>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04"/>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04"/>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04"/>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04"/>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4"/>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4"/>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4"/>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4"/>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4"/>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4"/>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4"/>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4"/>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4"/>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4"/>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4"/>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4"/>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4"/>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4"/>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4"/>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4"/>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4"/>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4"/>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4"/>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4"/>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4"/>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4"/>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4"/>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4"/>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4"/>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4"/>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4"/>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4"/>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4"/>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4"/>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4"/>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4"/>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4"/>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4"/>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4"/>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4"/>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4"/>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4"/>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4"/>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4"/>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4"/>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4"/>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4"/>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4"/>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4"/>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4"/>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4"/>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4"/>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4"/>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4"/>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7">
    <mergeCell ref="B11:B14"/>
    <mergeCell ref="E11:E14"/>
    <mergeCell ref="B15:B18"/>
    <mergeCell ref="E15:E18"/>
    <mergeCell ref="B2:E2"/>
    <mergeCell ref="B3:E3"/>
    <mergeCell ref="B7:B10"/>
    <mergeCell ref="E7:E10"/>
    <mergeCell ref="B4:E4"/>
    <mergeCell ref="B25:B27"/>
    <mergeCell ref="E25:E27"/>
    <mergeCell ref="B28:B32"/>
    <mergeCell ref="E28:E32"/>
    <mergeCell ref="B19:B21"/>
    <mergeCell ref="E19:E21"/>
    <mergeCell ref="B22:B24"/>
    <mergeCell ref="E22:E24"/>
  </mergeCells>
  <dataValidations count="7">
    <dataValidation type="list" allowBlank="1" showInputMessage="1" showErrorMessage="1" sqref="E7:E10" xr:uid="{00000000-0002-0000-1D00-000000000000}">
      <formula1>$D$7:$D$10</formula1>
    </dataValidation>
    <dataValidation type="list" allowBlank="1" showInputMessage="1" showErrorMessage="1" sqref="E11:E14" xr:uid="{00000000-0002-0000-1D00-000001000000}">
      <formula1>$D$11:$D$14</formula1>
    </dataValidation>
    <dataValidation type="list" allowBlank="1" showInputMessage="1" showErrorMessage="1" sqref="E15:E18" xr:uid="{00000000-0002-0000-1D00-000002000000}">
      <formula1>$D$15:$D$18</formula1>
    </dataValidation>
    <dataValidation type="list" allowBlank="1" showInputMessage="1" showErrorMessage="1" sqref="E19:E21" xr:uid="{00000000-0002-0000-1D00-000003000000}">
      <formula1>$D$19:$D$21</formula1>
    </dataValidation>
    <dataValidation type="list" allowBlank="1" showInputMessage="1" showErrorMessage="1" sqref="E22:E24" xr:uid="{00000000-0002-0000-1D00-000004000000}">
      <formula1>$D$22:$D$24</formula1>
    </dataValidation>
    <dataValidation type="list" allowBlank="1" showInputMessage="1" showErrorMessage="1" sqref="E25:E27" xr:uid="{00000000-0002-0000-1D00-000005000000}">
      <formula1>$D$25:$D$27</formula1>
    </dataValidation>
    <dataValidation type="list" allowBlank="1" showInputMessage="1" showErrorMessage="1" sqref="E28:E32" xr:uid="{00000000-0002-0000-1D00-000006000000}">
      <formula1>$D$28:$D$32</formula1>
    </dataValidation>
  </dataValidations>
  <pageMargins left="0.7" right="0.7" top="0.75" bottom="0.75" header="0.3" footer="0.3"/>
  <pageSetup scale="71"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tabColor theme="3" tint="0.79998168889431442"/>
    <pageSetUpPr fitToPage="1"/>
  </sheetPr>
  <dimension ref="A1:AE100"/>
  <sheetViews>
    <sheetView showGridLines="0" zoomScale="80" zoomScaleNormal="80" zoomScaleSheetLayoutView="100" workbookViewId="0">
      <selection activeCell="A34" sqref="A34"/>
    </sheetView>
  </sheetViews>
  <sheetFormatPr defaultColWidth="9.08984375" defaultRowHeight="14.5" x14ac:dyDescent="0.35"/>
  <cols>
    <col min="1" max="1" width="2.36328125" style="22" bestFit="1" customWidth="1"/>
    <col min="2" max="2" width="56" style="77" customWidth="1"/>
    <col min="3" max="3" width="72.90625" style="56" customWidth="1"/>
    <col min="4" max="4" width="17" style="56" customWidth="1"/>
    <col min="5" max="5" width="9.54296875" style="22" customWidth="1"/>
    <col min="6" max="6" width="7.90625" style="22" customWidth="1"/>
    <col min="7" max="7" width="13.54296875" style="22" customWidth="1"/>
    <col min="8" max="22" width="9.08984375" style="22"/>
    <col min="23" max="16384" width="9.08984375" style="33"/>
  </cols>
  <sheetData>
    <row r="1" spans="1:31" ht="18.5" x14ac:dyDescent="0.45">
      <c r="B1" s="55" t="s">
        <v>132</v>
      </c>
      <c r="D1" s="177">
        <v>27</v>
      </c>
      <c r="E1" s="178"/>
      <c r="F1" s="178"/>
      <c r="G1" s="606"/>
      <c r="H1" s="606"/>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27.75" customHeight="1" x14ac:dyDescent="0.35">
      <c r="B2" s="844" t="s">
        <v>644</v>
      </c>
      <c r="C2" s="844"/>
      <c r="D2" s="844"/>
      <c r="E2" s="844"/>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11.75" customHeight="1" x14ac:dyDescent="0.35">
      <c r="B3" s="881" t="s">
        <v>920</v>
      </c>
      <c r="C3" s="881"/>
      <c r="D3" s="881"/>
      <c r="E3" s="881"/>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x14ac:dyDescent="0.35">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9" t="s">
        <v>2</v>
      </c>
      <c r="C6" s="750" t="s">
        <v>242</v>
      </c>
      <c r="D6" s="748" t="s">
        <v>18</v>
      </c>
      <c r="E6" s="748" t="s">
        <v>243</v>
      </c>
      <c r="F6" s="6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row>
    <row r="7" spans="1:31" x14ac:dyDescent="0.35">
      <c r="A7" s="61">
        <v>1</v>
      </c>
      <c r="B7" s="823" t="s">
        <v>647</v>
      </c>
      <c r="C7" s="82" t="s">
        <v>327</v>
      </c>
      <c r="D7" s="78">
        <v>50</v>
      </c>
      <c r="E7" s="827"/>
      <c r="F7" s="66"/>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row>
    <row r="8" spans="1:31" x14ac:dyDescent="0.35">
      <c r="A8" s="61"/>
      <c r="B8" s="815"/>
      <c r="C8" s="69" t="s">
        <v>326</v>
      </c>
      <c r="D8" s="80">
        <v>20</v>
      </c>
      <c r="E8" s="827"/>
      <c r="F8" s="66"/>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row>
    <row r="9" spans="1:31" ht="15" thickBot="1" x14ac:dyDescent="0.4">
      <c r="A9" s="61"/>
      <c r="B9" s="816"/>
      <c r="C9" s="314" t="s">
        <v>646</v>
      </c>
      <c r="D9" s="321">
        <v>0</v>
      </c>
      <c r="E9" s="825"/>
      <c r="F9" s="66"/>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row>
    <row r="10" spans="1:31" ht="31.5" customHeight="1" x14ac:dyDescent="0.35">
      <c r="A10" s="122"/>
      <c r="B10" s="863" t="s">
        <v>328</v>
      </c>
      <c r="C10" s="863"/>
      <c r="D10" s="863"/>
      <c r="E10" s="863"/>
      <c r="F10" s="38"/>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row>
    <row r="11" spans="1:31" x14ac:dyDescent="0.35">
      <c r="A11" s="61">
        <v>2</v>
      </c>
      <c r="B11" s="823" t="s">
        <v>402</v>
      </c>
      <c r="C11" s="82" t="s">
        <v>403</v>
      </c>
      <c r="D11" s="68">
        <v>30</v>
      </c>
      <c r="E11" s="827"/>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row>
    <row r="12" spans="1:31" x14ac:dyDescent="0.35">
      <c r="A12" s="61"/>
      <c r="B12" s="815"/>
      <c r="C12" s="83" t="s">
        <v>405</v>
      </c>
      <c r="D12" s="70">
        <v>20</v>
      </c>
      <c r="E12" s="827"/>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row>
    <row r="13" spans="1:31" x14ac:dyDescent="0.35">
      <c r="A13" s="61"/>
      <c r="B13" s="815"/>
      <c r="C13" s="83" t="s">
        <v>404</v>
      </c>
      <c r="D13" s="80">
        <v>10</v>
      </c>
      <c r="E13" s="827"/>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row>
    <row r="14" spans="1:31" ht="15" thickBot="1" x14ac:dyDescent="0.4">
      <c r="A14" s="61"/>
      <c r="B14" s="816"/>
      <c r="C14" s="314" t="s">
        <v>329</v>
      </c>
      <c r="D14" s="321">
        <v>0</v>
      </c>
      <c r="E14" s="825"/>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row>
    <row r="15" spans="1:31" x14ac:dyDescent="0.35">
      <c r="A15" s="61">
        <v>3</v>
      </c>
      <c r="B15" s="819" t="s">
        <v>330</v>
      </c>
      <c r="C15" s="224" t="s">
        <v>403</v>
      </c>
      <c r="D15" s="227">
        <v>40</v>
      </c>
      <c r="E15" s="824"/>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row>
    <row r="16" spans="1:31" x14ac:dyDescent="0.35">
      <c r="A16" s="61"/>
      <c r="B16" s="819"/>
      <c r="C16" s="84" t="s">
        <v>405</v>
      </c>
      <c r="D16" s="80">
        <v>30</v>
      </c>
      <c r="E16" s="827"/>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row>
    <row r="17" spans="1:31" x14ac:dyDescent="0.35">
      <c r="A17" s="61"/>
      <c r="B17" s="819"/>
      <c r="C17" s="72" t="s">
        <v>404</v>
      </c>
      <c r="D17" s="73">
        <v>20</v>
      </c>
      <c r="E17" s="827"/>
      <c r="G17" s="614"/>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row>
    <row r="18" spans="1:31" ht="15" thickBot="1" x14ac:dyDescent="0.4">
      <c r="A18" s="61"/>
      <c r="B18" s="820"/>
      <c r="C18" s="319" t="s">
        <v>329</v>
      </c>
      <c r="D18" s="321">
        <v>0</v>
      </c>
      <c r="E18" s="825"/>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row>
    <row r="19" spans="1:31" x14ac:dyDescent="0.35">
      <c r="A19" s="61">
        <v>4</v>
      </c>
      <c r="B19" s="819" t="s">
        <v>331</v>
      </c>
      <c r="C19" s="81" t="s">
        <v>407</v>
      </c>
      <c r="D19" s="80">
        <v>30</v>
      </c>
      <c r="E19" s="824"/>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row>
    <row r="20" spans="1:31" x14ac:dyDescent="0.35">
      <c r="A20" s="61"/>
      <c r="B20" s="819"/>
      <c r="C20" s="83" t="s">
        <v>408</v>
      </c>
      <c r="D20" s="70">
        <v>20</v>
      </c>
      <c r="E20" s="827"/>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row>
    <row r="21" spans="1:31" x14ac:dyDescent="0.35">
      <c r="A21" s="61"/>
      <c r="B21" s="819"/>
      <c r="C21" s="83" t="s">
        <v>409</v>
      </c>
      <c r="D21" s="70">
        <v>10</v>
      </c>
      <c r="E21" s="827"/>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row>
    <row r="22" spans="1:31" x14ac:dyDescent="0.35">
      <c r="A22" s="61"/>
      <c r="B22" s="819"/>
      <c r="C22" s="83" t="s">
        <v>329</v>
      </c>
      <c r="D22" s="73">
        <v>0</v>
      </c>
      <c r="E22" s="827"/>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row>
    <row r="23" spans="1:31" ht="15" thickBot="1" x14ac:dyDescent="0.4">
      <c r="A23" s="61"/>
      <c r="B23" s="820"/>
      <c r="C23" s="314" t="s">
        <v>332</v>
      </c>
      <c r="D23" s="321">
        <v>0</v>
      </c>
      <c r="E23" s="825"/>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row>
    <row r="24" spans="1:31" ht="14.25" customHeight="1" x14ac:dyDescent="0.35">
      <c r="A24" s="61">
        <v>5</v>
      </c>
      <c r="B24" s="815" t="s">
        <v>333</v>
      </c>
      <c r="C24" s="224" t="s">
        <v>410</v>
      </c>
      <c r="D24" s="322">
        <v>30</v>
      </c>
      <c r="E24" s="824"/>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row>
    <row r="25" spans="1:31" x14ac:dyDescent="0.35">
      <c r="A25" s="61"/>
      <c r="B25" s="815"/>
      <c r="C25" s="123" t="s">
        <v>411</v>
      </c>
      <c r="D25" s="124">
        <v>20</v>
      </c>
      <c r="E25" s="827"/>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row>
    <row r="26" spans="1:31" x14ac:dyDescent="0.35">
      <c r="A26" s="61"/>
      <c r="B26" s="815"/>
      <c r="C26" s="125" t="s">
        <v>412</v>
      </c>
      <c r="D26" s="124">
        <v>10</v>
      </c>
      <c r="E26" s="827"/>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row>
    <row r="27" spans="1:31" x14ac:dyDescent="0.35">
      <c r="A27" s="61"/>
      <c r="B27" s="815"/>
      <c r="C27" s="72" t="s">
        <v>329</v>
      </c>
      <c r="D27" s="124">
        <v>0</v>
      </c>
      <c r="E27" s="827"/>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row>
    <row r="28" spans="1:31" ht="14.25" customHeight="1" thickBot="1" x14ac:dyDescent="0.4">
      <c r="A28" s="61"/>
      <c r="B28" s="816"/>
      <c r="C28" s="319" t="s">
        <v>334</v>
      </c>
      <c r="D28" s="320">
        <v>0</v>
      </c>
      <c r="E28" s="825"/>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row>
    <row r="29" spans="1:31" ht="15.75" customHeight="1" x14ac:dyDescent="0.35">
      <c r="A29" s="61">
        <v>6</v>
      </c>
      <c r="B29" s="819" t="s">
        <v>624</v>
      </c>
      <c r="C29" s="79" t="s">
        <v>0</v>
      </c>
      <c r="D29" s="80">
        <v>0</v>
      </c>
      <c r="E29" s="824"/>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row>
    <row r="30" spans="1:31" ht="15.75" customHeight="1" x14ac:dyDescent="0.35">
      <c r="A30" s="61"/>
      <c r="B30" s="819"/>
      <c r="C30" s="69" t="s">
        <v>1</v>
      </c>
      <c r="D30" s="70">
        <v>20</v>
      </c>
      <c r="E30" s="827"/>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row>
    <row r="31" spans="1:31" ht="15.75" customHeight="1" x14ac:dyDescent="0.35">
      <c r="A31" s="61"/>
      <c r="B31" s="819"/>
      <c r="C31" s="81" t="s">
        <v>38</v>
      </c>
      <c r="D31" s="70">
        <v>20</v>
      </c>
      <c r="E31" s="827"/>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row>
    <row r="32" spans="1:31" ht="15.75" customHeight="1" thickBot="1" x14ac:dyDescent="0.4">
      <c r="A32" s="61"/>
      <c r="B32" s="820"/>
      <c r="C32" s="314" t="s">
        <v>406</v>
      </c>
      <c r="D32" s="311">
        <v>10</v>
      </c>
      <c r="E32" s="825"/>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row>
    <row r="33" spans="1:31" ht="14.25" customHeight="1" x14ac:dyDescent="0.35">
      <c r="A33" s="61">
        <v>7</v>
      </c>
      <c r="B33" s="850" t="s">
        <v>625</v>
      </c>
      <c r="C33" s="224" t="s">
        <v>648</v>
      </c>
      <c r="D33" s="322">
        <v>10</v>
      </c>
      <c r="E33" s="824"/>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row>
    <row r="34" spans="1:31" ht="15" customHeight="1" x14ac:dyDescent="0.35">
      <c r="A34" s="61"/>
      <c r="B34" s="850"/>
      <c r="C34" s="123" t="s">
        <v>335</v>
      </c>
      <c r="D34" s="124">
        <v>50</v>
      </c>
      <c r="E34" s="827"/>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row>
    <row r="35" spans="1:31" ht="15" customHeight="1" x14ac:dyDescent="0.35">
      <c r="A35" s="61"/>
      <c r="B35" s="850"/>
      <c r="C35" s="84" t="s">
        <v>413</v>
      </c>
      <c r="D35" s="124">
        <v>0</v>
      </c>
      <c r="E35" s="827"/>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row>
    <row r="36" spans="1:31" ht="15" thickBot="1" x14ac:dyDescent="0.4">
      <c r="A36" s="61"/>
      <c r="B36" s="843"/>
      <c r="C36" s="352" t="s">
        <v>336</v>
      </c>
      <c r="D36" s="320">
        <v>0</v>
      </c>
      <c r="E36" s="825"/>
      <c r="F36" s="39"/>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ht="15" thickBot="1" x14ac:dyDescent="0.4">
      <c r="B37" s="76"/>
      <c r="C37" s="141"/>
      <c r="D37" s="74" t="s">
        <v>108</v>
      </c>
      <c r="E37" s="597">
        <f>SUM(E7:E36)</f>
        <v>0</v>
      </c>
      <c r="F37" s="39"/>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ht="84" customHeight="1" x14ac:dyDescent="0.35">
      <c r="B38" s="76"/>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x14ac:dyDescent="0.35">
      <c r="A39" s="600"/>
      <c r="B39" s="604"/>
      <c r="C39" s="605"/>
      <c r="D39" s="605"/>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00"/>
      <c r="B40" s="604"/>
      <c r="C40" s="605"/>
      <c r="D40" s="605"/>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00"/>
      <c r="B41" s="604"/>
      <c r="C41" s="605"/>
      <c r="D41" s="605"/>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x14ac:dyDescent="0.35">
      <c r="A42" s="600"/>
      <c r="B42" s="604"/>
      <c r="C42" s="605"/>
      <c r="D42" s="605"/>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x14ac:dyDescent="0.35">
      <c r="A43" s="600"/>
      <c r="B43" s="604"/>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00"/>
      <c r="B44" s="604"/>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0"/>
      <c r="B45" s="604"/>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0"/>
      <c r="B46" s="604"/>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0"/>
      <c r="B47" s="604"/>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0"/>
      <c r="B48" s="604"/>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0"/>
      <c r="B49" s="604"/>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0"/>
      <c r="B50" s="604"/>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0"/>
      <c r="B51" s="604"/>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0"/>
      <c r="B52" s="604"/>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0"/>
      <c r="B53" s="604"/>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0"/>
      <c r="B54" s="604"/>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0"/>
      <c r="B55" s="604"/>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0"/>
      <c r="B56" s="604"/>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0"/>
      <c r="B57" s="604"/>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0"/>
      <c r="B58" s="604"/>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0"/>
      <c r="B59" s="604"/>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0"/>
      <c r="B60" s="604"/>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0"/>
      <c r="B61" s="604"/>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0"/>
      <c r="B62" s="604"/>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0"/>
      <c r="B63" s="604"/>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0"/>
      <c r="B64" s="604"/>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0"/>
      <c r="B65" s="604"/>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0"/>
      <c r="B66" s="604"/>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0"/>
      <c r="B67" s="604"/>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0"/>
      <c r="B68" s="604"/>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0"/>
      <c r="B69" s="604"/>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0"/>
      <c r="B70" s="604"/>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0"/>
      <c r="B71" s="604"/>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0"/>
      <c r="B72" s="604"/>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0"/>
      <c r="B73" s="604"/>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0"/>
      <c r="B74" s="604"/>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0"/>
      <c r="B75" s="604"/>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0"/>
      <c r="B76" s="604"/>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0"/>
      <c r="B77" s="604"/>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0"/>
      <c r="B78" s="604"/>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0"/>
      <c r="B79" s="604"/>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0"/>
      <c r="B80" s="604"/>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0"/>
      <c r="B81" s="604"/>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0"/>
      <c r="B82" s="604"/>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0"/>
      <c r="B83" s="604"/>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0"/>
      <c r="B84" s="604"/>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0"/>
      <c r="B85" s="604"/>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0"/>
      <c r="B86" s="604"/>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0"/>
      <c r="B87" s="604"/>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0"/>
      <c r="B88" s="604"/>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0"/>
      <c r="B89" s="604"/>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0"/>
      <c r="B90" s="604"/>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0"/>
      <c r="B91" s="604"/>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0"/>
      <c r="B92" s="604"/>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0"/>
      <c r="B93" s="604"/>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0"/>
      <c r="B94" s="604"/>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0"/>
      <c r="B95" s="604"/>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0"/>
      <c r="B96" s="604"/>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0"/>
      <c r="B97" s="604"/>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0"/>
      <c r="B98" s="604"/>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0"/>
      <c r="B99" s="604"/>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0"/>
      <c r="B100" s="604"/>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18">
    <mergeCell ref="B2:E2"/>
    <mergeCell ref="B3:E3"/>
    <mergeCell ref="B7:B9"/>
    <mergeCell ref="E7:E9"/>
    <mergeCell ref="B4:E4"/>
    <mergeCell ref="B10:E10"/>
    <mergeCell ref="B11:B14"/>
    <mergeCell ref="E11:E14"/>
    <mergeCell ref="B15:B18"/>
    <mergeCell ref="E15:E18"/>
    <mergeCell ref="B29:B32"/>
    <mergeCell ref="E29:E32"/>
    <mergeCell ref="B33:B36"/>
    <mergeCell ref="E33:E36"/>
    <mergeCell ref="B19:B23"/>
    <mergeCell ref="E19:E23"/>
    <mergeCell ref="B24:B28"/>
    <mergeCell ref="E24:E28"/>
  </mergeCells>
  <dataValidations count="7">
    <dataValidation type="list" allowBlank="1" showInputMessage="1" showErrorMessage="1" sqref="E7:E9" xr:uid="{00000000-0002-0000-1E00-000000000000}">
      <formula1>$D$7:$D$9</formula1>
    </dataValidation>
    <dataValidation type="list" allowBlank="1" showInputMessage="1" showErrorMessage="1" sqref="E11:E14" xr:uid="{00000000-0002-0000-1E00-000001000000}">
      <formula1>$D$11:$D$14</formula1>
    </dataValidation>
    <dataValidation type="list" allowBlank="1" showInputMessage="1" showErrorMessage="1" sqref="E15:E18" xr:uid="{00000000-0002-0000-1E00-000002000000}">
      <formula1>$D$15:$D$18</formula1>
    </dataValidation>
    <dataValidation type="list" allowBlank="1" showInputMessage="1" showErrorMessage="1" sqref="E19:E23" xr:uid="{00000000-0002-0000-1E00-000003000000}">
      <formula1>$D$19:$D$23</formula1>
    </dataValidation>
    <dataValidation type="list" allowBlank="1" showInputMessage="1" showErrorMessage="1" sqref="E24:E28" xr:uid="{00000000-0002-0000-1E00-000004000000}">
      <formula1>$D$24:$D$28</formula1>
    </dataValidation>
    <dataValidation type="list" allowBlank="1" showInputMessage="1" showErrorMessage="1" sqref="E29:E32" xr:uid="{00000000-0002-0000-1E00-000005000000}">
      <formula1>$D$29:$D$32</formula1>
    </dataValidation>
    <dataValidation type="list" allowBlank="1" showInputMessage="1" showErrorMessage="1" sqref="E33:E36" xr:uid="{00000000-0002-0000-1E00-000006000000}">
      <formula1>$D$33:$D$36</formula1>
    </dataValidation>
  </dataValidations>
  <pageMargins left="0.7" right="0.7" top="0.75" bottom="0.75" header="0.3" footer="0.3"/>
  <pageSetup scale="65"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tabColor theme="3" tint="0.79998168889431442"/>
    <pageSetUpPr fitToPage="1"/>
  </sheetPr>
  <dimension ref="A1:AE100"/>
  <sheetViews>
    <sheetView showGridLines="0" zoomScale="80" zoomScaleNormal="80" zoomScaleSheetLayoutView="100" workbookViewId="0">
      <selection activeCell="F3" sqref="F3"/>
    </sheetView>
  </sheetViews>
  <sheetFormatPr defaultColWidth="9.08984375" defaultRowHeight="14.5" x14ac:dyDescent="0.35"/>
  <cols>
    <col min="1" max="1" width="3.453125" style="61" bestFit="1" customWidth="1"/>
    <col min="2" max="2" width="61.08984375" style="77" customWidth="1"/>
    <col min="3" max="3" width="37.54296875" style="221" customWidth="1"/>
    <col min="4" max="4" width="13.6328125" style="56" customWidth="1"/>
    <col min="5" max="5" width="10" style="22" customWidth="1"/>
    <col min="6" max="22" width="9.08984375" style="22"/>
    <col min="23" max="16384" width="9.08984375" style="33"/>
  </cols>
  <sheetData>
    <row r="1" spans="1:31" ht="18.5" x14ac:dyDescent="0.35">
      <c r="B1" s="55" t="s">
        <v>132</v>
      </c>
      <c r="E1" s="57">
        <v>28</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39.75" customHeight="1" x14ac:dyDescent="0.35">
      <c r="B2" s="844" t="s">
        <v>753</v>
      </c>
      <c r="C2" s="844"/>
      <c r="D2" s="844"/>
      <c r="E2" s="844"/>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25.25" customHeight="1" x14ac:dyDescent="0.35">
      <c r="B3" s="862" t="s">
        <v>1009</v>
      </c>
      <c r="C3" s="862"/>
      <c r="D3" s="862"/>
      <c r="E3" s="862"/>
      <c r="G3" s="600"/>
      <c r="H3" s="600"/>
      <c r="I3" s="603"/>
      <c r="J3" s="603"/>
      <c r="K3" s="603"/>
      <c r="L3" s="603"/>
      <c r="M3" s="603"/>
      <c r="N3" s="600"/>
      <c r="O3" s="600"/>
      <c r="P3" s="600"/>
      <c r="Q3" s="600"/>
      <c r="R3" s="600"/>
      <c r="S3" s="600"/>
      <c r="T3" s="600"/>
      <c r="U3" s="600"/>
      <c r="V3" s="600"/>
      <c r="W3" s="600"/>
      <c r="X3" s="600"/>
      <c r="Y3" s="600"/>
      <c r="Z3" s="600"/>
      <c r="AA3" s="600"/>
      <c r="AB3" s="600"/>
      <c r="AC3" s="600"/>
      <c r="AD3" s="600"/>
      <c r="AE3" s="600"/>
    </row>
    <row r="4" spans="1:31" ht="42" customHeight="1" x14ac:dyDescent="0.35">
      <c r="A4" s="22"/>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ht="14.25" customHeight="1" x14ac:dyDescent="0.35">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9" t="s">
        <v>2</v>
      </c>
      <c r="C6" s="749" t="s">
        <v>242</v>
      </c>
      <c r="D6" s="748" t="s">
        <v>18</v>
      </c>
      <c r="E6" s="748" t="s">
        <v>243</v>
      </c>
      <c r="F6" s="60"/>
      <c r="G6" s="600"/>
      <c r="H6" s="600"/>
      <c r="I6" s="600"/>
      <c r="J6" s="600"/>
      <c r="K6" s="600"/>
      <c r="L6" s="601"/>
      <c r="M6" s="601"/>
      <c r="N6" s="601"/>
      <c r="O6" s="600"/>
      <c r="P6" s="600"/>
      <c r="Q6" s="600"/>
      <c r="R6" s="600"/>
      <c r="S6" s="600"/>
      <c r="T6" s="600"/>
      <c r="U6" s="600"/>
      <c r="V6" s="600"/>
      <c r="W6" s="600"/>
      <c r="X6" s="600"/>
      <c r="Y6" s="600"/>
      <c r="Z6" s="600"/>
      <c r="AA6" s="600"/>
      <c r="AB6" s="600"/>
      <c r="AC6" s="600"/>
      <c r="AD6" s="600"/>
      <c r="AE6" s="600"/>
    </row>
    <row r="7" spans="1:31" x14ac:dyDescent="0.35">
      <c r="A7" s="61">
        <v>1</v>
      </c>
      <c r="B7" s="823" t="s">
        <v>152</v>
      </c>
      <c r="C7" s="329" t="s">
        <v>0</v>
      </c>
      <c r="D7" s="68">
        <v>40</v>
      </c>
      <c r="E7" s="827"/>
      <c r="F7" s="226"/>
      <c r="G7" s="600"/>
      <c r="H7" s="600"/>
      <c r="I7" s="600"/>
      <c r="J7" s="600"/>
      <c r="K7" s="600"/>
      <c r="L7" s="601"/>
      <c r="M7" s="601"/>
      <c r="N7" s="601"/>
      <c r="O7" s="600"/>
      <c r="P7" s="600"/>
      <c r="Q7" s="600"/>
      <c r="R7" s="600"/>
      <c r="S7" s="600"/>
      <c r="T7" s="600"/>
      <c r="U7" s="600"/>
      <c r="V7" s="600"/>
      <c r="W7" s="600"/>
      <c r="X7" s="600"/>
      <c r="Y7" s="600"/>
      <c r="Z7" s="600"/>
      <c r="AA7" s="600"/>
      <c r="AB7" s="600"/>
      <c r="AC7" s="600"/>
      <c r="AD7" s="600"/>
      <c r="AE7" s="600"/>
    </row>
    <row r="8" spans="1:31" ht="15" thickBot="1" x14ac:dyDescent="0.4">
      <c r="B8" s="816"/>
      <c r="C8" s="319" t="s">
        <v>1</v>
      </c>
      <c r="D8" s="321">
        <v>0</v>
      </c>
      <c r="E8" s="825"/>
      <c r="G8" s="600"/>
      <c r="H8" s="600"/>
      <c r="I8" s="600"/>
      <c r="J8" s="600"/>
      <c r="K8" s="600"/>
      <c r="L8" s="601"/>
      <c r="M8" s="601"/>
      <c r="N8" s="601"/>
      <c r="O8" s="600"/>
      <c r="P8" s="600"/>
      <c r="Q8" s="600"/>
      <c r="R8" s="600"/>
      <c r="S8" s="600"/>
      <c r="T8" s="600"/>
      <c r="U8" s="600"/>
      <c r="V8" s="600"/>
      <c r="W8" s="600"/>
      <c r="X8" s="600"/>
      <c r="Y8" s="600"/>
      <c r="Z8" s="600"/>
      <c r="AA8" s="600"/>
      <c r="AB8" s="600"/>
      <c r="AC8" s="600"/>
      <c r="AD8" s="600"/>
      <c r="AE8" s="600"/>
    </row>
    <row r="9" spans="1:31" ht="31.5" customHeight="1" x14ac:dyDescent="0.35">
      <c r="A9" s="122"/>
      <c r="B9" s="863" t="s">
        <v>757</v>
      </c>
      <c r="C9" s="863"/>
      <c r="D9" s="863"/>
      <c r="E9" s="863"/>
      <c r="F9" s="38"/>
      <c r="G9" s="600"/>
      <c r="H9" s="600"/>
      <c r="I9" s="600"/>
      <c r="J9" s="600"/>
      <c r="K9" s="600"/>
      <c r="L9" s="601"/>
      <c r="M9" s="601"/>
      <c r="N9" s="601"/>
      <c r="O9" s="600"/>
      <c r="P9" s="600"/>
      <c r="Q9" s="600"/>
      <c r="R9" s="600"/>
      <c r="S9" s="600"/>
      <c r="T9" s="600"/>
      <c r="U9" s="600"/>
      <c r="V9" s="600"/>
      <c r="W9" s="600"/>
      <c r="X9" s="600"/>
      <c r="Y9" s="600"/>
      <c r="Z9" s="600"/>
      <c r="AA9" s="600"/>
      <c r="AB9" s="600"/>
      <c r="AC9" s="600"/>
      <c r="AD9" s="600"/>
      <c r="AE9" s="600"/>
    </row>
    <row r="10" spans="1:31" ht="17.25" customHeight="1" x14ac:dyDescent="0.35">
      <c r="A10" s="61">
        <v>2</v>
      </c>
      <c r="B10" s="823" t="s">
        <v>151</v>
      </c>
      <c r="C10" s="329" t="s">
        <v>79</v>
      </c>
      <c r="D10" s="68">
        <v>0</v>
      </c>
      <c r="E10" s="827"/>
      <c r="G10" s="600"/>
      <c r="H10" s="600"/>
      <c r="I10" s="600"/>
      <c r="J10" s="600"/>
      <c r="K10" s="600"/>
      <c r="L10" s="601"/>
      <c r="M10" s="601"/>
      <c r="N10" s="601"/>
      <c r="O10" s="600"/>
      <c r="P10" s="600"/>
      <c r="Q10" s="600"/>
      <c r="R10" s="600"/>
      <c r="S10" s="600"/>
      <c r="T10" s="600"/>
      <c r="U10" s="600"/>
      <c r="V10" s="600"/>
      <c r="W10" s="600"/>
      <c r="X10" s="600"/>
      <c r="Y10" s="600"/>
      <c r="Z10" s="600"/>
      <c r="AA10" s="600"/>
      <c r="AB10" s="600"/>
      <c r="AC10" s="600"/>
      <c r="AD10" s="600"/>
      <c r="AE10" s="600"/>
    </row>
    <row r="11" spans="1:31" ht="17.25" customHeight="1" x14ac:dyDescent="0.35">
      <c r="B11" s="815"/>
      <c r="C11" s="84" t="s">
        <v>78</v>
      </c>
      <c r="D11" s="70">
        <v>20</v>
      </c>
      <c r="E11" s="827"/>
      <c r="G11" s="600"/>
      <c r="H11" s="600"/>
      <c r="I11" s="600"/>
      <c r="J11" s="600"/>
      <c r="K11" s="600"/>
      <c r="L11" s="601"/>
      <c r="M11" s="601"/>
      <c r="N11" s="601"/>
      <c r="O11" s="600"/>
      <c r="P11" s="600"/>
      <c r="Q11" s="600"/>
      <c r="R11" s="600"/>
      <c r="S11" s="600"/>
      <c r="T11" s="600"/>
      <c r="U11" s="600"/>
      <c r="V11" s="600"/>
      <c r="W11" s="600"/>
      <c r="X11" s="600"/>
      <c r="Y11" s="600"/>
      <c r="Z11" s="600"/>
      <c r="AA11" s="600"/>
      <c r="AB11" s="600"/>
      <c r="AC11" s="600"/>
      <c r="AD11" s="600"/>
      <c r="AE11" s="600"/>
    </row>
    <row r="12" spans="1:31" ht="16.5" customHeight="1" thickBot="1" x14ac:dyDescent="0.4">
      <c r="B12" s="816"/>
      <c r="C12" s="319" t="s">
        <v>77</v>
      </c>
      <c r="D12" s="311">
        <v>30</v>
      </c>
      <c r="E12" s="825"/>
      <c r="G12" s="600"/>
      <c r="H12" s="600"/>
      <c r="I12" s="600"/>
      <c r="J12" s="600"/>
      <c r="K12" s="600"/>
      <c r="L12" s="601"/>
      <c r="M12" s="601"/>
      <c r="N12" s="601"/>
      <c r="O12" s="600"/>
      <c r="P12" s="600"/>
      <c r="Q12" s="600"/>
      <c r="R12" s="600"/>
      <c r="S12" s="600"/>
      <c r="T12" s="600"/>
      <c r="U12" s="600"/>
      <c r="V12" s="600"/>
      <c r="W12" s="600"/>
      <c r="X12" s="600"/>
      <c r="Y12" s="600"/>
      <c r="Z12" s="600"/>
      <c r="AA12" s="600"/>
      <c r="AB12" s="600"/>
      <c r="AC12" s="600"/>
      <c r="AD12" s="600"/>
      <c r="AE12" s="600"/>
    </row>
    <row r="13" spans="1:31" ht="19.5" customHeight="1" x14ac:dyDescent="0.35">
      <c r="A13" s="61">
        <v>3</v>
      </c>
      <c r="B13" s="815" t="s">
        <v>126</v>
      </c>
      <c r="C13" s="224" t="s">
        <v>965</v>
      </c>
      <c r="D13" s="227">
        <v>20</v>
      </c>
      <c r="E13" s="824"/>
      <c r="G13" s="600"/>
      <c r="H13" s="600"/>
      <c r="I13" s="600"/>
      <c r="J13" s="600"/>
      <c r="K13" s="600"/>
      <c r="L13" s="601"/>
      <c r="M13" s="601"/>
      <c r="N13" s="601"/>
      <c r="O13" s="600"/>
      <c r="P13" s="600"/>
      <c r="Q13" s="600"/>
      <c r="R13" s="600"/>
      <c r="S13" s="600"/>
      <c r="T13" s="600"/>
      <c r="U13" s="600"/>
      <c r="V13" s="600"/>
      <c r="W13" s="600"/>
      <c r="X13" s="600"/>
      <c r="Y13" s="600"/>
      <c r="Z13" s="600"/>
      <c r="AA13" s="600"/>
      <c r="AB13" s="600"/>
      <c r="AC13" s="600"/>
      <c r="AD13" s="600"/>
      <c r="AE13" s="600"/>
    </row>
    <row r="14" spans="1:31" ht="16.5" customHeight="1" x14ac:dyDescent="0.35">
      <c r="B14" s="815"/>
      <c r="C14" s="84" t="s">
        <v>966</v>
      </c>
      <c r="D14" s="227">
        <v>10</v>
      </c>
      <c r="E14" s="827"/>
      <c r="G14" s="600"/>
      <c r="H14" s="600"/>
      <c r="I14" s="600"/>
      <c r="J14" s="600"/>
      <c r="K14" s="600"/>
      <c r="L14" s="601"/>
      <c r="M14" s="601"/>
      <c r="N14" s="601"/>
      <c r="O14" s="600"/>
      <c r="P14" s="600"/>
      <c r="Q14" s="600"/>
      <c r="R14" s="600"/>
      <c r="S14" s="600"/>
      <c r="T14" s="600"/>
      <c r="U14" s="600"/>
      <c r="V14" s="600"/>
      <c r="W14" s="600"/>
      <c r="X14" s="600"/>
      <c r="Y14" s="600"/>
      <c r="Z14" s="600"/>
      <c r="AA14" s="600"/>
      <c r="AB14" s="600"/>
      <c r="AC14" s="600"/>
      <c r="AD14" s="600"/>
      <c r="AE14" s="600"/>
    </row>
    <row r="15" spans="1:31" ht="18.75" customHeight="1" thickBot="1" x14ac:dyDescent="0.4">
      <c r="B15" s="816"/>
      <c r="C15" s="334" t="s">
        <v>127</v>
      </c>
      <c r="D15" s="311">
        <v>0</v>
      </c>
      <c r="E15" s="825"/>
      <c r="G15" s="600"/>
      <c r="H15" s="600"/>
      <c r="I15" s="600"/>
      <c r="J15" s="600"/>
      <c r="K15" s="600"/>
      <c r="L15" s="601"/>
      <c r="M15" s="601"/>
      <c r="N15" s="601"/>
      <c r="O15" s="600"/>
      <c r="P15" s="600"/>
      <c r="Q15" s="600"/>
      <c r="R15" s="600"/>
      <c r="S15" s="600"/>
      <c r="T15" s="600"/>
      <c r="U15" s="600"/>
      <c r="V15" s="600"/>
      <c r="W15" s="600"/>
      <c r="X15" s="600"/>
      <c r="Y15" s="600"/>
      <c r="Z15" s="600"/>
      <c r="AA15" s="600"/>
      <c r="AB15" s="600"/>
      <c r="AC15" s="600"/>
      <c r="AD15" s="600"/>
      <c r="AE15" s="600"/>
    </row>
    <row r="16" spans="1:31" ht="16.5" customHeight="1" x14ac:dyDescent="0.35">
      <c r="A16" s="61">
        <v>4</v>
      </c>
      <c r="B16" s="815" t="s">
        <v>150</v>
      </c>
      <c r="C16" s="224" t="s">
        <v>965</v>
      </c>
      <c r="D16" s="80">
        <v>0</v>
      </c>
      <c r="E16" s="824"/>
      <c r="G16" s="600"/>
      <c r="H16" s="600"/>
      <c r="I16" s="600"/>
      <c r="J16" s="600"/>
      <c r="K16" s="600"/>
      <c r="L16" s="601"/>
      <c r="M16" s="601"/>
      <c r="N16" s="601"/>
      <c r="O16" s="600"/>
      <c r="P16" s="600"/>
      <c r="Q16" s="600"/>
      <c r="R16" s="600"/>
      <c r="S16" s="600"/>
      <c r="T16" s="600"/>
      <c r="U16" s="600"/>
      <c r="V16" s="600"/>
      <c r="W16" s="600"/>
      <c r="X16" s="600"/>
      <c r="Y16" s="600"/>
      <c r="Z16" s="600"/>
      <c r="AA16" s="600"/>
      <c r="AB16" s="600"/>
      <c r="AC16" s="600"/>
      <c r="AD16" s="600"/>
      <c r="AE16" s="600"/>
    </row>
    <row r="17" spans="1:31" ht="16.5" customHeight="1" x14ac:dyDescent="0.35">
      <c r="B17" s="815"/>
      <c r="C17" s="84" t="s">
        <v>966</v>
      </c>
      <c r="D17" s="70">
        <v>10</v>
      </c>
      <c r="E17" s="827"/>
      <c r="G17" s="600"/>
      <c r="H17" s="600"/>
      <c r="I17" s="600"/>
      <c r="J17" s="600"/>
      <c r="K17" s="600"/>
      <c r="L17" s="601"/>
      <c r="M17" s="601"/>
      <c r="N17" s="601"/>
      <c r="O17" s="600"/>
      <c r="P17" s="600"/>
      <c r="Q17" s="600"/>
      <c r="R17" s="600"/>
      <c r="S17" s="600"/>
      <c r="T17" s="600"/>
      <c r="U17" s="600"/>
      <c r="V17" s="600"/>
      <c r="W17" s="600"/>
      <c r="X17" s="600"/>
      <c r="Y17" s="600"/>
      <c r="Z17" s="600"/>
      <c r="AA17" s="600"/>
      <c r="AB17" s="600"/>
      <c r="AC17" s="600"/>
      <c r="AD17" s="600"/>
      <c r="AE17" s="600"/>
    </row>
    <row r="18" spans="1:31" ht="15" thickBot="1" x14ac:dyDescent="0.4">
      <c r="B18" s="816"/>
      <c r="C18" s="334" t="s">
        <v>127</v>
      </c>
      <c r="D18" s="321">
        <v>20</v>
      </c>
      <c r="E18" s="825"/>
      <c r="G18" s="600"/>
      <c r="H18" s="600"/>
      <c r="I18" s="600"/>
      <c r="J18" s="600"/>
      <c r="K18" s="600"/>
      <c r="L18" s="601"/>
      <c r="M18" s="601"/>
      <c r="N18" s="601"/>
      <c r="O18" s="600"/>
      <c r="P18" s="600"/>
      <c r="Q18" s="600"/>
      <c r="R18" s="600"/>
      <c r="S18" s="600"/>
      <c r="T18" s="600"/>
      <c r="U18" s="600"/>
      <c r="V18" s="600"/>
      <c r="W18" s="600"/>
      <c r="X18" s="600"/>
      <c r="Y18" s="600"/>
      <c r="Z18" s="600"/>
      <c r="AA18" s="600"/>
      <c r="AB18" s="600"/>
      <c r="AC18" s="600"/>
      <c r="AD18" s="600"/>
      <c r="AE18" s="600"/>
    </row>
    <row r="19" spans="1:31" x14ac:dyDescent="0.35">
      <c r="A19" s="61">
        <v>5</v>
      </c>
      <c r="B19" s="850" t="s">
        <v>1010</v>
      </c>
      <c r="C19" s="333" t="s">
        <v>7</v>
      </c>
      <c r="D19" s="80">
        <v>40</v>
      </c>
      <c r="E19" s="824"/>
      <c r="G19" s="600"/>
      <c r="H19" s="600"/>
      <c r="I19" s="600"/>
      <c r="J19" s="600"/>
      <c r="K19" s="600"/>
      <c r="L19" s="601"/>
      <c r="M19" s="601"/>
      <c r="N19" s="601"/>
      <c r="O19" s="600"/>
      <c r="P19" s="600"/>
      <c r="Q19" s="600"/>
      <c r="R19" s="600"/>
      <c r="S19" s="600"/>
      <c r="T19" s="600"/>
      <c r="U19" s="600"/>
      <c r="V19" s="600"/>
      <c r="W19" s="600"/>
      <c r="X19" s="600"/>
      <c r="Y19" s="600"/>
      <c r="Z19" s="600"/>
      <c r="AA19" s="600"/>
      <c r="AB19" s="600"/>
      <c r="AC19" s="600"/>
      <c r="AD19" s="600"/>
      <c r="AE19" s="600"/>
    </row>
    <row r="20" spans="1:31" x14ac:dyDescent="0.35">
      <c r="B20" s="850"/>
      <c r="C20" s="84" t="s">
        <v>8</v>
      </c>
      <c r="D20" s="70">
        <v>20</v>
      </c>
      <c r="E20" s="827"/>
      <c r="G20" s="600"/>
      <c r="H20" s="600"/>
      <c r="I20" s="600"/>
      <c r="J20" s="600"/>
      <c r="K20" s="600"/>
      <c r="L20" s="601"/>
      <c r="M20" s="601"/>
      <c r="N20" s="601"/>
      <c r="O20" s="600"/>
      <c r="P20" s="600"/>
      <c r="Q20" s="600"/>
      <c r="R20" s="600"/>
      <c r="S20" s="600"/>
      <c r="T20" s="600"/>
      <c r="U20" s="600"/>
      <c r="V20" s="600"/>
      <c r="W20" s="600"/>
      <c r="X20" s="600"/>
      <c r="Y20" s="600"/>
      <c r="Z20" s="600"/>
      <c r="AA20" s="600"/>
      <c r="AB20" s="600"/>
      <c r="AC20" s="600"/>
      <c r="AD20" s="600"/>
      <c r="AE20" s="600"/>
    </row>
    <row r="21" spans="1:31" ht="15" thickBot="1" x14ac:dyDescent="0.4">
      <c r="B21" s="843"/>
      <c r="C21" s="334" t="s">
        <v>6</v>
      </c>
      <c r="D21" s="321">
        <v>0</v>
      </c>
      <c r="E21" s="825"/>
      <c r="G21" s="600"/>
      <c r="H21" s="600"/>
      <c r="I21" s="600"/>
      <c r="J21" s="600"/>
      <c r="K21" s="600"/>
      <c r="L21" s="601"/>
      <c r="M21" s="601"/>
      <c r="N21" s="601"/>
      <c r="O21" s="600"/>
      <c r="P21" s="600"/>
      <c r="Q21" s="600"/>
      <c r="R21" s="600"/>
      <c r="S21" s="600"/>
      <c r="T21" s="600"/>
      <c r="U21" s="600"/>
      <c r="V21" s="600"/>
      <c r="W21" s="600"/>
      <c r="X21" s="600"/>
      <c r="Y21" s="600"/>
      <c r="Z21" s="600"/>
      <c r="AA21" s="600"/>
      <c r="AB21" s="600"/>
      <c r="AC21" s="600"/>
      <c r="AD21" s="600"/>
      <c r="AE21" s="600"/>
    </row>
    <row r="22" spans="1:31" x14ac:dyDescent="0.35">
      <c r="A22" s="61">
        <v>6</v>
      </c>
      <c r="B22" s="850" t="s">
        <v>911</v>
      </c>
      <c r="C22" s="328" t="s">
        <v>7</v>
      </c>
      <c r="D22" s="227">
        <v>40</v>
      </c>
      <c r="E22" s="824"/>
      <c r="G22" s="600"/>
      <c r="H22" s="600"/>
      <c r="I22" s="600"/>
      <c r="J22" s="600"/>
      <c r="K22" s="600"/>
      <c r="L22" s="601"/>
      <c r="M22" s="601"/>
      <c r="N22" s="601"/>
      <c r="O22" s="600"/>
      <c r="P22" s="600"/>
      <c r="Q22" s="600"/>
      <c r="R22" s="600"/>
      <c r="S22" s="600"/>
      <c r="T22" s="600"/>
      <c r="U22" s="600"/>
      <c r="V22" s="600"/>
      <c r="W22" s="600"/>
      <c r="X22" s="600"/>
      <c r="Y22" s="600"/>
      <c r="Z22" s="600"/>
      <c r="AA22" s="600"/>
      <c r="AB22" s="600"/>
      <c r="AC22" s="600"/>
      <c r="AD22" s="600"/>
      <c r="AE22" s="600"/>
    </row>
    <row r="23" spans="1:31" x14ac:dyDescent="0.35">
      <c r="B23" s="850"/>
      <c r="C23" s="215" t="s">
        <v>8</v>
      </c>
      <c r="D23" s="80">
        <v>20</v>
      </c>
      <c r="E23" s="827"/>
      <c r="G23" s="600"/>
      <c r="H23" s="600"/>
      <c r="I23" s="600"/>
      <c r="J23" s="600"/>
      <c r="K23" s="600"/>
      <c r="L23" s="601"/>
      <c r="M23" s="601"/>
      <c r="N23" s="601"/>
      <c r="O23" s="600"/>
      <c r="P23" s="600"/>
      <c r="Q23" s="600"/>
      <c r="R23" s="600"/>
      <c r="S23" s="600"/>
      <c r="T23" s="600"/>
      <c r="U23" s="600"/>
      <c r="V23" s="600"/>
      <c r="W23" s="600"/>
      <c r="X23" s="600"/>
      <c r="Y23" s="600"/>
      <c r="Z23" s="600"/>
      <c r="AA23" s="600"/>
      <c r="AB23" s="600"/>
      <c r="AC23" s="600"/>
      <c r="AD23" s="600"/>
      <c r="AE23" s="600"/>
    </row>
    <row r="24" spans="1:31" ht="15" thickBot="1" x14ac:dyDescent="0.4">
      <c r="B24" s="843"/>
      <c r="C24" s="417" t="s">
        <v>6</v>
      </c>
      <c r="D24" s="321">
        <v>0</v>
      </c>
      <c r="E24" s="825"/>
      <c r="F24" s="86"/>
      <c r="G24" s="600"/>
      <c r="H24" s="600"/>
      <c r="I24" s="600"/>
      <c r="J24" s="600"/>
      <c r="K24" s="600"/>
      <c r="L24" s="601"/>
      <c r="M24" s="601"/>
      <c r="N24" s="601"/>
      <c r="O24" s="600"/>
      <c r="P24" s="600"/>
      <c r="Q24" s="600"/>
      <c r="R24" s="600"/>
      <c r="S24" s="600"/>
      <c r="T24" s="600"/>
      <c r="U24" s="600"/>
      <c r="V24" s="600"/>
      <c r="W24" s="600"/>
      <c r="X24" s="600"/>
      <c r="Y24" s="600"/>
      <c r="Z24" s="600"/>
      <c r="AA24" s="600"/>
      <c r="AB24" s="600"/>
      <c r="AC24" s="600"/>
      <c r="AD24" s="600"/>
      <c r="AE24" s="600"/>
    </row>
    <row r="25" spans="1:31" ht="15" thickBot="1" x14ac:dyDescent="0.4">
      <c r="B25" s="465"/>
      <c r="C25" s="466"/>
      <c r="D25" s="149" t="s">
        <v>1011</v>
      </c>
      <c r="E25" s="597">
        <f>SUM(E7:E24)</f>
        <v>0</v>
      </c>
      <c r="G25" s="600"/>
      <c r="H25" s="600"/>
      <c r="I25" s="600"/>
      <c r="J25" s="600"/>
      <c r="K25" s="600"/>
      <c r="L25" s="601"/>
      <c r="M25" s="601"/>
      <c r="N25" s="601"/>
      <c r="O25" s="600"/>
      <c r="P25" s="600"/>
      <c r="Q25" s="600"/>
      <c r="R25" s="600"/>
      <c r="S25" s="600"/>
      <c r="T25" s="600"/>
      <c r="U25" s="600"/>
      <c r="V25" s="600"/>
      <c r="W25" s="600"/>
      <c r="X25" s="600"/>
      <c r="Y25" s="600"/>
      <c r="Z25" s="600"/>
      <c r="AA25" s="600"/>
      <c r="AB25" s="600"/>
      <c r="AC25" s="600"/>
      <c r="AD25" s="600"/>
      <c r="AE25" s="600"/>
    </row>
    <row r="26" spans="1:31" x14ac:dyDescent="0.35">
      <c r="A26" s="61">
        <v>7</v>
      </c>
      <c r="B26" s="854" t="s">
        <v>755</v>
      </c>
      <c r="C26" s="327" t="s">
        <v>7</v>
      </c>
      <c r="D26" s="68">
        <v>0</v>
      </c>
      <c r="E26" s="827"/>
      <c r="F26" s="226"/>
      <c r="G26" s="600"/>
      <c r="H26" s="600"/>
      <c r="I26" s="600"/>
      <c r="J26" s="600"/>
      <c r="K26" s="600"/>
      <c r="L26" s="601"/>
      <c r="M26" s="601"/>
      <c r="N26" s="601"/>
      <c r="O26" s="600"/>
      <c r="P26" s="600"/>
      <c r="Q26" s="600"/>
      <c r="R26" s="600"/>
      <c r="S26" s="600"/>
      <c r="T26" s="600"/>
      <c r="U26" s="600"/>
      <c r="V26" s="600"/>
      <c r="W26" s="600"/>
      <c r="X26" s="600"/>
      <c r="Y26" s="600"/>
      <c r="Z26" s="600"/>
      <c r="AA26" s="600"/>
      <c r="AB26" s="600"/>
      <c r="AC26" s="600"/>
      <c r="AD26" s="600"/>
      <c r="AE26" s="600"/>
    </row>
    <row r="27" spans="1:31" x14ac:dyDescent="0.35">
      <c r="B27" s="850"/>
      <c r="C27" s="215" t="s">
        <v>8</v>
      </c>
      <c r="D27" s="70">
        <v>10</v>
      </c>
      <c r="E27" s="827"/>
      <c r="F27" s="226"/>
      <c r="G27" s="600"/>
      <c r="H27" s="600"/>
      <c r="I27" s="600"/>
      <c r="J27" s="600"/>
      <c r="K27" s="600"/>
      <c r="L27" s="601"/>
      <c r="M27" s="601"/>
      <c r="N27" s="601"/>
      <c r="O27" s="600"/>
      <c r="P27" s="600"/>
      <c r="Q27" s="600"/>
      <c r="R27" s="600"/>
      <c r="S27" s="600"/>
      <c r="T27" s="600"/>
      <c r="U27" s="600"/>
      <c r="V27" s="600"/>
      <c r="W27" s="600"/>
      <c r="X27" s="600"/>
      <c r="Y27" s="600"/>
      <c r="Z27" s="600"/>
      <c r="AA27" s="600"/>
      <c r="AB27" s="600"/>
      <c r="AC27" s="600"/>
      <c r="AD27" s="600"/>
      <c r="AE27" s="600"/>
    </row>
    <row r="28" spans="1:31" x14ac:dyDescent="0.35">
      <c r="B28" s="850"/>
      <c r="C28" s="328" t="s">
        <v>6</v>
      </c>
      <c r="D28" s="73">
        <v>20</v>
      </c>
      <c r="E28" s="827"/>
      <c r="F28" s="226"/>
      <c r="G28" s="600"/>
      <c r="H28" s="600"/>
      <c r="I28" s="600"/>
      <c r="J28" s="600"/>
      <c r="K28" s="600"/>
      <c r="L28" s="601"/>
      <c r="M28" s="601"/>
      <c r="N28" s="601"/>
      <c r="O28" s="600"/>
      <c r="P28" s="600"/>
      <c r="Q28" s="600"/>
      <c r="R28" s="600"/>
      <c r="S28" s="600"/>
      <c r="T28" s="600"/>
      <c r="U28" s="600"/>
      <c r="V28" s="600"/>
      <c r="W28" s="600"/>
      <c r="X28" s="600"/>
      <c r="Y28" s="600"/>
      <c r="Z28" s="600"/>
      <c r="AA28" s="600"/>
      <c r="AB28" s="600"/>
      <c r="AC28" s="600"/>
      <c r="AD28" s="600"/>
      <c r="AE28" s="600"/>
    </row>
    <row r="29" spans="1:31" ht="16.5" customHeight="1" thickBot="1" x14ac:dyDescent="0.4">
      <c r="B29" s="843"/>
      <c r="C29" s="417" t="s">
        <v>761</v>
      </c>
      <c r="D29" s="321">
        <v>0</v>
      </c>
      <c r="E29" s="825"/>
      <c r="G29" s="600"/>
      <c r="H29" s="600"/>
      <c r="I29" s="600"/>
      <c r="J29" s="600"/>
      <c r="K29" s="600"/>
      <c r="L29" s="601"/>
      <c r="M29" s="601"/>
      <c r="N29" s="601"/>
      <c r="O29" s="600"/>
      <c r="P29" s="600"/>
      <c r="Q29" s="600"/>
      <c r="R29" s="600"/>
      <c r="S29" s="600"/>
      <c r="T29" s="600"/>
      <c r="U29" s="600"/>
      <c r="V29" s="600"/>
      <c r="W29" s="600"/>
      <c r="X29" s="600"/>
      <c r="Y29" s="600"/>
      <c r="Z29" s="600"/>
      <c r="AA29" s="600"/>
      <c r="AB29" s="600"/>
      <c r="AC29" s="600"/>
      <c r="AD29" s="600"/>
      <c r="AE29" s="600"/>
    </row>
    <row r="30" spans="1:31" ht="17.25" customHeight="1" x14ac:dyDescent="0.35">
      <c r="A30" s="61">
        <v>8</v>
      </c>
      <c r="B30" s="840" t="s">
        <v>756</v>
      </c>
      <c r="C30" s="328" t="s">
        <v>7</v>
      </c>
      <c r="D30" s="80">
        <v>0</v>
      </c>
      <c r="E30" s="817"/>
      <c r="G30" s="600"/>
      <c r="H30" s="600"/>
      <c r="I30" s="600"/>
      <c r="J30" s="600"/>
      <c r="K30" s="600"/>
      <c r="L30" s="601"/>
      <c r="M30" s="601"/>
      <c r="N30" s="601"/>
      <c r="O30" s="600"/>
      <c r="P30" s="600"/>
      <c r="Q30" s="600"/>
      <c r="R30" s="600"/>
      <c r="S30" s="600"/>
      <c r="T30" s="600"/>
      <c r="U30" s="600"/>
      <c r="V30" s="600"/>
      <c r="W30" s="600"/>
      <c r="X30" s="600"/>
      <c r="Y30" s="600"/>
      <c r="Z30" s="600"/>
      <c r="AA30" s="600"/>
      <c r="AB30" s="600"/>
      <c r="AC30" s="600"/>
      <c r="AD30" s="600"/>
      <c r="AE30" s="600"/>
    </row>
    <row r="31" spans="1:31" ht="17.25" customHeight="1" x14ac:dyDescent="0.35">
      <c r="B31" s="840"/>
      <c r="C31" s="215" t="s">
        <v>8</v>
      </c>
      <c r="D31" s="70">
        <v>10</v>
      </c>
      <c r="E31" s="817"/>
      <c r="G31" s="600"/>
      <c r="H31" s="600"/>
      <c r="I31" s="600"/>
      <c r="J31" s="600"/>
      <c r="K31" s="600"/>
      <c r="L31" s="601"/>
      <c r="M31" s="601"/>
      <c r="N31" s="601"/>
      <c r="O31" s="600"/>
      <c r="P31" s="600"/>
      <c r="Q31" s="600"/>
      <c r="R31" s="600"/>
      <c r="S31" s="600"/>
      <c r="T31" s="600"/>
      <c r="U31" s="600"/>
      <c r="V31" s="600"/>
      <c r="W31" s="600"/>
      <c r="X31" s="600"/>
      <c r="Y31" s="600"/>
      <c r="Z31" s="600"/>
      <c r="AA31" s="600"/>
      <c r="AB31" s="600"/>
      <c r="AC31" s="600"/>
      <c r="AD31" s="600"/>
      <c r="AE31" s="600"/>
    </row>
    <row r="32" spans="1:31" ht="16.5" customHeight="1" x14ac:dyDescent="0.35">
      <c r="B32" s="840"/>
      <c r="C32" s="215" t="s">
        <v>6</v>
      </c>
      <c r="D32" s="80">
        <v>20</v>
      </c>
      <c r="E32" s="817"/>
      <c r="G32" s="600"/>
      <c r="H32" s="600"/>
      <c r="I32" s="600"/>
      <c r="J32" s="600"/>
      <c r="K32" s="600"/>
      <c r="L32" s="601"/>
      <c r="M32" s="601"/>
      <c r="N32" s="601"/>
      <c r="O32" s="600"/>
      <c r="P32" s="600"/>
      <c r="Q32" s="600"/>
      <c r="R32" s="600"/>
      <c r="S32" s="600"/>
      <c r="T32" s="600"/>
      <c r="U32" s="600"/>
      <c r="V32" s="600"/>
      <c r="W32" s="600"/>
      <c r="X32" s="600"/>
      <c r="Y32" s="600"/>
      <c r="Z32" s="600"/>
      <c r="AA32" s="600"/>
      <c r="AB32" s="600"/>
      <c r="AC32" s="600"/>
      <c r="AD32" s="600"/>
      <c r="AE32" s="600"/>
    </row>
    <row r="33" spans="1:31" ht="15.75" customHeight="1" thickBot="1" x14ac:dyDescent="0.4">
      <c r="B33" s="841"/>
      <c r="C33" s="458" t="s">
        <v>761</v>
      </c>
      <c r="D33" s="321">
        <v>0</v>
      </c>
      <c r="E33" s="818"/>
      <c r="G33" s="600"/>
      <c r="H33" s="600"/>
      <c r="I33" s="600"/>
      <c r="J33" s="600"/>
      <c r="K33" s="600"/>
      <c r="L33" s="601"/>
      <c r="M33" s="601"/>
      <c r="N33" s="601"/>
      <c r="O33" s="600"/>
      <c r="P33" s="600"/>
      <c r="Q33" s="600"/>
      <c r="R33" s="600"/>
      <c r="S33" s="600"/>
      <c r="T33" s="600"/>
      <c r="U33" s="600"/>
      <c r="V33" s="600"/>
      <c r="W33" s="600"/>
      <c r="X33" s="600"/>
      <c r="Y33" s="600"/>
      <c r="Z33" s="600"/>
      <c r="AA33" s="600"/>
      <c r="AB33" s="600"/>
      <c r="AC33" s="600"/>
      <c r="AD33" s="600"/>
      <c r="AE33" s="600"/>
    </row>
    <row r="34" spans="1:31" ht="21" customHeight="1" x14ac:dyDescent="0.35">
      <c r="A34" s="61">
        <v>9</v>
      </c>
      <c r="B34" s="850" t="s">
        <v>836</v>
      </c>
      <c r="C34" s="328" t="s">
        <v>7</v>
      </c>
      <c r="D34" s="80">
        <v>0</v>
      </c>
      <c r="E34" s="817"/>
      <c r="G34" s="600"/>
      <c r="H34" s="600"/>
      <c r="I34" s="600"/>
      <c r="J34" s="600"/>
      <c r="K34" s="600"/>
      <c r="L34" s="601"/>
      <c r="M34" s="601"/>
      <c r="N34" s="601"/>
      <c r="O34" s="600"/>
      <c r="P34" s="600"/>
      <c r="Q34" s="600"/>
      <c r="R34" s="600"/>
      <c r="S34" s="600"/>
      <c r="T34" s="600"/>
      <c r="U34" s="600"/>
      <c r="V34" s="600"/>
      <c r="W34" s="600"/>
      <c r="X34" s="600"/>
      <c r="Y34" s="600"/>
      <c r="Z34" s="600"/>
      <c r="AA34" s="600"/>
      <c r="AB34" s="600"/>
      <c r="AC34" s="600"/>
      <c r="AD34" s="600"/>
      <c r="AE34" s="600"/>
    </row>
    <row r="35" spans="1:31" ht="21" customHeight="1" x14ac:dyDescent="0.35">
      <c r="B35" s="850"/>
      <c r="C35" s="215" t="s">
        <v>8</v>
      </c>
      <c r="D35" s="70">
        <v>10</v>
      </c>
      <c r="E35" s="817"/>
      <c r="G35" s="600"/>
      <c r="H35" s="600"/>
      <c r="I35" s="600"/>
      <c r="J35" s="600"/>
      <c r="K35" s="600"/>
      <c r="L35" s="601"/>
      <c r="M35" s="601"/>
      <c r="N35" s="601"/>
      <c r="O35" s="600"/>
      <c r="P35" s="600"/>
      <c r="Q35" s="600"/>
      <c r="R35" s="600"/>
      <c r="S35" s="600"/>
      <c r="T35" s="600"/>
      <c r="U35" s="600"/>
      <c r="V35" s="600"/>
      <c r="W35" s="600"/>
      <c r="X35" s="600"/>
      <c r="Y35" s="600"/>
      <c r="Z35" s="600"/>
      <c r="AA35" s="600"/>
      <c r="AB35" s="600"/>
      <c r="AC35" s="600"/>
      <c r="AD35" s="600"/>
      <c r="AE35" s="600"/>
    </row>
    <row r="36" spans="1:31" ht="21" customHeight="1" x14ac:dyDescent="0.35">
      <c r="B36" s="850"/>
      <c r="C36" s="467" t="s">
        <v>6</v>
      </c>
      <c r="D36" s="80">
        <v>20</v>
      </c>
      <c r="E36" s="817"/>
      <c r="G36" s="600"/>
      <c r="H36" s="600"/>
      <c r="I36" s="600"/>
      <c r="J36" s="600"/>
      <c r="K36" s="600"/>
      <c r="L36" s="601"/>
      <c r="M36" s="601"/>
      <c r="N36" s="601"/>
      <c r="O36" s="600"/>
      <c r="P36" s="600"/>
      <c r="Q36" s="600"/>
      <c r="R36" s="600"/>
      <c r="S36" s="600"/>
      <c r="T36" s="600"/>
      <c r="U36" s="600"/>
      <c r="V36" s="600"/>
      <c r="W36" s="600"/>
      <c r="X36" s="600"/>
      <c r="Y36" s="600"/>
      <c r="Z36" s="600"/>
      <c r="AA36" s="600"/>
      <c r="AB36" s="600"/>
      <c r="AC36" s="600"/>
      <c r="AD36" s="600"/>
      <c r="AE36" s="600"/>
    </row>
    <row r="37" spans="1:31" ht="14.25" customHeight="1" thickBot="1" x14ac:dyDescent="0.4">
      <c r="B37" s="843"/>
      <c r="C37" s="417" t="s">
        <v>761</v>
      </c>
      <c r="D37" s="321">
        <v>0</v>
      </c>
      <c r="E37" s="818"/>
      <c r="G37" s="600"/>
      <c r="H37" s="600"/>
      <c r="I37" s="600"/>
      <c r="J37" s="600"/>
      <c r="K37" s="600"/>
      <c r="L37" s="601"/>
      <c r="M37" s="601"/>
      <c r="N37" s="601"/>
      <c r="O37" s="600"/>
      <c r="P37" s="600"/>
      <c r="Q37" s="600"/>
      <c r="R37" s="600"/>
      <c r="S37" s="600"/>
      <c r="T37" s="600"/>
      <c r="U37" s="600"/>
      <c r="V37" s="600"/>
      <c r="W37" s="600"/>
      <c r="X37" s="600"/>
      <c r="Y37" s="600"/>
      <c r="Z37" s="600"/>
      <c r="AA37" s="600"/>
      <c r="AB37" s="600"/>
      <c r="AC37" s="600"/>
      <c r="AD37" s="600"/>
      <c r="AE37" s="600"/>
    </row>
    <row r="38" spans="1:31" ht="17.25" customHeight="1" x14ac:dyDescent="0.35">
      <c r="A38" s="61">
        <v>10</v>
      </c>
      <c r="B38" s="840" t="s">
        <v>758</v>
      </c>
      <c r="C38" s="328" t="s">
        <v>759</v>
      </c>
      <c r="D38" s="80">
        <v>10</v>
      </c>
      <c r="E38" s="817"/>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ht="17.25" customHeight="1" x14ac:dyDescent="0.35">
      <c r="B39" s="840"/>
      <c r="C39" s="215" t="s">
        <v>760</v>
      </c>
      <c r="D39" s="70">
        <v>20</v>
      </c>
      <c r="E39" s="817"/>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ht="17.25" customHeight="1" x14ac:dyDescent="0.35">
      <c r="B40" s="840"/>
      <c r="C40" s="467" t="s">
        <v>847</v>
      </c>
      <c r="D40" s="70">
        <v>0</v>
      </c>
      <c r="E40" s="817"/>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ht="17.25" customHeight="1" thickBot="1" x14ac:dyDescent="0.4">
      <c r="B41" s="841"/>
      <c r="C41" s="417" t="s">
        <v>761</v>
      </c>
      <c r="D41" s="311">
        <v>0</v>
      </c>
      <c r="E41" s="818"/>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ht="15" thickBot="1" x14ac:dyDescent="0.4">
      <c r="A42" s="22"/>
      <c r="B42" s="186"/>
      <c r="C42" s="184"/>
      <c r="D42" s="149" t="s">
        <v>754</v>
      </c>
      <c r="E42" s="597">
        <f>SUM(E26:E40)</f>
        <v>0</v>
      </c>
      <c r="F42" s="86"/>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ht="15" thickBot="1" x14ac:dyDescent="0.4">
      <c r="D43" s="74" t="s">
        <v>108</v>
      </c>
      <c r="E43" s="597">
        <f>SUM(E25,E42)</f>
        <v>0</v>
      </c>
      <c r="F43" s="86"/>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ht="78" customHeight="1" x14ac:dyDescent="0.35">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x14ac:dyDescent="0.35">
      <c r="A45" s="602"/>
      <c r="B45" s="604"/>
      <c r="C45" s="636"/>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x14ac:dyDescent="0.35">
      <c r="A46" s="602"/>
      <c r="B46" s="604"/>
      <c r="C46" s="636"/>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x14ac:dyDescent="0.35">
      <c r="A47" s="602"/>
      <c r="B47" s="604"/>
      <c r="C47" s="636"/>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A48" s="602"/>
      <c r="B48" s="604"/>
      <c r="C48" s="636"/>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x14ac:dyDescent="0.35">
      <c r="A49" s="602"/>
      <c r="B49" s="604"/>
      <c r="C49" s="636"/>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x14ac:dyDescent="0.35">
      <c r="A50" s="602"/>
      <c r="B50" s="604"/>
      <c r="C50" s="636"/>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A51" s="602"/>
      <c r="B51" s="604"/>
      <c r="C51" s="636"/>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x14ac:dyDescent="0.35">
      <c r="A52" s="602"/>
      <c r="B52" s="604"/>
      <c r="C52" s="636"/>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x14ac:dyDescent="0.35">
      <c r="A53" s="602"/>
      <c r="B53" s="604"/>
      <c r="C53" s="636"/>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x14ac:dyDescent="0.35">
      <c r="A54" s="602"/>
      <c r="B54" s="604"/>
      <c r="C54" s="636"/>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x14ac:dyDescent="0.35">
      <c r="A55" s="602"/>
      <c r="B55" s="604"/>
      <c r="C55" s="636"/>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row>
    <row r="56" spans="1:31" x14ac:dyDescent="0.35">
      <c r="A56" s="602"/>
      <c r="B56" s="604"/>
      <c r="C56" s="636"/>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02"/>
      <c r="B57" s="604"/>
      <c r="C57" s="636"/>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02"/>
      <c r="B58" s="604"/>
      <c r="C58" s="636"/>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x14ac:dyDescent="0.35">
      <c r="A59" s="602"/>
      <c r="B59" s="604"/>
      <c r="C59" s="636"/>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02"/>
      <c r="B60" s="604"/>
      <c r="C60" s="636"/>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02"/>
      <c r="B61" s="604"/>
      <c r="C61" s="636"/>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02"/>
      <c r="B62" s="604"/>
      <c r="C62" s="636"/>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02"/>
      <c r="B63" s="604"/>
      <c r="C63" s="636"/>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02"/>
      <c r="B64" s="604"/>
      <c r="C64" s="636"/>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02"/>
      <c r="B65" s="604"/>
      <c r="C65" s="636"/>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02"/>
      <c r="B66" s="604"/>
      <c r="C66" s="636"/>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02"/>
      <c r="B67" s="604"/>
      <c r="C67" s="636"/>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x14ac:dyDescent="0.35">
      <c r="A68" s="602"/>
      <c r="B68" s="604"/>
      <c r="C68" s="636"/>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02"/>
      <c r="B69" s="604"/>
      <c r="C69" s="636"/>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02"/>
      <c r="B70" s="604"/>
      <c r="C70" s="636"/>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x14ac:dyDescent="0.35">
      <c r="A71" s="602"/>
      <c r="B71" s="604"/>
      <c r="C71" s="636"/>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02"/>
      <c r="B72" s="604"/>
      <c r="C72" s="636"/>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02"/>
      <c r="B73" s="604"/>
      <c r="C73" s="636"/>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02"/>
      <c r="B74" s="604"/>
      <c r="C74" s="636"/>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02"/>
      <c r="B75" s="604"/>
      <c r="C75" s="636"/>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02"/>
      <c r="B76" s="604"/>
      <c r="C76" s="636"/>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02"/>
      <c r="B77" s="604"/>
      <c r="C77" s="636"/>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02"/>
      <c r="B78" s="604"/>
      <c r="C78" s="636"/>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02"/>
      <c r="B79" s="604"/>
      <c r="C79" s="636"/>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x14ac:dyDescent="0.35">
      <c r="A80" s="602"/>
      <c r="B80" s="604"/>
      <c r="C80" s="636"/>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02"/>
      <c r="B81" s="604"/>
      <c r="C81" s="636"/>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02"/>
      <c r="B82" s="604"/>
      <c r="C82" s="636"/>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02"/>
      <c r="B83" s="604"/>
      <c r="C83" s="636"/>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02"/>
      <c r="B84" s="604"/>
      <c r="C84" s="636"/>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02"/>
      <c r="B85" s="604"/>
      <c r="C85" s="636"/>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02"/>
      <c r="B86" s="604"/>
      <c r="C86" s="636"/>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2"/>
      <c r="B87" s="604"/>
      <c r="C87" s="636"/>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2"/>
      <c r="B88" s="604"/>
      <c r="C88" s="636"/>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2"/>
      <c r="B89" s="604"/>
      <c r="C89" s="636"/>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2"/>
      <c r="B90" s="604"/>
      <c r="C90" s="636"/>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2"/>
      <c r="B91" s="604"/>
      <c r="C91" s="636"/>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2"/>
      <c r="B92" s="604"/>
      <c r="C92" s="636"/>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2"/>
      <c r="B93" s="604"/>
      <c r="C93" s="636"/>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2"/>
      <c r="B94" s="604"/>
      <c r="C94" s="636"/>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2"/>
      <c r="B95" s="604"/>
      <c r="C95" s="636"/>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2"/>
      <c r="B96" s="604"/>
      <c r="C96" s="636"/>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2"/>
      <c r="B97" s="604"/>
      <c r="C97" s="636"/>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2"/>
      <c r="B98" s="604"/>
      <c r="C98" s="636"/>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2"/>
      <c r="B99" s="604"/>
      <c r="C99" s="636"/>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2"/>
      <c r="B100" s="604"/>
      <c r="C100" s="636"/>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24">
    <mergeCell ref="B26:B29"/>
    <mergeCell ref="E26:E29"/>
    <mergeCell ref="B22:B24"/>
    <mergeCell ref="E19:E21"/>
    <mergeCell ref="E22:E24"/>
    <mergeCell ref="B19:B21"/>
    <mergeCell ref="E38:E41"/>
    <mergeCell ref="B38:B41"/>
    <mergeCell ref="B30:B33"/>
    <mergeCell ref="B34:B37"/>
    <mergeCell ref="E30:E33"/>
    <mergeCell ref="E34:E37"/>
    <mergeCell ref="B2:E2"/>
    <mergeCell ref="B3:E3"/>
    <mergeCell ref="B7:B8"/>
    <mergeCell ref="B10:B12"/>
    <mergeCell ref="B16:B18"/>
    <mergeCell ref="B13:B15"/>
    <mergeCell ref="E7:E8"/>
    <mergeCell ref="E10:E12"/>
    <mergeCell ref="E13:E15"/>
    <mergeCell ref="E16:E18"/>
    <mergeCell ref="B9:E9"/>
    <mergeCell ref="B4:E4"/>
  </mergeCells>
  <dataValidations count="10">
    <dataValidation type="list" allowBlank="1" showInputMessage="1" showErrorMessage="1" sqref="E7:E8" xr:uid="{00000000-0002-0000-1F00-000000000000}">
      <formula1>$D$7:$D$8</formula1>
    </dataValidation>
    <dataValidation type="list" allowBlank="1" showInputMessage="1" showErrorMessage="1" sqref="E10:E12" xr:uid="{00000000-0002-0000-1F00-000001000000}">
      <formula1>$D$10:$D$12</formula1>
    </dataValidation>
    <dataValidation type="list" allowBlank="1" showInputMessage="1" showErrorMessage="1" sqref="E13:E15" xr:uid="{00000000-0002-0000-1F00-000002000000}">
      <formula1>$D$13:$D$15</formula1>
    </dataValidation>
    <dataValidation type="list" allowBlank="1" showInputMessage="1" showErrorMessage="1" sqref="E16:E18" xr:uid="{00000000-0002-0000-1F00-000003000000}">
      <formula1>$D$16:$D$18</formula1>
    </dataValidation>
    <dataValidation type="list" allowBlank="1" showInputMessage="1" showErrorMessage="1" sqref="E19:E21" xr:uid="{00000000-0002-0000-1F00-000004000000}">
      <formula1>$D$19:$D$21</formula1>
    </dataValidation>
    <dataValidation type="list" allowBlank="1" showInputMessage="1" showErrorMessage="1" sqref="E22:E24" xr:uid="{00000000-0002-0000-1F00-000005000000}">
      <formula1>$D$22:$D$24</formula1>
    </dataValidation>
    <dataValidation type="list" allowBlank="1" showInputMessage="1" showErrorMessage="1" sqref="E26:E29" xr:uid="{00000000-0002-0000-1F00-000006000000}">
      <formula1>$D$26:$D$29</formula1>
    </dataValidation>
    <dataValidation type="list" allowBlank="1" showInputMessage="1" showErrorMessage="1" sqref="E30:E33" xr:uid="{00000000-0002-0000-1F00-000007000000}">
      <formula1>$D$30:$D$33</formula1>
    </dataValidation>
    <dataValidation type="list" allowBlank="1" showInputMessage="1" showErrorMessage="1" sqref="E34:E37" xr:uid="{00000000-0002-0000-1F00-000008000000}">
      <formula1>$D$34:$D$37</formula1>
    </dataValidation>
    <dataValidation type="list" allowBlank="1" showInputMessage="1" showErrorMessage="1" sqref="E38:E41" xr:uid="{00000000-0002-0000-1F00-000009000000}">
      <formula1>$D$38:$D$41</formula1>
    </dataValidation>
  </dataValidations>
  <pageMargins left="0.25" right="0.25" top="0.75" bottom="0.75" header="0.3" footer="0.3"/>
  <pageSetup scale="5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tabColor theme="3" tint="0.79998168889431442"/>
    <pageSetUpPr fitToPage="1"/>
  </sheetPr>
  <dimension ref="A1:AE100"/>
  <sheetViews>
    <sheetView showGridLines="0" zoomScale="80" zoomScaleNormal="80" zoomScaleSheetLayoutView="100" workbookViewId="0">
      <selection activeCell="B6" sqref="B6:E6"/>
    </sheetView>
  </sheetViews>
  <sheetFormatPr defaultColWidth="9.08984375" defaultRowHeight="14.5" x14ac:dyDescent="0.35"/>
  <cols>
    <col min="1" max="1" width="3.453125" style="22" bestFit="1" customWidth="1"/>
    <col min="2" max="2" width="63.54296875" style="77" customWidth="1"/>
    <col min="3" max="3" width="44.6328125" style="56" customWidth="1"/>
    <col min="4" max="4" width="17" style="56" customWidth="1"/>
    <col min="5" max="5" width="9.54296875" style="22" customWidth="1"/>
    <col min="6" max="6" width="9.08984375" style="22"/>
    <col min="7" max="7" width="13.54296875" style="22" customWidth="1"/>
    <col min="8" max="22" width="9.08984375" style="22"/>
    <col min="23" max="16384" width="9.08984375" style="33"/>
  </cols>
  <sheetData>
    <row r="1" spans="1:31" ht="18.5" x14ac:dyDescent="0.45">
      <c r="B1" s="55" t="s">
        <v>132</v>
      </c>
      <c r="D1" s="177">
        <v>29</v>
      </c>
      <c r="E1" s="178"/>
      <c r="F1" s="178"/>
      <c r="G1" s="606"/>
      <c r="H1" s="606"/>
      <c r="I1" s="600"/>
      <c r="J1" s="600"/>
      <c r="K1" s="600"/>
      <c r="L1" s="600"/>
      <c r="M1" s="600"/>
      <c r="N1" s="600"/>
      <c r="O1" s="600"/>
      <c r="P1" s="600"/>
      <c r="Q1" s="600"/>
      <c r="R1" s="600"/>
      <c r="S1" s="600"/>
      <c r="T1" s="600"/>
      <c r="U1" s="600"/>
      <c r="V1" s="600"/>
      <c r="W1" s="600"/>
      <c r="X1" s="600"/>
      <c r="Y1" s="600"/>
      <c r="Z1" s="600"/>
      <c r="AA1" s="600"/>
      <c r="AB1" s="600"/>
      <c r="AC1" s="600"/>
      <c r="AD1" s="600"/>
      <c r="AE1" s="600"/>
    </row>
    <row r="2" spans="1:31" ht="33.75" customHeight="1" x14ac:dyDescent="0.35">
      <c r="B2" s="844" t="s">
        <v>657</v>
      </c>
      <c r="C2" s="844"/>
      <c r="D2" s="844"/>
      <c r="E2" s="844"/>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row>
    <row r="3" spans="1:31" ht="176.25" customHeight="1" x14ac:dyDescent="0.35">
      <c r="B3" s="862" t="s">
        <v>1055</v>
      </c>
      <c r="C3" s="862"/>
      <c r="D3" s="862"/>
      <c r="E3" s="862"/>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row>
    <row r="4" spans="1:31" ht="42" customHeight="1" x14ac:dyDescent="0.35">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row>
    <row r="5" spans="1:31" x14ac:dyDescent="0.35">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1:31" ht="15.5" x14ac:dyDescent="0.35">
      <c r="B6" s="749" t="s">
        <v>2</v>
      </c>
      <c r="C6" s="750" t="s">
        <v>242</v>
      </c>
      <c r="D6" s="748" t="s">
        <v>18</v>
      </c>
      <c r="E6" s="748" t="s">
        <v>243</v>
      </c>
      <c r="F6" s="6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row>
    <row r="7" spans="1:31" x14ac:dyDescent="0.35">
      <c r="A7" s="61">
        <v>1</v>
      </c>
      <c r="B7" s="905" t="s">
        <v>390</v>
      </c>
      <c r="C7" s="153" t="s">
        <v>0</v>
      </c>
      <c r="D7" s="154">
        <v>0</v>
      </c>
      <c r="E7" s="827"/>
      <c r="F7" s="66"/>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row>
    <row r="8" spans="1:31" ht="15" thickBot="1" x14ac:dyDescent="0.4">
      <c r="A8" s="61"/>
      <c r="B8" s="900"/>
      <c r="C8" s="314" t="s">
        <v>1</v>
      </c>
      <c r="D8" s="366">
        <v>50</v>
      </c>
      <c r="E8" s="825"/>
      <c r="F8" s="66"/>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row>
    <row r="9" spans="1:31" ht="24" customHeight="1" x14ac:dyDescent="0.35">
      <c r="A9" s="61">
        <v>2</v>
      </c>
      <c r="B9" s="864" t="s">
        <v>1051</v>
      </c>
      <c r="C9" s="79" t="s">
        <v>0</v>
      </c>
      <c r="D9" s="157">
        <v>0</v>
      </c>
      <c r="E9" s="824"/>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row>
    <row r="10" spans="1:31" ht="24" customHeight="1" x14ac:dyDescent="0.35">
      <c r="A10" s="61"/>
      <c r="B10" s="864"/>
      <c r="C10" s="69" t="s">
        <v>1</v>
      </c>
      <c r="D10" s="155">
        <v>20</v>
      </c>
      <c r="E10" s="827"/>
      <c r="G10" s="609"/>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row>
    <row r="11" spans="1:31" ht="24" customHeight="1" thickBot="1" x14ac:dyDescent="0.4">
      <c r="A11" s="61"/>
      <c r="B11" s="865"/>
      <c r="C11" s="315" t="s">
        <v>38</v>
      </c>
      <c r="D11" s="366">
        <v>20</v>
      </c>
      <c r="E11" s="825"/>
      <c r="G11" s="609"/>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row>
    <row r="12" spans="1:31" ht="13.5" customHeight="1" x14ac:dyDescent="0.35">
      <c r="A12" s="61">
        <v>3</v>
      </c>
      <c r="B12" s="899" t="s">
        <v>627</v>
      </c>
      <c r="C12" s="224" t="s">
        <v>7</v>
      </c>
      <c r="D12" s="157">
        <v>0</v>
      </c>
      <c r="E12" s="817"/>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row>
    <row r="13" spans="1:31" x14ac:dyDescent="0.35">
      <c r="A13" s="61"/>
      <c r="B13" s="899"/>
      <c r="C13" s="137" t="s">
        <v>8</v>
      </c>
      <c r="D13" s="138">
        <v>10</v>
      </c>
      <c r="E13" s="817"/>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row>
    <row r="14" spans="1:31" x14ac:dyDescent="0.35">
      <c r="A14" s="61"/>
      <c r="B14" s="899"/>
      <c r="C14" s="63" t="s">
        <v>6</v>
      </c>
      <c r="D14" s="139">
        <v>15</v>
      </c>
      <c r="E14" s="817"/>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row>
    <row r="15" spans="1:31" ht="21" customHeight="1" thickBot="1" x14ac:dyDescent="0.4">
      <c r="A15" s="61"/>
      <c r="B15" s="900"/>
      <c r="C15" s="363" t="s">
        <v>387</v>
      </c>
      <c r="D15" s="364">
        <v>0</v>
      </c>
      <c r="E15" s="818"/>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row>
    <row r="16" spans="1:31" x14ac:dyDescent="0.35">
      <c r="A16" s="61">
        <v>4</v>
      </c>
      <c r="B16" s="899" t="s">
        <v>661</v>
      </c>
      <c r="C16" s="350" t="s">
        <v>7</v>
      </c>
      <c r="D16" s="139">
        <v>0</v>
      </c>
      <c r="E16" s="817"/>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row>
    <row r="17" spans="1:31" x14ac:dyDescent="0.35">
      <c r="A17" s="61"/>
      <c r="B17" s="899"/>
      <c r="C17" s="137" t="s">
        <v>8</v>
      </c>
      <c r="D17" s="138">
        <v>10</v>
      </c>
      <c r="E17" s="817"/>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row>
    <row r="18" spans="1:31" x14ac:dyDescent="0.35">
      <c r="A18" s="61"/>
      <c r="B18" s="899"/>
      <c r="C18" s="63" t="s">
        <v>6</v>
      </c>
      <c r="D18" s="138">
        <v>15</v>
      </c>
      <c r="E18" s="817"/>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row>
    <row r="19" spans="1:31" ht="15" thickBot="1" x14ac:dyDescent="0.4">
      <c r="A19" s="61"/>
      <c r="B19" s="900"/>
      <c r="C19" s="363" t="s">
        <v>387</v>
      </c>
      <c r="D19" s="364">
        <v>0</v>
      </c>
      <c r="E19" s="818"/>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row>
    <row r="20" spans="1:31" x14ac:dyDescent="0.35">
      <c r="A20" s="61">
        <v>5</v>
      </c>
      <c r="B20" s="899" t="s">
        <v>628</v>
      </c>
      <c r="C20" s="137" t="s">
        <v>7</v>
      </c>
      <c r="D20" s="330">
        <v>0</v>
      </c>
      <c r="E20" s="817"/>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row>
    <row r="21" spans="1:31" x14ac:dyDescent="0.35">
      <c r="A21" s="61"/>
      <c r="B21" s="899"/>
      <c r="C21" s="63" t="s">
        <v>8</v>
      </c>
      <c r="D21" s="138">
        <v>10</v>
      </c>
      <c r="E21" s="817"/>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row>
    <row r="22" spans="1:31" x14ac:dyDescent="0.35">
      <c r="A22" s="61"/>
      <c r="B22" s="899"/>
      <c r="C22" s="63" t="s">
        <v>6</v>
      </c>
      <c r="D22" s="138">
        <v>15</v>
      </c>
      <c r="E22" s="817"/>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row>
    <row r="23" spans="1:31" ht="15" thickBot="1" x14ac:dyDescent="0.4">
      <c r="A23" s="61"/>
      <c r="B23" s="900"/>
      <c r="C23" s="363" t="s">
        <v>387</v>
      </c>
      <c r="D23" s="365">
        <v>0</v>
      </c>
      <c r="E23" s="818"/>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row>
    <row r="24" spans="1:31" ht="15.75" customHeight="1" x14ac:dyDescent="0.35">
      <c r="A24" s="61">
        <v>6</v>
      </c>
      <c r="B24" s="899" t="s">
        <v>386</v>
      </c>
      <c r="C24" s="350" t="s">
        <v>7</v>
      </c>
      <c r="D24" s="330">
        <v>0</v>
      </c>
      <c r="E24" s="817"/>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row>
    <row r="25" spans="1:31" x14ac:dyDescent="0.35">
      <c r="A25" s="61"/>
      <c r="B25" s="899"/>
      <c r="C25" s="350" t="s">
        <v>8</v>
      </c>
      <c r="D25" s="138">
        <v>50</v>
      </c>
      <c r="E25" s="817"/>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row>
    <row r="26" spans="1:31" ht="15" thickBot="1" x14ac:dyDescent="0.4">
      <c r="A26" s="61"/>
      <c r="B26" s="900"/>
      <c r="C26" s="363" t="s">
        <v>6</v>
      </c>
      <c r="D26" s="364">
        <v>100</v>
      </c>
      <c r="E26" s="818"/>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row>
    <row r="27" spans="1:31" ht="15" thickBot="1" x14ac:dyDescent="0.4">
      <c r="A27" s="61"/>
      <c r="B27" s="362"/>
      <c r="C27" s="21"/>
      <c r="D27" s="472" t="s">
        <v>921</v>
      </c>
      <c r="E27" s="597">
        <f>SUM(E7:E26)</f>
        <v>0</v>
      </c>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row>
    <row r="28" spans="1:31" x14ac:dyDescent="0.35">
      <c r="A28" s="61">
        <v>7</v>
      </c>
      <c r="B28" s="868" t="s">
        <v>430</v>
      </c>
      <c r="C28" s="146" t="s">
        <v>382</v>
      </c>
      <c r="D28" s="143">
        <v>40</v>
      </c>
      <c r="E28" s="827"/>
      <c r="F28" s="9"/>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row>
    <row r="29" spans="1:31" x14ac:dyDescent="0.35">
      <c r="A29" s="61"/>
      <c r="B29" s="819"/>
      <c r="C29" s="160" t="s">
        <v>135</v>
      </c>
      <c r="D29" s="161">
        <v>20</v>
      </c>
      <c r="E29" s="827"/>
      <c r="F29" s="9"/>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row>
    <row r="30" spans="1:31" ht="15" thickBot="1" x14ac:dyDescent="0.4">
      <c r="A30" s="61"/>
      <c r="B30" s="820"/>
      <c r="C30" s="352" t="s">
        <v>136</v>
      </c>
      <c r="D30" s="361">
        <v>0</v>
      </c>
      <c r="E30" s="825"/>
      <c r="F30" s="9"/>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row>
    <row r="31" spans="1:31" x14ac:dyDescent="0.35">
      <c r="A31" s="61">
        <v>8</v>
      </c>
      <c r="B31" s="864" t="s">
        <v>1012</v>
      </c>
      <c r="C31" s="360" t="s">
        <v>381</v>
      </c>
      <c r="D31" s="162">
        <v>0</v>
      </c>
      <c r="E31" s="824"/>
      <c r="F31" s="9"/>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row>
    <row r="32" spans="1:31" x14ac:dyDescent="0.35">
      <c r="A32" s="61"/>
      <c r="B32" s="864"/>
      <c r="C32" s="144" t="s">
        <v>380</v>
      </c>
      <c r="D32" s="147">
        <v>20</v>
      </c>
      <c r="E32" s="827"/>
      <c r="F32" s="9"/>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row>
    <row r="33" spans="1:31" x14ac:dyDescent="0.35">
      <c r="A33" s="61"/>
      <c r="B33" s="864"/>
      <c r="C33" s="125" t="s">
        <v>379</v>
      </c>
      <c r="D33" s="161">
        <v>40</v>
      </c>
      <c r="E33" s="827"/>
      <c r="F33" s="9"/>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row>
    <row r="34" spans="1:31" ht="15" thickBot="1" x14ac:dyDescent="0.4">
      <c r="A34" s="61"/>
      <c r="B34" s="865"/>
      <c r="C34" s="358" t="s">
        <v>38</v>
      </c>
      <c r="D34" s="361">
        <v>40</v>
      </c>
      <c r="E34" s="825"/>
      <c r="F34" s="9"/>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row>
    <row r="35" spans="1:31" x14ac:dyDescent="0.35">
      <c r="A35" s="61">
        <v>9</v>
      </c>
      <c r="B35" s="864" t="s">
        <v>660</v>
      </c>
      <c r="C35" s="360" t="s">
        <v>100</v>
      </c>
      <c r="D35" s="162">
        <v>50</v>
      </c>
      <c r="E35" s="824"/>
      <c r="F35" s="9"/>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row>
    <row r="36" spans="1:31" ht="17.25" customHeight="1" x14ac:dyDescent="0.35">
      <c r="A36" s="61"/>
      <c r="B36" s="864"/>
      <c r="C36" s="144" t="s">
        <v>5</v>
      </c>
      <c r="D36" s="145">
        <v>25</v>
      </c>
      <c r="E36" s="827"/>
      <c r="F36" s="9"/>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row>
    <row r="37" spans="1:31" ht="18" customHeight="1" thickBot="1" x14ac:dyDescent="0.4">
      <c r="A37" s="61"/>
      <c r="B37" s="865"/>
      <c r="C37" s="352" t="s">
        <v>6</v>
      </c>
      <c r="D37" s="359">
        <v>0</v>
      </c>
      <c r="E37" s="825"/>
      <c r="F37" s="9"/>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row>
    <row r="38" spans="1:31" ht="21.75" customHeight="1" x14ac:dyDescent="0.35">
      <c r="A38" s="61">
        <v>10</v>
      </c>
      <c r="B38" s="864" t="s">
        <v>1013</v>
      </c>
      <c r="C38" s="144" t="s">
        <v>0</v>
      </c>
      <c r="D38" s="162">
        <v>0</v>
      </c>
      <c r="E38" s="817"/>
      <c r="F38" s="9"/>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row>
    <row r="39" spans="1:31" ht="26.25" customHeight="1" thickBot="1" x14ac:dyDescent="0.4">
      <c r="A39" s="61"/>
      <c r="B39" s="865"/>
      <c r="C39" s="352" t="s">
        <v>1</v>
      </c>
      <c r="D39" s="355">
        <v>50</v>
      </c>
      <c r="E39" s="818"/>
      <c r="F39" s="9"/>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row>
    <row r="40" spans="1:31" x14ac:dyDescent="0.35">
      <c r="A40" s="61">
        <v>11</v>
      </c>
      <c r="B40" s="864" t="s">
        <v>662</v>
      </c>
      <c r="C40" s="144" t="s">
        <v>0</v>
      </c>
      <c r="D40" s="162">
        <v>50</v>
      </c>
      <c r="E40" s="824"/>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row>
    <row r="41" spans="1:31" x14ac:dyDescent="0.35">
      <c r="A41" s="61"/>
      <c r="B41" s="864"/>
      <c r="C41" s="125" t="s">
        <v>1</v>
      </c>
      <c r="D41" s="147">
        <v>0</v>
      </c>
      <c r="E41" s="827"/>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row>
    <row r="42" spans="1:31" ht="15" thickBot="1" x14ac:dyDescent="0.4">
      <c r="A42" s="61"/>
      <c r="B42" s="865"/>
      <c r="C42" s="358" t="s">
        <v>38</v>
      </c>
      <c r="D42" s="355">
        <v>50</v>
      </c>
      <c r="E42" s="825"/>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row>
    <row r="43" spans="1:31" ht="16.5" customHeight="1" x14ac:dyDescent="0.35">
      <c r="A43" s="61">
        <v>12</v>
      </c>
      <c r="B43" s="899" t="s">
        <v>431</v>
      </c>
      <c r="C43" s="79" t="s">
        <v>376</v>
      </c>
      <c r="D43" s="339">
        <v>50</v>
      </c>
      <c r="E43" s="817"/>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row>
    <row r="44" spans="1:31" x14ac:dyDescent="0.35">
      <c r="A44" s="61"/>
      <c r="B44" s="899"/>
      <c r="C44" s="169" t="s">
        <v>375</v>
      </c>
      <c r="D44" s="155">
        <v>25</v>
      </c>
      <c r="E44" s="817"/>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row>
    <row r="45" spans="1:31" ht="15" thickBot="1" x14ac:dyDescent="0.4">
      <c r="A45" s="61"/>
      <c r="B45" s="900"/>
      <c r="C45" s="314" t="s">
        <v>374</v>
      </c>
      <c r="D45" s="357">
        <v>0</v>
      </c>
      <c r="E45" s="818"/>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row>
    <row r="46" spans="1:31" ht="15" thickBot="1" x14ac:dyDescent="0.4">
      <c r="A46" s="61"/>
      <c r="B46" s="356"/>
      <c r="C46" s="148"/>
      <c r="D46" s="149" t="s">
        <v>1016</v>
      </c>
      <c r="E46" s="597">
        <f>SUM(E28:E45)</f>
        <v>0</v>
      </c>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row>
    <row r="47" spans="1:31" ht="16.5" customHeight="1" x14ac:dyDescent="0.35">
      <c r="A47" s="22">
        <v>13</v>
      </c>
      <c r="B47" s="902" t="s">
        <v>1014</v>
      </c>
      <c r="C47" s="329" t="s">
        <v>7</v>
      </c>
      <c r="D47" s="353">
        <v>0</v>
      </c>
      <c r="E47" s="822"/>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row>
    <row r="48" spans="1:31" x14ac:dyDescent="0.35">
      <c r="B48" s="903"/>
      <c r="C48" s="156" t="s">
        <v>8</v>
      </c>
      <c r="D48" s="161">
        <v>20</v>
      </c>
      <c r="E48" s="817"/>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row>
    <row r="49" spans="1:31" ht="15" thickBot="1" x14ac:dyDescent="0.4">
      <c r="B49" s="904"/>
      <c r="C49" s="319" t="s">
        <v>6</v>
      </c>
      <c r="D49" s="355">
        <v>50</v>
      </c>
      <c r="E49" s="818"/>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row>
    <row r="50" spans="1:31" ht="14.25" customHeight="1" x14ac:dyDescent="0.35">
      <c r="A50" s="22">
        <v>14</v>
      </c>
      <c r="B50" s="903" t="s">
        <v>1015</v>
      </c>
      <c r="C50" s="333" t="s">
        <v>0</v>
      </c>
      <c r="D50" s="157">
        <v>20</v>
      </c>
      <c r="E50" s="817"/>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row>
    <row r="51" spans="1:31" x14ac:dyDescent="0.35">
      <c r="B51" s="903"/>
      <c r="C51" s="84" t="s">
        <v>1</v>
      </c>
      <c r="D51" s="155">
        <v>0</v>
      </c>
      <c r="E51" s="817"/>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row>
    <row r="52" spans="1:31" ht="18.75" customHeight="1" thickBot="1" x14ac:dyDescent="0.4">
      <c r="B52" s="904"/>
      <c r="C52" s="319" t="s">
        <v>38</v>
      </c>
      <c r="D52" s="354">
        <v>20</v>
      </c>
      <c r="E52" s="818"/>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row>
    <row r="53" spans="1:31" ht="15" thickBot="1" x14ac:dyDescent="0.4">
      <c r="B53" s="76"/>
      <c r="C53" s="150"/>
      <c r="D53" s="149" t="s">
        <v>1017</v>
      </c>
      <c r="E53" s="597">
        <f>SUM(E47:E52)</f>
        <v>0</v>
      </c>
      <c r="F53" s="86"/>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row>
    <row r="54" spans="1:31" ht="15" thickBot="1" x14ac:dyDescent="0.4">
      <c r="B54" s="76"/>
      <c r="C54" s="141"/>
      <c r="D54" s="74" t="s">
        <v>108</v>
      </c>
      <c r="E54" s="597">
        <f>SUM(E27,E46,E53)</f>
        <v>0</v>
      </c>
      <c r="F54" s="86"/>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row>
    <row r="55" spans="1:31" s="589" customFormat="1" ht="78" customHeight="1" x14ac:dyDescent="0.35">
      <c r="A55" s="22"/>
      <c r="B55" s="76"/>
      <c r="C55" s="56"/>
      <c r="D55" s="56"/>
      <c r="E55" s="22"/>
      <c r="F55" s="22"/>
      <c r="G55" s="600"/>
      <c r="H55" s="600"/>
      <c r="I55" s="605"/>
      <c r="J55" s="605"/>
      <c r="K55" s="605"/>
      <c r="L55" s="605"/>
      <c r="M55" s="605"/>
      <c r="N55" s="605"/>
      <c r="O55" s="605"/>
      <c r="P55" s="605"/>
      <c r="Q55" s="605"/>
      <c r="R55" s="605"/>
      <c r="S55" s="605"/>
      <c r="T55" s="605"/>
      <c r="U55" s="605"/>
      <c r="V55" s="605"/>
      <c r="W55" s="605"/>
      <c r="X55" s="605"/>
      <c r="Y55" s="605"/>
      <c r="Z55" s="605"/>
      <c r="AA55" s="605"/>
      <c r="AB55" s="605"/>
      <c r="AC55" s="605"/>
      <c r="AD55" s="605"/>
      <c r="AE55" s="605"/>
    </row>
    <row r="56" spans="1:31" ht="13.5" customHeight="1" x14ac:dyDescent="0.35">
      <c r="A56" s="637"/>
      <c r="B56" s="901"/>
      <c r="C56" s="614"/>
      <c r="D56" s="638"/>
      <c r="E56" s="601"/>
      <c r="F56" s="601"/>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row>
    <row r="57" spans="1:31" x14ac:dyDescent="0.35">
      <c r="A57" s="637"/>
      <c r="B57" s="901"/>
      <c r="C57" s="639"/>
      <c r="D57" s="640"/>
      <c r="E57" s="601"/>
      <c r="F57" s="601"/>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row>
    <row r="58" spans="1:31" x14ac:dyDescent="0.35">
      <c r="A58" s="637"/>
      <c r="B58" s="901"/>
      <c r="C58" s="639"/>
      <c r="D58" s="640"/>
      <c r="E58" s="601"/>
      <c r="F58" s="601"/>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row>
    <row r="59" spans="1:31" ht="21" customHeight="1" x14ac:dyDescent="0.35">
      <c r="A59" s="637"/>
      <c r="B59" s="901"/>
      <c r="C59" s="639"/>
      <c r="D59" s="640"/>
      <c r="E59" s="601"/>
      <c r="F59" s="601"/>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row>
    <row r="60" spans="1:31" x14ac:dyDescent="0.35">
      <c r="A60" s="637"/>
      <c r="B60" s="901"/>
      <c r="C60" s="639"/>
      <c r="D60" s="640"/>
      <c r="E60" s="601"/>
      <c r="F60" s="601"/>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row>
    <row r="61" spans="1:31" x14ac:dyDescent="0.35">
      <c r="A61" s="637"/>
      <c r="B61" s="901"/>
      <c r="C61" s="639"/>
      <c r="D61" s="640"/>
      <c r="E61" s="601"/>
      <c r="F61" s="601"/>
      <c r="G61" s="600"/>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row>
    <row r="62" spans="1:31" x14ac:dyDescent="0.35">
      <c r="A62" s="637"/>
      <c r="B62" s="901"/>
      <c r="C62" s="639"/>
      <c r="D62" s="640"/>
      <c r="E62" s="601"/>
      <c r="F62" s="601"/>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row>
    <row r="63" spans="1:31" x14ac:dyDescent="0.35">
      <c r="A63" s="637"/>
      <c r="B63" s="901"/>
      <c r="C63" s="639"/>
      <c r="D63" s="640"/>
      <c r="E63" s="601"/>
      <c r="F63" s="601"/>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row>
    <row r="64" spans="1:31" x14ac:dyDescent="0.35">
      <c r="A64" s="637"/>
      <c r="B64" s="901"/>
      <c r="C64" s="639"/>
      <c r="D64" s="640"/>
      <c r="E64" s="601"/>
      <c r="F64" s="601"/>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row>
    <row r="65" spans="1:31" x14ac:dyDescent="0.35">
      <c r="A65" s="637"/>
      <c r="B65" s="901"/>
      <c r="C65" s="639"/>
      <c r="D65" s="640"/>
      <c r="E65" s="601"/>
      <c r="F65" s="601"/>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row>
    <row r="66" spans="1:31" x14ac:dyDescent="0.35">
      <c r="A66" s="637"/>
      <c r="B66" s="901"/>
      <c r="C66" s="639"/>
      <c r="D66" s="640"/>
      <c r="E66" s="601"/>
      <c r="F66" s="601"/>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row>
    <row r="67" spans="1:31" x14ac:dyDescent="0.35">
      <c r="A67" s="637"/>
      <c r="B67" s="901"/>
      <c r="C67" s="639"/>
      <c r="D67" s="640"/>
      <c r="E67" s="601"/>
      <c r="F67" s="601"/>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row>
    <row r="68" spans="1:31" ht="13.5" customHeight="1" x14ac:dyDescent="0.35">
      <c r="A68" s="637"/>
      <c r="B68" s="901"/>
      <c r="C68" s="614"/>
      <c r="D68" s="638"/>
      <c r="E68" s="601"/>
      <c r="F68" s="601"/>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row>
    <row r="69" spans="1:31" x14ac:dyDescent="0.35">
      <c r="A69" s="637"/>
      <c r="B69" s="901"/>
      <c r="C69" s="639"/>
      <c r="D69" s="640"/>
      <c r="E69" s="601"/>
      <c r="F69" s="601"/>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row>
    <row r="70" spans="1:31" x14ac:dyDescent="0.35">
      <c r="A70" s="637"/>
      <c r="B70" s="901"/>
      <c r="C70" s="639"/>
      <c r="D70" s="640"/>
      <c r="E70" s="601"/>
      <c r="F70" s="601"/>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row>
    <row r="71" spans="1:31" ht="21" customHeight="1" x14ac:dyDescent="0.35">
      <c r="A71" s="637"/>
      <c r="B71" s="901"/>
      <c r="C71" s="639"/>
      <c r="D71" s="640"/>
      <c r="E71" s="601"/>
      <c r="F71" s="601"/>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row>
    <row r="72" spans="1:31" x14ac:dyDescent="0.35">
      <c r="A72" s="637"/>
      <c r="B72" s="901"/>
      <c r="C72" s="639"/>
      <c r="D72" s="640"/>
      <c r="E72" s="601"/>
      <c r="F72" s="601"/>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row>
    <row r="73" spans="1:31" x14ac:dyDescent="0.35">
      <c r="A73" s="637"/>
      <c r="B73" s="901"/>
      <c r="C73" s="639"/>
      <c r="D73" s="640"/>
      <c r="E73" s="601"/>
      <c r="F73" s="601"/>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row>
    <row r="74" spans="1:31" x14ac:dyDescent="0.35">
      <c r="A74" s="637"/>
      <c r="B74" s="901"/>
      <c r="C74" s="639"/>
      <c r="D74" s="640"/>
      <c r="E74" s="601"/>
      <c r="F74" s="601"/>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row>
    <row r="75" spans="1:31" x14ac:dyDescent="0.35">
      <c r="A75" s="637"/>
      <c r="B75" s="901"/>
      <c r="C75" s="639"/>
      <c r="D75" s="640"/>
      <c r="E75" s="601"/>
      <c r="F75" s="601"/>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row>
    <row r="76" spans="1:31" x14ac:dyDescent="0.35">
      <c r="A76" s="637"/>
      <c r="B76" s="901"/>
      <c r="C76" s="639"/>
      <c r="D76" s="640"/>
      <c r="E76" s="601"/>
      <c r="F76" s="601"/>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row>
    <row r="77" spans="1:31" x14ac:dyDescent="0.35">
      <c r="A77" s="637"/>
      <c r="B77" s="901"/>
      <c r="C77" s="639"/>
      <c r="D77" s="640"/>
      <c r="E77" s="601"/>
      <c r="F77" s="601"/>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row>
    <row r="78" spans="1:31" x14ac:dyDescent="0.35">
      <c r="A78" s="637"/>
      <c r="B78" s="901"/>
      <c r="C78" s="639"/>
      <c r="D78" s="640"/>
      <c r="E78" s="601"/>
      <c r="F78" s="601"/>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row>
    <row r="79" spans="1:31" x14ac:dyDescent="0.35">
      <c r="A79" s="637"/>
      <c r="B79" s="901"/>
      <c r="C79" s="639"/>
      <c r="D79" s="640"/>
      <c r="E79" s="601"/>
      <c r="F79" s="601"/>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row>
    <row r="80" spans="1:31" ht="17.25" customHeight="1" x14ac:dyDescent="0.35">
      <c r="A80" s="637"/>
      <c r="B80" s="901"/>
      <c r="C80" s="639"/>
      <c r="D80" s="640"/>
      <c r="E80" s="601"/>
      <c r="F80" s="601"/>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row>
    <row r="81" spans="1:31" x14ac:dyDescent="0.35">
      <c r="A81" s="637"/>
      <c r="B81" s="901"/>
      <c r="C81" s="639"/>
      <c r="D81" s="640"/>
      <c r="E81" s="601"/>
      <c r="F81" s="601"/>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row>
    <row r="82" spans="1:31" x14ac:dyDescent="0.35">
      <c r="A82" s="637"/>
      <c r="B82" s="901"/>
      <c r="C82" s="639"/>
      <c r="D82" s="640"/>
      <c r="E82" s="601"/>
      <c r="F82" s="601"/>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row>
    <row r="83" spans="1:31" x14ac:dyDescent="0.35">
      <c r="A83" s="637"/>
      <c r="B83" s="901"/>
      <c r="C83" s="639"/>
      <c r="D83" s="640"/>
      <c r="E83" s="601"/>
      <c r="F83" s="601"/>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row>
    <row r="84" spans="1:31" x14ac:dyDescent="0.35">
      <c r="A84" s="637"/>
      <c r="B84" s="901"/>
      <c r="C84" s="639"/>
      <c r="D84" s="640"/>
      <c r="E84" s="601"/>
      <c r="F84" s="601"/>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row>
    <row r="85" spans="1:31" x14ac:dyDescent="0.35">
      <c r="A85" s="637"/>
      <c r="B85" s="901"/>
      <c r="C85" s="639"/>
      <c r="D85" s="640"/>
      <c r="E85" s="601"/>
      <c r="F85" s="601"/>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row>
    <row r="86" spans="1:31" x14ac:dyDescent="0.35">
      <c r="A86" s="637"/>
      <c r="B86" s="641"/>
      <c r="C86" s="642"/>
      <c r="D86" s="640"/>
      <c r="E86" s="601"/>
      <c r="F86" s="601"/>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row>
    <row r="87" spans="1:31" x14ac:dyDescent="0.35">
      <c r="A87" s="601"/>
      <c r="B87" s="643"/>
      <c r="C87" s="644"/>
      <c r="D87" s="644"/>
      <c r="E87" s="601"/>
      <c r="F87" s="601"/>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row>
    <row r="88" spans="1:31" x14ac:dyDescent="0.35">
      <c r="A88" s="601"/>
      <c r="B88" s="643"/>
      <c r="C88" s="644"/>
      <c r="D88" s="644"/>
      <c r="E88" s="601"/>
      <c r="F88" s="601"/>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row>
    <row r="89" spans="1:31" x14ac:dyDescent="0.35">
      <c r="A89" s="601"/>
      <c r="B89" s="643"/>
      <c r="C89" s="644"/>
      <c r="D89" s="644"/>
      <c r="E89" s="601"/>
      <c r="F89" s="601"/>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row>
    <row r="90" spans="1:31" x14ac:dyDescent="0.35">
      <c r="A90" s="601"/>
      <c r="B90" s="643"/>
      <c r="C90" s="644"/>
      <c r="D90" s="644"/>
      <c r="E90" s="601"/>
      <c r="F90" s="601"/>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row>
    <row r="91" spans="1:31" x14ac:dyDescent="0.35">
      <c r="A91" s="601"/>
      <c r="B91" s="643"/>
      <c r="C91" s="644"/>
      <c r="D91" s="644"/>
      <c r="E91" s="601"/>
      <c r="F91" s="601"/>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row>
    <row r="92" spans="1:31" x14ac:dyDescent="0.35">
      <c r="A92" s="601"/>
      <c r="B92" s="643"/>
      <c r="C92" s="644"/>
      <c r="D92" s="644"/>
      <c r="E92" s="601"/>
      <c r="F92" s="601"/>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row>
    <row r="93" spans="1:31" x14ac:dyDescent="0.35">
      <c r="A93" s="601"/>
      <c r="B93" s="643"/>
      <c r="C93" s="644"/>
      <c r="D93" s="644"/>
      <c r="E93" s="601"/>
      <c r="F93" s="601"/>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row>
    <row r="94" spans="1:31" x14ac:dyDescent="0.35">
      <c r="A94" s="601"/>
      <c r="B94" s="643"/>
      <c r="C94" s="644"/>
      <c r="D94" s="644"/>
      <c r="E94" s="601"/>
      <c r="F94" s="601"/>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row>
    <row r="95" spans="1:31" x14ac:dyDescent="0.35">
      <c r="A95" s="601"/>
      <c r="B95" s="643"/>
      <c r="C95" s="644"/>
      <c r="D95" s="644"/>
      <c r="E95" s="601"/>
      <c r="F95" s="601"/>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row>
    <row r="96" spans="1:31" x14ac:dyDescent="0.35">
      <c r="A96" s="601"/>
      <c r="B96" s="643"/>
      <c r="C96" s="644"/>
      <c r="D96" s="644"/>
      <c r="E96" s="601"/>
      <c r="F96" s="601"/>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row>
    <row r="97" spans="1:31" x14ac:dyDescent="0.35">
      <c r="A97" s="601"/>
      <c r="B97" s="643"/>
      <c r="C97" s="644"/>
      <c r="D97" s="644"/>
      <c r="E97" s="601"/>
      <c r="F97" s="601"/>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row>
    <row r="98" spans="1:31" x14ac:dyDescent="0.35">
      <c r="A98" s="601"/>
      <c r="B98" s="643"/>
      <c r="C98" s="644"/>
      <c r="D98" s="644"/>
      <c r="E98" s="601"/>
      <c r="F98" s="601"/>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row>
    <row r="99" spans="1:31" x14ac:dyDescent="0.35">
      <c r="A99" s="601"/>
      <c r="B99" s="643"/>
      <c r="C99" s="644"/>
      <c r="D99" s="644"/>
      <c r="E99" s="601"/>
      <c r="F99" s="601"/>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row>
    <row r="100" spans="1:31" x14ac:dyDescent="0.35">
      <c r="A100" s="601"/>
      <c r="B100" s="643"/>
      <c r="C100" s="644"/>
      <c r="D100" s="644"/>
      <c r="E100" s="601"/>
      <c r="F100" s="601"/>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row>
  </sheetData>
  <mergeCells count="39">
    <mergeCell ref="B9:B11"/>
    <mergeCell ref="E9:E11"/>
    <mergeCell ref="B2:E2"/>
    <mergeCell ref="B3:E3"/>
    <mergeCell ref="B7:B8"/>
    <mergeCell ref="E7:E8"/>
    <mergeCell ref="B4:E4"/>
    <mergeCell ref="B72:B75"/>
    <mergeCell ref="B76:B79"/>
    <mergeCell ref="B80:B82"/>
    <mergeCell ref="B24:B26"/>
    <mergeCell ref="B83:B85"/>
    <mergeCell ref="B31:B34"/>
    <mergeCell ref="B40:B42"/>
    <mergeCell ref="B56:B59"/>
    <mergeCell ref="B60:B63"/>
    <mergeCell ref="B64:B67"/>
    <mergeCell ref="B68:B71"/>
    <mergeCell ref="B47:B49"/>
    <mergeCell ref="B50:B52"/>
    <mergeCell ref="B38:B39"/>
    <mergeCell ref="B35:B37"/>
    <mergeCell ref="B28:B30"/>
    <mergeCell ref="B12:B15"/>
    <mergeCell ref="B16:B19"/>
    <mergeCell ref="B20:B23"/>
    <mergeCell ref="E50:E52"/>
    <mergeCell ref="E40:E42"/>
    <mergeCell ref="B43:B45"/>
    <mergeCell ref="E43:E45"/>
    <mergeCell ref="E38:E39"/>
    <mergeCell ref="E47:E49"/>
    <mergeCell ref="E31:E34"/>
    <mergeCell ref="E35:E37"/>
    <mergeCell ref="E12:E15"/>
    <mergeCell ref="E16:E19"/>
    <mergeCell ref="E20:E23"/>
    <mergeCell ref="E24:E26"/>
    <mergeCell ref="E28:E30"/>
  </mergeCells>
  <dataValidations count="14">
    <dataValidation type="list" allowBlank="1" showInputMessage="1" showErrorMessage="1" sqref="E7:E8" xr:uid="{00000000-0002-0000-2000-000000000000}">
      <formula1>$D$7:$D$8</formula1>
    </dataValidation>
    <dataValidation type="list" allowBlank="1" showInputMessage="1" showErrorMessage="1" sqref="E9:E11" xr:uid="{00000000-0002-0000-2000-000001000000}">
      <formula1>$D$9:$D$11</formula1>
    </dataValidation>
    <dataValidation type="list" allowBlank="1" showInputMessage="1" showErrorMessage="1" sqref="E12:E15" xr:uid="{00000000-0002-0000-2000-000002000000}">
      <formula1>$D$12:$D$15</formula1>
    </dataValidation>
    <dataValidation type="list" allowBlank="1" showInputMessage="1" showErrorMessage="1" sqref="E16:E19" xr:uid="{00000000-0002-0000-2000-000003000000}">
      <formula1>$D$16:$D$19</formula1>
    </dataValidation>
    <dataValidation type="list" allowBlank="1" showInputMessage="1" showErrorMessage="1" sqref="E20:E23" xr:uid="{00000000-0002-0000-2000-000004000000}">
      <formula1>$D$20:$D$23</formula1>
    </dataValidation>
    <dataValidation type="list" allowBlank="1" showInputMessage="1" showErrorMessage="1" sqref="E24:E26" xr:uid="{00000000-0002-0000-2000-000005000000}">
      <formula1>$D$24:$D$26</formula1>
    </dataValidation>
    <dataValidation type="list" allowBlank="1" showInputMessage="1" showErrorMessage="1" sqref="E28:E30" xr:uid="{00000000-0002-0000-2000-000006000000}">
      <formula1>$D$28:$D$30</formula1>
    </dataValidation>
    <dataValidation type="list" allowBlank="1" showInputMessage="1" showErrorMessage="1" sqref="E31:E34" xr:uid="{00000000-0002-0000-2000-000007000000}">
      <formula1>$D$31:$D$34</formula1>
    </dataValidation>
    <dataValidation type="list" allowBlank="1" showInputMessage="1" showErrorMessage="1" sqref="E35:E37" xr:uid="{00000000-0002-0000-2000-000008000000}">
      <formula1>$D$35:$D$37</formula1>
    </dataValidation>
    <dataValidation type="list" allowBlank="1" showInputMessage="1" showErrorMessage="1" sqref="E38:E39" xr:uid="{00000000-0002-0000-2000-000009000000}">
      <formula1>$D$38:$D$39</formula1>
    </dataValidation>
    <dataValidation type="list" allowBlank="1" showInputMessage="1" showErrorMessage="1" sqref="E40:E42" xr:uid="{00000000-0002-0000-2000-00000A000000}">
      <formula1>$D$40:$D$42</formula1>
    </dataValidation>
    <dataValidation type="list" allowBlank="1" showInputMessage="1" showErrorMessage="1" sqref="E43:E45" xr:uid="{00000000-0002-0000-2000-00000B000000}">
      <formula1>$D$43:$D$45</formula1>
    </dataValidation>
    <dataValidation type="list" allowBlank="1" showInputMessage="1" showErrorMessage="1" sqref="E47:E49" xr:uid="{00000000-0002-0000-2000-00000C000000}">
      <formula1>$D$47:$D$49</formula1>
    </dataValidation>
    <dataValidation type="list" allowBlank="1" showInputMessage="1" showErrorMessage="1" sqref="E50:E52" xr:uid="{00000000-0002-0000-2000-00000D000000}">
      <formula1>$D$50:$D$52</formula1>
    </dataValidation>
  </dataValidations>
  <pageMargins left="0.7" right="0.7" top="0.75" bottom="0.75" header="0.3" footer="0.3"/>
  <pageSetup scale="45"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tabColor theme="3" tint="0.79998168889431442"/>
    <pageSetUpPr fitToPage="1"/>
  </sheetPr>
  <dimension ref="A1:AF100"/>
  <sheetViews>
    <sheetView showGridLines="0" topLeftCell="A49" zoomScale="80" zoomScaleNormal="80" zoomScaleSheetLayoutView="100" workbookViewId="0">
      <selection activeCell="B6" sqref="B6:E6"/>
    </sheetView>
  </sheetViews>
  <sheetFormatPr defaultColWidth="9.08984375" defaultRowHeight="14.5" x14ac:dyDescent="0.35"/>
  <cols>
    <col min="1" max="1" width="3.453125" style="22" bestFit="1" customWidth="1"/>
    <col min="2" max="2" width="72.36328125" style="77" customWidth="1"/>
    <col min="3" max="3" width="44.6328125" style="56" customWidth="1"/>
    <col min="4" max="4" width="17" style="56" customWidth="1"/>
    <col min="5" max="5" width="9.54296875" style="22" customWidth="1"/>
    <col min="6" max="6" width="9.54296875" style="22" hidden="1" customWidth="1"/>
    <col min="7" max="7" width="9.54296875" style="22" customWidth="1"/>
    <col min="8" max="8" width="9.08984375" style="22"/>
    <col min="9" max="9" width="13.54296875" style="22" customWidth="1"/>
    <col min="10" max="23" width="9.08984375" style="22"/>
    <col min="24" max="16384" width="9.08984375" style="33"/>
  </cols>
  <sheetData>
    <row r="1" spans="1:32" ht="18.5" x14ac:dyDescent="0.35">
      <c r="B1" s="55" t="s">
        <v>132</v>
      </c>
      <c r="E1" s="178">
        <v>30</v>
      </c>
      <c r="F1" s="178"/>
      <c r="G1" s="178"/>
      <c r="H1" s="606"/>
      <c r="I1" s="606"/>
      <c r="J1" s="606"/>
      <c r="K1" s="600"/>
      <c r="L1" s="600"/>
      <c r="M1" s="600"/>
      <c r="N1" s="600"/>
      <c r="O1" s="600"/>
      <c r="P1" s="600"/>
      <c r="Q1" s="600"/>
      <c r="R1" s="600"/>
      <c r="S1" s="600"/>
      <c r="T1" s="600"/>
      <c r="U1" s="600"/>
      <c r="V1" s="600"/>
      <c r="W1" s="600"/>
      <c r="X1" s="600"/>
      <c r="Y1" s="600"/>
      <c r="Z1" s="600"/>
      <c r="AA1" s="600"/>
      <c r="AB1" s="600"/>
      <c r="AC1" s="600"/>
      <c r="AD1" s="600"/>
      <c r="AE1" s="600"/>
      <c r="AF1" s="600"/>
    </row>
    <row r="2" spans="1:32" ht="33.75" customHeight="1" x14ac:dyDescent="0.35">
      <c r="B2" s="844" t="s">
        <v>478</v>
      </c>
      <c r="C2" s="844"/>
      <c r="D2" s="844"/>
      <c r="E2" s="844"/>
      <c r="F2" s="58"/>
      <c r="G2" s="485"/>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row>
    <row r="3" spans="1:32" ht="147" customHeight="1" x14ac:dyDescent="0.35">
      <c r="B3" s="805" t="s">
        <v>1056</v>
      </c>
      <c r="C3" s="805"/>
      <c r="D3" s="805"/>
      <c r="E3" s="805"/>
      <c r="F3" s="127"/>
      <c r="G3" s="485"/>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row>
    <row r="4" spans="1:32" ht="31.5" customHeight="1" x14ac:dyDescent="0.35">
      <c r="B4" s="804" t="s">
        <v>1050</v>
      </c>
      <c r="C4" s="804"/>
      <c r="D4" s="804"/>
      <c r="E4" s="804"/>
      <c r="F4" s="28">
        <v>0.05</v>
      </c>
      <c r="G4" s="485"/>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row>
    <row r="5" spans="1:32" ht="18.5" x14ac:dyDescent="0.35">
      <c r="G5" s="485"/>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row>
    <row r="6" spans="1:32" ht="18.5" x14ac:dyDescent="0.35">
      <c r="B6" s="749" t="s">
        <v>2</v>
      </c>
      <c r="C6" s="750" t="s">
        <v>242</v>
      </c>
      <c r="D6" s="748" t="s">
        <v>18</v>
      </c>
      <c r="E6" s="748" t="s">
        <v>243</v>
      </c>
      <c r="F6" s="59" t="s">
        <v>459</v>
      </c>
      <c r="G6" s="485"/>
      <c r="H6" s="607"/>
      <c r="I6" s="600"/>
      <c r="J6" s="600"/>
      <c r="K6" s="600"/>
      <c r="L6" s="600"/>
      <c r="M6" s="600"/>
      <c r="N6" s="600"/>
      <c r="O6" s="600"/>
      <c r="P6" s="600"/>
      <c r="Q6" s="600"/>
      <c r="R6" s="600"/>
      <c r="S6" s="600"/>
      <c r="T6" s="600"/>
      <c r="U6" s="600"/>
      <c r="V6" s="600"/>
      <c r="W6" s="600"/>
      <c r="X6" s="600"/>
      <c r="Y6" s="600"/>
      <c r="Z6" s="600"/>
      <c r="AA6" s="600"/>
      <c r="AB6" s="600"/>
      <c r="AC6" s="600"/>
      <c r="AD6" s="600"/>
      <c r="AE6" s="600"/>
      <c r="AF6" s="600"/>
    </row>
    <row r="7" spans="1:32" ht="18.5" x14ac:dyDescent="0.35">
      <c r="A7" s="61">
        <v>1</v>
      </c>
      <c r="B7" s="905" t="s">
        <v>433</v>
      </c>
      <c r="C7" s="153" t="s">
        <v>0</v>
      </c>
      <c r="D7" s="154">
        <v>0</v>
      </c>
      <c r="E7" s="827"/>
      <c r="F7" s="916">
        <f>MEDIAN($D$7:$D$8)</f>
        <v>25</v>
      </c>
      <c r="G7" s="485"/>
      <c r="H7" s="608"/>
      <c r="I7" s="600"/>
      <c r="J7" s="600"/>
      <c r="K7" s="600"/>
      <c r="L7" s="600"/>
      <c r="M7" s="600"/>
      <c r="N7" s="600"/>
      <c r="O7" s="600"/>
      <c r="P7" s="600"/>
      <c r="Q7" s="600"/>
      <c r="R7" s="600"/>
      <c r="S7" s="600"/>
      <c r="T7" s="600"/>
      <c r="U7" s="600"/>
      <c r="V7" s="600"/>
      <c r="W7" s="600"/>
      <c r="X7" s="600"/>
      <c r="Y7" s="600"/>
      <c r="Z7" s="600"/>
      <c r="AA7" s="600"/>
      <c r="AB7" s="600"/>
      <c r="AC7" s="600"/>
      <c r="AD7" s="600"/>
      <c r="AE7" s="600"/>
      <c r="AF7" s="600"/>
    </row>
    <row r="8" spans="1:32" ht="19" thickBot="1" x14ac:dyDescent="0.4">
      <c r="A8" s="61"/>
      <c r="B8" s="900"/>
      <c r="C8" s="314" t="s">
        <v>1</v>
      </c>
      <c r="D8" s="366">
        <v>50</v>
      </c>
      <c r="E8" s="825"/>
      <c r="F8" s="916"/>
      <c r="G8" s="485"/>
      <c r="H8" s="608"/>
      <c r="I8" s="600"/>
      <c r="J8" s="600"/>
      <c r="K8" s="600"/>
      <c r="L8" s="600"/>
      <c r="M8" s="600"/>
      <c r="N8" s="600"/>
      <c r="O8" s="600"/>
      <c r="P8" s="600"/>
      <c r="Q8" s="600"/>
      <c r="R8" s="600"/>
      <c r="S8" s="600"/>
      <c r="T8" s="600"/>
      <c r="U8" s="600"/>
      <c r="V8" s="600"/>
      <c r="W8" s="600"/>
      <c r="X8" s="600"/>
      <c r="Y8" s="600"/>
      <c r="Z8" s="600"/>
      <c r="AA8" s="600"/>
      <c r="AB8" s="600"/>
      <c r="AC8" s="600"/>
      <c r="AD8" s="600"/>
      <c r="AE8" s="600"/>
      <c r="AF8" s="600"/>
    </row>
    <row r="9" spans="1:32" ht="20.25" customHeight="1" x14ac:dyDescent="0.35">
      <c r="A9" s="61">
        <v>2</v>
      </c>
      <c r="B9" s="864" t="s">
        <v>663</v>
      </c>
      <c r="C9" s="79" t="s">
        <v>0</v>
      </c>
      <c r="D9" s="157">
        <v>0</v>
      </c>
      <c r="E9" s="824"/>
      <c r="F9" s="827">
        <f>MEDIAN($D$9:$D$11)</f>
        <v>10</v>
      </c>
      <c r="G9" s="485"/>
      <c r="H9" s="600"/>
      <c r="I9" s="600"/>
      <c r="J9" s="600"/>
      <c r="K9" s="600"/>
      <c r="L9" s="600"/>
      <c r="M9" s="600"/>
      <c r="N9" s="600"/>
      <c r="O9" s="600"/>
      <c r="P9" s="600"/>
      <c r="Q9" s="600"/>
      <c r="R9" s="600"/>
      <c r="S9" s="600"/>
      <c r="T9" s="600"/>
      <c r="U9" s="600"/>
      <c r="V9" s="600"/>
      <c r="W9" s="600"/>
      <c r="X9" s="600"/>
      <c r="Y9" s="600"/>
      <c r="Z9" s="600"/>
      <c r="AA9" s="600"/>
      <c r="AB9" s="600"/>
      <c r="AC9" s="600"/>
      <c r="AD9" s="600"/>
      <c r="AE9" s="600"/>
      <c r="AF9" s="600"/>
    </row>
    <row r="10" spans="1:32" ht="20.25" customHeight="1" x14ac:dyDescent="0.35">
      <c r="A10" s="61"/>
      <c r="B10" s="864"/>
      <c r="C10" s="69" t="s">
        <v>1</v>
      </c>
      <c r="D10" s="155">
        <v>10</v>
      </c>
      <c r="E10" s="827"/>
      <c r="F10" s="827"/>
      <c r="G10" s="485"/>
      <c r="H10" s="600"/>
      <c r="I10" s="609"/>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row>
    <row r="11" spans="1:32" ht="20.25" customHeight="1" thickBot="1" x14ac:dyDescent="0.4">
      <c r="A11" s="61"/>
      <c r="B11" s="865"/>
      <c r="C11" s="315" t="s">
        <v>38</v>
      </c>
      <c r="D11" s="366">
        <v>10</v>
      </c>
      <c r="E11" s="825"/>
      <c r="F11" s="827"/>
      <c r="G11" s="485"/>
      <c r="H11" s="600"/>
      <c r="I11" s="609"/>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row>
    <row r="12" spans="1:32" ht="15" customHeight="1" x14ac:dyDescent="0.35">
      <c r="A12" s="61">
        <v>3</v>
      </c>
      <c r="B12" s="864" t="s">
        <v>434</v>
      </c>
      <c r="C12" s="333" t="s">
        <v>389</v>
      </c>
      <c r="D12" s="227">
        <v>0</v>
      </c>
      <c r="E12" s="910"/>
      <c r="F12" s="906">
        <f>MEDIAN($D$12:$D$15)</f>
        <v>25</v>
      </c>
      <c r="G12" s="485"/>
      <c r="H12" s="61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row>
    <row r="13" spans="1:32" ht="16.5" customHeight="1" x14ac:dyDescent="0.35">
      <c r="A13" s="61"/>
      <c r="B13" s="864"/>
      <c r="C13" s="156" t="s">
        <v>388</v>
      </c>
      <c r="D13" s="157">
        <v>20</v>
      </c>
      <c r="E13" s="910"/>
      <c r="F13" s="907"/>
      <c r="G13" s="485"/>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row>
    <row r="14" spans="1:32" ht="18.5" x14ac:dyDescent="0.35">
      <c r="A14" s="61"/>
      <c r="B14" s="864"/>
      <c r="C14" s="84" t="s">
        <v>1</v>
      </c>
      <c r="D14" s="70">
        <v>30</v>
      </c>
      <c r="E14" s="910"/>
      <c r="F14" s="907"/>
      <c r="G14" s="485"/>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row>
    <row r="15" spans="1:32" ht="19" thickBot="1" x14ac:dyDescent="0.4">
      <c r="A15" s="61"/>
      <c r="B15" s="865"/>
      <c r="C15" s="319" t="s">
        <v>38</v>
      </c>
      <c r="D15" s="354">
        <v>30</v>
      </c>
      <c r="E15" s="915"/>
      <c r="F15" s="908"/>
      <c r="G15" s="485"/>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row>
    <row r="16" spans="1:32" ht="13.5" customHeight="1" x14ac:dyDescent="0.35">
      <c r="A16" s="61">
        <v>4</v>
      </c>
      <c r="B16" s="899" t="s">
        <v>629</v>
      </c>
      <c r="C16" s="224" t="s">
        <v>7</v>
      </c>
      <c r="D16" s="157">
        <v>0</v>
      </c>
      <c r="E16" s="817"/>
      <c r="F16" s="822">
        <f>MEDIAN($D$16:$D$19)</f>
        <v>5</v>
      </c>
      <c r="G16" s="485"/>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row>
    <row r="17" spans="1:32" ht="18.5" x14ac:dyDescent="0.35">
      <c r="A17" s="61"/>
      <c r="B17" s="899"/>
      <c r="C17" s="137" t="s">
        <v>8</v>
      </c>
      <c r="D17" s="138">
        <v>10</v>
      </c>
      <c r="E17" s="817"/>
      <c r="F17" s="817"/>
      <c r="G17" s="485"/>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row>
    <row r="18" spans="1:32" ht="18.5" x14ac:dyDescent="0.35">
      <c r="A18" s="61"/>
      <c r="B18" s="899"/>
      <c r="C18" s="63" t="s">
        <v>6</v>
      </c>
      <c r="D18" s="139">
        <v>15</v>
      </c>
      <c r="E18" s="817"/>
      <c r="F18" s="817"/>
      <c r="G18" s="485"/>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row>
    <row r="19" spans="1:32" ht="21" customHeight="1" x14ac:dyDescent="0.35">
      <c r="A19" s="61"/>
      <c r="B19" s="918"/>
      <c r="C19" s="140" t="s">
        <v>387</v>
      </c>
      <c r="D19" s="331">
        <v>0</v>
      </c>
      <c r="E19" s="824"/>
      <c r="F19" s="824"/>
      <c r="G19" s="485"/>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row>
    <row r="20" spans="1:32" ht="18.5" x14ac:dyDescent="0.35">
      <c r="A20" s="61">
        <v>5</v>
      </c>
      <c r="B20" s="905" t="s">
        <v>664</v>
      </c>
      <c r="C20" s="85" t="s">
        <v>7</v>
      </c>
      <c r="D20" s="158">
        <v>0</v>
      </c>
      <c r="E20" s="822"/>
      <c r="F20" s="912">
        <f>MEDIAN($D$20:$D$23)</f>
        <v>5</v>
      </c>
      <c r="G20" s="485"/>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row>
    <row r="21" spans="1:32" ht="18.5" x14ac:dyDescent="0.35">
      <c r="A21" s="61"/>
      <c r="B21" s="899"/>
      <c r="C21" s="137" t="s">
        <v>8</v>
      </c>
      <c r="D21" s="138">
        <v>10</v>
      </c>
      <c r="E21" s="817"/>
      <c r="F21" s="913"/>
      <c r="G21" s="485"/>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c r="AF21" s="600"/>
    </row>
    <row r="22" spans="1:32" ht="18.5" x14ac:dyDescent="0.35">
      <c r="A22" s="61"/>
      <c r="B22" s="899"/>
      <c r="C22" s="63" t="s">
        <v>6</v>
      </c>
      <c r="D22" s="138">
        <v>15</v>
      </c>
      <c r="E22" s="817"/>
      <c r="F22" s="913"/>
      <c r="G22" s="485"/>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c r="AF22" s="600"/>
    </row>
    <row r="23" spans="1:32" ht="19" thickBot="1" x14ac:dyDescent="0.4">
      <c r="A23" s="61"/>
      <c r="B23" s="900"/>
      <c r="C23" s="363" t="s">
        <v>387</v>
      </c>
      <c r="D23" s="364">
        <v>0</v>
      </c>
      <c r="E23" s="818"/>
      <c r="F23" s="914"/>
      <c r="G23" s="485"/>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row>
    <row r="24" spans="1:32" ht="18.5" x14ac:dyDescent="0.35">
      <c r="A24" s="61">
        <v>6</v>
      </c>
      <c r="B24" s="899" t="s">
        <v>630</v>
      </c>
      <c r="C24" s="137" t="s">
        <v>7</v>
      </c>
      <c r="D24" s="330">
        <v>0</v>
      </c>
      <c r="E24" s="817"/>
      <c r="F24" s="822">
        <f>MEDIAN($D$24:$D$27)</f>
        <v>5</v>
      </c>
      <c r="G24" s="485"/>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c r="AF24" s="600"/>
    </row>
    <row r="25" spans="1:32" ht="18.5" x14ac:dyDescent="0.35">
      <c r="A25" s="61"/>
      <c r="B25" s="899"/>
      <c r="C25" s="63" t="s">
        <v>8</v>
      </c>
      <c r="D25" s="138">
        <v>10</v>
      </c>
      <c r="E25" s="817"/>
      <c r="F25" s="817"/>
      <c r="G25" s="485"/>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row>
    <row r="26" spans="1:32" ht="18.5" x14ac:dyDescent="0.35">
      <c r="A26" s="61"/>
      <c r="B26" s="899"/>
      <c r="C26" s="63" t="s">
        <v>6</v>
      </c>
      <c r="D26" s="138">
        <v>15</v>
      </c>
      <c r="E26" s="817"/>
      <c r="F26" s="817"/>
      <c r="G26" s="485"/>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row>
    <row r="27" spans="1:32" ht="19" thickBot="1" x14ac:dyDescent="0.4">
      <c r="A27" s="61"/>
      <c r="B27" s="900"/>
      <c r="C27" s="363" t="s">
        <v>387</v>
      </c>
      <c r="D27" s="365">
        <v>0</v>
      </c>
      <c r="E27" s="818"/>
      <c r="F27" s="824"/>
      <c r="G27" s="485"/>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row>
    <row r="28" spans="1:32" ht="18.5" x14ac:dyDescent="0.35">
      <c r="A28" s="61">
        <v>7</v>
      </c>
      <c r="B28" s="815" t="s">
        <v>435</v>
      </c>
      <c r="C28" s="137" t="s">
        <v>7</v>
      </c>
      <c r="D28" s="349">
        <v>0</v>
      </c>
      <c r="E28" s="817"/>
      <c r="F28" s="912">
        <f>MEDIAN($D$28:$D$30)</f>
        <v>50</v>
      </c>
      <c r="G28" s="485"/>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c r="AF28" s="600"/>
    </row>
    <row r="29" spans="1:32" ht="18.5" x14ac:dyDescent="0.35">
      <c r="A29" s="61"/>
      <c r="B29" s="815"/>
      <c r="C29" s="63" t="s">
        <v>8</v>
      </c>
      <c r="D29" s="330">
        <v>50</v>
      </c>
      <c r="E29" s="817"/>
      <c r="F29" s="913"/>
      <c r="G29" s="485"/>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row>
    <row r="30" spans="1:32" ht="19" thickBot="1" x14ac:dyDescent="0.4">
      <c r="A30" s="61"/>
      <c r="B30" s="816"/>
      <c r="C30" s="363" t="s">
        <v>6</v>
      </c>
      <c r="D30" s="320">
        <v>100</v>
      </c>
      <c r="E30" s="824"/>
      <c r="F30" s="914"/>
      <c r="G30" s="485"/>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row>
    <row r="31" spans="1:32" ht="15.75" customHeight="1" x14ac:dyDescent="0.35">
      <c r="A31" s="61">
        <v>8</v>
      </c>
      <c r="B31" s="819" t="s">
        <v>436</v>
      </c>
      <c r="C31" s="137" t="s">
        <v>7</v>
      </c>
      <c r="D31" s="349">
        <v>0</v>
      </c>
      <c r="E31" s="822"/>
      <c r="F31" s="822">
        <f>MEDIAN($D$31:$D$33)</f>
        <v>10</v>
      </c>
      <c r="G31" s="485"/>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c r="AF31" s="600"/>
    </row>
    <row r="32" spans="1:32" ht="18.5" x14ac:dyDescent="0.35">
      <c r="A32" s="61"/>
      <c r="B32" s="819"/>
      <c r="C32" s="131" t="s">
        <v>8</v>
      </c>
      <c r="D32" s="322">
        <v>10</v>
      </c>
      <c r="E32" s="817"/>
      <c r="F32" s="817"/>
      <c r="G32" s="485"/>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row>
    <row r="33" spans="1:32" ht="19" thickBot="1" x14ac:dyDescent="0.4">
      <c r="A33" s="61"/>
      <c r="B33" s="820"/>
      <c r="C33" s="343" t="s">
        <v>6</v>
      </c>
      <c r="D33" s="320">
        <v>20</v>
      </c>
      <c r="E33" s="818"/>
      <c r="F33" s="824"/>
      <c r="G33" s="485"/>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c r="AF33" s="600"/>
    </row>
    <row r="34" spans="1:32" ht="19" thickBot="1" x14ac:dyDescent="0.4">
      <c r="A34" s="61"/>
      <c r="B34" s="362"/>
      <c r="C34" s="21"/>
      <c r="D34" s="472" t="s">
        <v>921</v>
      </c>
      <c r="E34" s="597">
        <f>SUM(E7:E33)</f>
        <v>0</v>
      </c>
      <c r="F34" s="159">
        <f>SUM(F7:F33)</f>
        <v>135</v>
      </c>
      <c r="G34" s="485"/>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c r="AF34" s="600"/>
    </row>
    <row r="35" spans="1:32" ht="18.5" x14ac:dyDescent="0.35">
      <c r="A35" s="61">
        <v>9</v>
      </c>
      <c r="B35" s="868" t="s">
        <v>430</v>
      </c>
      <c r="C35" s="146" t="s">
        <v>382</v>
      </c>
      <c r="D35" s="143">
        <v>40</v>
      </c>
      <c r="E35" s="827"/>
      <c r="F35" s="914">
        <f>MEDIAN($D$35:$D$37)</f>
        <v>20</v>
      </c>
      <c r="G35" s="485"/>
      <c r="H35" s="611"/>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c r="AF35" s="600"/>
    </row>
    <row r="36" spans="1:32" ht="18.5" x14ac:dyDescent="0.35">
      <c r="A36" s="61"/>
      <c r="B36" s="819"/>
      <c r="C36" s="160" t="s">
        <v>135</v>
      </c>
      <c r="D36" s="161">
        <v>20</v>
      </c>
      <c r="E36" s="827"/>
      <c r="F36" s="916"/>
      <c r="G36" s="485"/>
      <c r="H36" s="611"/>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row>
    <row r="37" spans="1:32" ht="19" thickBot="1" x14ac:dyDescent="0.4">
      <c r="A37" s="61"/>
      <c r="B37" s="820"/>
      <c r="C37" s="352" t="s">
        <v>136</v>
      </c>
      <c r="D37" s="361">
        <v>0</v>
      </c>
      <c r="E37" s="825"/>
      <c r="F37" s="916"/>
      <c r="G37" s="485"/>
      <c r="H37" s="611"/>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row>
    <row r="38" spans="1:32" ht="18.5" x14ac:dyDescent="0.35">
      <c r="A38" s="61">
        <v>10</v>
      </c>
      <c r="B38" s="864" t="s">
        <v>437</v>
      </c>
      <c r="C38" s="360" t="s">
        <v>381</v>
      </c>
      <c r="D38" s="162">
        <v>0</v>
      </c>
      <c r="E38" s="824"/>
      <c r="F38" s="827">
        <f>MEDIAN($D$38:$D$41)</f>
        <v>30</v>
      </c>
      <c r="G38" s="485"/>
      <c r="H38" s="611"/>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row>
    <row r="39" spans="1:32" ht="18.5" x14ac:dyDescent="0.35">
      <c r="A39" s="61"/>
      <c r="B39" s="864"/>
      <c r="C39" s="144" t="s">
        <v>380</v>
      </c>
      <c r="D39" s="147">
        <v>20</v>
      </c>
      <c r="E39" s="827"/>
      <c r="F39" s="827"/>
      <c r="G39" s="485"/>
      <c r="H39" s="611"/>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row>
    <row r="40" spans="1:32" ht="18.5" x14ac:dyDescent="0.35">
      <c r="A40" s="61"/>
      <c r="B40" s="864"/>
      <c r="C40" s="125" t="s">
        <v>379</v>
      </c>
      <c r="D40" s="161">
        <v>40</v>
      </c>
      <c r="E40" s="827"/>
      <c r="F40" s="827"/>
      <c r="G40" s="485"/>
      <c r="H40" s="611"/>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row>
    <row r="41" spans="1:32" ht="19" thickBot="1" x14ac:dyDescent="0.4">
      <c r="A41" s="61"/>
      <c r="B41" s="865"/>
      <c r="C41" s="358" t="s">
        <v>38</v>
      </c>
      <c r="D41" s="361">
        <v>40</v>
      </c>
      <c r="E41" s="825"/>
      <c r="F41" s="827"/>
      <c r="G41" s="485"/>
      <c r="H41" s="611"/>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row>
    <row r="42" spans="1:32" ht="21.75" customHeight="1" x14ac:dyDescent="0.35">
      <c r="A42" s="61">
        <v>11</v>
      </c>
      <c r="B42" s="864" t="s">
        <v>432</v>
      </c>
      <c r="C42" s="169" t="s">
        <v>0</v>
      </c>
      <c r="D42" s="162">
        <v>0</v>
      </c>
      <c r="E42" s="817"/>
      <c r="F42" s="913">
        <f>MEDIAN($D$42:$D$43)</f>
        <v>25</v>
      </c>
      <c r="G42" s="485"/>
      <c r="H42" s="611"/>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row>
    <row r="43" spans="1:32" ht="30" customHeight="1" thickBot="1" x14ac:dyDescent="0.4">
      <c r="A43" s="61"/>
      <c r="B43" s="865"/>
      <c r="C43" s="314" t="s">
        <v>1</v>
      </c>
      <c r="D43" s="355">
        <v>50</v>
      </c>
      <c r="E43" s="818"/>
      <c r="F43" s="914"/>
      <c r="G43" s="485"/>
      <c r="H43" s="611"/>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c r="AF43" s="600"/>
    </row>
    <row r="44" spans="1:32" ht="18.5" x14ac:dyDescent="0.35">
      <c r="A44" s="61">
        <v>12</v>
      </c>
      <c r="B44" s="819" t="s">
        <v>438</v>
      </c>
      <c r="C44" s="360" t="s">
        <v>378</v>
      </c>
      <c r="D44" s="162">
        <v>50</v>
      </c>
      <c r="E44" s="911"/>
      <c r="F44" s="917">
        <f>MEDIAN($D$44:$D$47)</f>
        <v>37.5</v>
      </c>
      <c r="G44" s="485"/>
      <c r="H44" s="611"/>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row>
    <row r="45" spans="1:32" ht="18.5" x14ac:dyDescent="0.35">
      <c r="A45" s="61"/>
      <c r="B45" s="819"/>
      <c r="C45" s="144" t="s">
        <v>377</v>
      </c>
      <c r="D45" s="164">
        <v>25</v>
      </c>
      <c r="E45" s="917"/>
      <c r="F45" s="917"/>
      <c r="G45" s="485"/>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row>
    <row r="46" spans="1:32" ht="18.5" x14ac:dyDescent="0.35">
      <c r="A46" s="61"/>
      <c r="B46" s="819"/>
      <c r="C46" s="160" t="s">
        <v>48</v>
      </c>
      <c r="D46" s="164">
        <v>0</v>
      </c>
      <c r="E46" s="917"/>
      <c r="F46" s="917"/>
      <c r="G46" s="485"/>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row>
    <row r="47" spans="1:32" ht="13.5" customHeight="1" thickBot="1" x14ac:dyDescent="0.4">
      <c r="A47" s="61"/>
      <c r="B47" s="820"/>
      <c r="C47" s="352" t="s">
        <v>38</v>
      </c>
      <c r="D47" s="367">
        <v>50</v>
      </c>
      <c r="E47" s="919"/>
      <c r="F47" s="917"/>
      <c r="G47" s="485"/>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row>
    <row r="48" spans="1:32" ht="14.25" customHeight="1" x14ac:dyDescent="0.35">
      <c r="A48" s="22">
        <v>13</v>
      </c>
      <c r="B48" s="899" t="s">
        <v>658</v>
      </c>
      <c r="C48" s="224" t="s">
        <v>7</v>
      </c>
      <c r="D48" s="80">
        <v>30</v>
      </c>
      <c r="E48" s="910"/>
      <c r="F48" s="906">
        <f>MEDIAN($D$48:$D$50)</f>
        <v>20</v>
      </c>
      <c r="G48" s="485"/>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row>
    <row r="49" spans="1:32" ht="18.5" x14ac:dyDescent="0.35">
      <c r="B49" s="899"/>
      <c r="C49" s="333" t="s">
        <v>8</v>
      </c>
      <c r="D49" s="73">
        <v>20</v>
      </c>
      <c r="E49" s="910"/>
      <c r="F49" s="907"/>
      <c r="G49" s="485"/>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c r="AF49" s="600"/>
    </row>
    <row r="50" spans="1:32" ht="19" thickBot="1" x14ac:dyDescent="0.4">
      <c r="B50" s="900"/>
      <c r="C50" s="319" t="s">
        <v>6</v>
      </c>
      <c r="D50" s="321">
        <v>0</v>
      </c>
      <c r="E50" s="915"/>
      <c r="F50" s="908"/>
      <c r="G50" s="485"/>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row>
    <row r="51" spans="1:32" ht="19" thickBot="1" x14ac:dyDescent="0.4">
      <c r="A51" s="61"/>
      <c r="B51" s="356"/>
      <c r="C51" s="148"/>
      <c r="D51" s="149" t="s">
        <v>871</v>
      </c>
      <c r="E51" s="597">
        <f>SUM(E35:E50)</f>
        <v>0</v>
      </c>
      <c r="F51" s="163">
        <f>SUM(F35:F50)</f>
        <v>132.5</v>
      </c>
      <c r="G51" s="485"/>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row>
    <row r="52" spans="1:32" ht="18.5" x14ac:dyDescent="0.35">
      <c r="A52" s="22">
        <v>14</v>
      </c>
      <c r="B52" s="905" t="s">
        <v>439</v>
      </c>
      <c r="C52" s="329" t="s">
        <v>0</v>
      </c>
      <c r="D52" s="136">
        <v>0</v>
      </c>
      <c r="E52" s="909"/>
      <c r="F52" s="909">
        <f>MEDIAN($D$52:$D$55)</f>
        <v>20</v>
      </c>
      <c r="G52" s="485"/>
      <c r="H52" s="612"/>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row>
    <row r="53" spans="1:32" ht="18.5" x14ac:dyDescent="0.35">
      <c r="B53" s="899"/>
      <c r="C53" s="156" t="s">
        <v>1</v>
      </c>
      <c r="D53" s="70">
        <v>40</v>
      </c>
      <c r="E53" s="910"/>
      <c r="F53" s="910"/>
      <c r="G53" s="485"/>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row>
    <row r="54" spans="1:32" ht="18.5" x14ac:dyDescent="0.35">
      <c r="B54" s="899"/>
      <c r="C54" s="156" t="s">
        <v>38</v>
      </c>
      <c r="D54" s="70">
        <v>40</v>
      </c>
      <c r="E54" s="910"/>
      <c r="F54" s="910"/>
      <c r="G54" s="485"/>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c r="AF54" s="600"/>
    </row>
    <row r="55" spans="1:32" ht="19" thickBot="1" x14ac:dyDescent="0.4">
      <c r="B55" s="900"/>
      <c r="C55" s="319" t="s">
        <v>385</v>
      </c>
      <c r="D55" s="321">
        <v>0</v>
      </c>
      <c r="E55" s="915"/>
      <c r="F55" s="911"/>
      <c r="G55" s="485"/>
      <c r="H55" s="600"/>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c r="AF55" s="600"/>
    </row>
    <row r="56" spans="1:32" ht="14.25" customHeight="1" x14ac:dyDescent="0.35">
      <c r="A56" s="22">
        <v>15</v>
      </c>
      <c r="B56" s="899" t="s">
        <v>1057</v>
      </c>
      <c r="C56" s="333" t="s">
        <v>384</v>
      </c>
      <c r="D56" s="227">
        <v>0</v>
      </c>
      <c r="E56" s="910"/>
      <c r="F56" s="906">
        <f>MEDIAN($D$56:$D$59)</f>
        <v>40</v>
      </c>
      <c r="G56" s="485"/>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c r="AF56" s="600"/>
    </row>
    <row r="57" spans="1:32" ht="18.5" x14ac:dyDescent="0.35">
      <c r="B57" s="899"/>
      <c r="C57" s="84" t="s">
        <v>383</v>
      </c>
      <c r="D57" s="70">
        <v>30</v>
      </c>
      <c r="E57" s="910"/>
      <c r="F57" s="907"/>
      <c r="G57" s="485"/>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c r="AF57" s="600"/>
    </row>
    <row r="58" spans="1:32" ht="18.5" x14ac:dyDescent="0.35">
      <c r="B58" s="899"/>
      <c r="C58" s="84" t="s">
        <v>4</v>
      </c>
      <c r="D58" s="70">
        <v>50</v>
      </c>
      <c r="E58" s="910"/>
      <c r="F58" s="907"/>
      <c r="G58" s="485"/>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c r="AF58" s="600"/>
    </row>
    <row r="59" spans="1:32" ht="19" thickBot="1" x14ac:dyDescent="0.4">
      <c r="B59" s="900"/>
      <c r="C59" s="319" t="s">
        <v>38</v>
      </c>
      <c r="D59" s="354">
        <v>50</v>
      </c>
      <c r="E59" s="915"/>
      <c r="F59" s="908"/>
      <c r="G59" s="485"/>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c r="AF59" s="600"/>
    </row>
    <row r="60" spans="1:32" ht="18.5" x14ac:dyDescent="0.35">
      <c r="A60" s="22">
        <v>16</v>
      </c>
      <c r="B60" s="903" t="s">
        <v>924</v>
      </c>
      <c r="C60" s="144" t="s">
        <v>0</v>
      </c>
      <c r="D60" s="157">
        <v>0</v>
      </c>
      <c r="E60" s="910"/>
      <c r="F60" s="909">
        <f>MEDIAN($D$60:$D$62)</f>
        <v>30</v>
      </c>
      <c r="G60" s="485"/>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c r="AF60" s="600"/>
    </row>
    <row r="61" spans="1:32" ht="16.5" customHeight="1" x14ac:dyDescent="0.35">
      <c r="B61" s="903"/>
      <c r="C61" s="300" t="s">
        <v>665</v>
      </c>
      <c r="D61" s="73">
        <v>30</v>
      </c>
      <c r="E61" s="910"/>
      <c r="F61" s="910"/>
      <c r="G61" s="485"/>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c r="AF61" s="600"/>
    </row>
    <row r="62" spans="1:32" ht="19" thickBot="1" x14ac:dyDescent="0.4">
      <c r="B62" s="904"/>
      <c r="C62" s="352" t="s">
        <v>1</v>
      </c>
      <c r="D62" s="321">
        <v>50</v>
      </c>
      <c r="E62" s="915"/>
      <c r="F62" s="911"/>
      <c r="G62" s="485"/>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c r="AF62" s="600"/>
    </row>
    <row r="63" spans="1:32" ht="14.25" customHeight="1" x14ac:dyDescent="0.35">
      <c r="A63" s="22">
        <v>17</v>
      </c>
      <c r="B63" s="903" t="s">
        <v>922</v>
      </c>
      <c r="C63" s="333" t="s">
        <v>0</v>
      </c>
      <c r="D63" s="157">
        <v>20</v>
      </c>
      <c r="E63" s="817"/>
      <c r="F63" s="912">
        <f>MEDIAN($D$63:$D$65)</f>
        <v>20</v>
      </c>
      <c r="G63" s="485"/>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c r="AF63" s="600"/>
    </row>
    <row r="64" spans="1:32" ht="18.5" x14ac:dyDescent="0.35">
      <c r="B64" s="903"/>
      <c r="C64" s="84" t="s">
        <v>1</v>
      </c>
      <c r="D64" s="155">
        <v>0</v>
      </c>
      <c r="E64" s="817"/>
      <c r="F64" s="913"/>
      <c r="G64" s="485"/>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c r="AF64" s="600"/>
    </row>
    <row r="65" spans="1:32" ht="19" thickBot="1" x14ac:dyDescent="0.4">
      <c r="B65" s="904"/>
      <c r="C65" s="319" t="s">
        <v>38</v>
      </c>
      <c r="D65" s="354">
        <v>20</v>
      </c>
      <c r="E65" s="818"/>
      <c r="F65" s="914"/>
      <c r="G65" s="485"/>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c r="AF65" s="600"/>
    </row>
    <row r="66" spans="1:32" ht="19" thickBot="1" x14ac:dyDescent="0.4">
      <c r="B66" s="76"/>
      <c r="C66" s="150"/>
      <c r="D66" s="149" t="s">
        <v>872</v>
      </c>
      <c r="E66" s="597">
        <f>SUM(E52:E65)</f>
        <v>0</v>
      </c>
      <c r="F66" s="151">
        <f>SUM(F52:F65)</f>
        <v>110</v>
      </c>
      <c r="G66" s="485"/>
      <c r="H66" s="613"/>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c r="AF66" s="600"/>
    </row>
    <row r="67" spans="1:32" ht="19" thickBot="1" x14ac:dyDescent="0.4">
      <c r="B67" s="76"/>
      <c r="C67" s="141"/>
      <c r="D67" s="74" t="s">
        <v>108</v>
      </c>
      <c r="E67" s="597">
        <f>SUM(E34,E51,E66)</f>
        <v>0</v>
      </c>
      <c r="F67" s="75">
        <f>SUM(F34,F51,F66)</f>
        <v>377.5</v>
      </c>
      <c r="G67" s="485"/>
      <c r="H67" s="613"/>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c r="AF67" s="600"/>
    </row>
    <row r="68" spans="1:32" s="589" customFormat="1" ht="84.75" customHeight="1" x14ac:dyDescent="0.35">
      <c r="A68" s="22"/>
      <c r="B68" s="76"/>
      <c r="C68" s="56"/>
      <c r="D68" s="56"/>
      <c r="E68" s="22"/>
      <c r="F68" s="22"/>
      <c r="G68" s="22"/>
      <c r="H68" s="600"/>
      <c r="I68" s="600"/>
      <c r="J68" s="600"/>
      <c r="K68" s="605"/>
      <c r="L68" s="605"/>
      <c r="M68" s="605"/>
      <c r="N68" s="605"/>
      <c r="O68" s="605"/>
      <c r="P68" s="605"/>
      <c r="Q68" s="605"/>
      <c r="R68" s="605"/>
      <c r="S68" s="605"/>
      <c r="T68" s="605"/>
      <c r="U68" s="605"/>
      <c r="V68" s="605"/>
      <c r="W68" s="605"/>
      <c r="X68" s="605"/>
      <c r="Y68" s="605"/>
      <c r="Z68" s="605"/>
      <c r="AA68" s="605"/>
      <c r="AB68" s="605"/>
      <c r="AC68" s="605"/>
      <c r="AD68" s="605"/>
      <c r="AE68" s="605"/>
      <c r="AF68" s="605"/>
    </row>
    <row r="69" spans="1:32" ht="13.5" customHeight="1" x14ac:dyDescent="0.35">
      <c r="A69" s="637"/>
      <c r="B69" s="901"/>
      <c r="C69" s="614"/>
      <c r="D69" s="638"/>
      <c r="E69" s="601"/>
      <c r="F69" s="601"/>
      <c r="G69" s="601"/>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c r="AF69" s="600"/>
    </row>
    <row r="70" spans="1:32" x14ac:dyDescent="0.35">
      <c r="A70" s="637"/>
      <c r="B70" s="901"/>
      <c r="C70" s="639"/>
      <c r="D70" s="640"/>
      <c r="E70" s="601"/>
      <c r="F70" s="601"/>
      <c r="G70" s="601"/>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c r="AF70" s="600"/>
    </row>
    <row r="71" spans="1:32" x14ac:dyDescent="0.35">
      <c r="A71" s="637"/>
      <c r="B71" s="901"/>
      <c r="C71" s="639"/>
      <c r="D71" s="640"/>
      <c r="E71" s="601"/>
      <c r="F71" s="601"/>
      <c r="G71" s="601"/>
      <c r="H71" s="600"/>
      <c r="I71" s="600"/>
      <c r="J71" s="600"/>
      <c r="K71" s="600"/>
      <c r="L71" s="600"/>
      <c r="M71" s="600"/>
      <c r="N71" s="600"/>
      <c r="O71" s="600"/>
      <c r="P71" s="600"/>
      <c r="Q71" s="600"/>
      <c r="R71" s="600"/>
      <c r="S71" s="600"/>
      <c r="T71" s="600"/>
      <c r="U71" s="600"/>
      <c r="V71" s="600"/>
      <c r="W71" s="600"/>
      <c r="X71" s="600"/>
      <c r="Y71" s="600"/>
      <c r="Z71" s="600"/>
      <c r="AA71" s="600"/>
      <c r="AB71" s="600"/>
      <c r="AC71" s="600"/>
      <c r="AD71" s="600"/>
      <c r="AE71" s="600"/>
      <c r="AF71" s="600"/>
    </row>
    <row r="72" spans="1:32" ht="21" customHeight="1" x14ac:dyDescent="0.35">
      <c r="A72" s="637"/>
      <c r="B72" s="901"/>
      <c r="C72" s="639"/>
      <c r="D72" s="640"/>
      <c r="E72" s="601"/>
      <c r="F72" s="601"/>
      <c r="G72" s="601"/>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c r="AF72" s="600"/>
    </row>
    <row r="73" spans="1:32" x14ac:dyDescent="0.35">
      <c r="A73" s="637"/>
      <c r="B73" s="901"/>
      <c r="C73" s="639"/>
      <c r="D73" s="640"/>
      <c r="E73" s="601"/>
      <c r="F73" s="601"/>
      <c r="G73" s="601"/>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c r="AF73" s="600"/>
    </row>
    <row r="74" spans="1:32" x14ac:dyDescent="0.35">
      <c r="A74" s="637"/>
      <c r="B74" s="901"/>
      <c r="C74" s="639"/>
      <c r="D74" s="640"/>
      <c r="E74" s="601"/>
      <c r="F74" s="601"/>
      <c r="G74" s="601"/>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c r="AF74" s="600"/>
    </row>
    <row r="75" spans="1:32" x14ac:dyDescent="0.35">
      <c r="A75" s="637"/>
      <c r="B75" s="901"/>
      <c r="C75" s="639"/>
      <c r="D75" s="640"/>
      <c r="E75" s="601"/>
      <c r="F75" s="601"/>
      <c r="G75" s="601"/>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c r="AF75" s="600"/>
    </row>
    <row r="76" spans="1:32" x14ac:dyDescent="0.35">
      <c r="A76" s="637"/>
      <c r="B76" s="901"/>
      <c r="C76" s="639"/>
      <c r="D76" s="640"/>
      <c r="E76" s="601"/>
      <c r="F76" s="601"/>
      <c r="G76" s="601"/>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row>
    <row r="77" spans="1:32" x14ac:dyDescent="0.35">
      <c r="A77" s="637"/>
      <c r="B77" s="901"/>
      <c r="C77" s="639"/>
      <c r="D77" s="640"/>
      <c r="E77" s="601"/>
      <c r="F77" s="601"/>
      <c r="G77" s="601"/>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row>
    <row r="78" spans="1:32" x14ac:dyDescent="0.35">
      <c r="A78" s="637"/>
      <c r="B78" s="901"/>
      <c r="C78" s="639"/>
      <c r="D78" s="640"/>
      <c r="E78" s="601"/>
      <c r="F78" s="601"/>
      <c r="G78" s="601"/>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c r="AF78" s="600"/>
    </row>
    <row r="79" spans="1:32" x14ac:dyDescent="0.35">
      <c r="A79" s="637"/>
      <c r="B79" s="901"/>
      <c r="C79" s="639"/>
      <c r="D79" s="640"/>
      <c r="E79" s="601"/>
      <c r="F79" s="601"/>
      <c r="G79" s="601"/>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c r="AF79" s="600"/>
    </row>
    <row r="80" spans="1:32" x14ac:dyDescent="0.35">
      <c r="A80" s="637"/>
      <c r="B80" s="901"/>
      <c r="C80" s="639"/>
      <c r="D80" s="640"/>
      <c r="E80" s="601"/>
      <c r="F80" s="601"/>
      <c r="G80" s="601"/>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row>
    <row r="81" spans="1:32" ht="13.5" customHeight="1" x14ac:dyDescent="0.35">
      <c r="A81" s="637"/>
      <c r="B81" s="901"/>
      <c r="C81" s="614"/>
      <c r="D81" s="638"/>
      <c r="E81" s="601"/>
      <c r="F81" s="601"/>
      <c r="G81" s="601"/>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c r="AF81" s="600"/>
    </row>
    <row r="82" spans="1:32" x14ac:dyDescent="0.35">
      <c r="A82" s="637"/>
      <c r="B82" s="901"/>
      <c r="C82" s="639"/>
      <c r="D82" s="640"/>
      <c r="E82" s="601"/>
      <c r="F82" s="601"/>
      <c r="G82" s="601"/>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c r="AF82" s="600"/>
    </row>
    <row r="83" spans="1:32" x14ac:dyDescent="0.35">
      <c r="A83" s="637"/>
      <c r="B83" s="901"/>
      <c r="C83" s="639"/>
      <c r="D83" s="640"/>
      <c r="E83" s="601"/>
      <c r="F83" s="601"/>
      <c r="G83" s="601"/>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c r="AF83" s="600"/>
    </row>
    <row r="84" spans="1:32" ht="21" customHeight="1" x14ac:dyDescent="0.35">
      <c r="A84" s="637"/>
      <c r="B84" s="901"/>
      <c r="C84" s="639"/>
      <c r="D84" s="640"/>
      <c r="E84" s="601"/>
      <c r="F84" s="601"/>
      <c r="G84" s="601"/>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c r="AF84" s="600"/>
    </row>
    <row r="85" spans="1:32" x14ac:dyDescent="0.35">
      <c r="A85" s="637"/>
      <c r="B85" s="901"/>
      <c r="C85" s="639"/>
      <c r="D85" s="640"/>
      <c r="E85" s="601"/>
      <c r="F85" s="601"/>
      <c r="G85" s="601"/>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c r="AF85" s="600"/>
    </row>
    <row r="86" spans="1:32" x14ac:dyDescent="0.35">
      <c r="A86" s="637"/>
      <c r="B86" s="901"/>
      <c r="C86" s="639"/>
      <c r="D86" s="640"/>
      <c r="E86" s="601"/>
      <c r="F86" s="601"/>
      <c r="G86" s="601"/>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c r="AF86" s="600"/>
    </row>
    <row r="87" spans="1:32" x14ac:dyDescent="0.35">
      <c r="A87" s="637"/>
      <c r="B87" s="901"/>
      <c r="C87" s="639"/>
      <c r="D87" s="640"/>
      <c r="E87" s="601"/>
      <c r="F87" s="601"/>
      <c r="G87" s="601"/>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c r="AF87" s="600"/>
    </row>
    <row r="88" spans="1:32" x14ac:dyDescent="0.35">
      <c r="A88" s="637"/>
      <c r="B88" s="901"/>
      <c r="C88" s="639"/>
      <c r="D88" s="640"/>
      <c r="E88" s="601"/>
      <c r="F88" s="601"/>
      <c r="G88" s="601"/>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row>
    <row r="89" spans="1:32" x14ac:dyDescent="0.35">
      <c r="A89" s="637"/>
      <c r="B89" s="901"/>
      <c r="C89" s="639"/>
      <c r="D89" s="640"/>
      <c r="E89" s="601"/>
      <c r="F89" s="601"/>
      <c r="G89" s="601"/>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c r="AF89" s="600"/>
    </row>
    <row r="90" spans="1:32" x14ac:dyDescent="0.35">
      <c r="A90" s="637"/>
      <c r="B90" s="901"/>
      <c r="C90" s="639"/>
      <c r="D90" s="640"/>
      <c r="E90" s="601"/>
      <c r="F90" s="601"/>
      <c r="G90" s="601"/>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c r="AF90" s="600"/>
    </row>
    <row r="91" spans="1:32" x14ac:dyDescent="0.35">
      <c r="A91" s="637"/>
      <c r="B91" s="901"/>
      <c r="C91" s="639"/>
      <c r="D91" s="640"/>
      <c r="E91" s="601"/>
      <c r="F91" s="601"/>
      <c r="G91" s="601"/>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c r="AF91" s="600"/>
    </row>
    <row r="92" spans="1:32" x14ac:dyDescent="0.35">
      <c r="A92" s="637"/>
      <c r="B92" s="901"/>
      <c r="C92" s="639"/>
      <c r="D92" s="640"/>
      <c r="E92" s="601"/>
      <c r="F92" s="601"/>
      <c r="G92" s="601"/>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c r="AF92" s="600"/>
    </row>
    <row r="93" spans="1:32" ht="17.25" customHeight="1" x14ac:dyDescent="0.35">
      <c r="A93" s="637"/>
      <c r="B93" s="901"/>
      <c r="C93" s="639"/>
      <c r="D93" s="640"/>
      <c r="E93" s="601"/>
      <c r="F93" s="601"/>
      <c r="G93" s="601"/>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c r="AF93" s="600"/>
    </row>
    <row r="94" spans="1:32" x14ac:dyDescent="0.35">
      <c r="A94" s="637"/>
      <c r="B94" s="901"/>
      <c r="C94" s="639"/>
      <c r="D94" s="640"/>
      <c r="E94" s="601"/>
      <c r="F94" s="601"/>
      <c r="G94" s="601"/>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c r="AF94" s="600"/>
    </row>
    <row r="95" spans="1:32" x14ac:dyDescent="0.35">
      <c r="A95" s="637"/>
      <c r="B95" s="901"/>
      <c r="C95" s="639"/>
      <c r="D95" s="640"/>
      <c r="E95" s="601"/>
      <c r="F95" s="601"/>
      <c r="G95" s="601"/>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c r="AF95" s="600"/>
    </row>
    <row r="96" spans="1:32" x14ac:dyDescent="0.35">
      <c r="A96" s="637"/>
      <c r="B96" s="901"/>
      <c r="C96" s="639"/>
      <c r="D96" s="640"/>
      <c r="E96" s="601"/>
      <c r="F96" s="601"/>
      <c r="G96" s="601"/>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row>
    <row r="97" spans="1:32" x14ac:dyDescent="0.35">
      <c r="A97" s="637"/>
      <c r="B97" s="901"/>
      <c r="C97" s="639"/>
      <c r="D97" s="640"/>
      <c r="E97" s="601"/>
      <c r="F97" s="601"/>
      <c r="G97" s="601"/>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c r="AF97" s="600"/>
    </row>
    <row r="98" spans="1:32" x14ac:dyDescent="0.35">
      <c r="A98" s="637"/>
      <c r="B98" s="901"/>
      <c r="C98" s="639"/>
      <c r="D98" s="640"/>
      <c r="E98" s="601"/>
      <c r="F98" s="601"/>
      <c r="G98" s="601"/>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c r="AF98" s="600"/>
    </row>
    <row r="99" spans="1:32" x14ac:dyDescent="0.35">
      <c r="A99" s="637"/>
      <c r="B99" s="641"/>
      <c r="C99" s="642"/>
      <c r="D99" s="640"/>
      <c r="E99" s="601"/>
      <c r="F99" s="601"/>
      <c r="G99" s="601"/>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c r="AF99" s="600"/>
    </row>
    <row r="100" spans="1:32" x14ac:dyDescent="0.35">
      <c r="A100" s="601"/>
      <c r="B100" s="643"/>
      <c r="C100" s="644"/>
      <c r="D100" s="644"/>
      <c r="E100" s="601"/>
      <c r="F100" s="601"/>
      <c r="G100" s="601"/>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c r="AF100" s="600"/>
    </row>
  </sheetData>
  <mergeCells count="62">
    <mergeCell ref="B9:B11"/>
    <mergeCell ref="E9:E11"/>
    <mergeCell ref="B2:E2"/>
    <mergeCell ref="B3:E3"/>
    <mergeCell ref="B7:B8"/>
    <mergeCell ref="E7:E8"/>
    <mergeCell ref="B4:E4"/>
    <mergeCell ref="E35:E37"/>
    <mergeCell ref="E38:E41"/>
    <mergeCell ref="B31:B33"/>
    <mergeCell ref="E44:E47"/>
    <mergeCell ref="E48:E50"/>
    <mergeCell ref="E42:E43"/>
    <mergeCell ref="B16:B19"/>
    <mergeCell ref="E16:E19"/>
    <mergeCell ref="B20:B23"/>
    <mergeCell ref="E20:E23"/>
    <mergeCell ref="B24:B27"/>
    <mergeCell ref="E24:E27"/>
    <mergeCell ref="B93:B95"/>
    <mergeCell ref="B96:B98"/>
    <mergeCell ref="B12:B15"/>
    <mergeCell ref="B28:B30"/>
    <mergeCell ref="B44:B47"/>
    <mergeCell ref="B69:B72"/>
    <mergeCell ref="B73:B76"/>
    <mergeCell ref="B77:B80"/>
    <mergeCell ref="B81:B84"/>
    <mergeCell ref="B85:B88"/>
    <mergeCell ref="B89:B92"/>
    <mergeCell ref="B63:B65"/>
    <mergeCell ref="B42:B43"/>
    <mergeCell ref="B48:B50"/>
    <mergeCell ref="B35:B37"/>
    <mergeCell ref="B38:B41"/>
    <mergeCell ref="E12:E15"/>
    <mergeCell ref="F7:F8"/>
    <mergeCell ref="F9:F11"/>
    <mergeCell ref="F12:F15"/>
    <mergeCell ref="F16:F19"/>
    <mergeCell ref="F20:F23"/>
    <mergeCell ref="F24:F27"/>
    <mergeCell ref="F28:F30"/>
    <mergeCell ref="F31:F33"/>
    <mergeCell ref="E31:E33"/>
    <mergeCell ref="E28:E30"/>
    <mergeCell ref="F35:F37"/>
    <mergeCell ref="F38:F41"/>
    <mergeCell ref="F42:F43"/>
    <mergeCell ref="F44:F47"/>
    <mergeCell ref="F48:F50"/>
    <mergeCell ref="E63:E65"/>
    <mergeCell ref="B52:B55"/>
    <mergeCell ref="B56:B59"/>
    <mergeCell ref="F56:F59"/>
    <mergeCell ref="F60:F62"/>
    <mergeCell ref="F63:F65"/>
    <mergeCell ref="F52:F55"/>
    <mergeCell ref="B60:B62"/>
    <mergeCell ref="E52:E55"/>
    <mergeCell ref="E56:E59"/>
    <mergeCell ref="E60:E62"/>
  </mergeCells>
  <dataValidations count="17">
    <dataValidation type="list" allowBlank="1" showInputMessage="1" showErrorMessage="1" sqref="E7:E8" xr:uid="{00000000-0002-0000-2100-000000000000}">
      <formula1>$D$7:$D$8</formula1>
    </dataValidation>
    <dataValidation type="list" allowBlank="1" showInputMessage="1" showErrorMessage="1" sqref="E9:E11" xr:uid="{00000000-0002-0000-2100-000001000000}">
      <formula1>$D$9:$D$11</formula1>
    </dataValidation>
    <dataValidation type="list" allowBlank="1" showInputMessage="1" showErrorMessage="1" sqref="E12:E15" xr:uid="{00000000-0002-0000-2100-000002000000}">
      <formula1>$D$12:$D$15</formula1>
    </dataValidation>
    <dataValidation type="list" allowBlank="1" showInputMessage="1" showErrorMessage="1" sqref="E16:E19" xr:uid="{00000000-0002-0000-2100-000003000000}">
      <formula1>$D$16:$D$19</formula1>
    </dataValidation>
    <dataValidation type="list" allowBlank="1" showInputMessage="1" showErrorMessage="1" sqref="E20:E23" xr:uid="{00000000-0002-0000-2100-000004000000}">
      <formula1>$D$20:$D$23</formula1>
    </dataValidation>
    <dataValidation type="list" allowBlank="1" showInputMessage="1" showErrorMessage="1" sqref="E24:E27" xr:uid="{00000000-0002-0000-2100-000005000000}">
      <formula1>$D$24:$D$27</formula1>
    </dataValidation>
    <dataValidation type="list" allowBlank="1" showInputMessage="1" showErrorMessage="1" sqref="E28:E30" xr:uid="{00000000-0002-0000-2100-000006000000}">
      <formula1>$D$28:$D$30</formula1>
    </dataValidation>
    <dataValidation type="list" allowBlank="1" showInputMessage="1" showErrorMessage="1" sqref="E31:E33" xr:uid="{00000000-0002-0000-2100-000007000000}">
      <formula1>$D$31:$D$33</formula1>
    </dataValidation>
    <dataValidation type="list" allowBlank="1" showInputMessage="1" showErrorMessage="1" sqref="E35:E37" xr:uid="{00000000-0002-0000-2100-000008000000}">
      <formula1>$D$35:$D$37</formula1>
    </dataValidation>
    <dataValidation type="list" allowBlank="1" showInputMessage="1" showErrorMessage="1" sqref="E38:E41" xr:uid="{00000000-0002-0000-2100-000009000000}">
      <formula1>$D$38:$D$41</formula1>
    </dataValidation>
    <dataValidation type="list" allowBlank="1" showInputMessage="1" showErrorMessage="1" sqref="E42:E43" xr:uid="{00000000-0002-0000-2100-00000A000000}">
      <formula1>$D$42:$D$43</formula1>
    </dataValidation>
    <dataValidation type="list" allowBlank="1" showInputMessage="1" showErrorMessage="1" sqref="E44:E47" xr:uid="{00000000-0002-0000-2100-00000B000000}">
      <formula1>$D$44:$D$47</formula1>
    </dataValidation>
    <dataValidation type="list" allowBlank="1" showInputMessage="1" showErrorMessage="1" sqref="E48:E50" xr:uid="{00000000-0002-0000-2100-00000C000000}">
      <formula1>$D$48:$D$50</formula1>
    </dataValidation>
    <dataValidation type="list" allowBlank="1" showInputMessage="1" showErrorMessage="1" sqref="E52:E55" xr:uid="{00000000-0002-0000-2100-00000D000000}">
      <formula1>$D$52:$D$55</formula1>
    </dataValidation>
    <dataValidation type="list" allowBlank="1" showInputMessage="1" showErrorMessage="1" sqref="E56:E59" xr:uid="{00000000-0002-0000-2100-00000E000000}">
      <formula1>$D$56:$D$59</formula1>
    </dataValidation>
    <dataValidation type="list" allowBlank="1" showInputMessage="1" showErrorMessage="1" sqref="E60:E62" xr:uid="{00000000-0002-0000-2100-00000F000000}">
      <formula1>$D$60:$D$62</formula1>
    </dataValidation>
    <dataValidation type="list" allowBlank="1" showInputMessage="1" showErrorMessage="1" sqref="E63:E65" xr:uid="{00000000-0002-0000-2100-000010000000}">
      <formula1>$D$63:$D$65</formula1>
    </dataValidation>
  </dataValidations>
  <pageMargins left="0.7" right="0.7" top="0.75" bottom="0.75" header="0.3" footer="0.3"/>
  <pageSetup scale="3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tabColor theme="3" tint="0.79998168889431442"/>
    <pageSetUpPr fitToPage="1"/>
  </sheetPr>
  <dimension ref="A1:AF109"/>
  <sheetViews>
    <sheetView showGridLines="0" zoomScale="80" zoomScaleNormal="80" zoomScaleSheetLayoutView="90" workbookViewId="0">
      <selection activeCell="B38" sqref="B38:B41"/>
    </sheetView>
  </sheetViews>
  <sheetFormatPr defaultColWidth="9.08984375" defaultRowHeight="14.5" x14ac:dyDescent="0.35"/>
  <cols>
    <col min="1" max="1" width="3.453125" style="22" bestFit="1" customWidth="1"/>
    <col min="2" max="2" width="63.453125" style="77" customWidth="1"/>
    <col min="3" max="3" width="44.6328125" style="56" customWidth="1"/>
    <col min="4" max="4" width="17" style="56" customWidth="1"/>
    <col min="5" max="5" width="9.54296875" style="22" customWidth="1"/>
    <col min="6" max="6" width="9.54296875" style="22" hidden="1" customWidth="1"/>
    <col min="7" max="7" width="9.54296875" style="22" customWidth="1"/>
    <col min="8" max="8" width="9.08984375" style="22"/>
    <col min="9" max="9" width="13.54296875" style="22" customWidth="1"/>
    <col min="10" max="23" width="9.08984375" style="22"/>
    <col min="24" max="16384" width="9.08984375" style="33"/>
  </cols>
  <sheetData>
    <row r="1" spans="1:32" ht="18.5" x14ac:dyDescent="0.35">
      <c r="B1" s="55" t="s">
        <v>132</v>
      </c>
      <c r="E1" s="178">
        <v>31</v>
      </c>
      <c r="F1" s="178"/>
      <c r="G1" s="178"/>
      <c r="H1" s="606"/>
      <c r="I1" s="606"/>
      <c r="J1" s="606"/>
      <c r="K1" s="600"/>
      <c r="L1" s="600"/>
      <c r="M1" s="600"/>
      <c r="N1" s="600"/>
      <c r="O1" s="600"/>
      <c r="P1" s="600"/>
      <c r="Q1" s="600"/>
      <c r="R1" s="600"/>
      <c r="S1" s="600"/>
      <c r="T1" s="600"/>
      <c r="U1" s="600"/>
      <c r="V1" s="600"/>
      <c r="W1" s="600"/>
      <c r="X1" s="600"/>
      <c r="Y1" s="600"/>
      <c r="Z1" s="600"/>
      <c r="AA1" s="600"/>
      <c r="AB1" s="600"/>
      <c r="AC1" s="600"/>
      <c r="AD1" s="600"/>
      <c r="AE1" s="600"/>
      <c r="AF1" s="600"/>
    </row>
    <row r="2" spans="1:32" ht="25.5" customHeight="1" x14ac:dyDescent="0.35">
      <c r="B2" s="844" t="s">
        <v>659</v>
      </c>
      <c r="C2" s="844"/>
      <c r="D2" s="844"/>
      <c r="E2" s="844"/>
      <c r="F2" s="58"/>
      <c r="G2" s="485"/>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row>
    <row r="3" spans="1:32" ht="159" customHeight="1" x14ac:dyDescent="0.35">
      <c r="B3" s="805" t="s">
        <v>1058</v>
      </c>
      <c r="C3" s="805"/>
      <c r="D3" s="805"/>
      <c r="E3" s="805"/>
      <c r="F3" s="127"/>
      <c r="G3" s="484"/>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row>
    <row r="4" spans="1:32" ht="31.5" customHeight="1" x14ac:dyDescent="0.35">
      <c r="B4" s="804" t="s">
        <v>1050</v>
      </c>
      <c r="C4" s="804"/>
      <c r="D4" s="804"/>
      <c r="E4" s="804"/>
      <c r="F4" s="28">
        <v>0.05</v>
      </c>
      <c r="G4" s="484"/>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row>
    <row r="5" spans="1:32" x14ac:dyDescent="0.35">
      <c r="G5" s="484"/>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row>
    <row r="6" spans="1:32" ht="15.5" x14ac:dyDescent="0.35">
      <c r="B6" s="749" t="s">
        <v>2</v>
      </c>
      <c r="C6" s="750" t="s">
        <v>242</v>
      </c>
      <c r="D6" s="748" t="s">
        <v>18</v>
      </c>
      <c r="E6" s="748" t="s">
        <v>243</v>
      </c>
      <c r="F6" s="59" t="s">
        <v>460</v>
      </c>
      <c r="G6" s="484"/>
      <c r="H6" s="607"/>
      <c r="I6" s="600"/>
      <c r="J6" s="600"/>
      <c r="K6" s="600"/>
      <c r="L6" s="600"/>
      <c r="M6" s="600"/>
      <c r="N6" s="600"/>
      <c r="O6" s="600"/>
      <c r="P6" s="600"/>
      <c r="Q6" s="600"/>
      <c r="R6" s="600"/>
      <c r="S6" s="600"/>
      <c r="T6" s="600"/>
      <c r="U6" s="600"/>
      <c r="V6" s="600"/>
      <c r="W6" s="600"/>
      <c r="X6" s="600"/>
      <c r="Y6" s="600"/>
      <c r="Z6" s="600"/>
      <c r="AA6" s="600"/>
      <c r="AB6" s="600"/>
      <c r="AC6" s="600"/>
      <c r="AD6" s="600"/>
      <c r="AE6" s="600"/>
      <c r="AF6" s="600"/>
    </row>
    <row r="7" spans="1:32" x14ac:dyDescent="0.35">
      <c r="A7" s="61">
        <v>1</v>
      </c>
      <c r="B7" s="905" t="s">
        <v>440</v>
      </c>
      <c r="C7" s="153" t="s">
        <v>0</v>
      </c>
      <c r="D7" s="154">
        <v>0</v>
      </c>
      <c r="E7" s="827"/>
      <c r="F7" s="916">
        <f>MEDIAN($D$7:$D$8)</f>
        <v>25</v>
      </c>
      <c r="G7" s="484"/>
      <c r="H7" s="608"/>
      <c r="I7" s="600"/>
      <c r="J7" s="600"/>
      <c r="K7" s="600"/>
      <c r="L7" s="600"/>
      <c r="M7" s="600"/>
      <c r="N7" s="600"/>
      <c r="O7" s="600"/>
      <c r="P7" s="600"/>
      <c r="Q7" s="600"/>
      <c r="R7" s="600"/>
      <c r="S7" s="600"/>
      <c r="T7" s="600"/>
      <c r="U7" s="600"/>
      <c r="V7" s="600"/>
      <c r="W7" s="600"/>
      <c r="X7" s="600"/>
      <c r="Y7" s="600"/>
      <c r="Z7" s="600"/>
      <c r="AA7" s="600"/>
      <c r="AB7" s="600"/>
      <c r="AC7" s="600"/>
      <c r="AD7" s="600"/>
      <c r="AE7" s="600"/>
      <c r="AF7" s="600"/>
    </row>
    <row r="8" spans="1:32" ht="15" thickBot="1" x14ac:dyDescent="0.4">
      <c r="A8" s="61"/>
      <c r="B8" s="900"/>
      <c r="C8" s="314" t="s">
        <v>1</v>
      </c>
      <c r="D8" s="366">
        <v>50</v>
      </c>
      <c r="E8" s="825"/>
      <c r="F8" s="916"/>
      <c r="G8" s="484"/>
      <c r="H8" s="608"/>
      <c r="I8" s="600"/>
      <c r="J8" s="600"/>
      <c r="K8" s="600"/>
      <c r="L8" s="600"/>
      <c r="M8" s="600"/>
      <c r="N8" s="600"/>
      <c r="O8" s="600"/>
      <c r="P8" s="600"/>
      <c r="Q8" s="600"/>
      <c r="R8" s="600"/>
      <c r="S8" s="600"/>
      <c r="T8" s="600"/>
      <c r="U8" s="600"/>
      <c r="V8" s="600"/>
      <c r="W8" s="600"/>
      <c r="X8" s="600"/>
      <c r="Y8" s="600"/>
      <c r="Z8" s="600"/>
      <c r="AA8" s="600"/>
      <c r="AB8" s="600"/>
      <c r="AC8" s="600"/>
      <c r="AD8" s="600"/>
      <c r="AE8" s="600"/>
      <c r="AF8" s="600"/>
    </row>
    <row r="9" spans="1:32" ht="20.25" customHeight="1" x14ac:dyDescent="0.35">
      <c r="A9" s="61">
        <v>2</v>
      </c>
      <c r="B9" s="921" t="s">
        <v>663</v>
      </c>
      <c r="C9" s="312" t="s">
        <v>0</v>
      </c>
      <c r="D9" s="488">
        <v>0</v>
      </c>
      <c r="E9" s="838"/>
      <c r="F9" s="827">
        <f>MEDIAN($D$9:$D$11)</f>
        <v>10</v>
      </c>
      <c r="G9" s="484"/>
      <c r="H9" s="600"/>
      <c r="I9" s="600"/>
      <c r="J9" s="600"/>
      <c r="K9" s="600"/>
      <c r="L9" s="600"/>
      <c r="M9" s="600"/>
      <c r="N9" s="600"/>
      <c r="O9" s="600"/>
      <c r="P9" s="600"/>
      <c r="Q9" s="600"/>
      <c r="R9" s="600"/>
      <c r="S9" s="600"/>
      <c r="T9" s="600"/>
      <c r="U9" s="600"/>
      <c r="V9" s="600"/>
      <c r="W9" s="600"/>
      <c r="X9" s="600"/>
      <c r="Y9" s="600"/>
      <c r="Z9" s="600"/>
      <c r="AA9" s="600"/>
      <c r="AB9" s="600"/>
      <c r="AC9" s="600"/>
      <c r="AD9" s="600"/>
      <c r="AE9" s="600"/>
      <c r="AF9" s="600"/>
    </row>
    <row r="10" spans="1:32" ht="20.25" customHeight="1" x14ac:dyDescent="0.35">
      <c r="A10" s="61"/>
      <c r="B10" s="864"/>
      <c r="C10" s="69" t="s">
        <v>1</v>
      </c>
      <c r="D10" s="155">
        <v>10</v>
      </c>
      <c r="E10" s="827"/>
      <c r="F10" s="827"/>
      <c r="G10" s="484"/>
      <c r="H10" s="600"/>
      <c r="I10" s="609"/>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row>
    <row r="11" spans="1:32" ht="20.25" customHeight="1" thickBot="1" x14ac:dyDescent="0.4">
      <c r="A11" s="61"/>
      <c r="B11" s="865"/>
      <c r="C11" s="315" t="s">
        <v>38</v>
      </c>
      <c r="D11" s="366">
        <v>10</v>
      </c>
      <c r="E11" s="825"/>
      <c r="F11" s="827"/>
      <c r="G11" s="484"/>
      <c r="H11" s="600"/>
      <c r="I11" s="609"/>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row>
    <row r="12" spans="1:32" ht="15" customHeight="1" x14ac:dyDescent="0.35">
      <c r="A12" s="61">
        <v>3</v>
      </c>
      <c r="B12" s="864" t="s">
        <v>837</v>
      </c>
      <c r="C12" s="483" t="s">
        <v>389</v>
      </c>
      <c r="D12" s="227">
        <v>0</v>
      </c>
      <c r="E12" s="910"/>
      <c r="F12" s="906">
        <f>MEDIAN($D$12:$D$15)</f>
        <v>25</v>
      </c>
      <c r="G12" s="484"/>
      <c r="H12" s="61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row>
    <row r="13" spans="1:32" ht="16.5" customHeight="1" x14ac:dyDescent="0.35">
      <c r="A13" s="61"/>
      <c r="B13" s="864"/>
      <c r="C13" s="156" t="s">
        <v>388</v>
      </c>
      <c r="D13" s="157">
        <v>20</v>
      </c>
      <c r="E13" s="910"/>
      <c r="F13" s="907"/>
      <c r="G13" s="484"/>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row>
    <row r="14" spans="1:32" x14ac:dyDescent="0.35">
      <c r="A14" s="61"/>
      <c r="B14" s="864"/>
      <c r="C14" s="84" t="s">
        <v>1</v>
      </c>
      <c r="D14" s="70">
        <v>30</v>
      </c>
      <c r="E14" s="910"/>
      <c r="F14" s="907"/>
      <c r="G14" s="484"/>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row>
    <row r="15" spans="1:32" ht="15" thickBot="1" x14ac:dyDescent="0.4">
      <c r="A15" s="61"/>
      <c r="B15" s="865"/>
      <c r="C15" s="319" t="s">
        <v>38</v>
      </c>
      <c r="D15" s="354">
        <v>30</v>
      </c>
      <c r="E15" s="915"/>
      <c r="F15" s="908"/>
      <c r="G15" s="484"/>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row>
    <row r="16" spans="1:32" ht="13.5" customHeight="1" x14ac:dyDescent="0.35">
      <c r="A16" s="61">
        <v>4</v>
      </c>
      <c r="B16" s="899" t="s">
        <v>631</v>
      </c>
      <c r="C16" s="224" t="s">
        <v>7</v>
      </c>
      <c r="D16" s="157">
        <v>0</v>
      </c>
      <c r="E16" s="817"/>
      <c r="F16" s="822">
        <f>MEDIAN($D$16:$D$19)</f>
        <v>5</v>
      </c>
      <c r="G16" s="484"/>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row>
    <row r="17" spans="1:32" x14ac:dyDescent="0.35">
      <c r="A17" s="61"/>
      <c r="B17" s="899"/>
      <c r="C17" s="137" t="s">
        <v>8</v>
      </c>
      <c r="D17" s="138">
        <v>10</v>
      </c>
      <c r="E17" s="817"/>
      <c r="F17" s="817"/>
      <c r="G17" s="484"/>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row>
    <row r="18" spans="1:32" x14ac:dyDescent="0.35">
      <c r="A18" s="61"/>
      <c r="B18" s="899"/>
      <c r="C18" s="63" t="s">
        <v>6</v>
      </c>
      <c r="D18" s="139">
        <v>15</v>
      </c>
      <c r="E18" s="817"/>
      <c r="F18" s="817"/>
      <c r="G18" s="484"/>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row>
    <row r="19" spans="1:32" ht="21" customHeight="1" thickBot="1" x14ac:dyDescent="0.4">
      <c r="A19" s="61"/>
      <c r="B19" s="900"/>
      <c r="C19" s="363" t="s">
        <v>387</v>
      </c>
      <c r="D19" s="364">
        <v>0</v>
      </c>
      <c r="E19" s="818"/>
      <c r="F19" s="824"/>
      <c r="G19" s="484"/>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row>
    <row r="20" spans="1:32" x14ac:dyDescent="0.35">
      <c r="A20" s="61">
        <v>5</v>
      </c>
      <c r="B20" s="899" t="s">
        <v>666</v>
      </c>
      <c r="C20" s="350" t="s">
        <v>7</v>
      </c>
      <c r="D20" s="139">
        <v>0</v>
      </c>
      <c r="E20" s="817"/>
      <c r="F20" s="912">
        <f>MEDIAN($D$20:$D$23)</f>
        <v>5</v>
      </c>
      <c r="G20" s="484"/>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row>
    <row r="21" spans="1:32" x14ac:dyDescent="0.35">
      <c r="A21" s="61"/>
      <c r="B21" s="899"/>
      <c r="C21" s="137" t="s">
        <v>8</v>
      </c>
      <c r="D21" s="138">
        <v>10</v>
      </c>
      <c r="E21" s="817"/>
      <c r="F21" s="913"/>
      <c r="G21" s="484"/>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c r="AF21" s="600"/>
    </row>
    <row r="22" spans="1:32" x14ac:dyDescent="0.35">
      <c r="A22" s="61"/>
      <c r="B22" s="899"/>
      <c r="C22" s="63" t="s">
        <v>6</v>
      </c>
      <c r="D22" s="138">
        <v>15</v>
      </c>
      <c r="E22" s="817"/>
      <c r="F22" s="913"/>
      <c r="G22" s="484"/>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c r="AF22" s="600"/>
    </row>
    <row r="23" spans="1:32" ht="15" thickBot="1" x14ac:dyDescent="0.4">
      <c r="A23" s="61"/>
      <c r="B23" s="900"/>
      <c r="C23" s="363" t="s">
        <v>387</v>
      </c>
      <c r="D23" s="364">
        <v>0</v>
      </c>
      <c r="E23" s="818"/>
      <c r="F23" s="914"/>
      <c r="G23" s="484"/>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row>
    <row r="24" spans="1:32" x14ac:dyDescent="0.35">
      <c r="A24" s="61">
        <v>6</v>
      </c>
      <c r="B24" s="899" t="s">
        <v>632</v>
      </c>
      <c r="C24" s="137" t="s">
        <v>7</v>
      </c>
      <c r="D24" s="330">
        <v>0</v>
      </c>
      <c r="E24" s="817"/>
      <c r="F24" s="822">
        <f>MEDIAN($D$24:$D$27)</f>
        <v>5</v>
      </c>
      <c r="G24" s="484"/>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c r="AF24" s="600"/>
    </row>
    <row r="25" spans="1:32" x14ac:dyDescent="0.35">
      <c r="A25" s="61"/>
      <c r="B25" s="899"/>
      <c r="C25" s="63" t="s">
        <v>8</v>
      </c>
      <c r="D25" s="138">
        <v>10</v>
      </c>
      <c r="E25" s="817"/>
      <c r="F25" s="817"/>
      <c r="G25" s="484"/>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row>
    <row r="26" spans="1:32" x14ac:dyDescent="0.35">
      <c r="A26" s="61"/>
      <c r="B26" s="899"/>
      <c r="C26" s="63" t="s">
        <v>6</v>
      </c>
      <c r="D26" s="138">
        <v>15</v>
      </c>
      <c r="E26" s="817"/>
      <c r="F26" s="817"/>
      <c r="G26" s="484"/>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row>
    <row r="27" spans="1:32" ht="15" thickBot="1" x14ac:dyDescent="0.4">
      <c r="A27" s="61"/>
      <c r="B27" s="900"/>
      <c r="C27" s="363" t="s">
        <v>387</v>
      </c>
      <c r="D27" s="365">
        <v>0</v>
      </c>
      <c r="E27" s="818"/>
      <c r="F27" s="824"/>
      <c r="G27" s="484"/>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row>
    <row r="28" spans="1:32" x14ac:dyDescent="0.35">
      <c r="A28" s="61">
        <v>7</v>
      </c>
      <c r="B28" s="815" t="s">
        <v>441</v>
      </c>
      <c r="C28" s="137" t="s">
        <v>7</v>
      </c>
      <c r="D28" s="349">
        <v>0</v>
      </c>
      <c r="E28" s="817"/>
      <c r="F28" s="912">
        <f>MEDIAN($D$28:$D$30)</f>
        <v>50</v>
      </c>
      <c r="G28" s="484"/>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c r="AF28" s="600"/>
    </row>
    <row r="29" spans="1:32" x14ac:dyDescent="0.35">
      <c r="A29" s="61"/>
      <c r="B29" s="815"/>
      <c r="C29" s="63" t="s">
        <v>8</v>
      </c>
      <c r="D29" s="330">
        <v>50</v>
      </c>
      <c r="E29" s="817"/>
      <c r="F29" s="913"/>
      <c r="G29" s="484"/>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row>
    <row r="30" spans="1:32" ht="15" thickBot="1" x14ac:dyDescent="0.4">
      <c r="A30" s="61"/>
      <c r="B30" s="816"/>
      <c r="C30" s="363" t="s">
        <v>6</v>
      </c>
      <c r="D30" s="320">
        <v>100</v>
      </c>
      <c r="E30" s="818"/>
      <c r="F30" s="914"/>
      <c r="G30" s="484"/>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row>
    <row r="31" spans="1:32" ht="15.75" customHeight="1" x14ac:dyDescent="0.35">
      <c r="A31" s="61">
        <v>8</v>
      </c>
      <c r="B31" s="815" t="s">
        <v>442</v>
      </c>
      <c r="C31" s="137" t="s">
        <v>7</v>
      </c>
      <c r="D31" s="349">
        <v>0</v>
      </c>
      <c r="E31" s="817"/>
      <c r="F31" s="822">
        <f>MEDIAN($D$31:$D$33)</f>
        <v>10</v>
      </c>
      <c r="G31" s="484"/>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c r="AF31" s="600"/>
    </row>
    <row r="32" spans="1:32" x14ac:dyDescent="0.35">
      <c r="A32" s="61"/>
      <c r="B32" s="815"/>
      <c r="C32" s="131" t="s">
        <v>8</v>
      </c>
      <c r="D32" s="322">
        <v>10</v>
      </c>
      <c r="E32" s="817"/>
      <c r="F32" s="817"/>
      <c r="G32" s="484"/>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row>
    <row r="33" spans="1:32" ht="15" thickBot="1" x14ac:dyDescent="0.4">
      <c r="A33" s="61"/>
      <c r="B33" s="816"/>
      <c r="C33" s="343" t="s">
        <v>6</v>
      </c>
      <c r="D33" s="320">
        <v>20</v>
      </c>
      <c r="E33" s="818"/>
      <c r="F33" s="824"/>
      <c r="G33" s="484"/>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c r="AF33" s="600"/>
    </row>
    <row r="34" spans="1:32" ht="15" thickBot="1" x14ac:dyDescent="0.4">
      <c r="A34" s="61"/>
      <c r="B34" s="362"/>
      <c r="C34" s="21"/>
      <c r="D34" s="472" t="s">
        <v>921</v>
      </c>
      <c r="E34" s="597">
        <f>SUM(E7:E33)</f>
        <v>0</v>
      </c>
      <c r="F34" s="159">
        <f>SUM(F7:F33)</f>
        <v>135</v>
      </c>
      <c r="G34" s="484"/>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c r="AF34" s="600"/>
    </row>
    <row r="35" spans="1:32" x14ac:dyDescent="0.35">
      <c r="A35" s="61">
        <v>9</v>
      </c>
      <c r="B35" s="868" t="s">
        <v>430</v>
      </c>
      <c r="C35" s="146" t="s">
        <v>382</v>
      </c>
      <c r="D35" s="143">
        <v>40</v>
      </c>
      <c r="E35" s="827"/>
      <c r="F35" s="914">
        <f>MEDIAN($D$35:$D$37)</f>
        <v>20</v>
      </c>
      <c r="G35" s="484"/>
      <c r="H35" s="611"/>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c r="AF35" s="600"/>
    </row>
    <row r="36" spans="1:32" x14ac:dyDescent="0.35">
      <c r="A36" s="61"/>
      <c r="B36" s="819"/>
      <c r="C36" s="160" t="s">
        <v>135</v>
      </c>
      <c r="D36" s="161">
        <v>20</v>
      </c>
      <c r="E36" s="827"/>
      <c r="F36" s="916"/>
      <c r="G36" s="484"/>
      <c r="H36" s="611"/>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row>
    <row r="37" spans="1:32" ht="15" thickBot="1" x14ac:dyDescent="0.4">
      <c r="A37" s="61"/>
      <c r="B37" s="820"/>
      <c r="C37" s="352" t="s">
        <v>136</v>
      </c>
      <c r="D37" s="361">
        <v>0</v>
      </c>
      <c r="E37" s="825"/>
      <c r="F37" s="916"/>
      <c r="G37" s="484"/>
      <c r="H37" s="611"/>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row>
    <row r="38" spans="1:32" x14ac:dyDescent="0.35">
      <c r="A38" s="61">
        <v>10</v>
      </c>
      <c r="B38" s="864" t="s">
        <v>443</v>
      </c>
      <c r="C38" s="360" t="s">
        <v>381</v>
      </c>
      <c r="D38" s="162">
        <v>0</v>
      </c>
      <c r="E38" s="824"/>
      <c r="F38" s="916">
        <f>MEDIAN($D$38:$D$41)</f>
        <v>30</v>
      </c>
      <c r="G38" s="484"/>
      <c r="H38" s="611"/>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row>
    <row r="39" spans="1:32" x14ac:dyDescent="0.35">
      <c r="A39" s="61"/>
      <c r="B39" s="864"/>
      <c r="C39" s="144" t="s">
        <v>380</v>
      </c>
      <c r="D39" s="147">
        <v>20</v>
      </c>
      <c r="E39" s="827"/>
      <c r="F39" s="916"/>
      <c r="G39" s="484"/>
      <c r="H39" s="611"/>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row>
    <row r="40" spans="1:32" x14ac:dyDescent="0.35">
      <c r="A40" s="61"/>
      <c r="B40" s="864"/>
      <c r="C40" s="125" t="s">
        <v>379</v>
      </c>
      <c r="D40" s="161">
        <v>40</v>
      </c>
      <c r="E40" s="827"/>
      <c r="F40" s="916"/>
      <c r="G40" s="484"/>
      <c r="H40" s="611"/>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row>
    <row r="41" spans="1:32" ht="15" thickBot="1" x14ac:dyDescent="0.4">
      <c r="A41" s="61"/>
      <c r="B41" s="865"/>
      <c r="C41" s="358" t="s">
        <v>38</v>
      </c>
      <c r="D41" s="361">
        <v>40</v>
      </c>
      <c r="E41" s="825"/>
      <c r="F41" s="916"/>
      <c r="G41" s="484"/>
      <c r="H41" s="611"/>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row>
    <row r="42" spans="1:32" ht="21.75" customHeight="1" x14ac:dyDescent="0.35">
      <c r="A42" s="61">
        <v>11</v>
      </c>
      <c r="B42" s="864" t="s">
        <v>432</v>
      </c>
      <c r="C42" s="169" t="s">
        <v>0</v>
      </c>
      <c r="D42" s="162">
        <v>0</v>
      </c>
      <c r="E42" s="817"/>
      <c r="F42" s="913">
        <f>MEDIAN($D$42:$D$43)</f>
        <v>25</v>
      </c>
      <c r="G42" s="484"/>
      <c r="H42" s="611"/>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row>
    <row r="43" spans="1:32" ht="26.25" customHeight="1" thickBot="1" x14ac:dyDescent="0.4">
      <c r="A43" s="61"/>
      <c r="B43" s="865"/>
      <c r="C43" s="314" t="s">
        <v>1</v>
      </c>
      <c r="D43" s="355">
        <v>50</v>
      </c>
      <c r="E43" s="818"/>
      <c r="F43" s="914"/>
      <c r="G43" s="484"/>
      <c r="H43" s="611"/>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c r="AF43" s="600"/>
    </row>
    <row r="44" spans="1:32" x14ac:dyDescent="0.35">
      <c r="A44" s="61">
        <v>12</v>
      </c>
      <c r="B44" s="899" t="s">
        <v>448</v>
      </c>
      <c r="C44" s="144" t="s">
        <v>0</v>
      </c>
      <c r="D44" s="370">
        <v>0</v>
      </c>
      <c r="E44" s="911"/>
      <c r="F44" s="920">
        <f>MEDIAN($D$44:$D$46)</f>
        <v>20</v>
      </c>
      <c r="G44" s="484"/>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row>
    <row r="45" spans="1:32" x14ac:dyDescent="0.35">
      <c r="A45" s="61"/>
      <c r="B45" s="899"/>
      <c r="C45" s="156" t="s">
        <v>665</v>
      </c>
      <c r="D45" s="339">
        <v>20</v>
      </c>
      <c r="E45" s="917"/>
      <c r="F45" s="920"/>
      <c r="G45" s="484"/>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row>
    <row r="46" spans="1:32" ht="29.25" customHeight="1" thickBot="1" x14ac:dyDescent="0.4">
      <c r="A46" s="61"/>
      <c r="B46" s="900"/>
      <c r="C46" s="314" t="s">
        <v>1</v>
      </c>
      <c r="D46" s="366">
        <v>50</v>
      </c>
      <c r="E46" s="919"/>
      <c r="F46" s="920"/>
      <c r="G46" s="484"/>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row>
    <row r="47" spans="1:32" x14ac:dyDescent="0.35">
      <c r="A47" s="61">
        <v>13</v>
      </c>
      <c r="B47" s="819" t="s">
        <v>444</v>
      </c>
      <c r="C47" s="360" t="s">
        <v>378</v>
      </c>
      <c r="D47" s="162">
        <v>50</v>
      </c>
      <c r="E47" s="911"/>
      <c r="F47" s="920">
        <f>MEDIAN($D$47:$D$50)</f>
        <v>37.5</v>
      </c>
      <c r="G47" s="484"/>
      <c r="H47" s="611"/>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row>
    <row r="48" spans="1:32" x14ac:dyDescent="0.35">
      <c r="A48" s="61"/>
      <c r="B48" s="819"/>
      <c r="C48" s="144" t="s">
        <v>377</v>
      </c>
      <c r="D48" s="164">
        <v>25</v>
      </c>
      <c r="E48" s="917"/>
      <c r="F48" s="920"/>
      <c r="G48" s="484"/>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row>
    <row r="49" spans="1:32" x14ac:dyDescent="0.35">
      <c r="A49" s="61"/>
      <c r="B49" s="819"/>
      <c r="C49" s="160" t="s">
        <v>48</v>
      </c>
      <c r="D49" s="164">
        <v>0</v>
      </c>
      <c r="E49" s="917"/>
      <c r="F49" s="920"/>
      <c r="G49" s="484"/>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c r="AF49" s="600"/>
    </row>
    <row r="50" spans="1:32" ht="13.5" customHeight="1" thickBot="1" x14ac:dyDescent="0.4">
      <c r="A50" s="61"/>
      <c r="B50" s="820"/>
      <c r="C50" s="352" t="s">
        <v>38</v>
      </c>
      <c r="D50" s="367">
        <v>50</v>
      </c>
      <c r="E50" s="919"/>
      <c r="F50" s="920"/>
      <c r="G50" s="484"/>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row>
    <row r="51" spans="1:32" ht="14.25" customHeight="1" x14ac:dyDescent="0.35">
      <c r="A51" s="22">
        <v>14</v>
      </c>
      <c r="B51" s="899" t="s">
        <v>447</v>
      </c>
      <c r="C51" s="224" t="s">
        <v>7</v>
      </c>
      <c r="D51" s="80">
        <v>30</v>
      </c>
      <c r="E51" s="910"/>
      <c r="F51" s="906">
        <f>MEDIAN($D$51:$D$53)</f>
        <v>20</v>
      </c>
      <c r="G51" s="484"/>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row>
    <row r="52" spans="1:32" x14ac:dyDescent="0.35">
      <c r="B52" s="899"/>
      <c r="C52" s="333" t="s">
        <v>8</v>
      </c>
      <c r="D52" s="73">
        <v>20</v>
      </c>
      <c r="E52" s="910"/>
      <c r="F52" s="907"/>
      <c r="G52" s="484"/>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row>
    <row r="53" spans="1:32" ht="15" thickBot="1" x14ac:dyDescent="0.4">
      <c r="B53" s="900"/>
      <c r="C53" s="319" t="s">
        <v>6</v>
      </c>
      <c r="D53" s="321">
        <v>0</v>
      </c>
      <c r="E53" s="915"/>
      <c r="F53" s="908"/>
      <c r="G53" s="484"/>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row>
    <row r="54" spans="1:32" ht="15" thickBot="1" x14ac:dyDescent="0.4">
      <c r="A54" s="61"/>
      <c r="B54" s="369"/>
      <c r="C54" s="130"/>
      <c r="D54" s="368" t="s">
        <v>871</v>
      </c>
      <c r="E54" s="597">
        <f>SUM(E35:E53)</f>
        <v>0</v>
      </c>
      <c r="F54" s="163">
        <f>SUM(F35:F53)</f>
        <v>152.5</v>
      </c>
      <c r="G54" s="484"/>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c r="AF54" s="600"/>
    </row>
    <row r="55" spans="1:32" x14ac:dyDescent="0.35">
      <c r="A55" s="22">
        <v>15</v>
      </c>
      <c r="B55" s="905" t="s">
        <v>445</v>
      </c>
      <c r="C55" s="329" t="s">
        <v>0</v>
      </c>
      <c r="D55" s="136">
        <v>0</v>
      </c>
      <c r="E55" s="909"/>
      <c r="F55" s="909">
        <f>MEDIAN($D$55:$D$58)</f>
        <v>20</v>
      </c>
      <c r="G55" s="484"/>
      <c r="H55" s="612"/>
      <c r="I55" s="600"/>
      <c r="J55" s="600"/>
      <c r="K55" s="600"/>
      <c r="L55" s="600"/>
      <c r="M55" s="600"/>
      <c r="N55" s="600"/>
      <c r="O55" s="600"/>
      <c r="P55" s="600"/>
      <c r="Q55" s="600"/>
      <c r="R55" s="600"/>
      <c r="S55" s="600"/>
      <c r="T55" s="600"/>
      <c r="U55" s="600"/>
      <c r="V55" s="600"/>
      <c r="W55" s="600"/>
      <c r="X55" s="600"/>
      <c r="Y55" s="600"/>
      <c r="Z55" s="600"/>
      <c r="AA55" s="600"/>
      <c r="AB55" s="600"/>
      <c r="AC55" s="600"/>
      <c r="AD55" s="600"/>
      <c r="AE55" s="600"/>
      <c r="AF55" s="600"/>
    </row>
    <row r="56" spans="1:32" x14ac:dyDescent="0.35">
      <c r="B56" s="899"/>
      <c r="C56" s="156" t="s">
        <v>1</v>
      </c>
      <c r="D56" s="70">
        <v>40</v>
      </c>
      <c r="E56" s="910"/>
      <c r="F56" s="910"/>
      <c r="G56" s="484"/>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c r="AF56" s="600"/>
    </row>
    <row r="57" spans="1:32" x14ac:dyDescent="0.35">
      <c r="B57" s="899"/>
      <c r="C57" s="156" t="s">
        <v>38</v>
      </c>
      <c r="D57" s="70">
        <v>40</v>
      </c>
      <c r="E57" s="910"/>
      <c r="F57" s="910"/>
      <c r="G57" s="484"/>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c r="AF57" s="600"/>
    </row>
    <row r="58" spans="1:32" ht="15" thickBot="1" x14ac:dyDescent="0.4">
      <c r="B58" s="900"/>
      <c r="C58" s="319" t="s">
        <v>385</v>
      </c>
      <c r="D58" s="321">
        <v>0</v>
      </c>
      <c r="E58" s="915"/>
      <c r="F58" s="911"/>
      <c r="G58" s="484"/>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c r="AF58" s="600"/>
    </row>
    <row r="59" spans="1:32" ht="14.25" customHeight="1" x14ac:dyDescent="0.35">
      <c r="A59" s="22">
        <v>16</v>
      </c>
      <c r="B59" s="899" t="s">
        <v>446</v>
      </c>
      <c r="C59" s="333" t="s">
        <v>384</v>
      </c>
      <c r="D59" s="227">
        <v>0</v>
      </c>
      <c r="E59" s="910"/>
      <c r="F59" s="906">
        <f>MEDIAN($D$59:$D$62)</f>
        <v>40</v>
      </c>
      <c r="G59" s="484"/>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c r="AF59" s="600"/>
    </row>
    <row r="60" spans="1:32" x14ac:dyDescent="0.35">
      <c r="B60" s="899"/>
      <c r="C60" s="84" t="s">
        <v>383</v>
      </c>
      <c r="D60" s="70">
        <v>30</v>
      </c>
      <c r="E60" s="910"/>
      <c r="F60" s="907"/>
      <c r="G60" s="484"/>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c r="AF60" s="600"/>
    </row>
    <row r="61" spans="1:32" x14ac:dyDescent="0.35">
      <c r="B61" s="899"/>
      <c r="C61" s="84" t="s">
        <v>4</v>
      </c>
      <c r="D61" s="70">
        <v>50</v>
      </c>
      <c r="E61" s="910"/>
      <c r="F61" s="907"/>
      <c r="G61" s="484"/>
      <c r="H61" s="600"/>
      <c r="I61" s="600"/>
      <c r="J61" s="600"/>
      <c r="K61" s="600"/>
      <c r="L61" s="600"/>
      <c r="M61" s="600"/>
      <c r="N61" s="600"/>
      <c r="O61" s="600"/>
      <c r="P61" s="600"/>
      <c r="Q61" s="600"/>
      <c r="R61" s="600"/>
      <c r="S61" s="600"/>
      <c r="T61" s="600"/>
      <c r="U61" s="600"/>
      <c r="V61" s="600"/>
      <c r="W61" s="600"/>
      <c r="X61" s="600"/>
      <c r="Y61" s="600"/>
      <c r="Z61" s="600"/>
      <c r="AA61" s="600"/>
      <c r="AB61" s="600"/>
      <c r="AC61" s="600"/>
      <c r="AD61" s="600"/>
      <c r="AE61" s="600"/>
      <c r="AF61" s="600"/>
    </row>
    <row r="62" spans="1:32" ht="15" thickBot="1" x14ac:dyDescent="0.4">
      <c r="B62" s="900"/>
      <c r="C62" s="319" t="s">
        <v>38</v>
      </c>
      <c r="D62" s="354">
        <v>50</v>
      </c>
      <c r="E62" s="915"/>
      <c r="F62" s="908"/>
      <c r="G62" s="484"/>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c r="AF62" s="600"/>
    </row>
    <row r="63" spans="1:32" x14ac:dyDescent="0.35">
      <c r="A63" s="22">
        <v>17</v>
      </c>
      <c r="B63" s="903" t="s">
        <v>923</v>
      </c>
      <c r="C63" s="144" t="s">
        <v>0</v>
      </c>
      <c r="D63" s="157">
        <v>0</v>
      </c>
      <c r="E63" s="910"/>
      <c r="F63" s="909">
        <f>MEDIAN($D$63:$D$65)</f>
        <v>30</v>
      </c>
      <c r="G63" s="484"/>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c r="AF63" s="600"/>
    </row>
    <row r="64" spans="1:32" ht="16.5" customHeight="1" x14ac:dyDescent="0.35">
      <c r="B64" s="903"/>
      <c r="C64" s="300" t="s">
        <v>665</v>
      </c>
      <c r="D64" s="73">
        <v>30</v>
      </c>
      <c r="E64" s="910"/>
      <c r="F64" s="910"/>
      <c r="G64" s="484"/>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c r="AF64" s="600"/>
    </row>
    <row r="65" spans="1:32" ht="15" thickBot="1" x14ac:dyDescent="0.4">
      <c r="B65" s="904"/>
      <c r="C65" s="352" t="s">
        <v>1</v>
      </c>
      <c r="D65" s="321">
        <v>50</v>
      </c>
      <c r="E65" s="915"/>
      <c r="F65" s="911"/>
      <c r="G65" s="484"/>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600"/>
      <c r="AF65" s="600"/>
    </row>
    <row r="66" spans="1:32" ht="14.25" customHeight="1" x14ac:dyDescent="0.35">
      <c r="A66" s="22">
        <v>18</v>
      </c>
      <c r="B66" s="903" t="s">
        <v>922</v>
      </c>
      <c r="C66" s="333" t="s">
        <v>0</v>
      </c>
      <c r="D66" s="157">
        <v>20</v>
      </c>
      <c r="E66" s="817"/>
      <c r="F66" s="912">
        <f>MEDIAN($D$66:$D$68)</f>
        <v>20</v>
      </c>
      <c r="G66" s="484"/>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c r="AF66" s="600"/>
    </row>
    <row r="67" spans="1:32" x14ac:dyDescent="0.35">
      <c r="B67" s="903"/>
      <c r="C67" s="84" t="s">
        <v>1</v>
      </c>
      <c r="D67" s="155">
        <v>0</v>
      </c>
      <c r="E67" s="817"/>
      <c r="F67" s="913"/>
      <c r="G67" s="484"/>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c r="AF67" s="600"/>
    </row>
    <row r="68" spans="1:32" ht="21.75" customHeight="1" thickBot="1" x14ac:dyDescent="0.4">
      <c r="B68" s="904"/>
      <c r="C68" s="319" t="s">
        <v>38</v>
      </c>
      <c r="D68" s="354">
        <v>20</v>
      </c>
      <c r="E68" s="818"/>
      <c r="F68" s="914"/>
      <c r="G68" s="484"/>
      <c r="H68" s="613"/>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c r="AF68" s="600"/>
    </row>
    <row r="69" spans="1:32" ht="15" thickBot="1" x14ac:dyDescent="0.4">
      <c r="B69" s="76"/>
      <c r="C69" s="150"/>
      <c r="D69" s="149" t="s">
        <v>872</v>
      </c>
      <c r="E69" s="597">
        <f>SUM(E55:E68)</f>
        <v>0</v>
      </c>
      <c r="F69" s="151">
        <f>SUM(F55:F68)</f>
        <v>110</v>
      </c>
      <c r="G69" s="484"/>
      <c r="H69" s="613"/>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c r="AF69" s="600"/>
    </row>
    <row r="70" spans="1:32" ht="15" thickBot="1" x14ac:dyDescent="0.4">
      <c r="B70" s="76"/>
      <c r="C70" s="141"/>
      <c r="D70" s="74" t="s">
        <v>108</v>
      </c>
      <c r="E70" s="597">
        <f>SUM(E34,E54,E69)</f>
        <v>0</v>
      </c>
      <c r="F70" s="75">
        <f>SUM(F34,F54,F69)</f>
        <v>397.5</v>
      </c>
      <c r="G70" s="484"/>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c r="AF70" s="600"/>
    </row>
    <row r="71" spans="1:32" s="589" customFormat="1" ht="75" customHeight="1" x14ac:dyDescent="0.35">
      <c r="A71" s="22"/>
      <c r="B71" s="76"/>
      <c r="C71" s="56"/>
      <c r="D71" s="56"/>
      <c r="E71" s="22"/>
      <c r="F71" s="22"/>
      <c r="G71" s="22"/>
      <c r="H71" s="600"/>
      <c r="I71" s="600"/>
      <c r="J71" s="600"/>
      <c r="K71" s="605"/>
      <c r="L71" s="605"/>
      <c r="M71" s="605"/>
      <c r="N71" s="605"/>
      <c r="O71" s="605"/>
      <c r="P71" s="605"/>
      <c r="Q71" s="605"/>
      <c r="R71" s="605"/>
      <c r="S71" s="605"/>
      <c r="T71" s="605"/>
      <c r="U71" s="605"/>
      <c r="V71" s="605"/>
      <c r="W71" s="605"/>
      <c r="X71" s="605"/>
      <c r="Y71" s="605"/>
      <c r="Z71" s="605"/>
      <c r="AA71" s="605"/>
      <c r="AB71" s="605"/>
      <c r="AC71" s="605"/>
      <c r="AD71" s="605"/>
      <c r="AE71" s="605"/>
      <c r="AF71" s="605"/>
    </row>
    <row r="72" spans="1:32" ht="13.5" customHeight="1" x14ac:dyDescent="0.35">
      <c r="A72" s="602"/>
      <c r="B72" s="600"/>
      <c r="C72" s="600"/>
      <c r="D72" s="600"/>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c r="AD72" s="600"/>
      <c r="AE72" s="600"/>
      <c r="AF72" s="600"/>
    </row>
    <row r="73" spans="1:32" x14ac:dyDescent="0.35">
      <c r="A73" s="602"/>
      <c r="B73" s="600"/>
      <c r="C73" s="600"/>
      <c r="D73" s="600"/>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c r="AF73" s="600"/>
    </row>
    <row r="74" spans="1:32" x14ac:dyDescent="0.35">
      <c r="A74" s="602"/>
      <c r="B74" s="600"/>
      <c r="C74" s="600"/>
      <c r="D74" s="600"/>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c r="AD74" s="600"/>
      <c r="AE74" s="600"/>
      <c r="AF74" s="600"/>
    </row>
    <row r="75" spans="1:32" ht="21" customHeight="1" x14ac:dyDescent="0.35">
      <c r="A75" s="602"/>
      <c r="B75" s="600"/>
      <c r="C75" s="600"/>
      <c r="D75" s="600"/>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c r="AD75" s="600"/>
      <c r="AE75" s="600"/>
      <c r="AF75" s="600"/>
    </row>
    <row r="76" spans="1:32" x14ac:dyDescent="0.35">
      <c r="A76" s="602"/>
      <c r="B76" s="600"/>
      <c r="C76" s="600"/>
      <c r="D76" s="600"/>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row>
    <row r="77" spans="1:32" x14ac:dyDescent="0.35">
      <c r="A77" s="602"/>
      <c r="B77" s="600"/>
      <c r="C77" s="600"/>
      <c r="D77" s="600"/>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row>
    <row r="78" spans="1:32" x14ac:dyDescent="0.35">
      <c r="A78" s="602"/>
      <c r="B78" s="600"/>
      <c r="C78" s="600"/>
      <c r="D78" s="600"/>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c r="AD78" s="600"/>
      <c r="AE78" s="600"/>
      <c r="AF78" s="600"/>
    </row>
    <row r="79" spans="1:32" x14ac:dyDescent="0.35">
      <c r="A79" s="602"/>
      <c r="B79" s="600"/>
      <c r="C79" s="600"/>
      <c r="D79" s="600"/>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c r="AD79" s="600"/>
      <c r="AE79" s="600"/>
      <c r="AF79" s="600"/>
    </row>
    <row r="80" spans="1:32" x14ac:dyDescent="0.35">
      <c r="A80" s="602"/>
      <c r="B80" s="600"/>
      <c r="C80" s="600"/>
      <c r="D80" s="600"/>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row>
    <row r="81" spans="1:32" x14ac:dyDescent="0.35">
      <c r="A81" s="602"/>
      <c r="B81" s="600"/>
      <c r="C81" s="600"/>
      <c r="D81" s="600"/>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c r="AF81" s="600"/>
    </row>
    <row r="82" spans="1:32" x14ac:dyDescent="0.35">
      <c r="A82" s="602"/>
      <c r="B82" s="600"/>
      <c r="C82" s="600"/>
      <c r="D82" s="600"/>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c r="AD82" s="600"/>
      <c r="AE82" s="600"/>
      <c r="AF82" s="600"/>
    </row>
    <row r="83" spans="1:32" x14ac:dyDescent="0.35">
      <c r="A83" s="602"/>
      <c r="B83" s="600"/>
      <c r="C83" s="600"/>
      <c r="D83" s="600"/>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c r="AD83" s="600"/>
      <c r="AE83" s="600"/>
      <c r="AF83" s="600"/>
    </row>
    <row r="84" spans="1:32" ht="13.5" customHeight="1" x14ac:dyDescent="0.35">
      <c r="A84" s="602"/>
      <c r="B84" s="600"/>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c r="AD84" s="600"/>
      <c r="AE84" s="600"/>
      <c r="AF84" s="600"/>
    </row>
    <row r="85" spans="1:32" x14ac:dyDescent="0.35">
      <c r="A85" s="602"/>
      <c r="B85" s="600"/>
      <c r="C85" s="600"/>
      <c r="D85" s="600"/>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c r="AF85" s="600"/>
    </row>
    <row r="86" spans="1:32" x14ac:dyDescent="0.35">
      <c r="A86" s="602"/>
      <c r="B86" s="600"/>
      <c r="C86" s="600"/>
      <c r="D86" s="600"/>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c r="AD86" s="600"/>
      <c r="AE86" s="600"/>
      <c r="AF86" s="600"/>
    </row>
    <row r="87" spans="1:32" ht="21" customHeight="1" x14ac:dyDescent="0.35">
      <c r="A87" s="602"/>
      <c r="B87" s="600"/>
      <c r="C87" s="600"/>
      <c r="D87" s="600"/>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c r="AD87" s="600"/>
      <c r="AE87" s="600"/>
      <c r="AF87" s="600"/>
    </row>
    <row r="88" spans="1:32" x14ac:dyDescent="0.35">
      <c r="A88" s="602"/>
      <c r="B88" s="600"/>
      <c r="C88" s="600"/>
      <c r="D88" s="600"/>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row>
    <row r="89" spans="1:32" x14ac:dyDescent="0.35">
      <c r="A89" s="602"/>
      <c r="B89" s="600"/>
      <c r="C89" s="600"/>
      <c r="D89" s="600"/>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c r="AD89" s="600"/>
      <c r="AE89" s="600"/>
      <c r="AF89" s="600"/>
    </row>
    <row r="90" spans="1:32" x14ac:dyDescent="0.35">
      <c r="A90" s="602"/>
      <c r="B90" s="600"/>
      <c r="C90" s="600"/>
      <c r="D90" s="600"/>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c r="AD90" s="600"/>
      <c r="AE90" s="600"/>
      <c r="AF90" s="600"/>
    </row>
    <row r="91" spans="1:32" x14ac:dyDescent="0.35">
      <c r="A91" s="602"/>
      <c r="B91" s="600"/>
      <c r="C91" s="600"/>
      <c r="D91" s="600"/>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c r="AD91" s="600"/>
      <c r="AE91" s="600"/>
      <c r="AF91" s="600"/>
    </row>
    <row r="92" spans="1:32" x14ac:dyDescent="0.35">
      <c r="A92" s="602"/>
      <c r="B92" s="600"/>
      <c r="C92" s="600"/>
      <c r="D92" s="600"/>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c r="AF92" s="600"/>
    </row>
    <row r="93" spans="1:32" x14ac:dyDescent="0.35">
      <c r="A93" s="602"/>
      <c r="B93" s="600"/>
      <c r="C93" s="600"/>
      <c r="D93" s="600"/>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c r="AF93" s="600"/>
    </row>
    <row r="94" spans="1:32" x14ac:dyDescent="0.35">
      <c r="A94" s="602"/>
      <c r="B94" s="600"/>
      <c r="C94" s="600"/>
      <c r="D94" s="600"/>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c r="AD94" s="600"/>
      <c r="AE94" s="600"/>
      <c r="AF94" s="600"/>
    </row>
    <row r="95" spans="1:32" x14ac:dyDescent="0.35">
      <c r="A95" s="602"/>
      <c r="B95" s="600"/>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c r="AD95" s="600"/>
      <c r="AE95" s="600"/>
      <c r="AF95" s="600"/>
    </row>
    <row r="96" spans="1:32" ht="17.25" customHeight="1" x14ac:dyDescent="0.35">
      <c r="A96" s="602"/>
      <c r="B96" s="600"/>
      <c r="C96" s="600"/>
      <c r="D96" s="600"/>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row>
    <row r="97" spans="1:32" x14ac:dyDescent="0.35">
      <c r="A97" s="602"/>
      <c r="B97" s="600"/>
      <c r="C97" s="600"/>
      <c r="D97" s="600"/>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c r="AD97" s="600"/>
      <c r="AE97" s="600"/>
      <c r="AF97" s="600"/>
    </row>
    <row r="98" spans="1:32" x14ac:dyDescent="0.35">
      <c r="A98" s="602"/>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c r="AD98" s="600"/>
      <c r="AE98" s="600"/>
      <c r="AF98" s="600"/>
    </row>
    <row r="99" spans="1:32" ht="15" customHeight="1" x14ac:dyDescent="0.35">
      <c r="A99" s="602"/>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c r="AF99" s="600"/>
    </row>
    <row r="100" spans="1:32" x14ac:dyDescent="0.35">
      <c r="A100" s="602"/>
      <c r="B100" s="600"/>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c r="AF100" s="600"/>
    </row>
    <row r="101" spans="1:32" x14ac:dyDescent="0.35">
      <c r="A101" s="61"/>
      <c r="B101" s="22"/>
      <c r="C101" s="22"/>
      <c r="D101" s="22"/>
    </row>
    <row r="102" spans="1:32" x14ac:dyDescent="0.35">
      <c r="A102" s="61"/>
      <c r="B102" s="22"/>
      <c r="C102" s="22"/>
      <c r="D102" s="22"/>
    </row>
    <row r="103" spans="1:32" x14ac:dyDescent="0.35">
      <c r="B103" s="22"/>
      <c r="C103" s="22"/>
      <c r="D103" s="22"/>
    </row>
    <row r="104" spans="1:32" x14ac:dyDescent="0.35">
      <c r="B104" s="22"/>
      <c r="C104" s="22"/>
      <c r="D104" s="22"/>
    </row>
    <row r="105" spans="1:32" x14ac:dyDescent="0.35">
      <c r="B105" s="22"/>
      <c r="C105" s="22"/>
      <c r="D105" s="22"/>
    </row>
    <row r="106" spans="1:32" x14ac:dyDescent="0.35">
      <c r="B106" s="22"/>
      <c r="C106" s="22"/>
      <c r="D106" s="22"/>
    </row>
    <row r="107" spans="1:32" x14ac:dyDescent="0.35">
      <c r="B107" s="22"/>
      <c r="C107" s="22"/>
      <c r="D107" s="22"/>
    </row>
    <row r="108" spans="1:32" x14ac:dyDescent="0.35">
      <c r="B108" s="22"/>
      <c r="C108" s="22"/>
      <c r="D108" s="22"/>
    </row>
    <row r="109" spans="1:32" x14ac:dyDescent="0.35">
      <c r="B109" s="22"/>
      <c r="C109" s="22"/>
      <c r="D109" s="22"/>
    </row>
  </sheetData>
  <mergeCells count="57">
    <mergeCell ref="B9:B11"/>
    <mergeCell ref="E9:E11"/>
    <mergeCell ref="B2:E2"/>
    <mergeCell ref="B3:E3"/>
    <mergeCell ref="B7:B8"/>
    <mergeCell ref="E7:E8"/>
    <mergeCell ref="B4:E4"/>
    <mergeCell ref="B28:B30"/>
    <mergeCell ref="E28:E30"/>
    <mergeCell ref="B31:B33"/>
    <mergeCell ref="E31:E33"/>
    <mergeCell ref="B12:B15"/>
    <mergeCell ref="E12:E15"/>
    <mergeCell ref="B16:B19"/>
    <mergeCell ref="E16:E19"/>
    <mergeCell ref="B20:B23"/>
    <mergeCell ref="E20:E23"/>
    <mergeCell ref="B47:B50"/>
    <mergeCell ref="E47:E50"/>
    <mergeCell ref="B51:B53"/>
    <mergeCell ref="E51:E53"/>
    <mergeCell ref="B55:B58"/>
    <mergeCell ref="E55:E58"/>
    <mergeCell ref="B59:B62"/>
    <mergeCell ref="E59:E62"/>
    <mergeCell ref="B63:B65"/>
    <mergeCell ref="E63:E65"/>
    <mergeCell ref="B66:B68"/>
    <mergeCell ref="E66:E68"/>
    <mergeCell ref="B44:B46"/>
    <mergeCell ref="E44:E46"/>
    <mergeCell ref="F7:F8"/>
    <mergeCell ref="F9:F11"/>
    <mergeCell ref="F12:F15"/>
    <mergeCell ref="F16:F19"/>
    <mergeCell ref="F20:F23"/>
    <mergeCell ref="F24:F27"/>
    <mergeCell ref="B35:B37"/>
    <mergeCell ref="E35:E37"/>
    <mergeCell ref="B38:B41"/>
    <mergeCell ref="E38:E41"/>
    <mergeCell ref="B42:B43"/>
    <mergeCell ref="E42:E43"/>
    <mergeCell ref="B24:B27"/>
    <mergeCell ref="E24:E27"/>
    <mergeCell ref="F66:F68"/>
    <mergeCell ref="F28:F30"/>
    <mergeCell ref="F31:F33"/>
    <mergeCell ref="F35:F37"/>
    <mergeCell ref="F38:F41"/>
    <mergeCell ref="F42:F43"/>
    <mergeCell ref="F44:F46"/>
    <mergeCell ref="F47:F50"/>
    <mergeCell ref="F51:F53"/>
    <mergeCell ref="F55:F58"/>
    <mergeCell ref="F59:F62"/>
    <mergeCell ref="F63:F65"/>
  </mergeCells>
  <dataValidations count="18">
    <dataValidation type="list" allowBlank="1" showInputMessage="1" showErrorMessage="1" sqref="E7:E8" xr:uid="{00000000-0002-0000-2200-000000000000}">
      <formula1>$D$7:$D$8</formula1>
    </dataValidation>
    <dataValidation type="list" allowBlank="1" showInputMessage="1" showErrorMessage="1" sqref="E9:E11" xr:uid="{00000000-0002-0000-2200-000001000000}">
      <formula1>$D$9:$D$11</formula1>
    </dataValidation>
    <dataValidation type="list" allowBlank="1" showInputMessage="1" showErrorMessage="1" sqref="E12:E15" xr:uid="{00000000-0002-0000-2200-000002000000}">
      <formula1>$D$12:$D$15</formula1>
    </dataValidation>
    <dataValidation type="list" allowBlank="1" showInputMessage="1" showErrorMessage="1" sqref="E16:E19" xr:uid="{00000000-0002-0000-2200-000003000000}">
      <formula1>$D$16:$D$19</formula1>
    </dataValidation>
    <dataValidation type="list" allowBlank="1" showInputMessage="1" showErrorMessage="1" sqref="E20:E23" xr:uid="{00000000-0002-0000-2200-000004000000}">
      <formula1>$D$20:$D$23</formula1>
    </dataValidation>
    <dataValidation type="list" allowBlank="1" showInputMessage="1" showErrorMessage="1" sqref="E24:E27" xr:uid="{00000000-0002-0000-2200-000005000000}">
      <formula1>$D$24:$D$27</formula1>
    </dataValidation>
    <dataValidation type="list" allowBlank="1" showInputMessage="1" showErrorMessage="1" sqref="E28:E30" xr:uid="{00000000-0002-0000-2200-000006000000}">
      <formula1>$D$28:$D$30</formula1>
    </dataValidation>
    <dataValidation type="list" allowBlank="1" showInputMessage="1" showErrorMessage="1" sqref="E31:E33" xr:uid="{00000000-0002-0000-2200-000007000000}">
      <formula1>$D$31:$D$33</formula1>
    </dataValidation>
    <dataValidation type="list" allowBlank="1" showInputMessage="1" showErrorMessage="1" sqref="E35:E37" xr:uid="{00000000-0002-0000-2200-000008000000}">
      <formula1>$D$35:$D$37</formula1>
    </dataValidation>
    <dataValidation type="list" allowBlank="1" showInputMessage="1" showErrorMessage="1" sqref="E38:E41" xr:uid="{00000000-0002-0000-2200-000009000000}">
      <formula1>$D$38:$D$41</formula1>
    </dataValidation>
    <dataValidation type="list" allowBlank="1" showInputMessage="1" showErrorMessage="1" sqref="E42:E43" xr:uid="{00000000-0002-0000-2200-00000A000000}">
      <formula1>$D$42:$D$43</formula1>
    </dataValidation>
    <dataValidation type="list" allowBlank="1" showInputMessage="1" showErrorMessage="1" sqref="E44:E46" xr:uid="{00000000-0002-0000-2200-00000B000000}">
      <formula1>$D$44:$D$46</formula1>
    </dataValidation>
    <dataValidation type="list" allowBlank="1" showInputMessage="1" showErrorMessage="1" sqref="E47:E50" xr:uid="{00000000-0002-0000-2200-00000C000000}">
      <formula1>$D$47:$D$50</formula1>
    </dataValidation>
    <dataValidation type="list" allowBlank="1" showInputMessage="1" showErrorMessage="1" sqref="E51:E53" xr:uid="{00000000-0002-0000-2200-00000D000000}">
      <formula1>$D$51:$D$53</formula1>
    </dataValidation>
    <dataValidation type="list" allowBlank="1" showInputMessage="1" showErrorMessage="1" sqref="E55:E58" xr:uid="{00000000-0002-0000-2200-00000E000000}">
      <formula1>$D$55:$D$58</formula1>
    </dataValidation>
    <dataValidation type="list" allowBlank="1" showInputMessage="1" showErrorMessage="1" sqref="E59:E62" xr:uid="{00000000-0002-0000-2200-00000F000000}">
      <formula1>$D$59:$D$62</formula1>
    </dataValidation>
    <dataValidation type="list" allowBlank="1" showInputMessage="1" showErrorMessage="1" sqref="E63:E65" xr:uid="{00000000-0002-0000-2200-000010000000}">
      <formula1>$D$63:$D$65</formula1>
    </dataValidation>
    <dataValidation type="list" allowBlank="1" showInputMessage="1" showErrorMessage="1" sqref="E66:E68" xr:uid="{00000000-0002-0000-2200-000011000000}">
      <formula1>$D$66:$D$68</formula1>
    </dataValidation>
  </dataValidations>
  <pageMargins left="0.7" right="0.7" top="0.75" bottom="0.75" header="0.3" footer="0.3"/>
  <pageSetup scale="38" orientation="landscape"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
    <tabColor theme="4"/>
    <pageSetUpPr fitToPage="1"/>
  </sheetPr>
  <dimension ref="A1:AP65"/>
  <sheetViews>
    <sheetView showGridLines="0" topLeftCell="B1" zoomScale="80" zoomScaleNormal="80" zoomScaleSheetLayoutView="85" workbookViewId="0">
      <selection activeCell="G4" sqref="G4"/>
    </sheetView>
  </sheetViews>
  <sheetFormatPr defaultColWidth="9.08984375" defaultRowHeight="14.5" x14ac:dyDescent="0.35"/>
  <cols>
    <col min="1" max="1" width="4.453125" style="7" hidden="1" customWidth="1"/>
    <col min="2" max="2" width="2" style="7" customWidth="1"/>
    <col min="3" max="3" width="28" style="18" customWidth="1"/>
    <col min="4" max="4" width="4.6328125" style="1" customWidth="1"/>
    <col min="5" max="5" width="106.453125" style="3" customWidth="1"/>
    <col min="6" max="6" width="20.453125" style="7" customWidth="1"/>
    <col min="7" max="7" width="21.453125" style="7" customWidth="1"/>
    <col min="8" max="8" width="32" style="7" customWidth="1"/>
    <col min="9" max="9" width="7" style="7" customWidth="1"/>
    <col min="10" max="10" width="9.08984375" style="7"/>
    <col min="11" max="11" width="7.6328125" style="7" hidden="1" customWidth="1"/>
    <col min="12" max="12" width="12.54296875" style="7" hidden="1" customWidth="1"/>
    <col min="13" max="13" width="17.90625" style="7" hidden="1" customWidth="1"/>
    <col min="14" max="14" width="25.90625" style="7" hidden="1" customWidth="1"/>
    <col min="15" max="15" width="20.08984375" style="7" customWidth="1"/>
    <col min="16" max="16384" width="9.08984375" style="7"/>
  </cols>
  <sheetData>
    <row r="1" spans="1:42" ht="31" x14ac:dyDescent="0.7">
      <c r="C1" s="17" t="s">
        <v>1026</v>
      </c>
      <c r="J1" s="489"/>
      <c r="K1" s="489"/>
      <c r="L1" s="489"/>
      <c r="M1" s="489"/>
      <c r="N1" s="489"/>
      <c r="O1" s="489"/>
      <c r="P1" s="489"/>
      <c r="Q1" s="489"/>
      <c r="R1" s="489"/>
      <c r="S1" s="489"/>
      <c r="T1" s="489"/>
      <c r="U1" s="489"/>
      <c r="V1" s="489"/>
      <c r="W1" s="489"/>
      <c r="X1" s="489"/>
      <c r="Y1" s="489"/>
      <c r="Z1" s="489"/>
      <c r="AA1" s="489"/>
      <c r="AB1" s="489"/>
      <c r="AC1" s="489"/>
      <c r="AD1" s="489"/>
    </row>
    <row r="2" spans="1:42" ht="15" thickBot="1" x14ac:dyDescent="0.4">
      <c r="E2" s="19"/>
      <c r="J2" s="489"/>
      <c r="K2" s="489"/>
      <c r="L2" s="489"/>
      <c r="M2" s="489"/>
      <c r="N2" s="489"/>
      <c r="O2" s="489"/>
      <c r="P2" s="489"/>
      <c r="Q2" s="489"/>
      <c r="R2" s="489"/>
      <c r="S2" s="489"/>
      <c r="T2" s="489"/>
      <c r="U2" s="489"/>
      <c r="V2" s="489"/>
      <c r="W2" s="489"/>
      <c r="X2" s="489"/>
      <c r="Y2" s="489"/>
      <c r="Z2" s="489"/>
      <c r="AA2" s="489"/>
      <c r="AB2" s="489"/>
      <c r="AC2" s="489"/>
      <c r="AD2" s="489"/>
    </row>
    <row r="3" spans="1:42" ht="58.5" customHeight="1" thickBot="1" x14ac:dyDescent="0.4">
      <c r="A3" s="7" t="s">
        <v>619</v>
      </c>
      <c r="C3" s="570" t="s">
        <v>37</v>
      </c>
      <c r="D3" s="570" t="s">
        <v>569</v>
      </c>
      <c r="E3" s="568" t="s">
        <v>36</v>
      </c>
      <c r="F3" s="568" t="s">
        <v>1022</v>
      </c>
      <c r="G3" s="568" t="s">
        <v>1023</v>
      </c>
      <c r="H3" s="569" t="s">
        <v>1024</v>
      </c>
      <c r="J3" s="489"/>
      <c r="K3" s="12" t="s">
        <v>449</v>
      </c>
      <c r="L3" s="16" t="s">
        <v>458</v>
      </c>
      <c r="M3" s="489"/>
      <c r="N3" s="489"/>
      <c r="O3" s="489"/>
      <c r="P3" s="489"/>
      <c r="Q3" s="489"/>
      <c r="R3" s="489"/>
      <c r="S3" s="489"/>
      <c r="T3" s="489"/>
      <c r="U3" s="489"/>
      <c r="V3" s="489"/>
      <c r="W3" s="489"/>
      <c r="X3" s="489"/>
      <c r="Y3" s="489"/>
      <c r="Z3" s="489"/>
      <c r="AA3" s="489"/>
      <c r="AB3" s="489"/>
      <c r="AC3" s="489"/>
      <c r="AD3" s="489"/>
    </row>
    <row r="4" spans="1:42" ht="30.75" customHeight="1" x14ac:dyDescent="0.35">
      <c r="A4" s="7">
        <v>1</v>
      </c>
      <c r="C4" s="922" t="s">
        <v>668</v>
      </c>
      <c r="D4" s="496">
        <v>1</v>
      </c>
      <c r="E4" s="585" t="s">
        <v>480</v>
      </c>
      <c r="F4" s="573">
        <f>'B1. Transportation'!E31</f>
        <v>0</v>
      </c>
      <c r="G4" s="577" t="str">
        <f t="shared" ref="G4:G34" si="0">IF(F4&lt;50,$N$6,IF(AND(F4&lt;75,F4&gt;=50),$N$7,IF(AND(F4&lt;200,F4&gt;=75),$N$8,IF(AND(F4&lt;300,F4&gt;=200),$N$9,IF(AND(F4&lt;400,F4&gt;=300),$N$10,IF(F4&gt;400,$N$11,"ERROR"))))))</f>
        <v>Not worth exploring</v>
      </c>
      <c r="H4" s="592"/>
      <c r="J4" s="489"/>
      <c r="K4" s="13" t="s">
        <v>579</v>
      </c>
      <c r="L4" s="14" t="s">
        <v>578</v>
      </c>
      <c r="M4" s="489"/>
      <c r="N4" s="489"/>
      <c r="O4" s="489"/>
      <c r="P4" s="489"/>
      <c r="Q4" s="489"/>
      <c r="R4" s="489"/>
      <c r="S4" s="489"/>
      <c r="T4" s="489"/>
      <c r="U4" s="489"/>
      <c r="V4" s="489"/>
      <c r="W4" s="489"/>
      <c r="X4" s="489"/>
      <c r="Y4" s="489"/>
      <c r="Z4" s="489"/>
      <c r="AA4" s="489"/>
      <c r="AB4" s="489"/>
      <c r="AC4" s="489"/>
      <c r="AD4" s="489"/>
    </row>
    <row r="5" spans="1:42" ht="30.75" customHeight="1" x14ac:dyDescent="0.35">
      <c r="A5" s="7">
        <v>1</v>
      </c>
      <c r="C5" s="923"/>
      <c r="D5" s="497">
        <v>2</v>
      </c>
      <c r="E5" s="583" t="s">
        <v>482</v>
      </c>
      <c r="F5" s="574">
        <f>'B2. Energy'!E30</f>
        <v>0</v>
      </c>
      <c r="G5" s="578" t="str">
        <f t="shared" si="0"/>
        <v>Not worth exploring</v>
      </c>
      <c r="H5" s="593"/>
      <c r="J5" s="489"/>
      <c r="K5" s="167" t="s">
        <v>577</v>
      </c>
      <c r="L5" s="168" t="s">
        <v>580</v>
      </c>
      <c r="M5" s="925" t="s">
        <v>1040</v>
      </c>
      <c r="N5" s="926"/>
      <c r="O5" s="489"/>
      <c r="P5" s="489"/>
      <c r="Q5" s="489"/>
      <c r="R5" s="489"/>
      <c r="S5" s="489"/>
      <c r="T5" s="489"/>
      <c r="U5" s="489"/>
      <c r="V5" s="489"/>
      <c r="W5" s="489"/>
      <c r="X5" s="489"/>
      <c r="Y5" s="489"/>
      <c r="Z5" s="489"/>
      <c r="AA5" s="489"/>
      <c r="AB5" s="489"/>
      <c r="AC5" s="489"/>
      <c r="AD5" s="489"/>
    </row>
    <row r="6" spans="1:42" ht="30.75" customHeight="1" x14ac:dyDescent="0.35">
      <c r="A6" s="7">
        <v>1</v>
      </c>
      <c r="C6" s="923"/>
      <c r="D6" s="497">
        <v>3</v>
      </c>
      <c r="E6" s="11" t="s">
        <v>587</v>
      </c>
      <c r="F6" s="574">
        <f>'B3. Maintenance'!E18</f>
        <v>0</v>
      </c>
      <c r="G6" s="578" t="str">
        <f t="shared" si="0"/>
        <v>Not worth exploring</v>
      </c>
      <c r="H6" s="593"/>
      <c r="J6" s="489"/>
      <c r="K6" s="167" t="s">
        <v>581</v>
      </c>
      <c r="L6" s="168" t="s">
        <v>582</v>
      </c>
      <c r="M6" s="736" t="s">
        <v>239</v>
      </c>
      <c r="N6" s="735" t="s">
        <v>578</v>
      </c>
      <c r="O6" s="489"/>
      <c r="P6" s="489"/>
      <c r="Q6" s="489"/>
      <c r="R6" s="489"/>
      <c r="S6" s="489"/>
      <c r="T6" s="489"/>
      <c r="U6" s="489"/>
      <c r="V6" s="489"/>
      <c r="W6" s="489"/>
      <c r="X6" s="489"/>
      <c r="Y6" s="489"/>
      <c r="Z6" s="489"/>
      <c r="AA6" s="489"/>
      <c r="AB6" s="489"/>
      <c r="AC6" s="489"/>
      <c r="AD6" s="489"/>
    </row>
    <row r="7" spans="1:42" ht="30.75" customHeight="1" x14ac:dyDescent="0.35">
      <c r="A7" s="7">
        <v>1</v>
      </c>
      <c r="C7" s="923"/>
      <c r="D7" s="497">
        <v>4</v>
      </c>
      <c r="E7" s="11" t="s">
        <v>586</v>
      </c>
      <c r="F7" s="574">
        <f>'B4. Custodial'!E23</f>
        <v>0</v>
      </c>
      <c r="G7" s="578" t="str">
        <f t="shared" si="0"/>
        <v>Not worth exploring</v>
      </c>
      <c r="H7" s="593"/>
      <c r="J7" s="489"/>
      <c r="K7" s="13" t="s">
        <v>450</v>
      </c>
      <c r="L7" s="14" t="s">
        <v>456</v>
      </c>
      <c r="M7" s="736" t="s">
        <v>238</v>
      </c>
      <c r="N7" s="735" t="s">
        <v>1039</v>
      </c>
      <c r="O7" s="489"/>
      <c r="P7" s="489"/>
      <c r="Q7" s="489"/>
      <c r="R7" s="489"/>
      <c r="S7" s="489"/>
      <c r="T7" s="489"/>
      <c r="U7" s="489"/>
      <c r="V7" s="489"/>
      <c r="W7" s="489"/>
      <c r="X7" s="489"/>
      <c r="Y7" s="489"/>
      <c r="Z7" s="489"/>
      <c r="AA7" s="489"/>
      <c r="AB7" s="489"/>
      <c r="AC7" s="489"/>
      <c r="AD7" s="489"/>
    </row>
    <row r="8" spans="1:42" ht="30.75" customHeight="1" x14ac:dyDescent="0.35">
      <c r="A8" s="7">
        <v>1</v>
      </c>
      <c r="C8" s="923"/>
      <c r="D8" s="497">
        <v>5</v>
      </c>
      <c r="E8" s="11" t="s">
        <v>484</v>
      </c>
      <c r="F8" s="574">
        <f>'B5. Food services'!E35</f>
        <v>0</v>
      </c>
      <c r="G8" s="578" t="str">
        <f t="shared" si="0"/>
        <v>Not worth exploring</v>
      </c>
      <c r="H8" s="593"/>
      <c r="J8" s="489"/>
      <c r="K8" s="13" t="s">
        <v>451</v>
      </c>
      <c r="L8" s="14" t="s">
        <v>455</v>
      </c>
      <c r="M8" s="736" t="s">
        <v>1041</v>
      </c>
      <c r="N8" s="735" t="s">
        <v>582</v>
      </c>
      <c r="O8" s="489"/>
      <c r="P8" s="489"/>
      <c r="Q8" s="489"/>
      <c r="R8" s="489"/>
      <c r="S8" s="489"/>
      <c r="T8" s="489"/>
      <c r="U8" s="489"/>
      <c r="V8" s="489"/>
      <c r="W8" s="489"/>
      <c r="X8" s="489"/>
      <c r="Y8" s="489"/>
      <c r="Z8" s="489"/>
      <c r="AA8" s="489"/>
      <c r="AB8" s="489"/>
      <c r="AC8" s="489"/>
      <c r="AD8" s="489"/>
    </row>
    <row r="9" spans="1:42" ht="30.75" customHeight="1" thickBot="1" x14ac:dyDescent="0.4">
      <c r="A9" s="7">
        <v>1</v>
      </c>
      <c r="C9" s="924"/>
      <c r="D9" s="498">
        <v>6</v>
      </c>
      <c r="E9" s="586" t="s">
        <v>1018</v>
      </c>
      <c r="F9" s="575">
        <f>'B6. IT'!E35</f>
        <v>0</v>
      </c>
      <c r="G9" s="579" t="str">
        <f t="shared" si="0"/>
        <v>Not worth exploring</v>
      </c>
      <c r="H9" s="594"/>
      <c r="J9" s="489"/>
      <c r="K9" s="13" t="s">
        <v>452</v>
      </c>
      <c r="L9" s="580" t="s">
        <v>454</v>
      </c>
      <c r="M9" s="736" t="s">
        <v>614</v>
      </c>
      <c r="N9" s="735" t="s">
        <v>582</v>
      </c>
      <c r="O9" s="489"/>
      <c r="P9" s="489"/>
      <c r="Q9" s="489"/>
      <c r="R9" s="489"/>
      <c r="S9" s="489"/>
      <c r="T9" s="489"/>
      <c r="U9" s="489"/>
      <c r="V9" s="489"/>
      <c r="W9" s="489"/>
      <c r="X9" s="489"/>
      <c r="Y9" s="489"/>
      <c r="Z9" s="489"/>
      <c r="AA9" s="489"/>
      <c r="AB9" s="489"/>
      <c r="AC9" s="489"/>
      <c r="AD9" s="489"/>
    </row>
    <row r="10" spans="1:42" ht="30.75" customHeight="1" thickBot="1" x14ac:dyDescent="0.4">
      <c r="A10" s="7">
        <v>1</v>
      </c>
      <c r="C10" s="922" t="s">
        <v>634</v>
      </c>
      <c r="D10" s="496">
        <v>7</v>
      </c>
      <c r="E10" s="587" t="s">
        <v>620</v>
      </c>
      <c r="F10" s="573">
        <f>'B7. Mild special needs'!E42</f>
        <v>0</v>
      </c>
      <c r="G10" s="577" t="str">
        <f t="shared" si="0"/>
        <v>Not worth exploring</v>
      </c>
      <c r="H10" s="592"/>
      <c r="J10" s="489"/>
      <c r="K10" s="15" t="s">
        <v>453</v>
      </c>
      <c r="L10" s="581" t="s">
        <v>457</v>
      </c>
      <c r="M10" s="736" t="s">
        <v>1042</v>
      </c>
      <c r="N10" s="735" t="s">
        <v>582</v>
      </c>
      <c r="O10" s="489"/>
      <c r="P10" s="489"/>
      <c r="Q10" s="489"/>
      <c r="R10" s="489"/>
      <c r="S10" s="489"/>
      <c r="T10" s="489"/>
      <c r="U10" s="489"/>
      <c r="V10" s="489"/>
      <c r="W10" s="489"/>
      <c r="X10" s="489"/>
      <c r="Y10" s="489"/>
      <c r="Z10" s="489"/>
      <c r="AA10" s="489"/>
      <c r="AB10" s="489"/>
      <c r="AC10" s="489"/>
      <c r="AD10" s="489"/>
    </row>
    <row r="11" spans="1:42" ht="30.75" customHeight="1" x14ac:dyDescent="0.35">
      <c r="A11" s="7">
        <v>1</v>
      </c>
      <c r="C11" s="923"/>
      <c r="D11" s="497">
        <v>8</v>
      </c>
      <c r="E11" s="583" t="s">
        <v>570</v>
      </c>
      <c r="F11" s="574">
        <f>'B8. Paras'!E26</f>
        <v>0</v>
      </c>
      <c r="G11" s="578" t="str">
        <f t="shared" si="0"/>
        <v>Not worth exploring</v>
      </c>
      <c r="H11" s="593"/>
      <c r="J11" s="489"/>
      <c r="K11" s="489"/>
      <c r="L11" s="489"/>
      <c r="M11" s="736" t="s">
        <v>1043</v>
      </c>
      <c r="N11" s="735" t="s">
        <v>582</v>
      </c>
      <c r="O11" s="489"/>
      <c r="P11" s="489"/>
      <c r="Q11" s="489"/>
      <c r="R11" s="489"/>
      <c r="S11" s="489"/>
      <c r="T11" s="489"/>
      <c r="U11" s="489"/>
      <c r="V11" s="489"/>
      <c r="W11" s="489"/>
      <c r="X11" s="489"/>
      <c r="Y11" s="489"/>
      <c r="Z11" s="489"/>
      <c r="AA11" s="489"/>
      <c r="AB11" s="489"/>
      <c r="AC11" s="489"/>
      <c r="AD11" s="489"/>
    </row>
    <row r="12" spans="1:42" ht="30.75" customHeight="1" x14ac:dyDescent="0.35">
      <c r="A12" s="7">
        <v>1</v>
      </c>
      <c r="C12" s="923"/>
      <c r="D12" s="497">
        <v>9</v>
      </c>
      <c r="E12" s="583" t="s">
        <v>574</v>
      </c>
      <c r="F12" s="576">
        <f>'B9. Intervention'!E43</f>
        <v>0</v>
      </c>
      <c r="G12" s="578" t="str">
        <f t="shared" si="0"/>
        <v>Not worth exploring</v>
      </c>
      <c r="H12" s="593"/>
      <c r="J12" s="489"/>
      <c r="K12" s="489"/>
      <c r="L12" s="489"/>
      <c r="M12" s="489"/>
      <c r="N12" s="489"/>
      <c r="O12" s="489"/>
      <c r="P12" s="489"/>
      <c r="Q12" s="489"/>
      <c r="R12" s="489"/>
      <c r="S12" s="489"/>
      <c r="T12" s="489"/>
      <c r="U12" s="489"/>
      <c r="V12" s="489"/>
      <c r="W12" s="489"/>
      <c r="X12" s="489"/>
      <c r="Y12" s="489"/>
      <c r="Z12" s="489"/>
      <c r="AA12" s="489"/>
      <c r="AB12" s="489"/>
      <c r="AC12" s="489"/>
      <c r="AD12" s="489"/>
    </row>
    <row r="13" spans="1:42" ht="30.75" customHeight="1" x14ac:dyDescent="0.35">
      <c r="A13" s="7">
        <v>1</v>
      </c>
      <c r="C13" s="923"/>
      <c r="D13" s="497">
        <v>10</v>
      </c>
      <c r="E13" s="583" t="s">
        <v>584</v>
      </c>
      <c r="F13" s="574">
        <f>'B10. Sped teachers'!E31</f>
        <v>0</v>
      </c>
      <c r="G13" s="578" t="str">
        <f t="shared" si="0"/>
        <v>Not worth exploring</v>
      </c>
      <c r="H13" s="593"/>
      <c r="J13" s="489"/>
      <c r="K13" s="489"/>
      <c r="L13" s="489"/>
      <c r="M13" s="489"/>
      <c r="N13" s="489"/>
      <c r="O13" s="489"/>
      <c r="P13" s="489"/>
      <c r="Q13" s="489"/>
      <c r="R13" s="489"/>
      <c r="S13" s="489"/>
      <c r="T13" s="489"/>
      <c r="U13" s="489"/>
      <c r="V13" s="489"/>
      <c r="W13" s="489"/>
      <c r="X13" s="489"/>
      <c r="Y13" s="489"/>
      <c r="Z13" s="489"/>
      <c r="AA13" s="489"/>
      <c r="AB13" s="489"/>
      <c r="AC13" s="489"/>
      <c r="AD13" s="489"/>
      <c r="AP13" s="489"/>
    </row>
    <row r="14" spans="1:42" ht="30.75" customHeight="1" x14ac:dyDescent="0.35">
      <c r="A14" s="7">
        <v>1</v>
      </c>
      <c r="C14" s="923"/>
      <c r="D14" s="497">
        <v>11</v>
      </c>
      <c r="E14" s="583" t="s">
        <v>571</v>
      </c>
      <c r="F14" s="574">
        <f>'B11. SLPs'!E24</f>
        <v>0</v>
      </c>
      <c r="G14" s="578" t="str">
        <f t="shared" si="0"/>
        <v>Not worth exploring</v>
      </c>
      <c r="H14" s="593"/>
      <c r="J14" s="489"/>
      <c r="K14" s="489"/>
      <c r="L14" s="489"/>
      <c r="M14" s="489"/>
      <c r="N14" s="489"/>
      <c r="O14" s="489"/>
      <c r="P14" s="489"/>
      <c r="Q14" s="489"/>
      <c r="R14" s="489"/>
      <c r="S14" s="489"/>
      <c r="T14" s="489"/>
      <c r="U14" s="489"/>
      <c r="V14" s="489"/>
      <c r="W14" s="489"/>
      <c r="X14" s="489"/>
      <c r="Y14" s="489"/>
      <c r="Z14" s="489"/>
      <c r="AA14" s="489"/>
      <c r="AB14" s="489"/>
      <c r="AC14" s="489"/>
      <c r="AD14" s="489"/>
    </row>
    <row r="15" spans="1:42" ht="30.75" customHeight="1" x14ac:dyDescent="0.35">
      <c r="A15" s="7">
        <v>1</v>
      </c>
      <c r="C15" s="923"/>
      <c r="D15" s="497">
        <v>12</v>
      </c>
      <c r="E15" s="583" t="s">
        <v>505</v>
      </c>
      <c r="F15" s="574">
        <f>'B12. Title I'!E49</f>
        <v>0</v>
      </c>
      <c r="G15" s="578" t="str">
        <f t="shared" si="0"/>
        <v>Not worth exploring</v>
      </c>
      <c r="H15" s="593"/>
      <c r="J15" s="489"/>
      <c r="K15" s="489"/>
      <c r="L15" s="489"/>
      <c r="M15" s="489"/>
      <c r="N15" s="489"/>
      <c r="O15" s="489"/>
      <c r="P15" s="489"/>
      <c r="Q15" s="489"/>
      <c r="R15" s="489"/>
      <c r="S15" s="489"/>
      <c r="T15" s="489"/>
      <c r="U15" s="489"/>
      <c r="V15" s="489"/>
      <c r="W15" s="489"/>
      <c r="X15" s="489"/>
      <c r="Y15" s="489"/>
      <c r="Z15" s="489"/>
      <c r="AA15" s="489"/>
      <c r="AB15" s="489"/>
      <c r="AC15" s="489"/>
      <c r="AD15" s="489"/>
    </row>
    <row r="16" spans="1:42" ht="30.75" customHeight="1" x14ac:dyDescent="0.35">
      <c r="A16" s="7">
        <v>1</v>
      </c>
      <c r="C16" s="923"/>
      <c r="D16" s="497">
        <v>13</v>
      </c>
      <c r="E16" s="583" t="s">
        <v>595</v>
      </c>
      <c r="F16" s="574">
        <f>'B13. OOD'!E37</f>
        <v>0</v>
      </c>
      <c r="G16" s="578" t="str">
        <f t="shared" si="0"/>
        <v>Not worth exploring</v>
      </c>
      <c r="H16" s="593"/>
      <c r="J16" s="489"/>
      <c r="K16" s="489"/>
      <c r="L16" s="489"/>
      <c r="M16" s="489"/>
      <c r="N16" s="489"/>
      <c r="O16" s="489"/>
      <c r="P16" s="489"/>
      <c r="Q16" s="489"/>
      <c r="R16" s="489"/>
      <c r="S16" s="489"/>
      <c r="T16" s="489"/>
      <c r="U16" s="489"/>
      <c r="V16" s="489"/>
      <c r="W16" s="489"/>
      <c r="X16" s="489"/>
      <c r="Y16" s="489"/>
      <c r="Z16" s="489"/>
      <c r="AA16" s="489"/>
      <c r="AB16" s="489"/>
      <c r="AC16" s="489"/>
      <c r="AD16" s="489"/>
    </row>
    <row r="17" spans="1:30" ht="30.75" customHeight="1" thickBot="1" x14ac:dyDescent="0.4">
      <c r="A17" s="7">
        <v>1</v>
      </c>
      <c r="C17" s="924"/>
      <c r="D17" s="498">
        <v>14</v>
      </c>
      <c r="E17" s="588" t="s">
        <v>575</v>
      </c>
      <c r="F17" s="575">
        <f>'B14. Alt schools'!E30</f>
        <v>0</v>
      </c>
      <c r="G17" s="579" t="str">
        <f t="shared" si="0"/>
        <v>Not worth exploring</v>
      </c>
      <c r="H17" s="594"/>
      <c r="J17" s="489"/>
      <c r="K17" s="489"/>
      <c r="L17" s="489"/>
      <c r="M17" s="489"/>
      <c r="N17" s="489"/>
      <c r="O17" s="489"/>
      <c r="P17" s="489"/>
      <c r="Q17" s="489"/>
      <c r="R17" s="489"/>
      <c r="S17" s="489"/>
      <c r="T17" s="489"/>
      <c r="U17" s="489"/>
      <c r="V17" s="489"/>
      <c r="W17" s="489"/>
      <c r="X17" s="489"/>
      <c r="Y17" s="489"/>
      <c r="Z17" s="489"/>
      <c r="AA17" s="489"/>
      <c r="AB17" s="489"/>
      <c r="AC17" s="489"/>
      <c r="AD17" s="489"/>
    </row>
    <row r="18" spans="1:30" ht="30.75" hidden="1" customHeight="1" x14ac:dyDescent="0.35">
      <c r="A18" s="7">
        <v>1</v>
      </c>
      <c r="C18" s="922" t="s">
        <v>35</v>
      </c>
      <c r="D18" s="496">
        <v>15</v>
      </c>
      <c r="E18" s="587" t="s">
        <v>594</v>
      </c>
      <c r="F18" s="573">
        <f>'B15. FARM'!E38</f>
        <v>0</v>
      </c>
      <c r="G18" s="577" t="str">
        <f t="shared" si="0"/>
        <v>Not worth exploring</v>
      </c>
      <c r="H18" s="592"/>
      <c r="J18" s="489"/>
      <c r="K18" s="489"/>
      <c r="L18" s="489"/>
      <c r="M18" s="489"/>
      <c r="N18" s="489"/>
      <c r="O18" s="489"/>
      <c r="P18" s="489"/>
      <c r="Q18" s="489"/>
      <c r="R18" s="489"/>
      <c r="S18" s="489"/>
      <c r="T18" s="489"/>
      <c r="U18" s="489"/>
      <c r="V18" s="489"/>
      <c r="W18" s="489"/>
      <c r="X18" s="489"/>
      <c r="Y18" s="489"/>
      <c r="Z18" s="489"/>
      <c r="AA18" s="489"/>
      <c r="AB18" s="489"/>
      <c r="AC18" s="489"/>
      <c r="AD18" s="489"/>
    </row>
    <row r="19" spans="1:30" ht="30.75" customHeight="1" thickBot="1" x14ac:dyDescent="0.4">
      <c r="A19" s="7">
        <v>1</v>
      </c>
      <c r="C19" s="924"/>
      <c r="D19" s="498">
        <v>16</v>
      </c>
      <c r="E19" s="588" t="s">
        <v>483</v>
      </c>
      <c r="F19" s="575">
        <f>'B16. MEDICAID'!E29</f>
        <v>0</v>
      </c>
      <c r="G19" s="579" t="str">
        <f t="shared" si="0"/>
        <v>Not worth exploring</v>
      </c>
      <c r="H19" s="594"/>
      <c r="J19" s="489"/>
      <c r="K19" s="489"/>
      <c r="L19" s="489"/>
      <c r="M19" s="489"/>
      <c r="N19" s="489"/>
      <c r="O19" s="489"/>
      <c r="P19" s="489"/>
      <c r="Q19" s="489"/>
      <c r="R19" s="489"/>
      <c r="S19" s="489"/>
      <c r="T19" s="489"/>
      <c r="U19" s="489"/>
      <c r="V19" s="489"/>
      <c r="W19" s="489"/>
      <c r="X19" s="489"/>
      <c r="Y19" s="489"/>
      <c r="Z19" s="489"/>
      <c r="AA19" s="489"/>
      <c r="AB19" s="489"/>
      <c r="AC19" s="489"/>
      <c r="AD19" s="489"/>
    </row>
    <row r="20" spans="1:30" ht="30.75" customHeight="1" x14ac:dyDescent="0.35">
      <c r="A20" s="7">
        <v>1</v>
      </c>
      <c r="C20" s="922" t="s">
        <v>633</v>
      </c>
      <c r="D20" s="496">
        <v>17</v>
      </c>
      <c r="E20" s="587" t="s">
        <v>576</v>
      </c>
      <c r="F20" s="573">
        <f>'B17. PD '!E30</f>
        <v>0</v>
      </c>
      <c r="G20" s="577" t="str">
        <f t="shared" si="0"/>
        <v>Not worth exploring</v>
      </c>
      <c r="H20" s="592"/>
      <c r="J20" s="489"/>
      <c r="K20" s="489"/>
      <c r="L20" s="489"/>
      <c r="M20" s="489"/>
      <c r="N20" s="489"/>
      <c r="O20" s="489"/>
      <c r="P20" s="489"/>
      <c r="Q20" s="489"/>
      <c r="R20" s="489"/>
      <c r="S20" s="489"/>
      <c r="T20" s="489"/>
      <c r="U20" s="489"/>
      <c r="V20" s="489"/>
      <c r="W20" s="489"/>
      <c r="X20" s="489"/>
      <c r="Y20" s="489"/>
      <c r="Z20" s="489"/>
      <c r="AA20" s="489"/>
      <c r="AB20" s="489"/>
      <c r="AC20" s="489"/>
      <c r="AD20" s="489"/>
    </row>
    <row r="21" spans="1:30" ht="30.75" customHeight="1" x14ac:dyDescent="0.35">
      <c r="A21" s="7">
        <v>1</v>
      </c>
      <c r="C21" s="923"/>
      <c r="D21" s="497">
        <v>18</v>
      </c>
      <c r="E21" s="11" t="s">
        <v>479</v>
      </c>
      <c r="F21" s="574">
        <f>'B18. No-cost PD'!E41</f>
        <v>0</v>
      </c>
      <c r="G21" s="578" t="str">
        <f t="shared" si="0"/>
        <v>Not worth exploring</v>
      </c>
      <c r="H21" s="593"/>
      <c r="J21" s="489"/>
      <c r="K21" s="489"/>
      <c r="L21" s="489"/>
      <c r="M21" s="489"/>
      <c r="N21" s="489"/>
      <c r="O21" s="489"/>
      <c r="P21" s="489"/>
      <c r="Q21" s="489"/>
      <c r="R21" s="489"/>
      <c r="S21" s="489"/>
      <c r="T21" s="489"/>
      <c r="U21" s="489"/>
      <c r="V21" s="489"/>
      <c r="W21" s="489"/>
      <c r="X21" s="489"/>
      <c r="Y21" s="489"/>
      <c r="Z21" s="489"/>
      <c r="AA21" s="489"/>
      <c r="AB21" s="489"/>
      <c r="AC21" s="489"/>
      <c r="AD21" s="489"/>
    </row>
    <row r="22" spans="1:30" ht="30.75" customHeight="1" x14ac:dyDescent="0.35">
      <c r="A22" s="7">
        <v>1</v>
      </c>
      <c r="C22" s="923"/>
      <c r="D22" s="497">
        <v>19</v>
      </c>
      <c r="E22" s="583" t="s">
        <v>573</v>
      </c>
      <c r="F22" s="574">
        <f>'B19. Coaching impact'!E49</f>
        <v>0</v>
      </c>
      <c r="G22" s="578" t="str">
        <f t="shared" si="0"/>
        <v>Not worth exploring</v>
      </c>
      <c r="H22" s="593"/>
      <c r="J22" s="489"/>
      <c r="K22" s="489"/>
      <c r="L22" s="489"/>
      <c r="M22" s="489"/>
      <c r="N22" s="489"/>
      <c r="O22" s="489"/>
      <c r="P22" s="489"/>
      <c r="Q22" s="489"/>
      <c r="R22" s="489"/>
      <c r="S22" s="489"/>
      <c r="T22" s="489"/>
      <c r="U22" s="489"/>
      <c r="V22" s="489"/>
      <c r="W22" s="489"/>
      <c r="X22" s="489"/>
      <c r="Y22" s="489"/>
      <c r="Z22" s="489"/>
      <c r="AA22" s="489"/>
      <c r="AB22" s="489"/>
      <c r="AC22" s="489"/>
      <c r="AD22" s="489"/>
    </row>
    <row r="23" spans="1:30" ht="30.75" customHeight="1" thickBot="1" x14ac:dyDescent="0.4">
      <c r="A23" s="7">
        <v>1</v>
      </c>
      <c r="C23" s="924"/>
      <c r="D23" s="498">
        <v>20</v>
      </c>
      <c r="E23" s="588" t="s">
        <v>481</v>
      </c>
      <c r="F23" s="575">
        <f>'B20. Free funds coaching'!E22</f>
        <v>0</v>
      </c>
      <c r="G23" s="579" t="str">
        <f t="shared" si="0"/>
        <v>Not worth exploring</v>
      </c>
      <c r="H23" s="594"/>
      <c r="J23" s="489"/>
      <c r="K23" s="489"/>
      <c r="L23" s="489"/>
      <c r="M23" s="489"/>
      <c r="N23" s="489"/>
      <c r="O23" s="489"/>
      <c r="P23" s="489"/>
      <c r="Q23" s="489"/>
      <c r="R23" s="489"/>
      <c r="S23" s="489"/>
      <c r="T23" s="489"/>
      <c r="U23" s="489"/>
      <c r="V23" s="489"/>
      <c r="W23" s="489"/>
      <c r="X23" s="489"/>
      <c r="Y23" s="489"/>
      <c r="Z23" s="489"/>
      <c r="AA23" s="489"/>
      <c r="AB23" s="489"/>
      <c r="AC23" s="489"/>
      <c r="AD23" s="489"/>
    </row>
    <row r="24" spans="1:30" ht="30.75" customHeight="1" x14ac:dyDescent="0.35">
      <c r="A24" s="7">
        <v>1</v>
      </c>
      <c r="C24" s="922" t="s">
        <v>667</v>
      </c>
      <c r="D24" s="496">
        <v>21</v>
      </c>
      <c r="E24" s="585" t="s">
        <v>1019</v>
      </c>
      <c r="F24" s="573">
        <f>'B21. Central office'!E19</f>
        <v>0</v>
      </c>
      <c r="G24" s="577" t="str">
        <f t="shared" si="0"/>
        <v>Not worth exploring</v>
      </c>
      <c r="H24" s="592"/>
      <c r="J24" s="489"/>
      <c r="K24" s="489"/>
      <c r="L24" s="489"/>
      <c r="M24" s="489"/>
      <c r="N24" s="489"/>
      <c r="O24" s="489"/>
      <c r="P24" s="489"/>
      <c r="Q24" s="489"/>
      <c r="R24" s="489"/>
      <c r="S24" s="489"/>
      <c r="T24" s="489"/>
      <c r="U24" s="489"/>
      <c r="V24" s="489"/>
      <c r="W24" s="489"/>
      <c r="X24" s="489"/>
      <c r="Y24" s="489"/>
      <c r="Z24" s="489"/>
      <c r="AA24" s="489"/>
      <c r="AB24" s="489"/>
      <c r="AC24" s="489"/>
      <c r="AD24" s="489"/>
    </row>
    <row r="25" spans="1:30" ht="30.75" customHeight="1" x14ac:dyDescent="0.35">
      <c r="A25" s="7">
        <v>1</v>
      </c>
      <c r="C25" s="923"/>
      <c r="D25" s="497">
        <v>22</v>
      </c>
      <c r="E25" s="584" t="s">
        <v>572</v>
      </c>
      <c r="F25" s="574">
        <f>'B22. Building admins'!E28</f>
        <v>0</v>
      </c>
      <c r="G25" s="578" t="str">
        <f t="shared" si="0"/>
        <v>Not worth exploring</v>
      </c>
      <c r="H25" s="593"/>
      <c r="J25" s="489"/>
      <c r="K25" s="489"/>
      <c r="L25" s="489"/>
      <c r="M25" s="489"/>
      <c r="N25" s="489"/>
      <c r="O25" s="489"/>
      <c r="P25" s="489"/>
      <c r="Q25" s="489"/>
      <c r="R25" s="489"/>
      <c r="S25" s="489"/>
      <c r="T25" s="489"/>
      <c r="U25" s="489"/>
      <c r="V25" s="489"/>
      <c r="W25" s="489"/>
      <c r="X25" s="489"/>
      <c r="Y25" s="489"/>
      <c r="Z25" s="489"/>
      <c r="AA25" s="489"/>
      <c r="AB25" s="489"/>
      <c r="AC25" s="489"/>
      <c r="AD25" s="489"/>
    </row>
    <row r="26" spans="1:30" ht="30.75" customHeight="1" x14ac:dyDescent="0.35">
      <c r="A26" s="7">
        <v>1</v>
      </c>
      <c r="C26" s="923"/>
      <c r="D26" s="497">
        <v>23</v>
      </c>
      <c r="E26" s="583" t="s">
        <v>597</v>
      </c>
      <c r="F26" s="574">
        <f>'B23. Clerical'!E30</f>
        <v>0</v>
      </c>
      <c r="G26" s="578" t="str">
        <f t="shared" si="0"/>
        <v>Not worth exploring</v>
      </c>
      <c r="H26" s="593"/>
      <c r="J26" s="489"/>
      <c r="K26" s="489"/>
      <c r="L26" s="489"/>
      <c r="M26" s="489"/>
      <c r="N26" s="489"/>
      <c r="O26" s="489"/>
      <c r="P26" s="489"/>
      <c r="Q26" s="489"/>
      <c r="R26" s="489"/>
      <c r="S26" s="489"/>
      <c r="T26" s="489"/>
      <c r="U26" s="489"/>
      <c r="V26" s="489"/>
      <c r="W26" s="489"/>
      <c r="X26" s="489"/>
      <c r="Y26" s="489"/>
      <c r="Z26" s="489"/>
      <c r="AA26" s="489"/>
      <c r="AB26" s="489"/>
      <c r="AC26" s="489"/>
      <c r="AD26" s="489"/>
    </row>
    <row r="27" spans="1:30" ht="30.75" customHeight="1" x14ac:dyDescent="0.35">
      <c r="A27" s="7">
        <v>1</v>
      </c>
      <c r="C27" s="923"/>
      <c r="D27" s="497">
        <v>24</v>
      </c>
      <c r="E27" s="583" t="s">
        <v>1020</v>
      </c>
      <c r="F27" s="574">
        <f>'B24. Library'!E42</f>
        <v>0</v>
      </c>
      <c r="G27" s="578" t="str">
        <f t="shared" si="0"/>
        <v>Not worth exploring</v>
      </c>
      <c r="H27" s="593"/>
      <c r="J27" s="489"/>
      <c r="K27" s="489"/>
      <c r="L27" s="489"/>
      <c r="M27" s="489"/>
      <c r="N27" s="489"/>
      <c r="O27" s="489"/>
      <c r="P27" s="489"/>
      <c r="Q27" s="489"/>
      <c r="R27" s="489"/>
      <c r="S27" s="489"/>
      <c r="T27" s="489"/>
      <c r="U27" s="489"/>
      <c r="V27" s="489"/>
      <c r="W27" s="489"/>
      <c r="X27" s="489"/>
      <c r="Y27" s="489"/>
      <c r="Z27" s="489"/>
      <c r="AA27" s="489"/>
      <c r="AB27" s="489"/>
      <c r="AC27" s="489"/>
      <c r="AD27" s="489"/>
    </row>
    <row r="28" spans="1:30" ht="30.75" customHeight="1" thickBot="1" x14ac:dyDescent="0.4">
      <c r="A28" s="7">
        <v>1</v>
      </c>
      <c r="C28" s="924"/>
      <c r="D28" s="498">
        <v>25</v>
      </c>
      <c r="E28" s="588" t="s">
        <v>588</v>
      </c>
      <c r="F28" s="575">
        <f>'B25. Guidance'!E33</f>
        <v>0</v>
      </c>
      <c r="G28" s="579" t="str">
        <f t="shared" si="0"/>
        <v>Not worth exploring</v>
      </c>
      <c r="H28" s="594"/>
      <c r="J28" s="489"/>
      <c r="K28" s="489"/>
      <c r="L28" s="489"/>
      <c r="M28" s="489"/>
      <c r="N28" s="489"/>
      <c r="O28" s="489"/>
      <c r="P28" s="489"/>
      <c r="Q28" s="489"/>
      <c r="R28" s="489"/>
      <c r="S28" s="489"/>
      <c r="T28" s="489"/>
      <c r="U28" s="489"/>
      <c r="V28" s="489"/>
      <c r="W28" s="489"/>
      <c r="X28" s="489"/>
      <c r="Y28" s="489"/>
      <c r="Z28" s="489"/>
      <c r="AA28" s="489"/>
      <c r="AB28" s="489"/>
      <c r="AC28" s="489"/>
      <c r="AD28" s="489"/>
    </row>
    <row r="29" spans="1:30" ht="30.75" customHeight="1" x14ac:dyDescent="0.35">
      <c r="A29" s="7">
        <v>1</v>
      </c>
      <c r="C29" s="922" t="s">
        <v>622</v>
      </c>
      <c r="D29" s="496">
        <v>26</v>
      </c>
      <c r="E29" s="587" t="s">
        <v>585</v>
      </c>
      <c r="F29" s="573">
        <f>'B26. Absenteeism'!E33</f>
        <v>0</v>
      </c>
      <c r="G29" s="577" t="str">
        <f t="shared" si="0"/>
        <v>Not worth exploring</v>
      </c>
      <c r="H29" s="592"/>
      <c r="J29" s="489"/>
      <c r="K29" s="489"/>
      <c r="L29" s="489"/>
      <c r="M29" s="489"/>
      <c r="N29" s="489"/>
      <c r="O29" s="489"/>
      <c r="P29" s="489"/>
      <c r="Q29" s="489"/>
      <c r="R29" s="489"/>
      <c r="S29" s="489"/>
      <c r="T29" s="489"/>
      <c r="U29" s="489"/>
      <c r="V29" s="489"/>
      <c r="W29" s="489"/>
      <c r="X29" s="489"/>
      <c r="Y29" s="489"/>
      <c r="Z29" s="489"/>
      <c r="AA29" s="489"/>
      <c r="AB29" s="489"/>
      <c r="AC29" s="489"/>
      <c r="AD29" s="489"/>
    </row>
    <row r="30" spans="1:30" ht="30.75" customHeight="1" x14ac:dyDescent="0.35">
      <c r="A30" s="7">
        <v>1</v>
      </c>
      <c r="C30" s="923"/>
      <c r="D30" s="497">
        <v>27</v>
      </c>
      <c r="E30" s="583" t="s">
        <v>596</v>
      </c>
      <c r="F30" s="574">
        <f>'B27. ELT'!E37</f>
        <v>0</v>
      </c>
      <c r="G30" s="578" t="str">
        <f t="shared" si="0"/>
        <v>Not worth exploring</v>
      </c>
      <c r="H30" s="593"/>
      <c r="J30" s="489"/>
      <c r="K30" s="489"/>
      <c r="L30" s="489"/>
      <c r="M30" s="489"/>
      <c r="N30" s="489"/>
      <c r="O30" s="489"/>
      <c r="P30" s="489"/>
      <c r="Q30" s="489"/>
      <c r="R30" s="489"/>
      <c r="S30" s="489"/>
      <c r="T30" s="489"/>
      <c r="U30" s="489"/>
      <c r="V30" s="489"/>
      <c r="W30" s="489"/>
      <c r="X30" s="489"/>
      <c r="Y30" s="489"/>
      <c r="Z30" s="489"/>
      <c r="AA30" s="489"/>
      <c r="AB30" s="489"/>
      <c r="AC30" s="489"/>
      <c r="AD30" s="489"/>
    </row>
    <row r="31" spans="1:30" ht="30.75" customHeight="1" thickBot="1" x14ac:dyDescent="0.4">
      <c r="A31" s="7">
        <v>1</v>
      </c>
      <c r="C31" s="924"/>
      <c r="D31" s="498">
        <v>28</v>
      </c>
      <c r="E31" s="588" t="s">
        <v>621</v>
      </c>
      <c r="F31" s="575">
        <f>'B28. Blended learning'!E43</f>
        <v>0</v>
      </c>
      <c r="G31" s="579" t="str">
        <f t="shared" si="0"/>
        <v>Not worth exploring</v>
      </c>
      <c r="H31" s="594"/>
      <c r="J31" s="489"/>
      <c r="K31" s="489"/>
      <c r="L31" s="489"/>
      <c r="M31" s="489"/>
      <c r="N31" s="489"/>
      <c r="O31" s="489"/>
      <c r="P31" s="489"/>
      <c r="Q31" s="489"/>
      <c r="R31" s="489"/>
      <c r="S31" s="489"/>
      <c r="T31" s="489"/>
      <c r="U31" s="489"/>
      <c r="V31" s="489"/>
      <c r="W31" s="489"/>
      <c r="X31" s="489"/>
      <c r="Y31" s="489"/>
      <c r="Z31" s="489"/>
      <c r="AA31" s="489"/>
      <c r="AB31" s="489"/>
      <c r="AC31" s="489"/>
      <c r="AD31" s="489"/>
    </row>
    <row r="32" spans="1:30" ht="40.5" customHeight="1" x14ac:dyDescent="0.35">
      <c r="A32" s="7">
        <v>1</v>
      </c>
      <c r="C32" s="922" t="s">
        <v>34</v>
      </c>
      <c r="D32" s="496">
        <v>29</v>
      </c>
      <c r="E32" s="587" t="s">
        <v>593</v>
      </c>
      <c r="F32" s="573">
        <f>'B29. Ele class size'!E54</f>
        <v>0</v>
      </c>
      <c r="G32" s="577" t="str">
        <f t="shared" si="0"/>
        <v>Not worth exploring</v>
      </c>
      <c r="H32" s="737" t="s">
        <v>1044</v>
      </c>
      <c r="J32" s="489"/>
      <c r="K32" s="489"/>
      <c r="L32" s="489"/>
      <c r="M32" s="489"/>
      <c r="N32" s="489"/>
      <c r="O32" s="489"/>
      <c r="P32" s="489"/>
      <c r="Q32" s="489"/>
      <c r="R32" s="489"/>
      <c r="S32" s="489"/>
      <c r="T32" s="489"/>
      <c r="U32" s="489"/>
      <c r="V32" s="489"/>
      <c r="W32" s="489"/>
      <c r="X32" s="489"/>
      <c r="Y32" s="489"/>
      <c r="Z32" s="489"/>
      <c r="AA32" s="489"/>
      <c r="AB32" s="489"/>
      <c r="AC32" s="489"/>
      <c r="AD32" s="489"/>
    </row>
    <row r="33" spans="1:30" ht="40.5" customHeight="1" x14ac:dyDescent="0.35">
      <c r="A33" s="7">
        <v>1</v>
      </c>
      <c r="C33" s="923"/>
      <c r="D33" s="497">
        <v>30</v>
      </c>
      <c r="E33" s="583" t="s">
        <v>592</v>
      </c>
      <c r="F33" s="574">
        <f>'B30. Mid class size'!E67</f>
        <v>0</v>
      </c>
      <c r="G33" s="578" t="str">
        <f t="shared" si="0"/>
        <v>Not worth exploring</v>
      </c>
      <c r="H33" s="738" t="s">
        <v>1044</v>
      </c>
      <c r="J33" s="489"/>
      <c r="K33" s="489"/>
      <c r="L33" s="489"/>
      <c r="M33" s="489"/>
      <c r="N33" s="489"/>
      <c r="O33" s="489"/>
      <c r="P33" s="489"/>
      <c r="Q33" s="489"/>
      <c r="R33" s="489"/>
      <c r="S33" s="489"/>
      <c r="T33" s="489"/>
      <c r="U33" s="489"/>
      <c r="V33" s="489"/>
      <c r="W33" s="489"/>
      <c r="X33" s="489"/>
      <c r="Y33" s="489"/>
      <c r="Z33" s="489"/>
      <c r="AA33" s="489"/>
      <c r="AB33" s="489"/>
      <c r="AC33" s="489"/>
      <c r="AD33" s="489"/>
    </row>
    <row r="34" spans="1:30" ht="40.5" customHeight="1" thickBot="1" x14ac:dyDescent="0.4">
      <c r="A34" s="7">
        <v>1</v>
      </c>
      <c r="C34" s="924"/>
      <c r="D34" s="498">
        <v>31</v>
      </c>
      <c r="E34" s="588" t="s">
        <v>591</v>
      </c>
      <c r="F34" s="575">
        <f>'B31. High class size'!E70</f>
        <v>0</v>
      </c>
      <c r="G34" s="579" t="str">
        <f t="shared" si="0"/>
        <v>Not worth exploring</v>
      </c>
      <c r="H34" s="739" t="s">
        <v>1044</v>
      </c>
      <c r="J34" s="489"/>
      <c r="K34" s="489"/>
      <c r="L34" s="489"/>
      <c r="M34" s="489"/>
      <c r="N34" s="489"/>
      <c r="O34" s="489"/>
      <c r="P34" s="489"/>
      <c r="Q34" s="489"/>
      <c r="R34" s="489"/>
      <c r="S34" s="489"/>
      <c r="T34" s="489"/>
      <c r="U34" s="489"/>
      <c r="V34" s="489"/>
      <c r="W34" s="489"/>
      <c r="X34" s="489"/>
      <c r="Y34" s="489"/>
      <c r="Z34" s="489"/>
      <c r="AA34" s="489"/>
      <c r="AB34" s="489"/>
      <c r="AC34" s="489"/>
      <c r="AD34" s="489"/>
    </row>
    <row r="35" spans="1:30" x14ac:dyDescent="0.35">
      <c r="J35" s="489"/>
      <c r="K35" s="489"/>
      <c r="L35" s="489"/>
      <c r="M35" s="489"/>
      <c r="N35" s="489"/>
      <c r="O35" s="489"/>
      <c r="P35" s="489"/>
      <c r="Q35" s="489"/>
      <c r="R35" s="489"/>
      <c r="S35" s="489"/>
      <c r="T35" s="489"/>
      <c r="U35" s="489"/>
      <c r="V35" s="489"/>
      <c r="W35" s="489"/>
      <c r="X35" s="489"/>
      <c r="Y35" s="489"/>
      <c r="Z35" s="489"/>
      <c r="AA35" s="489"/>
      <c r="AB35" s="489"/>
      <c r="AC35" s="489"/>
      <c r="AD35" s="489"/>
    </row>
    <row r="36" spans="1:30" x14ac:dyDescent="0.35">
      <c r="B36" s="490"/>
      <c r="C36" s="490"/>
      <c r="D36" s="491"/>
      <c r="E36" s="489"/>
      <c r="F36" s="489"/>
      <c r="G36" s="489"/>
      <c r="H36" s="489"/>
      <c r="I36" s="489"/>
      <c r="J36" s="489"/>
      <c r="K36" s="489"/>
      <c r="L36" s="489"/>
      <c r="M36" s="489"/>
      <c r="N36" s="489"/>
      <c r="O36" s="489"/>
      <c r="P36" s="489"/>
      <c r="Q36" s="489"/>
      <c r="R36" s="489"/>
      <c r="S36" s="489"/>
      <c r="T36" s="489"/>
      <c r="U36" s="489"/>
      <c r="V36" s="489"/>
      <c r="W36" s="489"/>
      <c r="X36" s="489"/>
      <c r="Y36" s="489"/>
      <c r="Z36" s="489"/>
      <c r="AA36" s="489"/>
      <c r="AB36" s="489"/>
      <c r="AC36" s="489"/>
      <c r="AD36" s="489"/>
    </row>
    <row r="37" spans="1:30" x14ac:dyDescent="0.35">
      <c r="B37" s="490"/>
      <c r="C37" s="490"/>
      <c r="D37" s="491"/>
      <c r="E37" s="492"/>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row>
    <row r="38" spans="1:30" x14ac:dyDescent="0.35">
      <c r="B38" s="490"/>
      <c r="C38" s="490"/>
      <c r="D38" s="491"/>
      <c r="E38" s="492"/>
      <c r="F38" s="489"/>
      <c r="G38" s="489"/>
      <c r="H38" s="489"/>
      <c r="I38" s="489"/>
      <c r="J38" s="489"/>
      <c r="K38" s="489"/>
      <c r="L38" s="489"/>
      <c r="M38" s="489"/>
      <c r="N38" s="489"/>
      <c r="O38" s="489"/>
      <c r="P38" s="489"/>
      <c r="Q38" s="489"/>
      <c r="R38" s="489"/>
      <c r="S38" s="489"/>
      <c r="T38" s="489"/>
      <c r="U38" s="489"/>
      <c r="V38" s="489"/>
      <c r="W38" s="489"/>
      <c r="X38" s="489"/>
      <c r="Y38" s="489"/>
      <c r="Z38" s="489"/>
      <c r="AA38" s="489"/>
      <c r="AB38" s="489"/>
      <c r="AC38" s="489"/>
      <c r="AD38" s="489"/>
    </row>
    <row r="39" spans="1:30" x14ac:dyDescent="0.35">
      <c r="B39" s="490"/>
      <c r="C39" s="490"/>
      <c r="D39" s="491"/>
      <c r="E39" s="492"/>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row>
    <row r="40" spans="1:30" x14ac:dyDescent="0.35">
      <c r="B40" s="490"/>
      <c r="C40" s="490"/>
      <c r="D40" s="491"/>
      <c r="E40" s="492"/>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row>
    <row r="41" spans="1:30" x14ac:dyDescent="0.35">
      <c r="B41" s="490"/>
      <c r="C41" s="490"/>
      <c r="D41" s="491"/>
      <c r="E41" s="492"/>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row>
    <row r="42" spans="1:30" x14ac:dyDescent="0.35">
      <c r="B42" s="490"/>
      <c r="C42" s="490"/>
      <c r="D42" s="491"/>
      <c r="E42" s="492"/>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row>
    <row r="43" spans="1:30" x14ac:dyDescent="0.35">
      <c r="B43" s="490"/>
      <c r="C43" s="490"/>
      <c r="D43" s="491"/>
      <c r="E43" s="492"/>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row>
    <row r="44" spans="1:30" x14ac:dyDescent="0.35">
      <c r="B44" s="490"/>
      <c r="C44" s="490"/>
      <c r="D44" s="491"/>
      <c r="E44" s="492"/>
      <c r="F44" s="489"/>
      <c r="G44" s="489"/>
      <c r="H44" s="489"/>
      <c r="I44" s="489"/>
      <c r="J44" s="489"/>
      <c r="K44" s="489"/>
      <c r="L44" s="489"/>
      <c r="M44" s="489"/>
      <c r="N44" s="489"/>
      <c r="O44" s="489"/>
      <c r="P44" s="489"/>
      <c r="Q44" s="489"/>
      <c r="R44" s="489"/>
      <c r="S44" s="489"/>
      <c r="T44" s="489"/>
      <c r="U44" s="489"/>
      <c r="V44" s="489"/>
      <c r="W44" s="489"/>
      <c r="X44" s="489"/>
      <c r="Y44" s="489"/>
      <c r="Z44" s="489"/>
      <c r="AA44" s="489"/>
      <c r="AB44" s="489"/>
      <c r="AC44" s="489"/>
      <c r="AD44" s="489"/>
    </row>
    <row r="45" spans="1:30" x14ac:dyDescent="0.35">
      <c r="B45" s="490"/>
      <c r="C45" s="490"/>
      <c r="D45" s="491"/>
      <c r="E45" s="492"/>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row>
    <row r="46" spans="1:30" x14ac:dyDescent="0.35">
      <c r="B46" s="490"/>
      <c r="C46" s="490"/>
      <c r="D46" s="491"/>
      <c r="E46" s="492"/>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row>
    <row r="47" spans="1:30" x14ac:dyDescent="0.35">
      <c r="B47" s="490"/>
      <c r="C47" s="490"/>
      <c r="D47" s="491"/>
      <c r="E47" s="492"/>
      <c r="F47" s="489"/>
      <c r="G47" s="489"/>
      <c r="H47" s="489"/>
      <c r="I47" s="489"/>
      <c r="J47" s="489"/>
      <c r="K47" s="489"/>
      <c r="L47" s="489"/>
      <c r="M47" s="489"/>
      <c r="N47" s="489"/>
      <c r="O47" s="489"/>
      <c r="P47" s="489"/>
      <c r="Q47" s="489"/>
      <c r="R47" s="489"/>
      <c r="S47" s="489"/>
      <c r="T47" s="489"/>
      <c r="U47" s="489"/>
      <c r="V47" s="489"/>
      <c r="W47" s="489"/>
      <c r="X47" s="489"/>
      <c r="Y47" s="489"/>
      <c r="Z47" s="489"/>
      <c r="AA47" s="489"/>
      <c r="AB47" s="489"/>
      <c r="AC47" s="489"/>
      <c r="AD47" s="489"/>
    </row>
    <row r="48" spans="1:30" x14ac:dyDescent="0.35">
      <c r="B48" s="490"/>
      <c r="C48" s="490"/>
      <c r="D48" s="491"/>
      <c r="E48" s="492"/>
      <c r="F48" s="489"/>
      <c r="G48" s="489"/>
      <c r="H48" s="489"/>
      <c r="I48" s="489"/>
      <c r="J48" s="489"/>
      <c r="K48" s="489"/>
      <c r="L48" s="489"/>
      <c r="M48" s="489"/>
      <c r="N48" s="489"/>
      <c r="O48" s="489"/>
      <c r="P48" s="489"/>
      <c r="Q48" s="489"/>
      <c r="R48" s="489"/>
      <c r="S48" s="489"/>
      <c r="T48" s="489"/>
      <c r="U48" s="489"/>
      <c r="V48" s="489"/>
      <c r="W48" s="489"/>
      <c r="X48" s="489"/>
      <c r="Y48" s="489"/>
      <c r="Z48" s="489"/>
      <c r="AA48" s="489"/>
      <c r="AB48" s="489"/>
      <c r="AC48" s="489"/>
      <c r="AD48" s="489"/>
    </row>
    <row r="49" spans="2:30" x14ac:dyDescent="0.35">
      <c r="B49" s="490"/>
      <c r="C49" s="490"/>
      <c r="D49" s="491"/>
      <c r="E49" s="492"/>
      <c r="F49" s="489"/>
      <c r="G49" s="489"/>
      <c r="H49" s="489"/>
      <c r="I49" s="489"/>
      <c r="J49" s="489"/>
      <c r="K49" s="489"/>
      <c r="L49" s="489"/>
      <c r="M49" s="489"/>
      <c r="N49" s="489"/>
      <c r="O49" s="489"/>
      <c r="P49" s="489"/>
      <c r="Q49" s="489"/>
      <c r="R49" s="489"/>
      <c r="S49" s="489"/>
      <c r="T49" s="489"/>
      <c r="U49" s="489"/>
      <c r="V49" s="489"/>
      <c r="W49" s="489"/>
      <c r="X49" s="489"/>
      <c r="Y49" s="489"/>
      <c r="Z49" s="489"/>
      <c r="AA49" s="489"/>
      <c r="AB49" s="489"/>
      <c r="AC49" s="489"/>
      <c r="AD49" s="489"/>
    </row>
    <row r="50" spans="2:30" x14ac:dyDescent="0.35">
      <c r="B50" s="490"/>
      <c r="C50" s="490"/>
      <c r="D50" s="491"/>
      <c r="E50" s="492"/>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489"/>
    </row>
    <row r="51" spans="2:30" x14ac:dyDescent="0.35">
      <c r="B51" s="490"/>
      <c r="C51" s="490"/>
      <c r="D51" s="491"/>
      <c r="E51" s="492"/>
      <c r="F51" s="489"/>
      <c r="G51" s="489"/>
      <c r="H51" s="489"/>
      <c r="I51" s="489"/>
      <c r="J51" s="489"/>
      <c r="K51" s="489"/>
      <c r="L51" s="489"/>
      <c r="M51" s="489"/>
      <c r="N51" s="489"/>
      <c r="O51" s="489"/>
      <c r="P51" s="489"/>
      <c r="Q51" s="489"/>
      <c r="R51" s="489"/>
      <c r="S51" s="489"/>
      <c r="T51" s="489"/>
      <c r="U51" s="489"/>
      <c r="V51" s="489"/>
      <c r="W51" s="489"/>
      <c r="X51" s="489"/>
      <c r="Y51" s="489"/>
      <c r="Z51" s="489"/>
      <c r="AA51" s="489"/>
      <c r="AB51" s="489"/>
      <c r="AC51" s="489"/>
      <c r="AD51" s="489"/>
    </row>
    <row r="52" spans="2:30" x14ac:dyDescent="0.35">
      <c r="B52" s="490"/>
      <c r="C52" s="490"/>
      <c r="D52" s="491"/>
      <c r="E52" s="492"/>
      <c r="F52" s="489"/>
      <c r="G52" s="489"/>
      <c r="H52" s="489"/>
      <c r="I52" s="489"/>
      <c r="J52" s="489"/>
      <c r="K52" s="489"/>
      <c r="L52" s="489"/>
      <c r="M52" s="489"/>
      <c r="N52" s="489"/>
      <c r="O52" s="489"/>
      <c r="P52" s="489"/>
      <c r="Q52" s="489"/>
      <c r="R52" s="489"/>
      <c r="S52" s="489"/>
      <c r="T52" s="489"/>
      <c r="U52" s="489"/>
      <c r="V52" s="489"/>
      <c r="W52" s="489"/>
      <c r="X52" s="489"/>
      <c r="Y52" s="489"/>
      <c r="Z52" s="489"/>
      <c r="AA52" s="489"/>
      <c r="AB52" s="489"/>
      <c r="AC52" s="489"/>
      <c r="AD52" s="489"/>
    </row>
    <row r="53" spans="2:30" x14ac:dyDescent="0.35">
      <c r="B53" s="490"/>
      <c r="C53" s="490"/>
      <c r="D53" s="491"/>
      <c r="E53" s="492"/>
      <c r="F53" s="489"/>
      <c r="G53" s="489"/>
      <c r="H53" s="489"/>
      <c r="I53" s="489"/>
      <c r="J53" s="489"/>
      <c r="K53" s="489"/>
      <c r="L53" s="489"/>
      <c r="M53" s="489"/>
      <c r="N53" s="489"/>
      <c r="O53" s="489"/>
      <c r="P53" s="489"/>
      <c r="Q53" s="489"/>
      <c r="R53" s="489"/>
      <c r="S53" s="489"/>
      <c r="T53" s="489"/>
      <c r="U53" s="489"/>
      <c r="V53" s="489"/>
      <c r="W53" s="489"/>
      <c r="X53" s="489"/>
      <c r="Y53" s="489"/>
      <c r="Z53" s="489"/>
      <c r="AA53" s="489"/>
      <c r="AB53" s="489"/>
      <c r="AC53" s="489"/>
      <c r="AD53" s="489"/>
    </row>
    <row r="54" spans="2:30" x14ac:dyDescent="0.35">
      <c r="B54" s="490"/>
      <c r="C54" s="490"/>
      <c r="D54" s="491"/>
      <c r="E54" s="492"/>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row>
    <row r="55" spans="2:30" x14ac:dyDescent="0.35">
      <c r="B55" s="490"/>
      <c r="C55" s="490"/>
      <c r="D55" s="491"/>
      <c r="E55" s="492"/>
      <c r="F55" s="489"/>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c r="AD55" s="489"/>
    </row>
    <row r="56" spans="2:30" x14ac:dyDescent="0.35">
      <c r="B56" s="490"/>
      <c r="C56" s="490"/>
      <c r="D56" s="491"/>
      <c r="E56" s="492"/>
      <c r="F56" s="489"/>
      <c r="G56" s="489"/>
      <c r="H56" s="489"/>
      <c r="I56" s="489"/>
      <c r="J56" s="489"/>
      <c r="K56" s="489"/>
      <c r="L56" s="489"/>
      <c r="M56" s="489"/>
      <c r="N56" s="489"/>
      <c r="O56" s="489"/>
      <c r="P56" s="489"/>
      <c r="Q56" s="489"/>
      <c r="R56" s="489"/>
      <c r="S56" s="489"/>
      <c r="T56" s="489"/>
      <c r="U56" s="489"/>
      <c r="V56" s="489"/>
      <c r="W56" s="489"/>
      <c r="X56" s="489"/>
      <c r="Y56" s="489"/>
      <c r="Z56" s="489"/>
      <c r="AA56" s="489"/>
      <c r="AB56" s="489"/>
      <c r="AC56" s="489"/>
      <c r="AD56" s="489"/>
    </row>
    <row r="57" spans="2:30" x14ac:dyDescent="0.35">
      <c r="B57" s="490"/>
      <c r="C57" s="490"/>
      <c r="D57" s="491"/>
      <c r="E57" s="492"/>
      <c r="F57" s="489"/>
      <c r="G57" s="489"/>
      <c r="H57" s="489"/>
      <c r="I57" s="489"/>
      <c r="J57" s="489"/>
      <c r="K57" s="489"/>
      <c r="L57" s="489"/>
      <c r="M57" s="489"/>
      <c r="N57" s="489"/>
      <c r="O57" s="489"/>
      <c r="P57" s="489"/>
      <c r="Q57" s="489"/>
      <c r="R57" s="489"/>
      <c r="S57" s="489"/>
      <c r="T57" s="489"/>
      <c r="U57" s="489"/>
      <c r="V57" s="489"/>
      <c r="W57" s="489"/>
      <c r="X57" s="489"/>
      <c r="Y57" s="489"/>
      <c r="Z57" s="489"/>
      <c r="AA57" s="489"/>
      <c r="AB57" s="489"/>
      <c r="AC57" s="489"/>
      <c r="AD57" s="489"/>
    </row>
    <row r="58" spans="2:30" x14ac:dyDescent="0.35">
      <c r="B58" s="490"/>
      <c r="C58" s="490"/>
      <c r="D58" s="491"/>
      <c r="E58" s="492"/>
      <c r="F58" s="489"/>
      <c r="G58" s="489"/>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row>
    <row r="59" spans="2:30" x14ac:dyDescent="0.35">
      <c r="B59" s="490"/>
      <c r="C59" s="490"/>
      <c r="D59" s="491"/>
      <c r="E59" s="492"/>
      <c r="F59" s="489"/>
      <c r="G59" s="489"/>
      <c r="H59" s="489"/>
      <c r="I59" s="489"/>
      <c r="J59" s="489"/>
      <c r="K59" s="489"/>
      <c r="L59" s="489"/>
      <c r="M59" s="489"/>
      <c r="N59" s="489"/>
      <c r="O59" s="489"/>
      <c r="P59" s="489"/>
      <c r="Q59" s="489"/>
      <c r="R59" s="489"/>
      <c r="S59" s="489"/>
      <c r="T59" s="489"/>
      <c r="U59" s="489"/>
      <c r="V59" s="489"/>
      <c r="W59" s="489"/>
      <c r="X59" s="489"/>
      <c r="Y59" s="489"/>
      <c r="Z59" s="489"/>
      <c r="AA59" s="489"/>
      <c r="AB59" s="489"/>
      <c r="AC59" s="489"/>
      <c r="AD59" s="489"/>
    </row>
    <row r="60" spans="2:30" x14ac:dyDescent="0.35">
      <c r="B60" s="490"/>
      <c r="C60" s="490"/>
      <c r="D60" s="491"/>
      <c r="E60" s="492"/>
      <c r="F60" s="489"/>
      <c r="G60" s="489"/>
      <c r="H60" s="489"/>
      <c r="I60" s="489"/>
      <c r="J60" s="489"/>
      <c r="K60" s="489"/>
      <c r="L60" s="489"/>
      <c r="M60" s="489"/>
      <c r="N60" s="489"/>
      <c r="O60" s="489"/>
      <c r="P60" s="489"/>
      <c r="Q60" s="489"/>
      <c r="R60" s="489"/>
      <c r="S60" s="489"/>
      <c r="T60" s="489"/>
      <c r="U60" s="489"/>
      <c r="V60" s="489"/>
      <c r="W60" s="489"/>
      <c r="X60" s="489"/>
      <c r="Y60" s="489"/>
      <c r="Z60" s="489"/>
      <c r="AA60" s="489"/>
      <c r="AB60" s="489"/>
      <c r="AC60" s="489"/>
      <c r="AD60" s="489"/>
    </row>
    <row r="61" spans="2:30" x14ac:dyDescent="0.35">
      <c r="B61" s="490"/>
      <c r="C61" s="490"/>
      <c r="D61" s="491"/>
      <c r="E61" s="492"/>
      <c r="F61" s="489"/>
      <c r="G61" s="489"/>
      <c r="H61" s="489"/>
      <c r="I61" s="489"/>
      <c r="J61" s="489"/>
      <c r="K61" s="489"/>
      <c r="L61" s="489"/>
      <c r="M61" s="489"/>
      <c r="N61" s="489"/>
      <c r="O61" s="489"/>
      <c r="P61" s="489"/>
      <c r="Q61" s="489"/>
      <c r="R61" s="489"/>
      <c r="S61" s="489"/>
      <c r="T61" s="489"/>
      <c r="U61" s="489"/>
      <c r="V61" s="489"/>
      <c r="W61" s="489"/>
      <c r="X61" s="489"/>
      <c r="Y61" s="489"/>
      <c r="Z61" s="489"/>
      <c r="AA61" s="489"/>
      <c r="AB61" s="489"/>
      <c r="AC61" s="489"/>
      <c r="AD61" s="489"/>
    </row>
    <row r="62" spans="2:30" x14ac:dyDescent="0.35">
      <c r="B62" s="490"/>
      <c r="C62" s="490"/>
      <c r="D62" s="491"/>
      <c r="E62" s="492"/>
      <c r="F62" s="489"/>
      <c r="G62" s="489"/>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row>
    <row r="63" spans="2:30" x14ac:dyDescent="0.35">
      <c r="B63" s="490"/>
      <c r="C63" s="490"/>
      <c r="D63" s="491"/>
      <c r="E63" s="492"/>
      <c r="F63" s="489"/>
      <c r="G63" s="489"/>
      <c r="H63" s="489"/>
      <c r="I63" s="489"/>
      <c r="J63" s="489"/>
      <c r="K63" s="489"/>
      <c r="L63" s="489"/>
      <c r="M63" s="489"/>
      <c r="N63" s="489"/>
      <c r="O63" s="489"/>
      <c r="P63" s="489"/>
      <c r="Q63" s="489"/>
      <c r="R63" s="489"/>
      <c r="S63" s="489"/>
      <c r="T63" s="489"/>
      <c r="U63" s="489"/>
      <c r="V63" s="489"/>
      <c r="W63" s="489"/>
      <c r="X63" s="489"/>
      <c r="Y63" s="489"/>
      <c r="Z63" s="489"/>
      <c r="AA63" s="489"/>
      <c r="AB63" s="489"/>
      <c r="AC63" s="489"/>
      <c r="AD63" s="489"/>
    </row>
    <row r="64" spans="2:30" x14ac:dyDescent="0.35">
      <c r="B64" s="490"/>
      <c r="C64" s="490"/>
      <c r="D64" s="491"/>
      <c r="E64" s="492"/>
      <c r="F64" s="489"/>
      <c r="G64" s="489"/>
      <c r="H64" s="489"/>
      <c r="I64" s="489"/>
      <c r="J64" s="489"/>
      <c r="K64" s="489"/>
      <c r="L64" s="489"/>
      <c r="M64" s="489"/>
      <c r="N64" s="489"/>
      <c r="O64" s="489"/>
      <c r="P64" s="489"/>
      <c r="Q64" s="489"/>
      <c r="R64" s="489"/>
      <c r="S64" s="489"/>
      <c r="T64" s="489"/>
      <c r="U64" s="489"/>
      <c r="V64" s="489"/>
      <c r="W64" s="489"/>
      <c r="X64" s="489"/>
      <c r="Y64" s="489"/>
      <c r="Z64" s="489"/>
      <c r="AA64" s="489"/>
      <c r="AB64" s="489"/>
      <c r="AC64" s="489"/>
      <c r="AD64" s="489"/>
    </row>
    <row r="65" spans="2:30" x14ac:dyDescent="0.35">
      <c r="B65" s="490"/>
      <c r="C65" s="490"/>
      <c r="D65" s="491"/>
      <c r="E65" s="492"/>
      <c r="F65" s="489"/>
      <c r="G65" s="489"/>
      <c r="H65" s="489"/>
      <c r="I65" s="489"/>
      <c r="J65" s="489"/>
      <c r="K65" s="489"/>
      <c r="L65" s="489"/>
      <c r="M65" s="489"/>
      <c r="N65" s="489"/>
      <c r="O65" s="489"/>
      <c r="P65" s="489"/>
      <c r="Q65" s="489"/>
      <c r="R65" s="489"/>
      <c r="S65" s="489"/>
      <c r="T65" s="489"/>
      <c r="U65" s="489"/>
      <c r="V65" s="489"/>
      <c r="W65" s="489"/>
      <c r="X65" s="489"/>
      <c r="Y65" s="489"/>
      <c r="Z65" s="489"/>
      <c r="AA65" s="489"/>
      <c r="AB65" s="489"/>
      <c r="AC65" s="489"/>
      <c r="AD65" s="489"/>
    </row>
  </sheetData>
  <mergeCells count="8">
    <mergeCell ref="C32:C34"/>
    <mergeCell ref="M5:N5"/>
    <mergeCell ref="C4:C9"/>
    <mergeCell ref="C10:C17"/>
    <mergeCell ref="C18:C19"/>
    <mergeCell ref="C20:C23"/>
    <mergeCell ref="C24:C28"/>
    <mergeCell ref="C29:C31"/>
  </mergeCells>
  <conditionalFormatting sqref="G4:G34">
    <cfRule type="cellIs" dxfId="1" priority="1" operator="equal">
      <formula>"Worth exploring"</formula>
    </cfRule>
    <cfRule type="cellIs" dxfId="0" priority="3" operator="equal">
      <formula>"Not worth exploring"</formula>
    </cfRule>
  </conditionalFormatting>
  <hyperlinks>
    <hyperlink ref="H32" r:id="rId1" xr:uid="{00000000-0004-0000-2300-000000000000}"/>
    <hyperlink ref="H33" r:id="rId2" xr:uid="{00000000-0004-0000-2300-000001000000}"/>
    <hyperlink ref="H34" r:id="rId3" xr:uid="{00000000-0004-0000-2300-000002000000}"/>
  </hyperlinks>
  <pageMargins left="0.25" right="0.25" top="0.75" bottom="0.75" header="0.3" footer="0.3"/>
  <pageSetup paperSize="5" scale="47" orientation="landscape" r:id="rId4"/>
  <drawing r:id="rId5"/>
  <legacyDrawing r:id="rId6"/>
  <controls>
    <mc:AlternateContent xmlns:mc="http://schemas.openxmlformats.org/markup-compatibility/2006">
      <mc:Choice Requires="x14">
        <control shapeId="66588" r:id="rId7" name="CheckBox28">
          <controlPr defaultSize="0" autoLine="0" r:id="rId8">
            <anchor moveWithCells="1">
              <from>
                <xdr:col>7</xdr:col>
                <xdr:colOff>425450</xdr:colOff>
                <xdr:row>30</xdr:row>
                <xdr:rowOff>31750</xdr:rowOff>
              </from>
              <to>
                <xdr:col>7</xdr:col>
                <xdr:colOff>2101850</xdr:colOff>
                <xdr:row>30</xdr:row>
                <xdr:rowOff>361950</xdr:rowOff>
              </to>
            </anchor>
          </controlPr>
        </control>
      </mc:Choice>
      <mc:Fallback>
        <control shapeId="66588" r:id="rId7" name="CheckBox28"/>
      </mc:Fallback>
    </mc:AlternateContent>
    <mc:AlternateContent xmlns:mc="http://schemas.openxmlformats.org/markup-compatibility/2006">
      <mc:Choice Requires="x14">
        <control shapeId="66587" r:id="rId9" name="CheckBox27">
          <controlPr defaultSize="0" autoLine="0" r:id="rId10">
            <anchor moveWithCells="1">
              <from>
                <xdr:col>7</xdr:col>
                <xdr:colOff>425450</xdr:colOff>
                <xdr:row>29</xdr:row>
                <xdr:rowOff>31750</xdr:rowOff>
              </from>
              <to>
                <xdr:col>7</xdr:col>
                <xdr:colOff>2101850</xdr:colOff>
                <xdr:row>29</xdr:row>
                <xdr:rowOff>361950</xdr:rowOff>
              </to>
            </anchor>
          </controlPr>
        </control>
      </mc:Choice>
      <mc:Fallback>
        <control shapeId="66587" r:id="rId9" name="CheckBox27"/>
      </mc:Fallback>
    </mc:AlternateContent>
    <mc:AlternateContent xmlns:mc="http://schemas.openxmlformats.org/markup-compatibility/2006">
      <mc:Choice Requires="x14">
        <control shapeId="66586" r:id="rId11" name="CheckBox26">
          <controlPr defaultSize="0" autoLine="0" r:id="rId12">
            <anchor moveWithCells="1">
              <from>
                <xdr:col>7</xdr:col>
                <xdr:colOff>425450</xdr:colOff>
                <xdr:row>28</xdr:row>
                <xdr:rowOff>31750</xdr:rowOff>
              </from>
              <to>
                <xdr:col>7</xdr:col>
                <xdr:colOff>2101850</xdr:colOff>
                <xdr:row>28</xdr:row>
                <xdr:rowOff>361950</xdr:rowOff>
              </to>
            </anchor>
          </controlPr>
        </control>
      </mc:Choice>
      <mc:Fallback>
        <control shapeId="66586" r:id="rId11" name="CheckBox26"/>
      </mc:Fallback>
    </mc:AlternateContent>
    <mc:AlternateContent xmlns:mc="http://schemas.openxmlformats.org/markup-compatibility/2006">
      <mc:Choice Requires="x14">
        <control shapeId="66585" r:id="rId13" name="CheckBox25">
          <controlPr defaultSize="0" autoLine="0" r:id="rId14">
            <anchor moveWithCells="1">
              <from>
                <xdr:col>7</xdr:col>
                <xdr:colOff>425450</xdr:colOff>
                <xdr:row>27</xdr:row>
                <xdr:rowOff>31750</xdr:rowOff>
              </from>
              <to>
                <xdr:col>7</xdr:col>
                <xdr:colOff>2101850</xdr:colOff>
                <xdr:row>27</xdr:row>
                <xdr:rowOff>355600</xdr:rowOff>
              </to>
            </anchor>
          </controlPr>
        </control>
      </mc:Choice>
      <mc:Fallback>
        <control shapeId="66585" r:id="rId13" name="CheckBox25"/>
      </mc:Fallback>
    </mc:AlternateContent>
    <mc:AlternateContent xmlns:mc="http://schemas.openxmlformats.org/markup-compatibility/2006">
      <mc:Choice Requires="x14">
        <control shapeId="66584" r:id="rId15" name="CheckBox24">
          <controlPr defaultSize="0" autoLine="0" r:id="rId16">
            <anchor moveWithCells="1">
              <from>
                <xdr:col>7</xdr:col>
                <xdr:colOff>425450</xdr:colOff>
                <xdr:row>26</xdr:row>
                <xdr:rowOff>31750</xdr:rowOff>
              </from>
              <to>
                <xdr:col>7</xdr:col>
                <xdr:colOff>2101850</xdr:colOff>
                <xdr:row>26</xdr:row>
                <xdr:rowOff>355600</xdr:rowOff>
              </to>
            </anchor>
          </controlPr>
        </control>
      </mc:Choice>
      <mc:Fallback>
        <control shapeId="66584" r:id="rId15" name="CheckBox24"/>
      </mc:Fallback>
    </mc:AlternateContent>
    <mc:AlternateContent xmlns:mc="http://schemas.openxmlformats.org/markup-compatibility/2006">
      <mc:Choice Requires="x14">
        <control shapeId="66583" r:id="rId17" name="CheckBox23">
          <controlPr defaultSize="0" autoLine="0" r:id="rId18">
            <anchor moveWithCells="1">
              <from>
                <xdr:col>7</xdr:col>
                <xdr:colOff>425450</xdr:colOff>
                <xdr:row>25</xdr:row>
                <xdr:rowOff>31750</xdr:rowOff>
              </from>
              <to>
                <xdr:col>7</xdr:col>
                <xdr:colOff>2101850</xdr:colOff>
                <xdr:row>25</xdr:row>
                <xdr:rowOff>355600</xdr:rowOff>
              </to>
            </anchor>
          </controlPr>
        </control>
      </mc:Choice>
      <mc:Fallback>
        <control shapeId="66583" r:id="rId17" name="CheckBox23"/>
      </mc:Fallback>
    </mc:AlternateContent>
    <mc:AlternateContent xmlns:mc="http://schemas.openxmlformats.org/markup-compatibility/2006">
      <mc:Choice Requires="x14">
        <control shapeId="66582" r:id="rId19" name="CheckBox22">
          <controlPr defaultSize="0" autoLine="0" r:id="rId20">
            <anchor moveWithCells="1">
              <from>
                <xdr:col>7</xdr:col>
                <xdr:colOff>425450</xdr:colOff>
                <xdr:row>24</xdr:row>
                <xdr:rowOff>31750</xdr:rowOff>
              </from>
              <to>
                <xdr:col>7</xdr:col>
                <xdr:colOff>2101850</xdr:colOff>
                <xdr:row>24</xdr:row>
                <xdr:rowOff>355600</xdr:rowOff>
              </to>
            </anchor>
          </controlPr>
        </control>
      </mc:Choice>
      <mc:Fallback>
        <control shapeId="66582" r:id="rId19" name="CheckBox22"/>
      </mc:Fallback>
    </mc:AlternateContent>
    <mc:AlternateContent xmlns:mc="http://schemas.openxmlformats.org/markup-compatibility/2006">
      <mc:Choice Requires="x14">
        <control shapeId="66581" r:id="rId21" name="CheckBox21">
          <controlPr defaultSize="0" autoLine="0" r:id="rId22">
            <anchor moveWithCells="1">
              <from>
                <xdr:col>7</xdr:col>
                <xdr:colOff>425450</xdr:colOff>
                <xdr:row>23</xdr:row>
                <xdr:rowOff>31750</xdr:rowOff>
              </from>
              <to>
                <xdr:col>7</xdr:col>
                <xdr:colOff>2101850</xdr:colOff>
                <xdr:row>23</xdr:row>
                <xdr:rowOff>355600</xdr:rowOff>
              </to>
            </anchor>
          </controlPr>
        </control>
      </mc:Choice>
      <mc:Fallback>
        <control shapeId="66581" r:id="rId21" name="CheckBox21"/>
      </mc:Fallback>
    </mc:AlternateContent>
    <mc:AlternateContent xmlns:mc="http://schemas.openxmlformats.org/markup-compatibility/2006">
      <mc:Choice Requires="x14">
        <control shapeId="66580" r:id="rId23" name="CheckBox20">
          <controlPr defaultSize="0" autoLine="0" r:id="rId24">
            <anchor moveWithCells="1">
              <from>
                <xdr:col>7</xdr:col>
                <xdr:colOff>425450</xdr:colOff>
                <xdr:row>22</xdr:row>
                <xdr:rowOff>31750</xdr:rowOff>
              </from>
              <to>
                <xdr:col>7</xdr:col>
                <xdr:colOff>2101850</xdr:colOff>
                <xdr:row>22</xdr:row>
                <xdr:rowOff>355600</xdr:rowOff>
              </to>
            </anchor>
          </controlPr>
        </control>
      </mc:Choice>
      <mc:Fallback>
        <control shapeId="66580" r:id="rId23" name="CheckBox20"/>
      </mc:Fallback>
    </mc:AlternateContent>
    <mc:AlternateContent xmlns:mc="http://schemas.openxmlformats.org/markup-compatibility/2006">
      <mc:Choice Requires="x14">
        <control shapeId="66579" r:id="rId25" name="CheckBox19">
          <controlPr defaultSize="0" autoLine="0" r:id="rId26">
            <anchor moveWithCells="1">
              <from>
                <xdr:col>7</xdr:col>
                <xdr:colOff>425450</xdr:colOff>
                <xdr:row>21</xdr:row>
                <xdr:rowOff>31750</xdr:rowOff>
              </from>
              <to>
                <xdr:col>7</xdr:col>
                <xdr:colOff>2101850</xdr:colOff>
                <xdr:row>21</xdr:row>
                <xdr:rowOff>355600</xdr:rowOff>
              </to>
            </anchor>
          </controlPr>
        </control>
      </mc:Choice>
      <mc:Fallback>
        <control shapeId="66579" r:id="rId25" name="CheckBox19"/>
      </mc:Fallback>
    </mc:AlternateContent>
    <mc:AlternateContent xmlns:mc="http://schemas.openxmlformats.org/markup-compatibility/2006">
      <mc:Choice Requires="x14">
        <control shapeId="66578" r:id="rId27" name="CheckBox18">
          <controlPr defaultSize="0" autoLine="0" r:id="rId28">
            <anchor moveWithCells="1">
              <from>
                <xdr:col>7</xdr:col>
                <xdr:colOff>425450</xdr:colOff>
                <xdr:row>20</xdr:row>
                <xdr:rowOff>31750</xdr:rowOff>
              </from>
              <to>
                <xdr:col>7</xdr:col>
                <xdr:colOff>2101850</xdr:colOff>
                <xdr:row>20</xdr:row>
                <xdr:rowOff>355600</xdr:rowOff>
              </to>
            </anchor>
          </controlPr>
        </control>
      </mc:Choice>
      <mc:Fallback>
        <control shapeId="66578" r:id="rId27" name="CheckBox18"/>
      </mc:Fallback>
    </mc:AlternateContent>
    <mc:AlternateContent xmlns:mc="http://schemas.openxmlformats.org/markup-compatibility/2006">
      <mc:Choice Requires="x14">
        <control shapeId="66577" r:id="rId29" name="CheckBox17">
          <controlPr defaultSize="0" autoLine="0" r:id="rId30">
            <anchor moveWithCells="1">
              <from>
                <xdr:col>7</xdr:col>
                <xdr:colOff>425450</xdr:colOff>
                <xdr:row>19</xdr:row>
                <xdr:rowOff>31750</xdr:rowOff>
              </from>
              <to>
                <xdr:col>7</xdr:col>
                <xdr:colOff>2101850</xdr:colOff>
                <xdr:row>19</xdr:row>
                <xdr:rowOff>355600</xdr:rowOff>
              </to>
            </anchor>
          </controlPr>
        </control>
      </mc:Choice>
      <mc:Fallback>
        <control shapeId="66577" r:id="rId29" name="CheckBox17"/>
      </mc:Fallback>
    </mc:AlternateContent>
    <mc:AlternateContent xmlns:mc="http://schemas.openxmlformats.org/markup-compatibility/2006">
      <mc:Choice Requires="x14">
        <control shapeId="66576" r:id="rId31" name="CheckBox16">
          <controlPr defaultSize="0" autoLine="0" r:id="rId32">
            <anchor moveWithCells="1">
              <from>
                <xdr:col>7</xdr:col>
                <xdr:colOff>425450</xdr:colOff>
                <xdr:row>15</xdr:row>
                <xdr:rowOff>38100</xdr:rowOff>
              </from>
              <to>
                <xdr:col>7</xdr:col>
                <xdr:colOff>2101850</xdr:colOff>
                <xdr:row>15</xdr:row>
                <xdr:rowOff>361950</xdr:rowOff>
              </to>
            </anchor>
          </controlPr>
        </control>
      </mc:Choice>
      <mc:Fallback>
        <control shapeId="66576" r:id="rId31" name="CheckBox16"/>
      </mc:Fallback>
    </mc:AlternateContent>
    <mc:AlternateContent xmlns:mc="http://schemas.openxmlformats.org/markup-compatibility/2006">
      <mc:Choice Requires="x14">
        <control shapeId="66575" r:id="rId33" name="CheckBox15">
          <controlPr defaultSize="0" autoLine="0" r:id="rId34">
            <anchor moveWithCells="1">
              <from>
                <xdr:col>31</xdr:col>
                <xdr:colOff>533400</xdr:colOff>
                <xdr:row>11</xdr:row>
                <xdr:rowOff>0</xdr:rowOff>
              </from>
              <to>
                <xdr:col>34</xdr:col>
                <xdr:colOff>298450</xdr:colOff>
                <xdr:row>11</xdr:row>
                <xdr:rowOff>330200</xdr:rowOff>
              </to>
            </anchor>
          </controlPr>
        </control>
      </mc:Choice>
      <mc:Fallback>
        <control shapeId="66575" r:id="rId33" name="CheckBox15"/>
      </mc:Fallback>
    </mc:AlternateContent>
    <mc:AlternateContent xmlns:mc="http://schemas.openxmlformats.org/markup-compatibility/2006">
      <mc:Choice Requires="x14">
        <control shapeId="66574" r:id="rId35" name="CheckBox14">
          <controlPr defaultSize="0" autoLine="0" r:id="rId36">
            <anchor moveWithCells="1">
              <from>
                <xdr:col>7</xdr:col>
                <xdr:colOff>425450</xdr:colOff>
                <xdr:row>16</xdr:row>
                <xdr:rowOff>38100</xdr:rowOff>
              </from>
              <to>
                <xdr:col>7</xdr:col>
                <xdr:colOff>2101850</xdr:colOff>
                <xdr:row>16</xdr:row>
                <xdr:rowOff>361950</xdr:rowOff>
              </to>
            </anchor>
          </controlPr>
        </control>
      </mc:Choice>
      <mc:Fallback>
        <control shapeId="66574" r:id="rId35" name="CheckBox14"/>
      </mc:Fallback>
    </mc:AlternateContent>
    <mc:AlternateContent xmlns:mc="http://schemas.openxmlformats.org/markup-compatibility/2006">
      <mc:Choice Requires="x14">
        <control shapeId="66573" r:id="rId37" name="CheckBox13">
          <controlPr defaultSize="0" autoLine="0" r:id="rId38">
            <anchor moveWithCells="1">
              <from>
                <xdr:col>7</xdr:col>
                <xdr:colOff>425450</xdr:colOff>
                <xdr:row>18</xdr:row>
                <xdr:rowOff>38100</xdr:rowOff>
              </from>
              <to>
                <xdr:col>7</xdr:col>
                <xdr:colOff>2101850</xdr:colOff>
                <xdr:row>18</xdr:row>
                <xdr:rowOff>368300</xdr:rowOff>
              </to>
            </anchor>
          </controlPr>
        </control>
      </mc:Choice>
      <mc:Fallback>
        <control shapeId="66573" r:id="rId37" name="CheckBox13"/>
      </mc:Fallback>
    </mc:AlternateContent>
    <mc:AlternateContent xmlns:mc="http://schemas.openxmlformats.org/markup-compatibility/2006">
      <mc:Choice Requires="x14">
        <control shapeId="66572" r:id="rId39" name="CheckBox12">
          <controlPr defaultSize="0" autoLine="0" r:id="rId40">
            <anchor moveWithCells="1">
              <from>
                <xdr:col>7</xdr:col>
                <xdr:colOff>425450</xdr:colOff>
                <xdr:row>14</xdr:row>
                <xdr:rowOff>38100</xdr:rowOff>
              </from>
              <to>
                <xdr:col>7</xdr:col>
                <xdr:colOff>2101850</xdr:colOff>
                <xdr:row>14</xdr:row>
                <xdr:rowOff>361950</xdr:rowOff>
              </to>
            </anchor>
          </controlPr>
        </control>
      </mc:Choice>
      <mc:Fallback>
        <control shapeId="66572" r:id="rId39" name="CheckBox12"/>
      </mc:Fallback>
    </mc:AlternateContent>
    <mc:AlternateContent xmlns:mc="http://schemas.openxmlformats.org/markup-compatibility/2006">
      <mc:Choice Requires="x14">
        <control shapeId="66571" r:id="rId41" name="CheckBox11">
          <controlPr defaultSize="0" autoLine="0" r:id="rId42">
            <anchor moveWithCells="1">
              <from>
                <xdr:col>7</xdr:col>
                <xdr:colOff>425450</xdr:colOff>
                <xdr:row>13</xdr:row>
                <xdr:rowOff>38100</xdr:rowOff>
              </from>
              <to>
                <xdr:col>7</xdr:col>
                <xdr:colOff>2101850</xdr:colOff>
                <xdr:row>13</xdr:row>
                <xdr:rowOff>361950</xdr:rowOff>
              </to>
            </anchor>
          </controlPr>
        </control>
      </mc:Choice>
      <mc:Fallback>
        <control shapeId="66571" r:id="rId41" name="CheckBox11"/>
      </mc:Fallback>
    </mc:AlternateContent>
    <mc:AlternateContent xmlns:mc="http://schemas.openxmlformats.org/markup-compatibility/2006">
      <mc:Choice Requires="x14">
        <control shapeId="66570" r:id="rId43" name="CheckBox10">
          <controlPr defaultSize="0" autoLine="0" r:id="rId44">
            <anchor moveWithCells="1">
              <from>
                <xdr:col>7</xdr:col>
                <xdr:colOff>425450</xdr:colOff>
                <xdr:row>12</xdr:row>
                <xdr:rowOff>38100</xdr:rowOff>
              </from>
              <to>
                <xdr:col>7</xdr:col>
                <xdr:colOff>2101850</xdr:colOff>
                <xdr:row>12</xdr:row>
                <xdr:rowOff>361950</xdr:rowOff>
              </to>
            </anchor>
          </controlPr>
        </control>
      </mc:Choice>
      <mc:Fallback>
        <control shapeId="66570" r:id="rId43" name="CheckBox10"/>
      </mc:Fallback>
    </mc:AlternateContent>
    <mc:AlternateContent xmlns:mc="http://schemas.openxmlformats.org/markup-compatibility/2006">
      <mc:Choice Requires="x14">
        <control shapeId="66569" r:id="rId45" name="CheckBox9">
          <controlPr defaultSize="0" autoLine="0" r:id="rId46">
            <anchor moveWithCells="1">
              <from>
                <xdr:col>7</xdr:col>
                <xdr:colOff>425450</xdr:colOff>
                <xdr:row>11</xdr:row>
                <xdr:rowOff>38100</xdr:rowOff>
              </from>
              <to>
                <xdr:col>7</xdr:col>
                <xdr:colOff>2101850</xdr:colOff>
                <xdr:row>11</xdr:row>
                <xdr:rowOff>361950</xdr:rowOff>
              </to>
            </anchor>
          </controlPr>
        </control>
      </mc:Choice>
      <mc:Fallback>
        <control shapeId="66569" r:id="rId45" name="CheckBox9"/>
      </mc:Fallback>
    </mc:AlternateContent>
    <mc:AlternateContent xmlns:mc="http://schemas.openxmlformats.org/markup-compatibility/2006">
      <mc:Choice Requires="x14">
        <control shapeId="66568" r:id="rId47" name="CheckBox8">
          <controlPr defaultSize="0" autoLine="0" r:id="rId48">
            <anchor moveWithCells="1">
              <from>
                <xdr:col>7</xdr:col>
                <xdr:colOff>425450</xdr:colOff>
                <xdr:row>10</xdr:row>
                <xdr:rowOff>38100</xdr:rowOff>
              </from>
              <to>
                <xdr:col>7</xdr:col>
                <xdr:colOff>2101850</xdr:colOff>
                <xdr:row>10</xdr:row>
                <xdr:rowOff>361950</xdr:rowOff>
              </to>
            </anchor>
          </controlPr>
        </control>
      </mc:Choice>
      <mc:Fallback>
        <control shapeId="66568" r:id="rId47" name="CheckBox8"/>
      </mc:Fallback>
    </mc:AlternateContent>
    <mc:AlternateContent xmlns:mc="http://schemas.openxmlformats.org/markup-compatibility/2006">
      <mc:Choice Requires="x14">
        <control shapeId="66567" r:id="rId49" name="CheckBox7">
          <controlPr defaultSize="0" autoLine="0" r:id="rId50">
            <anchor moveWithCells="1">
              <from>
                <xdr:col>7</xdr:col>
                <xdr:colOff>425450</xdr:colOff>
                <xdr:row>9</xdr:row>
                <xdr:rowOff>38100</xdr:rowOff>
              </from>
              <to>
                <xdr:col>7</xdr:col>
                <xdr:colOff>2101850</xdr:colOff>
                <xdr:row>9</xdr:row>
                <xdr:rowOff>361950</xdr:rowOff>
              </to>
            </anchor>
          </controlPr>
        </control>
      </mc:Choice>
      <mc:Fallback>
        <control shapeId="66567" r:id="rId49" name="CheckBox7"/>
      </mc:Fallback>
    </mc:AlternateContent>
    <mc:AlternateContent xmlns:mc="http://schemas.openxmlformats.org/markup-compatibility/2006">
      <mc:Choice Requires="x14">
        <control shapeId="66566" r:id="rId51" name="CheckBox6">
          <controlPr defaultSize="0" autoLine="0" r:id="rId52">
            <anchor moveWithCells="1">
              <from>
                <xdr:col>7</xdr:col>
                <xdr:colOff>425450</xdr:colOff>
                <xdr:row>8</xdr:row>
                <xdr:rowOff>38100</xdr:rowOff>
              </from>
              <to>
                <xdr:col>7</xdr:col>
                <xdr:colOff>2101850</xdr:colOff>
                <xdr:row>8</xdr:row>
                <xdr:rowOff>361950</xdr:rowOff>
              </to>
            </anchor>
          </controlPr>
        </control>
      </mc:Choice>
      <mc:Fallback>
        <control shapeId="66566" r:id="rId51" name="CheckBox6"/>
      </mc:Fallback>
    </mc:AlternateContent>
    <mc:AlternateContent xmlns:mc="http://schemas.openxmlformats.org/markup-compatibility/2006">
      <mc:Choice Requires="x14">
        <control shapeId="66565" r:id="rId53" name="CheckBox5">
          <controlPr defaultSize="0" autoLine="0" r:id="rId54">
            <anchor moveWithCells="1">
              <from>
                <xdr:col>7</xdr:col>
                <xdr:colOff>425450</xdr:colOff>
                <xdr:row>7</xdr:row>
                <xdr:rowOff>38100</xdr:rowOff>
              </from>
              <to>
                <xdr:col>7</xdr:col>
                <xdr:colOff>2101850</xdr:colOff>
                <xdr:row>7</xdr:row>
                <xdr:rowOff>361950</xdr:rowOff>
              </to>
            </anchor>
          </controlPr>
        </control>
      </mc:Choice>
      <mc:Fallback>
        <control shapeId="66565" r:id="rId53" name="CheckBox5"/>
      </mc:Fallback>
    </mc:AlternateContent>
    <mc:AlternateContent xmlns:mc="http://schemas.openxmlformats.org/markup-compatibility/2006">
      <mc:Choice Requires="x14">
        <control shapeId="66564" r:id="rId55" name="CheckBox4">
          <controlPr defaultSize="0" autoLine="0" r:id="rId56">
            <anchor moveWithCells="1">
              <from>
                <xdr:col>7</xdr:col>
                <xdr:colOff>425450</xdr:colOff>
                <xdr:row>6</xdr:row>
                <xdr:rowOff>38100</xdr:rowOff>
              </from>
              <to>
                <xdr:col>7</xdr:col>
                <xdr:colOff>2101850</xdr:colOff>
                <xdr:row>6</xdr:row>
                <xdr:rowOff>361950</xdr:rowOff>
              </to>
            </anchor>
          </controlPr>
        </control>
      </mc:Choice>
      <mc:Fallback>
        <control shapeId="66564" r:id="rId55" name="CheckBox4"/>
      </mc:Fallback>
    </mc:AlternateContent>
    <mc:AlternateContent xmlns:mc="http://schemas.openxmlformats.org/markup-compatibility/2006">
      <mc:Choice Requires="x14">
        <control shapeId="66563" r:id="rId57" name="CheckBox3">
          <controlPr defaultSize="0" autoLine="0" r:id="rId58">
            <anchor moveWithCells="1">
              <from>
                <xdr:col>7</xdr:col>
                <xdr:colOff>425450</xdr:colOff>
                <xdr:row>5</xdr:row>
                <xdr:rowOff>38100</xdr:rowOff>
              </from>
              <to>
                <xdr:col>7</xdr:col>
                <xdr:colOff>2101850</xdr:colOff>
                <xdr:row>5</xdr:row>
                <xdr:rowOff>361950</xdr:rowOff>
              </to>
            </anchor>
          </controlPr>
        </control>
      </mc:Choice>
      <mc:Fallback>
        <control shapeId="66563" r:id="rId57" name="CheckBox3"/>
      </mc:Fallback>
    </mc:AlternateContent>
    <mc:AlternateContent xmlns:mc="http://schemas.openxmlformats.org/markup-compatibility/2006">
      <mc:Choice Requires="x14">
        <control shapeId="66562" r:id="rId59" name="CheckBox2">
          <controlPr defaultSize="0" autoLine="0" r:id="rId60">
            <anchor moveWithCells="1">
              <from>
                <xdr:col>7</xdr:col>
                <xdr:colOff>425450</xdr:colOff>
                <xdr:row>4</xdr:row>
                <xdr:rowOff>38100</xdr:rowOff>
              </from>
              <to>
                <xdr:col>7</xdr:col>
                <xdr:colOff>2101850</xdr:colOff>
                <xdr:row>4</xdr:row>
                <xdr:rowOff>361950</xdr:rowOff>
              </to>
            </anchor>
          </controlPr>
        </control>
      </mc:Choice>
      <mc:Fallback>
        <control shapeId="66562" r:id="rId59" name="CheckBox2"/>
      </mc:Fallback>
    </mc:AlternateContent>
    <mc:AlternateContent xmlns:mc="http://schemas.openxmlformats.org/markup-compatibility/2006">
      <mc:Choice Requires="x14">
        <control shapeId="66561" r:id="rId61" name="CheckBox1">
          <controlPr defaultSize="0" autoLine="0" r:id="rId62">
            <anchor moveWithCells="1">
              <from>
                <xdr:col>7</xdr:col>
                <xdr:colOff>425450</xdr:colOff>
                <xdr:row>3</xdr:row>
                <xdr:rowOff>38100</xdr:rowOff>
              </from>
              <to>
                <xdr:col>7</xdr:col>
                <xdr:colOff>2101850</xdr:colOff>
                <xdr:row>3</xdr:row>
                <xdr:rowOff>361950</xdr:rowOff>
              </to>
            </anchor>
          </controlPr>
        </control>
      </mc:Choice>
      <mc:Fallback>
        <control shapeId="66561" r:id="rId61" name="CheckBox1"/>
      </mc:Fallback>
    </mc:AlternateContent>
  </control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theme="6" tint="-0.249977111117893"/>
  </sheetPr>
  <dimension ref="A1:W141"/>
  <sheetViews>
    <sheetView showGridLines="0" zoomScale="80" zoomScaleNormal="80" workbookViewId="0">
      <selection activeCell="D14" sqref="D14"/>
    </sheetView>
  </sheetViews>
  <sheetFormatPr defaultRowHeight="14.5" x14ac:dyDescent="0.35"/>
  <cols>
    <col min="2" max="2" width="28.36328125" customWidth="1"/>
    <col min="3" max="3" width="98.08984375" customWidth="1"/>
  </cols>
  <sheetData>
    <row r="1" spans="2:23" x14ac:dyDescent="0.35">
      <c r="E1" s="501"/>
      <c r="F1" s="501"/>
      <c r="G1" s="501"/>
      <c r="H1" s="501"/>
      <c r="I1" s="501"/>
      <c r="J1" s="501"/>
      <c r="K1" s="501"/>
      <c r="L1" s="501"/>
      <c r="M1" s="501"/>
      <c r="N1" s="501"/>
      <c r="O1" s="501"/>
      <c r="P1" s="501"/>
      <c r="Q1" s="501"/>
      <c r="R1" s="501"/>
      <c r="S1" s="501"/>
      <c r="T1" s="501"/>
      <c r="U1" s="501"/>
      <c r="V1" s="501"/>
      <c r="W1" s="501"/>
    </row>
    <row r="2" spans="2:23" x14ac:dyDescent="0.35">
      <c r="B2" s="6"/>
      <c r="C2" s="6"/>
      <c r="E2" s="501"/>
      <c r="F2" s="501"/>
      <c r="G2" s="501"/>
      <c r="H2" s="501"/>
      <c r="I2" s="501"/>
      <c r="J2" s="501"/>
      <c r="K2" s="501"/>
      <c r="L2" s="501"/>
      <c r="M2" s="501"/>
      <c r="N2" s="501"/>
      <c r="O2" s="501"/>
      <c r="P2" s="501"/>
      <c r="Q2" s="501"/>
      <c r="R2" s="501"/>
      <c r="S2" s="501"/>
      <c r="T2" s="501"/>
      <c r="U2" s="501"/>
      <c r="V2" s="501"/>
      <c r="W2" s="501"/>
    </row>
    <row r="3" spans="2:23" x14ac:dyDescent="0.35">
      <c r="B3" s="6"/>
      <c r="C3" s="6"/>
      <c r="E3" s="501"/>
      <c r="F3" s="501"/>
      <c r="G3" s="501"/>
      <c r="H3" s="501"/>
      <c r="I3" s="501"/>
      <c r="J3" s="501"/>
      <c r="K3" s="501"/>
      <c r="L3" s="501"/>
      <c r="M3" s="501"/>
      <c r="N3" s="501"/>
      <c r="O3" s="501"/>
      <c r="P3" s="501"/>
      <c r="Q3" s="501"/>
      <c r="R3" s="501"/>
      <c r="S3" s="501"/>
      <c r="T3" s="501"/>
      <c r="U3" s="501"/>
      <c r="V3" s="501"/>
      <c r="W3" s="501"/>
    </row>
    <row r="4" spans="2:23" x14ac:dyDescent="0.35">
      <c r="B4" s="6"/>
      <c r="C4" s="6"/>
      <c r="E4" s="501"/>
      <c r="F4" s="501"/>
      <c r="G4" s="501"/>
      <c r="H4" s="501"/>
      <c r="I4" s="501"/>
      <c r="J4" s="501"/>
      <c r="K4" s="501"/>
      <c r="L4" s="501"/>
      <c r="M4" s="501"/>
      <c r="N4" s="501"/>
      <c r="O4" s="501"/>
      <c r="P4" s="501"/>
      <c r="Q4" s="501"/>
      <c r="R4" s="501"/>
      <c r="S4" s="501"/>
      <c r="T4" s="501"/>
      <c r="U4" s="501"/>
      <c r="V4" s="501"/>
      <c r="W4" s="501"/>
    </row>
    <row r="5" spans="2:23" x14ac:dyDescent="0.35">
      <c r="B5" s="6"/>
      <c r="C5" s="6"/>
      <c r="E5" s="501"/>
      <c r="F5" s="501"/>
      <c r="G5" s="501"/>
      <c r="H5" s="501"/>
      <c r="I5" s="501"/>
      <c r="J5" s="501"/>
      <c r="K5" s="501"/>
      <c r="L5" s="501"/>
      <c r="M5" s="501"/>
      <c r="N5" s="501"/>
      <c r="O5" s="501"/>
      <c r="P5" s="501"/>
      <c r="Q5" s="501"/>
      <c r="R5" s="501"/>
      <c r="S5" s="501"/>
      <c r="T5" s="501"/>
      <c r="U5" s="501"/>
      <c r="V5" s="501"/>
      <c r="W5" s="501"/>
    </row>
    <row r="6" spans="2:23" x14ac:dyDescent="0.35">
      <c r="B6" s="6"/>
      <c r="C6" s="6"/>
      <c r="E6" s="501"/>
      <c r="F6" s="501"/>
      <c r="G6" s="501"/>
      <c r="H6" s="501"/>
      <c r="I6" s="501"/>
      <c r="J6" s="501"/>
      <c r="K6" s="501"/>
      <c r="L6" s="501"/>
      <c r="M6" s="501"/>
      <c r="N6" s="501"/>
      <c r="O6" s="501"/>
      <c r="P6" s="501"/>
      <c r="Q6" s="501"/>
      <c r="R6" s="501"/>
      <c r="S6" s="501"/>
      <c r="T6" s="501"/>
      <c r="U6" s="501"/>
      <c r="V6" s="501"/>
      <c r="W6" s="501"/>
    </row>
    <row r="7" spans="2:23" x14ac:dyDescent="0.35">
      <c r="B7" s="6"/>
      <c r="C7" s="6"/>
      <c r="E7" s="501"/>
      <c r="F7" s="501"/>
      <c r="G7" s="501"/>
      <c r="H7" s="501"/>
      <c r="I7" s="501"/>
      <c r="J7" s="501"/>
      <c r="K7" s="501"/>
      <c r="L7" s="501"/>
      <c r="M7" s="501"/>
      <c r="N7" s="501"/>
      <c r="O7" s="501"/>
      <c r="P7" s="501"/>
      <c r="Q7" s="501"/>
      <c r="R7" s="501"/>
      <c r="S7" s="501"/>
      <c r="T7" s="501"/>
      <c r="U7" s="501"/>
      <c r="V7" s="501"/>
      <c r="W7" s="501"/>
    </row>
    <row r="8" spans="2:23" x14ac:dyDescent="0.35">
      <c r="B8" s="6"/>
      <c r="C8" s="6"/>
      <c r="E8" s="501"/>
      <c r="F8" s="501"/>
      <c r="G8" s="501"/>
      <c r="H8" s="501"/>
      <c r="I8" s="501"/>
      <c r="J8" s="501"/>
      <c r="K8" s="501"/>
      <c r="L8" s="501"/>
      <c r="M8" s="501"/>
      <c r="N8" s="501"/>
      <c r="O8" s="501"/>
      <c r="P8" s="501"/>
      <c r="Q8" s="501"/>
      <c r="R8" s="501"/>
      <c r="S8" s="501"/>
      <c r="T8" s="501"/>
      <c r="U8" s="501"/>
      <c r="V8" s="501"/>
      <c r="W8" s="501"/>
    </row>
    <row r="9" spans="2:23" x14ac:dyDescent="0.35">
      <c r="B9" s="6"/>
      <c r="C9" s="6"/>
      <c r="E9" s="501"/>
      <c r="F9" s="501"/>
      <c r="G9" s="501"/>
      <c r="H9" s="501"/>
      <c r="I9" s="501"/>
      <c r="J9" s="501"/>
      <c r="K9" s="501"/>
      <c r="L9" s="501"/>
      <c r="M9" s="501"/>
      <c r="N9" s="501"/>
      <c r="O9" s="501"/>
      <c r="P9" s="501"/>
      <c r="Q9" s="501"/>
      <c r="R9" s="501"/>
      <c r="S9" s="501"/>
      <c r="T9" s="501"/>
      <c r="U9" s="501"/>
      <c r="V9" s="501"/>
      <c r="W9" s="501"/>
    </row>
    <row r="10" spans="2:23" x14ac:dyDescent="0.35">
      <c r="B10" s="6"/>
      <c r="C10" s="6"/>
      <c r="E10" s="501"/>
      <c r="F10" s="501"/>
      <c r="G10" s="501"/>
      <c r="H10" s="501"/>
      <c r="I10" s="501"/>
      <c r="J10" s="501"/>
      <c r="K10" s="501"/>
      <c r="L10" s="501"/>
      <c r="M10" s="501"/>
      <c r="N10" s="501"/>
      <c r="O10" s="501"/>
      <c r="P10" s="501"/>
      <c r="Q10" s="501"/>
      <c r="R10" s="501"/>
      <c r="S10" s="501"/>
      <c r="T10" s="501"/>
      <c r="U10" s="501"/>
      <c r="V10" s="501"/>
      <c r="W10" s="501"/>
    </row>
    <row r="11" spans="2:23" ht="23.5" x14ac:dyDescent="0.55000000000000004">
      <c r="B11" s="797" t="s">
        <v>848</v>
      </c>
      <c r="C11" s="798"/>
      <c r="E11" s="501"/>
      <c r="F11" s="501"/>
      <c r="G11" s="501"/>
      <c r="H11" s="501"/>
      <c r="I11" s="501"/>
      <c r="J11" s="501"/>
      <c r="K11" s="501"/>
      <c r="L11" s="501"/>
      <c r="M11" s="501"/>
      <c r="N11" s="501"/>
      <c r="O11" s="501"/>
      <c r="P11" s="501"/>
      <c r="Q11" s="501"/>
      <c r="R11" s="501"/>
      <c r="S11" s="501"/>
      <c r="T11" s="501"/>
      <c r="U11" s="501"/>
      <c r="V11" s="501"/>
      <c r="W11" s="501"/>
    </row>
    <row r="12" spans="2:23" ht="294.75" customHeight="1" x14ac:dyDescent="0.35">
      <c r="B12" s="302" t="s">
        <v>849</v>
      </c>
      <c r="C12" s="303" t="s">
        <v>1033</v>
      </c>
      <c r="E12" s="501"/>
      <c r="F12" s="501"/>
      <c r="G12" s="501"/>
      <c r="H12" s="501"/>
      <c r="I12" s="501"/>
      <c r="J12" s="501"/>
      <c r="K12" s="501"/>
      <c r="L12" s="501"/>
      <c r="M12" s="501"/>
      <c r="N12" s="501"/>
      <c r="O12" s="501"/>
      <c r="P12" s="501"/>
      <c r="Q12" s="501"/>
      <c r="R12" s="501"/>
      <c r="S12" s="501"/>
      <c r="T12" s="501"/>
      <c r="U12" s="501"/>
      <c r="V12" s="501"/>
      <c r="W12" s="501"/>
    </row>
    <row r="13" spans="2:23" ht="42" x14ac:dyDescent="0.35">
      <c r="B13" s="302" t="s">
        <v>851</v>
      </c>
      <c r="C13" s="303" t="s">
        <v>853</v>
      </c>
      <c r="E13" s="501"/>
      <c r="F13" s="501"/>
      <c r="G13" s="501"/>
      <c r="H13" s="501"/>
      <c r="I13" s="501"/>
      <c r="J13" s="501"/>
      <c r="K13" s="501"/>
      <c r="L13" s="501"/>
      <c r="M13" s="501"/>
      <c r="N13" s="501"/>
      <c r="O13" s="501"/>
      <c r="P13" s="501"/>
      <c r="Q13" s="501"/>
      <c r="R13" s="501"/>
      <c r="S13" s="501"/>
      <c r="T13" s="501"/>
      <c r="U13" s="501"/>
      <c r="V13" s="501"/>
      <c r="W13" s="501"/>
    </row>
    <row r="14" spans="2:23" ht="43.5" x14ac:dyDescent="0.35">
      <c r="B14" s="302" t="s">
        <v>854</v>
      </c>
      <c r="C14" s="303" t="s">
        <v>856</v>
      </c>
      <c r="E14" s="501"/>
      <c r="F14" s="501"/>
      <c r="G14" s="501"/>
      <c r="H14" s="501"/>
      <c r="I14" s="501"/>
      <c r="J14" s="501"/>
      <c r="K14" s="501"/>
      <c r="L14" s="501"/>
      <c r="M14" s="501"/>
      <c r="N14" s="501"/>
      <c r="O14" s="501"/>
      <c r="P14" s="501"/>
      <c r="Q14" s="501"/>
      <c r="R14" s="501"/>
      <c r="S14" s="501"/>
      <c r="T14" s="501"/>
      <c r="U14" s="501"/>
      <c r="V14" s="501"/>
      <c r="W14" s="501"/>
    </row>
    <row r="15" spans="2:23" ht="42" x14ac:dyDescent="0.35">
      <c r="B15" s="302" t="s">
        <v>857</v>
      </c>
      <c r="C15" s="305" t="s">
        <v>1034</v>
      </c>
      <c r="E15" s="501"/>
      <c r="F15" s="501"/>
      <c r="G15" s="501"/>
      <c r="H15" s="501"/>
      <c r="I15" s="501"/>
      <c r="J15" s="501"/>
      <c r="K15" s="501"/>
      <c r="L15" s="501"/>
      <c r="M15" s="501"/>
      <c r="N15" s="501"/>
      <c r="O15" s="501"/>
      <c r="P15" s="501"/>
      <c r="Q15" s="501"/>
      <c r="R15" s="501"/>
      <c r="S15" s="501"/>
      <c r="T15" s="501"/>
      <c r="U15" s="501"/>
      <c r="V15" s="501"/>
      <c r="W15" s="501"/>
    </row>
    <row r="16" spans="2:23" ht="72.5" x14ac:dyDescent="0.35">
      <c r="B16" s="302" t="s">
        <v>859</v>
      </c>
      <c r="C16" s="306" t="s">
        <v>861</v>
      </c>
      <c r="E16" s="501"/>
      <c r="F16" s="501"/>
      <c r="G16" s="501"/>
      <c r="H16" s="501"/>
      <c r="I16" s="501"/>
      <c r="J16" s="501"/>
      <c r="K16" s="501"/>
      <c r="L16" s="501"/>
      <c r="M16" s="501"/>
      <c r="N16" s="501"/>
      <c r="O16" s="501"/>
      <c r="P16" s="501"/>
      <c r="Q16" s="501"/>
      <c r="R16" s="501"/>
      <c r="S16" s="501"/>
      <c r="T16" s="501"/>
      <c r="U16" s="501"/>
      <c r="V16" s="501"/>
      <c r="W16" s="501"/>
    </row>
    <row r="17" spans="1:23" ht="192" customHeight="1" x14ac:dyDescent="0.35">
      <c r="B17" s="302" t="s">
        <v>863</v>
      </c>
      <c r="C17" s="306" t="s">
        <v>1061</v>
      </c>
      <c r="E17" s="501"/>
      <c r="F17" s="501"/>
      <c r="G17" s="501"/>
      <c r="H17" s="501"/>
      <c r="I17" s="501"/>
      <c r="J17" s="501"/>
      <c r="K17" s="501"/>
      <c r="L17" s="501"/>
      <c r="M17" s="501"/>
      <c r="N17" s="501"/>
      <c r="O17" s="501"/>
      <c r="P17" s="501"/>
      <c r="Q17" s="501"/>
      <c r="R17" s="501"/>
      <c r="S17" s="501"/>
      <c r="T17" s="501"/>
      <c r="U17" s="501"/>
      <c r="V17" s="501"/>
      <c r="W17" s="501"/>
    </row>
    <row r="18" spans="1:23" x14ac:dyDescent="0.35">
      <c r="E18" s="501"/>
      <c r="F18" s="501"/>
      <c r="G18" s="501"/>
      <c r="H18" s="501"/>
      <c r="I18" s="501"/>
      <c r="J18" s="501"/>
      <c r="K18" s="501"/>
      <c r="L18" s="501"/>
      <c r="M18" s="501"/>
      <c r="N18" s="501"/>
      <c r="O18" s="501"/>
      <c r="P18" s="501"/>
      <c r="Q18" s="501"/>
      <c r="R18" s="501"/>
      <c r="S18" s="501"/>
      <c r="T18" s="501"/>
      <c r="U18" s="501"/>
      <c r="V18" s="501"/>
      <c r="W18" s="501"/>
    </row>
    <row r="19" spans="1:23" x14ac:dyDescent="0.35">
      <c r="A19" s="501"/>
      <c r="B19" s="501"/>
      <c r="C19" s="501"/>
      <c r="D19" s="501"/>
      <c r="E19" s="501"/>
      <c r="F19" s="501"/>
      <c r="G19" s="501"/>
      <c r="H19" s="501"/>
      <c r="I19" s="501"/>
      <c r="J19" s="501"/>
      <c r="K19" s="501"/>
      <c r="L19" s="501"/>
      <c r="M19" s="501"/>
      <c r="N19" s="501"/>
      <c r="O19" s="501"/>
      <c r="P19" s="501"/>
      <c r="Q19" s="501"/>
      <c r="R19" s="501"/>
      <c r="S19" s="501"/>
      <c r="T19" s="501"/>
      <c r="U19" s="501"/>
      <c r="V19" s="501"/>
      <c r="W19" s="501"/>
    </row>
    <row r="20" spans="1:23" x14ac:dyDescent="0.35">
      <c r="A20" s="501"/>
      <c r="B20" s="501"/>
      <c r="C20" s="501"/>
      <c r="D20" s="501"/>
      <c r="E20" s="501"/>
      <c r="F20" s="501"/>
      <c r="G20" s="501"/>
      <c r="H20" s="501"/>
      <c r="I20" s="501"/>
      <c r="J20" s="501"/>
      <c r="K20" s="501"/>
      <c r="L20" s="501"/>
      <c r="M20" s="501"/>
      <c r="N20" s="501"/>
      <c r="O20" s="501"/>
      <c r="P20" s="501"/>
      <c r="Q20" s="501"/>
      <c r="R20" s="501"/>
      <c r="S20" s="501"/>
      <c r="T20" s="501"/>
      <c r="U20" s="501"/>
      <c r="V20" s="501"/>
      <c r="W20" s="501"/>
    </row>
    <row r="21" spans="1:23" x14ac:dyDescent="0.35">
      <c r="A21" s="501"/>
      <c r="B21" s="501"/>
      <c r="C21" s="501"/>
      <c r="D21" s="501"/>
      <c r="E21" s="501"/>
      <c r="F21" s="501"/>
      <c r="G21" s="501"/>
      <c r="H21" s="501"/>
      <c r="I21" s="501"/>
      <c r="J21" s="501"/>
      <c r="K21" s="501"/>
      <c r="L21" s="501"/>
      <c r="M21" s="501"/>
      <c r="N21" s="501"/>
      <c r="O21" s="501"/>
      <c r="P21" s="501"/>
      <c r="Q21" s="501"/>
      <c r="R21" s="501"/>
      <c r="S21" s="501"/>
      <c r="T21" s="501"/>
      <c r="U21" s="501"/>
      <c r="V21" s="501"/>
      <c r="W21" s="501"/>
    </row>
    <row r="22" spans="1:23" x14ac:dyDescent="0.35">
      <c r="A22" s="501"/>
      <c r="B22" s="501"/>
      <c r="C22" s="501"/>
      <c r="D22" s="501"/>
      <c r="E22" s="501"/>
      <c r="F22" s="501"/>
      <c r="G22" s="501"/>
      <c r="H22" s="501"/>
      <c r="I22" s="501"/>
      <c r="J22" s="501"/>
      <c r="K22" s="501"/>
      <c r="L22" s="501"/>
      <c r="M22" s="501"/>
      <c r="N22" s="501"/>
      <c r="O22" s="501"/>
      <c r="P22" s="501"/>
      <c r="Q22" s="501"/>
      <c r="R22" s="501"/>
      <c r="S22" s="501"/>
      <c r="T22" s="501"/>
      <c r="U22" s="501"/>
      <c r="V22" s="501"/>
      <c r="W22" s="501"/>
    </row>
    <row r="23" spans="1:23" x14ac:dyDescent="0.35">
      <c r="A23" s="501"/>
      <c r="B23" s="501"/>
      <c r="C23" s="501"/>
      <c r="D23" s="501"/>
      <c r="E23" s="501"/>
      <c r="F23" s="501"/>
      <c r="G23" s="501"/>
      <c r="H23" s="501"/>
      <c r="I23" s="501"/>
      <c r="J23" s="501"/>
      <c r="K23" s="501"/>
      <c r="L23" s="501"/>
      <c r="M23" s="501"/>
      <c r="N23" s="501"/>
      <c r="O23" s="501"/>
      <c r="P23" s="501"/>
      <c r="Q23" s="501"/>
      <c r="R23" s="501"/>
      <c r="S23" s="501"/>
      <c r="T23" s="501"/>
      <c r="U23" s="501"/>
      <c r="V23" s="501"/>
      <c r="W23" s="501"/>
    </row>
    <row r="24" spans="1:23" x14ac:dyDescent="0.35">
      <c r="A24" s="501"/>
      <c r="B24" s="501"/>
      <c r="C24" s="501"/>
      <c r="D24" s="501"/>
      <c r="E24" s="501"/>
      <c r="F24" s="501"/>
      <c r="G24" s="501"/>
      <c r="H24" s="501"/>
      <c r="I24" s="501"/>
      <c r="J24" s="501"/>
      <c r="K24" s="501"/>
      <c r="L24" s="501"/>
      <c r="M24" s="501"/>
      <c r="N24" s="501"/>
      <c r="O24" s="501"/>
      <c r="P24" s="501"/>
      <c r="Q24" s="501"/>
      <c r="R24" s="501"/>
      <c r="S24" s="501"/>
      <c r="T24" s="501"/>
      <c r="U24" s="501"/>
      <c r="V24" s="501"/>
      <c r="W24" s="501"/>
    </row>
    <row r="25" spans="1:23" x14ac:dyDescent="0.35">
      <c r="A25" s="501"/>
      <c r="B25" s="501"/>
      <c r="C25" s="501"/>
      <c r="D25" s="501"/>
      <c r="E25" s="501"/>
      <c r="F25" s="501"/>
      <c r="G25" s="501"/>
      <c r="H25" s="501"/>
      <c r="I25" s="501"/>
      <c r="J25" s="501"/>
      <c r="K25" s="501"/>
      <c r="L25" s="501"/>
      <c r="M25" s="501"/>
      <c r="N25" s="501"/>
      <c r="O25" s="501"/>
      <c r="P25" s="501"/>
      <c r="Q25" s="501"/>
      <c r="R25" s="501"/>
      <c r="S25" s="501"/>
      <c r="T25" s="501"/>
      <c r="U25" s="501"/>
      <c r="V25" s="501"/>
      <c r="W25" s="501"/>
    </row>
    <row r="26" spans="1:23" x14ac:dyDescent="0.35">
      <c r="A26" s="501"/>
      <c r="B26" s="501"/>
      <c r="C26" s="501"/>
      <c r="D26" s="501"/>
      <c r="E26" s="501"/>
      <c r="F26" s="501"/>
      <c r="G26" s="501"/>
      <c r="H26" s="501"/>
      <c r="I26" s="501"/>
      <c r="J26" s="501"/>
      <c r="K26" s="501"/>
      <c r="L26" s="501"/>
      <c r="M26" s="501"/>
      <c r="N26" s="501"/>
      <c r="O26" s="501"/>
      <c r="P26" s="501"/>
      <c r="Q26" s="501"/>
      <c r="R26" s="501"/>
      <c r="S26" s="501"/>
      <c r="T26" s="501"/>
      <c r="U26" s="501"/>
      <c r="V26" s="501"/>
      <c r="W26" s="501"/>
    </row>
    <row r="27" spans="1:23" x14ac:dyDescent="0.35">
      <c r="A27" s="501"/>
      <c r="B27" s="501"/>
      <c r="C27" s="501"/>
      <c r="D27" s="501"/>
      <c r="E27" s="501"/>
      <c r="F27" s="501"/>
      <c r="G27" s="501"/>
      <c r="H27" s="501"/>
      <c r="I27" s="501"/>
      <c r="J27" s="501"/>
      <c r="K27" s="501"/>
      <c r="L27" s="501"/>
      <c r="M27" s="501"/>
      <c r="N27" s="501"/>
      <c r="O27" s="501"/>
      <c r="P27" s="501"/>
      <c r="Q27" s="501"/>
      <c r="R27" s="501"/>
      <c r="S27" s="501"/>
      <c r="T27" s="501"/>
      <c r="U27" s="501"/>
      <c r="V27" s="501"/>
      <c r="W27" s="501"/>
    </row>
    <row r="28" spans="1:23" x14ac:dyDescent="0.35">
      <c r="A28" s="501"/>
      <c r="B28" s="501"/>
      <c r="C28" s="501"/>
      <c r="D28" s="501"/>
      <c r="E28" s="501"/>
      <c r="F28" s="501"/>
      <c r="G28" s="501"/>
      <c r="H28" s="501"/>
      <c r="I28" s="501"/>
      <c r="J28" s="501"/>
      <c r="K28" s="501"/>
      <c r="L28" s="501"/>
      <c r="M28" s="501"/>
      <c r="N28" s="501"/>
      <c r="O28" s="501"/>
      <c r="P28" s="501"/>
      <c r="Q28" s="501"/>
      <c r="R28" s="501"/>
      <c r="S28" s="501"/>
      <c r="T28" s="501"/>
      <c r="U28" s="501"/>
      <c r="V28" s="501"/>
      <c r="W28" s="501"/>
    </row>
    <row r="29" spans="1:23" x14ac:dyDescent="0.35">
      <c r="A29" s="501"/>
      <c r="B29" s="501"/>
      <c r="C29" s="501"/>
      <c r="D29" s="501"/>
      <c r="E29" s="501"/>
      <c r="F29" s="501"/>
      <c r="G29" s="501"/>
      <c r="H29" s="501"/>
      <c r="I29" s="501"/>
      <c r="J29" s="501"/>
      <c r="K29" s="501"/>
      <c r="L29" s="501"/>
      <c r="M29" s="501"/>
      <c r="N29" s="501"/>
      <c r="O29" s="501"/>
      <c r="P29" s="501"/>
      <c r="Q29" s="501"/>
      <c r="R29" s="501"/>
      <c r="S29" s="501"/>
      <c r="T29" s="501"/>
      <c r="U29" s="501"/>
      <c r="V29" s="501"/>
      <c r="W29" s="501"/>
    </row>
    <row r="30" spans="1:23" x14ac:dyDescent="0.35">
      <c r="A30" s="501"/>
      <c r="B30" s="501"/>
      <c r="C30" s="501"/>
      <c r="D30" s="501"/>
      <c r="E30" s="501"/>
      <c r="F30" s="501"/>
      <c r="G30" s="501"/>
      <c r="H30" s="501"/>
      <c r="I30" s="501"/>
      <c r="J30" s="501"/>
      <c r="K30" s="501"/>
      <c r="L30" s="501"/>
      <c r="M30" s="501"/>
      <c r="N30" s="501"/>
      <c r="O30" s="501"/>
      <c r="P30" s="501"/>
      <c r="Q30" s="501"/>
      <c r="R30" s="501"/>
      <c r="S30" s="501"/>
      <c r="T30" s="501"/>
      <c r="U30" s="501"/>
      <c r="V30" s="501"/>
      <c r="W30" s="501"/>
    </row>
    <row r="31" spans="1:23" x14ac:dyDescent="0.35">
      <c r="A31" s="501"/>
      <c r="B31" s="501"/>
      <c r="C31" s="501"/>
      <c r="D31" s="501"/>
      <c r="E31" s="501"/>
      <c r="F31" s="501"/>
      <c r="G31" s="501"/>
      <c r="H31" s="501"/>
      <c r="I31" s="501"/>
      <c r="J31" s="501"/>
      <c r="K31" s="501"/>
      <c r="L31" s="501"/>
      <c r="M31" s="501"/>
      <c r="N31" s="501"/>
      <c r="O31" s="501"/>
      <c r="P31" s="501"/>
      <c r="Q31" s="501"/>
      <c r="R31" s="501"/>
      <c r="S31" s="501"/>
      <c r="T31" s="501"/>
      <c r="U31" s="501"/>
      <c r="V31" s="501"/>
      <c r="W31" s="501"/>
    </row>
    <row r="32" spans="1:23" x14ac:dyDescent="0.35">
      <c r="A32" s="501"/>
      <c r="B32" s="501"/>
      <c r="C32" s="501"/>
      <c r="D32" s="501"/>
      <c r="E32" s="501"/>
      <c r="F32" s="501"/>
      <c r="G32" s="501"/>
      <c r="H32" s="501"/>
      <c r="I32" s="501"/>
      <c r="J32" s="501"/>
      <c r="K32" s="501"/>
      <c r="L32" s="501"/>
      <c r="M32" s="501"/>
      <c r="N32" s="501"/>
      <c r="O32" s="501"/>
      <c r="P32" s="501"/>
      <c r="Q32" s="501"/>
      <c r="R32" s="501"/>
      <c r="S32" s="501"/>
      <c r="T32" s="501"/>
      <c r="U32" s="501"/>
      <c r="V32" s="501"/>
      <c r="W32" s="501"/>
    </row>
    <row r="33" spans="1:23" x14ac:dyDescent="0.35">
      <c r="A33" s="501"/>
      <c r="B33" s="501"/>
      <c r="C33" s="501"/>
      <c r="D33" s="501"/>
      <c r="E33" s="501"/>
      <c r="F33" s="501"/>
      <c r="G33" s="501"/>
      <c r="H33" s="501"/>
      <c r="I33" s="501"/>
      <c r="J33" s="501"/>
      <c r="K33" s="501"/>
      <c r="L33" s="501"/>
      <c r="M33" s="501"/>
      <c r="N33" s="501"/>
      <c r="O33" s="501"/>
      <c r="P33" s="501"/>
      <c r="Q33" s="501"/>
      <c r="R33" s="501"/>
      <c r="S33" s="501"/>
      <c r="T33" s="501"/>
      <c r="U33" s="501"/>
      <c r="V33" s="501"/>
      <c r="W33" s="501"/>
    </row>
    <row r="34" spans="1:23" x14ac:dyDescent="0.35">
      <c r="A34" s="501"/>
      <c r="B34" s="501"/>
      <c r="C34" s="501"/>
      <c r="D34" s="501"/>
      <c r="E34" s="501"/>
      <c r="F34" s="501"/>
      <c r="G34" s="501"/>
      <c r="H34" s="501"/>
      <c r="I34" s="501"/>
      <c r="J34" s="501"/>
      <c r="K34" s="501"/>
      <c r="L34" s="501"/>
      <c r="M34" s="501"/>
      <c r="N34" s="501"/>
      <c r="O34" s="501"/>
      <c r="P34" s="501"/>
      <c r="Q34" s="501"/>
      <c r="R34" s="501"/>
      <c r="S34" s="501"/>
      <c r="T34" s="501"/>
      <c r="U34" s="501"/>
      <c r="V34" s="501"/>
      <c r="W34" s="501"/>
    </row>
    <row r="35" spans="1:23" x14ac:dyDescent="0.35">
      <c r="A35" s="501"/>
      <c r="B35" s="501"/>
      <c r="C35" s="501"/>
      <c r="D35" s="501"/>
      <c r="E35" s="501"/>
      <c r="F35" s="501"/>
      <c r="G35" s="501"/>
      <c r="H35" s="501"/>
      <c r="I35" s="501"/>
      <c r="J35" s="501"/>
      <c r="K35" s="501"/>
      <c r="L35" s="501"/>
      <c r="M35" s="501"/>
      <c r="N35" s="501"/>
      <c r="O35" s="501"/>
      <c r="P35" s="501"/>
      <c r="Q35" s="501"/>
      <c r="R35" s="501"/>
      <c r="S35" s="501"/>
      <c r="T35" s="501"/>
      <c r="U35" s="501"/>
      <c r="V35" s="501"/>
      <c r="W35" s="501"/>
    </row>
    <row r="36" spans="1:23" x14ac:dyDescent="0.35">
      <c r="A36" s="501"/>
      <c r="B36" s="501"/>
      <c r="C36" s="501"/>
      <c r="D36" s="501"/>
      <c r="E36" s="501"/>
      <c r="F36" s="501"/>
      <c r="G36" s="501"/>
      <c r="H36" s="501"/>
      <c r="I36" s="501"/>
      <c r="J36" s="501"/>
      <c r="K36" s="501"/>
      <c r="L36" s="501"/>
      <c r="M36" s="501"/>
      <c r="N36" s="501"/>
      <c r="O36" s="501"/>
      <c r="P36" s="501"/>
      <c r="Q36" s="501"/>
      <c r="R36" s="501"/>
      <c r="S36" s="501"/>
      <c r="T36" s="501"/>
      <c r="U36" s="501"/>
      <c r="V36" s="501"/>
      <c r="W36" s="501"/>
    </row>
    <row r="37" spans="1:23" x14ac:dyDescent="0.35">
      <c r="A37" s="501"/>
      <c r="B37" s="501"/>
      <c r="C37" s="501"/>
      <c r="D37" s="501"/>
      <c r="E37" s="501"/>
      <c r="F37" s="501"/>
      <c r="G37" s="501"/>
      <c r="H37" s="501"/>
      <c r="I37" s="501"/>
      <c r="J37" s="501"/>
      <c r="K37" s="501"/>
      <c r="L37" s="501"/>
      <c r="M37" s="501"/>
      <c r="N37" s="501"/>
      <c r="O37" s="501"/>
      <c r="P37" s="501"/>
      <c r="Q37" s="501"/>
      <c r="R37" s="501"/>
      <c r="S37" s="501"/>
      <c r="T37" s="501"/>
      <c r="U37" s="501"/>
      <c r="V37" s="501"/>
      <c r="W37" s="501"/>
    </row>
    <row r="38" spans="1:23" x14ac:dyDescent="0.35">
      <c r="A38" s="501"/>
      <c r="B38" s="501"/>
      <c r="C38" s="501"/>
      <c r="D38" s="501"/>
      <c r="E38" s="501"/>
      <c r="F38" s="501"/>
      <c r="G38" s="501"/>
      <c r="H38" s="501"/>
      <c r="I38" s="501"/>
      <c r="J38" s="501"/>
      <c r="K38" s="501"/>
      <c r="L38" s="501"/>
      <c r="M38" s="501"/>
      <c r="N38" s="501"/>
      <c r="O38" s="501"/>
      <c r="P38" s="501"/>
      <c r="Q38" s="501"/>
      <c r="R38" s="501"/>
      <c r="S38" s="501"/>
      <c r="T38" s="501"/>
      <c r="U38" s="501"/>
      <c r="V38" s="501"/>
      <c r="W38" s="501"/>
    </row>
    <row r="39" spans="1:23" x14ac:dyDescent="0.35">
      <c r="A39" s="501"/>
      <c r="B39" s="501"/>
      <c r="C39" s="501"/>
      <c r="D39" s="501"/>
      <c r="E39" s="501"/>
      <c r="F39" s="501"/>
      <c r="G39" s="501"/>
      <c r="H39" s="501"/>
      <c r="I39" s="501"/>
      <c r="J39" s="501"/>
      <c r="K39" s="501"/>
      <c r="L39" s="501"/>
      <c r="M39" s="501"/>
      <c r="N39" s="501"/>
      <c r="O39" s="501"/>
      <c r="P39" s="501"/>
      <c r="Q39" s="501"/>
      <c r="R39" s="501"/>
      <c r="S39" s="501"/>
      <c r="T39" s="501"/>
      <c r="U39" s="501"/>
      <c r="V39" s="501"/>
      <c r="W39" s="501"/>
    </row>
    <row r="40" spans="1:23" x14ac:dyDescent="0.35">
      <c r="A40" s="501"/>
      <c r="B40" s="501"/>
      <c r="C40" s="501"/>
      <c r="D40" s="501"/>
      <c r="E40" s="501"/>
      <c r="F40" s="501"/>
      <c r="G40" s="501"/>
      <c r="H40" s="501"/>
      <c r="I40" s="501"/>
      <c r="J40" s="501"/>
      <c r="K40" s="501"/>
      <c r="L40" s="501"/>
      <c r="M40" s="501"/>
      <c r="N40" s="501"/>
      <c r="O40" s="501"/>
      <c r="P40" s="501"/>
      <c r="Q40" s="501"/>
      <c r="R40" s="501"/>
      <c r="S40" s="501"/>
      <c r="T40" s="501"/>
      <c r="U40" s="501"/>
      <c r="V40" s="501"/>
      <c r="W40" s="501"/>
    </row>
    <row r="41" spans="1:23" x14ac:dyDescent="0.35">
      <c r="A41" s="501"/>
      <c r="B41" s="501"/>
      <c r="C41" s="501"/>
      <c r="D41" s="501"/>
      <c r="E41" s="501"/>
      <c r="F41" s="501"/>
      <c r="G41" s="501"/>
      <c r="H41" s="501"/>
      <c r="I41" s="501"/>
      <c r="J41" s="501"/>
      <c r="K41" s="501"/>
      <c r="L41" s="501"/>
      <c r="M41" s="501"/>
      <c r="N41" s="501"/>
      <c r="O41" s="501"/>
      <c r="P41" s="501"/>
      <c r="Q41" s="501"/>
      <c r="R41" s="501"/>
      <c r="S41" s="501"/>
      <c r="T41" s="501"/>
      <c r="U41" s="501"/>
      <c r="V41" s="501"/>
      <c r="W41" s="501"/>
    </row>
    <row r="42" spans="1:23" x14ac:dyDescent="0.35">
      <c r="A42" s="501"/>
      <c r="B42" s="501"/>
      <c r="C42" s="501"/>
      <c r="D42" s="501"/>
      <c r="E42" s="501"/>
      <c r="F42" s="501"/>
      <c r="G42" s="501"/>
      <c r="H42" s="501"/>
      <c r="I42" s="501"/>
      <c r="J42" s="501"/>
      <c r="K42" s="501"/>
      <c r="L42" s="501"/>
      <c r="M42" s="501"/>
      <c r="N42" s="501"/>
      <c r="O42" s="501"/>
      <c r="P42" s="501"/>
      <c r="Q42" s="501"/>
      <c r="R42" s="501"/>
      <c r="S42" s="501"/>
      <c r="T42" s="501"/>
      <c r="U42" s="501"/>
      <c r="V42" s="501"/>
      <c r="W42" s="501"/>
    </row>
    <row r="43" spans="1:23" x14ac:dyDescent="0.35">
      <c r="A43" s="501"/>
      <c r="B43" s="501"/>
      <c r="C43" s="501"/>
      <c r="D43" s="501"/>
      <c r="E43" s="501"/>
      <c r="F43" s="501"/>
      <c r="G43" s="501"/>
      <c r="H43" s="501"/>
      <c r="I43" s="501"/>
      <c r="J43" s="501"/>
      <c r="K43" s="501"/>
      <c r="L43" s="501"/>
      <c r="M43" s="501"/>
      <c r="N43" s="501"/>
      <c r="O43" s="501"/>
      <c r="P43" s="501"/>
      <c r="Q43" s="501"/>
      <c r="R43" s="501"/>
      <c r="S43" s="501"/>
      <c r="T43" s="501"/>
      <c r="U43" s="501"/>
      <c r="V43" s="501"/>
      <c r="W43" s="501"/>
    </row>
    <row r="44" spans="1:23" x14ac:dyDescent="0.35">
      <c r="A44" s="501"/>
      <c r="B44" s="501"/>
      <c r="C44" s="501"/>
      <c r="D44" s="501"/>
      <c r="E44" s="501"/>
      <c r="F44" s="501"/>
      <c r="G44" s="501"/>
      <c r="H44" s="501"/>
      <c r="I44" s="501"/>
      <c r="J44" s="501"/>
      <c r="K44" s="501"/>
      <c r="L44" s="501"/>
      <c r="M44" s="501"/>
      <c r="N44" s="501"/>
      <c r="O44" s="501"/>
      <c r="P44" s="501"/>
      <c r="Q44" s="501"/>
      <c r="R44" s="501"/>
      <c r="S44" s="501"/>
      <c r="T44" s="501"/>
      <c r="U44" s="501"/>
      <c r="V44" s="501"/>
      <c r="W44" s="501"/>
    </row>
    <row r="45" spans="1:23" x14ac:dyDescent="0.35">
      <c r="A45" s="501"/>
      <c r="B45" s="501"/>
      <c r="C45" s="501"/>
      <c r="D45" s="501"/>
      <c r="E45" s="501"/>
      <c r="F45" s="501"/>
      <c r="G45" s="501"/>
      <c r="H45" s="501"/>
      <c r="I45" s="501"/>
      <c r="J45" s="501"/>
      <c r="K45" s="501"/>
      <c r="L45" s="501"/>
      <c r="M45" s="501"/>
      <c r="N45" s="501"/>
      <c r="O45" s="501"/>
      <c r="P45" s="501"/>
      <c r="Q45" s="501"/>
      <c r="R45" s="501"/>
      <c r="S45" s="501"/>
      <c r="T45" s="501"/>
      <c r="U45" s="501"/>
      <c r="V45" s="501"/>
      <c r="W45" s="501"/>
    </row>
    <row r="46" spans="1:23" x14ac:dyDescent="0.35">
      <c r="A46" s="501"/>
      <c r="B46" s="501"/>
      <c r="C46" s="501"/>
      <c r="D46" s="501"/>
      <c r="E46" s="501"/>
      <c r="F46" s="501"/>
      <c r="G46" s="501"/>
      <c r="H46" s="501"/>
      <c r="I46" s="501"/>
      <c r="J46" s="501"/>
      <c r="K46" s="501"/>
      <c r="L46" s="501"/>
      <c r="M46" s="501"/>
      <c r="N46" s="501"/>
      <c r="O46" s="501"/>
      <c r="P46" s="501"/>
      <c r="Q46" s="501"/>
      <c r="R46" s="501"/>
      <c r="S46" s="501"/>
      <c r="T46" s="501"/>
      <c r="U46" s="501"/>
      <c r="V46" s="501"/>
      <c r="W46" s="501"/>
    </row>
    <row r="47" spans="1:23" x14ac:dyDescent="0.35">
      <c r="A47" s="501"/>
      <c r="B47" s="501"/>
      <c r="C47" s="501"/>
      <c r="D47" s="501"/>
      <c r="E47" s="501"/>
      <c r="F47" s="501"/>
      <c r="G47" s="501"/>
      <c r="H47" s="501"/>
      <c r="I47" s="501"/>
      <c r="J47" s="501"/>
      <c r="K47" s="501"/>
      <c r="L47" s="501"/>
      <c r="M47" s="501"/>
      <c r="N47" s="501"/>
      <c r="O47" s="501"/>
      <c r="P47" s="501"/>
      <c r="Q47" s="501"/>
      <c r="R47" s="501"/>
      <c r="S47" s="501"/>
      <c r="T47" s="501"/>
      <c r="U47" s="501"/>
      <c r="V47" s="501"/>
      <c r="W47" s="501"/>
    </row>
    <row r="48" spans="1:23" x14ac:dyDescent="0.35">
      <c r="A48" s="501"/>
      <c r="B48" s="501"/>
      <c r="C48" s="501"/>
      <c r="D48" s="501"/>
      <c r="E48" s="501"/>
      <c r="F48" s="501"/>
      <c r="G48" s="501"/>
      <c r="H48" s="501"/>
      <c r="I48" s="501"/>
      <c r="J48" s="501"/>
      <c r="K48" s="501"/>
      <c r="L48" s="501"/>
      <c r="M48" s="501"/>
      <c r="N48" s="501"/>
      <c r="O48" s="501"/>
      <c r="P48" s="501"/>
      <c r="Q48" s="501"/>
      <c r="R48" s="501"/>
      <c r="S48" s="501"/>
      <c r="T48" s="501"/>
      <c r="U48" s="501"/>
      <c r="V48" s="501"/>
      <c r="W48" s="501"/>
    </row>
    <row r="49" spans="1:23" x14ac:dyDescent="0.35">
      <c r="A49" s="501"/>
      <c r="B49" s="501"/>
      <c r="C49" s="501"/>
      <c r="D49" s="501"/>
      <c r="E49" s="501"/>
      <c r="F49" s="501"/>
      <c r="G49" s="501"/>
      <c r="H49" s="501"/>
      <c r="I49" s="501"/>
      <c r="J49" s="501"/>
      <c r="K49" s="501"/>
      <c r="L49" s="501"/>
      <c r="M49" s="501"/>
      <c r="N49" s="501"/>
      <c r="O49" s="501"/>
      <c r="P49" s="501"/>
      <c r="Q49" s="501"/>
      <c r="R49" s="501"/>
      <c r="S49" s="501"/>
      <c r="T49" s="501"/>
      <c r="U49" s="501"/>
      <c r="V49" s="501"/>
      <c r="W49" s="501"/>
    </row>
    <row r="50" spans="1:23" x14ac:dyDescent="0.35">
      <c r="A50" s="501"/>
      <c r="B50" s="501"/>
      <c r="C50" s="501"/>
      <c r="D50" s="501"/>
      <c r="E50" s="501"/>
      <c r="F50" s="501"/>
      <c r="G50" s="501"/>
      <c r="H50" s="501"/>
      <c r="I50" s="501"/>
      <c r="J50" s="501"/>
      <c r="K50" s="501"/>
      <c r="L50" s="501"/>
      <c r="M50" s="501"/>
      <c r="N50" s="501"/>
      <c r="O50" s="501"/>
      <c r="P50" s="501"/>
      <c r="Q50" s="501"/>
      <c r="R50" s="501"/>
      <c r="S50" s="501"/>
      <c r="T50" s="501"/>
      <c r="U50" s="501"/>
      <c r="V50" s="501"/>
      <c r="W50" s="501"/>
    </row>
    <row r="51" spans="1:23" x14ac:dyDescent="0.35">
      <c r="A51" s="501"/>
      <c r="B51" s="501"/>
      <c r="C51" s="501"/>
      <c r="D51" s="501"/>
      <c r="E51" s="501"/>
      <c r="F51" s="501"/>
      <c r="G51" s="501"/>
      <c r="H51" s="501"/>
      <c r="I51" s="501"/>
      <c r="J51" s="501"/>
      <c r="K51" s="501"/>
      <c r="L51" s="501"/>
      <c r="M51" s="501"/>
      <c r="N51" s="501"/>
      <c r="O51" s="501"/>
      <c r="P51" s="501"/>
      <c r="Q51" s="501"/>
      <c r="R51" s="501"/>
      <c r="S51" s="501"/>
      <c r="T51" s="501"/>
      <c r="U51" s="501"/>
      <c r="V51" s="501"/>
      <c r="W51" s="501"/>
    </row>
    <row r="52" spans="1:23" x14ac:dyDescent="0.35">
      <c r="A52" s="501"/>
      <c r="B52" s="501"/>
      <c r="C52" s="501"/>
      <c r="D52" s="501"/>
      <c r="E52" s="501"/>
      <c r="F52" s="501"/>
      <c r="G52" s="501"/>
      <c r="H52" s="501"/>
      <c r="I52" s="501"/>
      <c r="J52" s="501"/>
      <c r="K52" s="501"/>
      <c r="L52" s="501"/>
      <c r="M52" s="501"/>
      <c r="N52" s="501"/>
      <c r="O52" s="501"/>
      <c r="P52" s="501"/>
      <c r="Q52" s="501"/>
      <c r="R52" s="501"/>
      <c r="S52" s="501"/>
      <c r="T52" s="501"/>
      <c r="U52" s="501"/>
      <c r="V52" s="501"/>
      <c r="W52" s="501"/>
    </row>
    <row r="53" spans="1:23" x14ac:dyDescent="0.35">
      <c r="A53" s="501"/>
      <c r="B53" s="501"/>
      <c r="C53" s="501"/>
      <c r="D53" s="501"/>
      <c r="E53" s="501"/>
      <c r="F53" s="501"/>
      <c r="G53" s="501"/>
      <c r="H53" s="501"/>
      <c r="I53" s="501"/>
      <c r="J53" s="501"/>
      <c r="K53" s="501"/>
      <c r="L53" s="501"/>
      <c r="M53" s="501"/>
      <c r="N53" s="501"/>
      <c r="O53" s="501"/>
      <c r="P53" s="501"/>
      <c r="Q53" s="501"/>
      <c r="R53" s="501"/>
      <c r="S53" s="501"/>
      <c r="T53" s="501"/>
      <c r="U53" s="501"/>
      <c r="V53" s="501"/>
      <c r="W53" s="501"/>
    </row>
    <row r="54" spans="1:23" x14ac:dyDescent="0.35">
      <c r="A54" s="501"/>
      <c r="B54" s="501"/>
      <c r="C54" s="501"/>
      <c r="D54" s="501"/>
      <c r="E54" s="501"/>
      <c r="F54" s="501"/>
      <c r="G54" s="501"/>
      <c r="H54" s="501"/>
      <c r="I54" s="501"/>
      <c r="J54" s="501"/>
      <c r="K54" s="501"/>
      <c r="L54" s="501"/>
      <c r="M54" s="501"/>
      <c r="N54" s="501"/>
      <c r="O54" s="501"/>
      <c r="P54" s="501"/>
      <c r="Q54" s="501"/>
      <c r="R54" s="501"/>
      <c r="S54" s="501"/>
      <c r="T54" s="501"/>
      <c r="U54" s="501"/>
      <c r="V54" s="501"/>
      <c r="W54" s="501"/>
    </row>
    <row r="55" spans="1:23" x14ac:dyDescent="0.35">
      <c r="A55" s="501"/>
      <c r="B55" s="501"/>
      <c r="C55" s="501"/>
      <c r="D55" s="501"/>
      <c r="E55" s="501"/>
      <c r="F55" s="501"/>
      <c r="G55" s="501"/>
      <c r="H55" s="501"/>
      <c r="I55" s="501"/>
      <c r="J55" s="501"/>
      <c r="K55" s="501"/>
      <c r="L55" s="501"/>
      <c r="M55" s="501"/>
      <c r="N55" s="501"/>
      <c r="O55" s="501"/>
      <c r="P55" s="501"/>
      <c r="Q55" s="501"/>
      <c r="R55" s="501"/>
      <c r="S55" s="501"/>
      <c r="T55" s="501"/>
      <c r="U55" s="501"/>
      <c r="V55" s="501"/>
      <c r="W55" s="501"/>
    </row>
    <row r="56" spans="1:23" x14ac:dyDescent="0.35">
      <c r="A56" s="501"/>
      <c r="B56" s="501"/>
      <c r="C56" s="501"/>
      <c r="D56" s="501"/>
      <c r="E56" s="501"/>
      <c r="F56" s="501"/>
      <c r="G56" s="501"/>
      <c r="H56" s="501"/>
      <c r="I56" s="501"/>
      <c r="J56" s="501"/>
      <c r="K56" s="501"/>
      <c r="L56" s="501"/>
      <c r="M56" s="501"/>
      <c r="N56" s="501"/>
      <c r="O56" s="501"/>
      <c r="P56" s="501"/>
      <c r="Q56" s="501"/>
      <c r="R56" s="501"/>
      <c r="S56" s="501"/>
      <c r="T56" s="501"/>
      <c r="U56" s="501"/>
      <c r="V56" s="501"/>
      <c r="W56" s="501"/>
    </row>
    <row r="57" spans="1:23" x14ac:dyDescent="0.35">
      <c r="A57" s="501"/>
      <c r="B57" s="501"/>
      <c r="C57" s="501"/>
      <c r="D57" s="501"/>
      <c r="E57" s="501"/>
      <c r="F57" s="501"/>
      <c r="G57" s="501"/>
      <c r="H57" s="501"/>
      <c r="I57" s="501"/>
      <c r="J57" s="501"/>
      <c r="K57" s="501"/>
      <c r="L57" s="501"/>
      <c r="M57" s="501"/>
      <c r="N57" s="501"/>
      <c r="O57" s="501"/>
      <c r="P57" s="501"/>
      <c r="Q57" s="501"/>
      <c r="R57" s="501"/>
      <c r="S57" s="501"/>
      <c r="T57" s="501"/>
      <c r="U57" s="501"/>
      <c r="V57" s="501"/>
      <c r="W57" s="501"/>
    </row>
    <row r="58" spans="1:23" x14ac:dyDescent="0.35">
      <c r="A58" s="501"/>
      <c r="B58" s="501"/>
      <c r="C58" s="501"/>
      <c r="D58" s="501"/>
      <c r="E58" s="501"/>
      <c r="F58" s="501"/>
      <c r="G58" s="501"/>
      <c r="H58" s="501"/>
      <c r="I58" s="501"/>
      <c r="J58" s="501"/>
      <c r="K58" s="501"/>
      <c r="L58" s="501"/>
      <c r="M58" s="501"/>
      <c r="N58" s="501"/>
      <c r="O58" s="501"/>
      <c r="P58" s="501"/>
      <c r="Q58" s="501"/>
      <c r="R58" s="501"/>
      <c r="S58" s="501"/>
      <c r="T58" s="501"/>
      <c r="U58" s="501"/>
      <c r="V58" s="501"/>
      <c r="W58" s="501"/>
    </row>
    <row r="59" spans="1:23" x14ac:dyDescent="0.35">
      <c r="A59" s="501"/>
      <c r="B59" s="501"/>
      <c r="C59" s="501"/>
      <c r="D59" s="501"/>
      <c r="E59" s="501"/>
      <c r="F59" s="501"/>
      <c r="G59" s="501"/>
      <c r="H59" s="501"/>
      <c r="I59" s="501"/>
      <c r="J59" s="501"/>
      <c r="K59" s="501"/>
      <c r="L59" s="501"/>
      <c r="M59" s="501"/>
      <c r="N59" s="501"/>
      <c r="O59" s="501"/>
      <c r="P59" s="501"/>
      <c r="Q59" s="501"/>
      <c r="R59" s="501"/>
      <c r="S59" s="501"/>
      <c r="T59" s="501"/>
      <c r="U59" s="501"/>
      <c r="V59" s="501"/>
      <c r="W59" s="501"/>
    </row>
    <row r="60" spans="1:23" x14ac:dyDescent="0.35">
      <c r="A60" s="501"/>
      <c r="B60" s="501"/>
      <c r="C60" s="501"/>
      <c r="D60" s="501"/>
      <c r="E60" s="501"/>
      <c r="F60" s="501"/>
      <c r="G60" s="501"/>
      <c r="H60" s="501"/>
      <c r="I60" s="501"/>
      <c r="J60" s="501"/>
      <c r="K60" s="501"/>
      <c r="L60" s="501"/>
      <c r="M60" s="501"/>
      <c r="N60" s="501"/>
      <c r="O60" s="501"/>
      <c r="P60" s="501"/>
      <c r="Q60" s="501"/>
      <c r="R60" s="501"/>
      <c r="S60" s="501"/>
      <c r="T60" s="501"/>
      <c r="U60" s="501"/>
      <c r="V60" s="501"/>
      <c r="W60" s="501"/>
    </row>
    <row r="61" spans="1:23" x14ac:dyDescent="0.35">
      <c r="A61" s="501"/>
      <c r="B61" s="501"/>
      <c r="C61" s="501"/>
      <c r="D61" s="501"/>
      <c r="E61" s="501"/>
      <c r="F61" s="501"/>
      <c r="G61" s="501"/>
      <c r="H61" s="501"/>
      <c r="I61" s="501"/>
      <c r="J61" s="501"/>
      <c r="K61" s="501"/>
      <c r="L61" s="501"/>
      <c r="M61" s="501"/>
      <c r="N61" s="501"/>
      <c r="O61" s="501"/>
      <c r="P61" s="501"/>
      <c r="Q61" s="501"/>
      <c r="R61" s="501"/>
      <c r="S61" s="501"/>
      <c r="T61" s="501"/>
      <c r="U61" s="501"/>
      <c r="V61" s="501"/>
      <c r="W61" s="501"/>
    </row>
    <row r="62" spans="1:23" x14ac:dyDescent="0.35">
      <c r="A62" s="501"/>
      <c r="B62" s="501"/>
      <c r="C62" s="501"/>
      <c r="D62" s="501"/>
      <c r="E62" s="501"/>
      <c r="F62" s="501"/>
      <c r="G62" s="501"/>
      <c r="H62" s="501"/>
      <c r="I62" s="501"/>
      <c r="J62" s="501"/>
      <c r="K62" s="501"/>
      <c r="L62" s="501"/>
      <c r="M62" s="501"/>
      <c r="N62" s="501"/>
      <c r="O62" s="501"/>
      <c r="P62" s="501"/>
      <c r="Q62" s="501"/>
      <c r="R62" s="501"/>
      <c r="S62" s="501"/>
      <c r="T62" s="501"/>
      <c r="U62" s="501"/>
      <c r="V62" s="501"/>
      <c r="W62" s="501"/>
    </row>
    <row r="63" spans="1:23" x14ac:dyDescent="0.35">
      <c r="A63" s="501"/>
      <c r="B63" s="501"/>
      <c r="C63" s="501"/>
      <c r="D63" s="501"/>
      <c r="E63" s="501"/>
      <c r="F63" s="501"/>
      <c r="G63" s="501"/>
      <c r="H63" s="501"/>
      <c r="I63" s="501"/>
      <c r="J63" s="501"/>
      <c r="K63" s="501"/>
      <c r="L63" s="501"/>
      <c r="M63" s="501"/>
      <c r="N63" s="501"/>
      <c r="O63" s="501"/>
      <c r="P63" s="501"/>
      <c r="Q63" s="501"/>
      <c r="R63" s="501"/>
      <c r="S63" s="501"/>
      <c r="T63" s="501"/>
      <c r="U63" s="501"/>
      <c r="V63" s="501"/>
      <c r="W63" s="501"/>
    </row>
    <row r="64" spans="1:23" x14ac:dyDescent="0.35">
      <c r="A64" s="501"/>
      <c r="B64" s="501"/>
      <c r="C64" s="501"/>
      <c r="D64" s="501"/>
      <c r="E64" s="501"/>
      <c r="F64" s="501"/>
      <c r="G64" s="501"/>
      <c r="H64" s="501"/>
      <c r="I64" s="501"/>
      <c r="J64" s="501"/>
      <c r="K64" s="501"/>
      <c r="L64" s="501"/>
      <c r="M64" s="501"/>
      <c r="N64" s="501"/>
      <c r="O64" s="501"/>
      <c r="P64" s="501"/>
      <c r="Q64" s="501"/>
      <c r="R64" s="501"/>
      <c r="S64" s="501"/>
      <c r="T64" s="501"/>
      <c r="U64" s="501"/>
      <c r="V64" s="501"/>
      <c r="W64" s="501"/>
    </row>
    <row r="65" spans="1:23" x14ac:dyDescent="0.35">
      <c r="A65" s="501"/>
      <c r="B65" s="501"/>
      <c r="C65" s="501"/>
      <c r="D65" s="501"/>
      <c r="E65" s="501"/>
      <c r="F65" s="501"/>
      <c r="G65" s="501"/>
      <c r="H65" s="501"/>
      <c r="I65" s="501"/>
      <c r="J65" s="501"/>
      <c r="K65" s="501"/>
      <c r="L65" s="501"/>
      <c r="M65" s="501"/>
      <c r="N65" s="501"/>
      <c r="O65" s="501"/>
      <c r="P65" s="501"/>
      <c r="Q65" s="501"/>
      <c r="R65" s="501"/>
      <c r="S65" s="501"/>
      <c r="T65" s="501"/>
      <c r="U65" s="501"/>
      <c r="V65" s="501"/>
      <c r="W65" s="501"/>
    </row>
    <row r="66" spans="1:23" x14ac:dyDescent="0.35">
      <c r="A66" s="501"/>
      <c r="B66" s="501"/>
      <c r="C66" s="501"/>
      <c r="D66" s="501"/>
      <c r="E66" s="501"/>
      <c r="F66" s="501"/>
      <c r="G66" s="501"/>
      <c r="H66" s="501"/>
      <c r="I66" s="501"/>
      <c r="J66" s="501"/>
      <c r="K66" s="501"/>
      <c r="L66" s="501"/>
      <c r="M66" s="501"/>
      <c r="N66" s="501"/>
      <c r="O66" s="501"/>
      <c r="P66" s="501"/>
      <c r="Q66" s="501"/>
      <c r="R66" s="501"/>
      <c r="S66" s="501"/>
      <c r="T66" s="501"/>
      <c r="U66" s="501"/>
      <c r="V66" s="501"/>
      <c r="W66" s="501"/>
    </row>
    <row r="67" spans="1:23" x14ac:dyDescent="0.35">
      <c r="A67" s="501"/>
      <c r="B67" s="501"/>
      <c r="C67" s="501"/>
      <c r="D67" s="501"/>
      <c r="E67" s="501"/>
      <c r="F67" s="501"/>
      <c r="G67" s="501"/>
      <c r="H67" s="501"/>
      <c r="I67" s="501"/>
      <c r="J67" s="501"/>
      <c r="K67" s="501"/>
      <c r="L67" s="501"/>
      <c r="M67" s="501"/>
      <c r="N67" s="501"/>
      <c r="O67" s="501"/>
      <c r="P67" s="501"/>
      <c r="Q67" s="501"/>
      <c r="R67" s="501"/>
      <c r="S67" s="501"/>
      <c r="T67" s="501"/>
      <c r="U67" s="501"/>
      <c r="V67" s="501"/>
      <c r="W67" s="501"/>
    </row>
    <row r="68" spans="1:23" x14ac:dyDescent="0.35">
      <c r="A68" s="501"/>
      <c r="B68" s="501"/>
      <c r="C68" s="501"/>
      <c r="D68" s="501"/>
      <c r="E68" s="501"/>
      <c r="F68" s="501"/>
      <c r="G68" s="501"/>
      <c r="H68" s="501"/>
      <c r="I68" s="501"/>
      <c r="J68" s="501"/>
      <c r="K68" s="501"/>
      <c r="L68" s="501"/>
      <c r="M68" s="501"/>
      <c r="N68" s="501"/>
      <c r="O68" s="501"/>
      <c r="P68" s="501"/>
      <c r="Q68" s="501"/>
      <c r="R68" s="501"/>
      <c r="S68" s="501"/>
      <c r="T68" s="501"/>
      <c r="U68" s="501"/>
      <c r="V68" s="501"/>
      <c r="W68" s="501"/>
    </row>
    <row r="69" spans="1:23" x14ac:dyDescent="0.35">
      <c r="A69" s="501"/>
      <c r="B69" s="501"/>
      <c r="C69" s="501"/>
      <c r="D69" s="501"/>
      <c r="E69" s="501"/>
      <c r="F69" s="501"/>
      <c r="G69" s="501"/>
      <c r="H69" s="501"/>
      <c r="I69" s="501"/>
      <c r="J69" s="501"/>
      <c r="K69" s="501"/>
      <c r="L69" s="501"/>
      <c r="M69" s="501"/>
      <c r="N69" s="501"/>
      <c r="O69" s="501"/>
      <c r="P69" s="501"/>
      <c r="Q69" s="501"/>
      <c r="R69" s="501"/>
      <c r="S69" s="501"/>
      <c r="T69" s="501"/>
      <c r="U69" s="501"/>
      <c r="V69" s="501"/>
      <c r="W69" s="501"/>
    </row>
    <row r="70" spans="1:23" x14ac:dyDescent="0.35">
      <c r="A70" s="501"/>
      <c r="B70" s="501"/>
      <c r="C70" s="501"/>
      <c r="D70" s="501"/>
      <c r="E70" s="501"/>
      <c r="F70" s="501"/>
      <c r="G70" s="501"/>
      <c r="H70" s="501"/>
      <c r="I70" s="501"/>
      <c r="J70" s="501"/>
      <c r="K70" s="501"/>
      <c r="L70" s="501"/>
      <c r="M70" s="501"/>
      <c r="N70" s="501"/>
      <c r="O70" s="501"/>
      <c r="P70" s="501"/>
      <c r="Q70" s="501"/>
      <c r="R70" s="501"/>
      <c r="S70" s="501"/>
      <c r="T70" s="501"/>
      <c r="U70" s="501"/>
      <c r="V70" s="501"/>
      <c r="W70" s="501"/>
    </row>
    <row r="71" spans="1:23" x14ac:dyDescent="0.35">
      <c r="A71" s="501"/>
      <c r="B71" s="501"/>
      <c r="C71" s="501"/>
      <c r="D71" s="501"/>
      <c r="E71" s="501"/>
      <c r="F71" s="501"/>
      <c r="G71" s="501"/>
      <c r="H71" s="501"/>
      <c r="I71" s="501"/>
      <c r="J71" s="501"/>
      <c r="K71" s="501"/>
      <c r="L71" s="501"/>
      <c r="M71" s="501"/>
      <c r="N71" s="501"/>
      <c r="O71" s="501"/>
      <c r="P71" s="501"/>
      <c r="Q71" s="501"/>
      <c r="R71" s="501"/>
      <c r="S71" s="501"/>
      <c r="T71" s="501"/>
      <c r="U71" s="501"/>
      <c r="V71" s="501"/>
      <c r="W71" s="501"/>
    </row>
    <row r="72" spans="1:23" x14ac:dyDescent="0.35">
      <c r="A72" s="501"/>
      <c r="B72" s="501"/>
      <c r="C72" s="501"/>
      <c r="D72" s="501"/>
      <c r="E72" s="501"/>
      <c r="F72" s="501"/>
      <c r="G72" s="501"/>
      <c r="H72" s="501"/>
      <c r="I72" s="501"/>
      <c r="J72" s="501"/>
      <c r="K72" s="501"/>
      <c r="L72" s="501"/>
      <c r="M72" s="501"/>
      <c r="N72" s="501"/>
      <c r="O72" s="501"/>
      <c r="P72" s="501"/>
      <c r="Q72" s="501"/>
      <c r="R72" s="501"/>
      <c r="S72" s="501"/>
      <c r="T72" s="501"/>
      <c r="U72" s="501"/>
      <c r="V72" s="501"/>
      <c r="W72" s="501"/>
    </row>
    <row r="73" spans="1:23" x14ac:dyDescent="0.35">
      <c r="A73" s="501"/>
      <c r="B73" s="501"/>
      <c r="C73" s="501"/>
      <c r="D73" s="501"/>
      <c r="E73" s="501"/>
      <c r="F73" s="501"/>
      <c r="G73" s="501"/>
      <c r="H73" s="501"/>
      <c r="I73" s="501"/>
      <c r="J73" s="501"/>
      <c r="K73" s="501"/>
      <c r="L73" s="501"/>
      <c r="M73" s="501"/>
      <c r="N73" s="501"/>
      <c r="O73" s="501"/>
      <c r="P73" s="501"/>
      <c r="Q73" s="501"/>
      <c r="R73" s="501"/>
      <c r="S73" s="501"/>
      <c r="T73" s="501"/>
      <c r="U73" s="501"/>
      <c r="V73" s="501"/>
      <c r="W73" s="501"/>
    </row>
    <row r="74" spans="1:23" x14ac:dyDescent="0.35">
      <c r="A74" s="501"/>
      <c r="B74" s="501"/>
      <c r="C74" s="501"/>
      <c r="D74" s="501"/>
      <c r="E74" s="501"/>
      <c r="F74" s="501"/>
      <c r="G74" s="501"/>
      <c r="H74" s="501"/>
      <c r="I74" s="501"/>
      <c r="J74" s="501"/>
      <c r="K74" s="501"/>
      <c r="L74" s="501"/>
      <c r="M74" s="501"/>
      <c r="N74" s="501"/>
      <c r="O74" s="501"/>
      <c r="P74" s="501"/>
      <c r="Q74" s="501"/>
      <c r="R74" s="501"/>
      <c r="S74" s="501"/>
      <c r="T74" s="501"/>
      <c r="U74" s="501"/>
      <c r="V74" s="501"/>
      <c r="W74" s="501"/>
    </row>
    <row r="75" spans="1:23" x14ac:dyDescent="0.35">
      <c r="A75" s="501"/>
      <c r="B75" s="501"/>
      <c r="C75" s="501"/>
      <c r="D75" s="501"/>
      <c r="E75" s="501"/>
      <c r="F75" s="501"/>
      <c r="G75" s="501"/>
      <c r="H75" s="501"/>
      <c r="I75" s="501"/>
      <c r="J75" s="501"/>
      <c r="K75" s="501"/>
      <c r="L75" s="501"/>
      <c r="M75" s="501"/>
      <c r="N75" s="501"/>
      <c r="O75" s="501"/>
      <c r="P75" s="501"/>
      <c r="Q75" s="501"/>
      <c r="R75" s="501"/>
      <c r="S75" s="501"/>
      <c r="T75" s="501"/>
      <c r="U75" s="501"/>
      <c r="V75" s="501"/>
      <c r="W75" s="501"/>
    </row>
    <row r="76" spans="1:23" x14ac:dyDescent="0.35">
      <c r="A76" s="501"/>
      <c r="B76" s="501"/>
      <c r="C76" s="501"/>
      <c r="D76" s="501"/>
      <c r="E76" s="501"/>
      <c r="F76" s="501"/>
      <c r="G76" s="501"/>
      <c r="H76" s="501"/>
      <c r="I76" s="501"/>
      <c r="J76" s="501"/>
      <c r="K76" s="501"/>
      <c r="L76" s="501"/>
      <c r="M76" s="501"/>
      <c r="N76" s="501"/>
      <c r="O76" s="501"/>
      <c r="P76" s="501"/>
      <c r="Q76" s="501"/>
      <c r="R76" s="501"/>
      <c r="S76" s="501"/>
      <c r="T76" s="501"/>
      <c r="U76" s="501"/>
      <c r="V76" s="501"/>
      <c r="W76" s="501"/>
    </row>
    <row r="77" spans="1:23" x14ac:dyDescent="0.35">
      <c r="A77" s="501"/>
      <c r="B77" s="501"/>
      <c r="C77" s="501"/>
      <c r="D77" s="501"/>
      <c r="E77" s="501"/>
      <c r="F77" s="501"/>
      <c r="G77" s="501"/>
      <c r="H77" s="501"/>
      <c r="I77" s="501"/>
      <c r="J77" s="501"/>
      <c r="K77" s="501"/>
      <c r="L77" s="501"/>
      <c r="M77" s="501"/>
      <c r="N77" s="501"/>
      <c r="O77" s="501"/>
      <c r="P77" s="501"/>
      <c r="Q77" s="501"/>
      <c r="R77" s="501"/>
      <c r="S77" s="501"/>
      <c r="T77" s="501"/>
      <c r="U77" s="501"/>
      <c r="V77" s="501"/>
      <c r="W77" s="501"/>
    </row>
    <row r="78" spans="1:23" x14ac:dyDescent="0.35">
      <c r="A78" s="501"/>
      <c r="B78" s="501"/>
      <c r="C78" s="501"/>
      <c r="D78" s="501"/>
      <c r="E78" s="501"/>
      <c r="F78" s="501"/>
      <c r="G78" s="501"/>
      <c r="H78" s="501"/>
      <c r="I78" s="501"/>
      <c r="J78" s="501"/>
      <c r="K78" s="501"/>
      <c r="L78" s="501"/>
      <c r="M78" s="501"/>
      <c r="N78" s="501"/>
      <c r="O78" s="501"/>
      <c r="P78" s="501"/>
      <c r="Q78" s="501"/>
      <c r="R78" s="501"/>
      <c r="S78" s="501"/>
      <c r="T78" s="501"/>
      <c r="U78" s="501"/>
      <c r="V78" s="501"/>
      <c r="W78" s="501"/>
    </row>
    <row r="79" spans="1:23" x14ac:dyDescent="0.35">
      <c r="A79" s="501"/>
      <c r="B79" s="501"/>
      <c r="C79" s="501"/>
      <c r="D79" s="501"/>
      <c r="E79" s="501"/>
      <c r="F79" s="501"/>
      <c r="G79" s="501"/>
      <c r="H79" s="501"/>
      <c r="I79" s="501"/>
      <c r="J79" s="501"/>
      <c r="K79" s="501"/>
      <c r="L79" s="501"/>
      <c r="M79" s="501"/>
      <c r="N79" s="501"/>
      <c r="O79" s="501"/>
      <c r="P79" s="501"/>
      <c r="Q79" s="501"/>
      <c r="R79" s="501"/>
      <c r="S79" s="501"/>
      <c r="T79" s="501"/>
      <c r="U79" s="501"/>
      <c r="V79" s="501"/>
      <c r="W79" s="501"/>
    </row>
    <row r="80" spans="1:23" x14ac:dyDescent="0.35">
      <c r="A80" s="501"/>
      <c r="B80" s="501"/>
      <c r="C80" s="501"/>
      <c r="D80" s="501"/>
      <c r="E80" s="501"/>
      <c r="F80" s="501"/>
      <c r="G80" s="501"/>
      <c r="H80" s="501"/>
      <c r="I80" s="501"/>
      <c r="J80" s="501"/>
      <c r="K80" s="501"/>
      <c r="L80" s="501"/>
      <c r="M80" s="501"/>
      <c r="N80" s="501"/>
      <c r="O80" s="501"/>
      <c r="P80" s="501"/>
      <c r="Q80" s="501"/>
      <c r="R80" s="501"/>
      <c r="S80" s="501"/>
      <c r="T80" s="501"/>
      <c r="U80" s="501"/>
      <c r="V80" s="501"/>
      <c r="W80" s="501"/>
    </row>
    <row r="81" spans="1:23" x14ac:dyDescent="0.35">
      <c r="A81" s="501"/>
      <c r="B81" s="501"/>
      <c r="C81" s="501"/>
      <c r="D81" s="501"/>
      <c r="E81" s="501"/>
      <c r="F81" s="501"/>
      <c r="G81" s="501"/>
      <c r="H81" s="501"/>
      <c r="I81" s="501"/>
      <c r="J81" s="501"/>
      <c r="K81" s="501"/>
      <c r="L81" s="501"/>
      <c r="M81" s="501"/>
      <c r="N81" s="501"/>
      <c r="O81" s="501"/>
      <c r="P81" s="501"/>
      <c r="Q81" s="501"/>
      <c r="R81" s="501"/>
      <c r="S81" s="501"/>
      <c r="T81" s="501"/>
      <c r="U81" s="501"/>
      <c r="V81" s="501"/>
      <c r="W81" s="501"/>
    </row>
    <row r="82" spans="1:23" x14ac:dyDescent="0.35">
      <c r="A82" s="501"/>
      <c r="B82" s="501"/>
      <c r="C82" s="501"/>
      <c r="D82" s="501"/>
      <c r="E82" s="501"/>
      <c r="F82" s="501"/>
      <c r="G82" s="501"/>
      <c r="H82" s="501"/>
      <c r="I82" s="501"/>
      <c r="J82" s="501"/>
      <c r="K82" s="501"/>
      <c r="L82" s="501"/>
      <c r="M82" s="501"/>
      <c r="N82" s="501"/>
      <c r="O82" s="501"/>
      <c r="P82" s="501"/>
      <c r="Q82" s="501"/>
      <c r="R82" s="501"/>
      <c r="S82" s="501"/>
      <c r="T82" s="501"/>
      <c r="U82" s="501"/>
      <c r="V82" s="501"/>
      <c r="W82" s="501"/>
    </row>
    <row r="83" spans="1:23" x14ac:dyDescent="0.35">
      <c r="A83" s="501"/>
      <c r="B83" s="501"/>
      <c r="C83" s="501"/>
      <c r="D83" s="501"/>
      <c r="E83" s="501"/>
      <c r="F83" s="501"/>
      <c r="G83" s="501"/>
      <c r="H83" s="501"/>
      <c r="I83" s="501"/>
      <c r="J83" s="501"/>
      <c r="K83" s="501"/>
      <c r="L83" s="501"/>
      <c r="M83" s="501"/>
      <c r="N83" s="501"/>
      <c r="O83" s="501"/>
      <c r="P83" s="501"/>
      <c r="Q83" s="501"/>
      <c r="R83" s="501"/>
      <c r="S83" s="501"/>
      <c r="T83" s="501"/>
      <c r="U83" s="501"/>
      <c r="V83" s="501"/>
      <c r="W83" s="501"/>
    </row>
    <row r="84" spans="1:23" x14ac:dyDescent="0.35">
      <c r="A84" s="501"/>
      <c r="B84" s="501"/>
      <c r="C84" s="501"/>
      <c r="D84" s="501"/>
      <c r="E84" s="501"/>
      <c r="F84" s="501"/>
      <c r="G84" s="501"/>
      <c r="H84" s="501"/>
      <c r="I84" s="501"/>
      <c r="J84" s="501"/>
      <c r="K84" s="501"/>
      <c r="L84" s="501"/>
      <c r="M84" s="501"/>
      <c r="N84" s="501"/>
      <c r="O84" s="501"/>
      <c r="P84" s="501"/>
      <c r="Q84" s="501"/>
      <c r="R84" s="501"/>
      <c r="S84" s="501"/>
      <c r="T84" s="501"/>
      <c r="U84" s="501"/>
      <c r="V84" s="501"/>
      <c r="W84" s="501"/>
    </row>
    <row r="85" spans="1:23" x14ac:dyDescent="0.35">
      <c r="A85" s="501"/>
      <c r="B85" s="501"/>
      <c r="C85" s="501"/>
      <c r="D85" s="501"/>
      <c r="E85" s="501"/>
      <c r="F85" s="501"/>
      <c r="G85" s="501"/>
      <c r="H85" s="501"/>
      <c r="I85" s="501"/>
      <c r="J85" s="501"/>
      <c r="K85" s="501"/>
      <c r="L85" s="501"/>
      <c r="M85" s="501"/>
      <c r="N85" s="501"/>
      <c r="O85" s="501"/>
      <c r="P85" s="501"/>
      <c r="Q85" s="501"/>
      <c r="R85" s="501"/>
      <c r="S85" s="501"/>
      <c r="T85" s="501"/>
      <c r="U85" s="501"/>
      <c r="V85" s="501"/>
      <c r="W85" s="501"/>
    </row>
    <row r="86" spans="1:23" x14ac:dyDescent="0.35">
      <c r="A86" s="501"/>
      <c r="B86" s="501"/>
      <c r="C86" s="501"/>
      <c r="D86" s="501"/>
      <c r="E86" s="501"/>
      <c r="F86" s="501"/>
      <c r="G86" s="501"/>
      <c r="H86" s="501"/>
      <c r="I86" s="501"/>
      <c r="J86" s="501"/>
      <c r="K86" s="501"/>
      <c r="L86" s="501"/>
      <c r="M86" s="501"/>
      <c r="N86" s="501"/>
      <c r="O86" s="501"/>
      <c r="P86" s="501"/>
      <c r="Q86" s="501"/>
      <c r="R86" s="501"/>
      <c r="S86" s="501"/>
      <c r="T86" s="501"/>
      <c r="U86" s="501"/>
      <c r="V86" s="501"/>
      <c r="W86" s="501"/>
    </row>
    <row r="87" spans="1:23" x14ac:dyDescent="0.35">
      <c r="A87" s="501"/>
      <c r="B87" s="501"/>
      <c r="C87" s="501"/>
      <c r="D87" s="501"/>
      <c r="E87" s="501"/>
      <c r="F87" s="501"/>
      <c r="G87" s="501"/>
      <c r="H87" s="501"/>
      <c r="I87" s="501"/>
      <c r="J87" s="501"/>
      <c r="K87" s="501"/>
      <c r="L87" s="501"/>
      <c r="M87" s="501"/>
      <c r="N87" s="501"/>
      <c r="O87" s="501"/>
      <c r="P87" s="501"/>
      <c r="Q87" s="501"/>
      <c r="R87" s="501"/>
      <c r="S87" s="501"/>
      <c r="T87" s="501"/>
      <c r="U87" s="501"/>
      <c r="V87" s="501"/>
      <c r="W87" s="501"/>
    </row>
    <row r="88" spans="1:23" x14ac:dyDescent="0.35">
      <c r="A88" s="501"/>
      <c r="B88" s="501"/>
      <c r="C88" s="501"/>
      <c r="D88" s="501"/>
      <c r="E88" s="501"/>
      <c r="F88" s="501"/>
      <c r="G88" s="501"/>
      <c r="H88" s="501"/>
      <c r="I88" s="501"/>
      <c r="J88" s="501"/>
      <c r="K88" s="501"/>
      <c r="L88" s="501"/>
      <c r="M88" s="501"/>
      <c r="N88" s="501"/>
      <c r="O88" s="501"/>
      <c r="P88" s="501"/>
      <c r="Q88" s="501"/>
      <c r="R88" s="501"/>
      <c r="S88" s="501"/>
      <c r="T88" s="501"/>
      <c r="U88" s="501"/>
      <c r="V88" s="501"/>
      <c r="W88" s="501"/>
    </row>
    <row r="89" spans="1:23" x14ac:dyDescent="0.35">
      <c r="A89" s="501"/>
      <c r="B89" s="501"/>
      <c r="C89" s="501"/>
      <c r="D89" s="501"/>
      <c r="E89" s="501"/>
      <c r="F89" s="501"/>
      <c r="G89" s="501"/>
      <c r="H89" s="501"/>
      <c r="I89" s="501"/>
      <c r="J89" s="501"/>
      <c r="K89" s="501"/>
      <c r="L89" s="501"/>
      <c r="M89" s="501"/>
      <c r="N89" s="501"/>
      <c r="O89" s="501"/>
      <c r="P89" s="501"/>
      <c r="Q89" s="501"/>
      <c r="R89" s="501"/>
      <c r="S89" s="501"/>
      <c r="T89" s="501"/>
      <c r="U89" s="501"/>
      <c r="V89" s="501"/>
      <c r="W89" s="501"/>
    </row>
    <row r="90" spans="1:23" x14ac:dyDescent="0.35">
      <c r="A90" s="501"/>
      <c r="B90" s="501"/>
      <c r="C90" s="501"/>
      <c r="D90" s="501"/>
      <c r="E90" s="501"/>
      <c r="F90" s="501"/>
      <c r="G90" s="501"/>
      <c r="H90" s="501"/>
      <c r="I90" s="501"/>
      <c r="J90" s="501"/>
      <c r="K90" s="501"/>
      <c r="L90" s="501"/>
      <c r="M90" s="501"/>
      <c r="N90" s="501"/>
      <c r="O90" s="501"/>
      <c r="P90" s="501"/>
      <c r="Q90" s="501"/>
      <c r="R90" s="501"/>
      <c r="S90" s="501"/>
      <c r="T90" s="501"/>
      <c r="U90" s="501"/>
      <c r="V90" s="501"/>
      <c r="W90" s="501"/>
    </row>
    <row r="91" spans="1:23" x14ac:dyDescent="0.35">
      <c r="A91" s="501"/>
      <c r="B91" s="501"/>
      <c r="C91" s="501"/>
      <c r="D91" s="501"/>
      <c r="E91" s="501"/>
      <c r="F91" s="501"/>
      <c r="G91" s="501"/>
      <c r="H91" s="501"/>
      <c r="I91" s="501"/>
      <c r="J91" s="501"/>
      <c r="K91" s="501"/>
      <c r="L91" s="501"/>
      <c r="M91" s="501"/>
      <c r="N91" s="501"/>
      <c r="O91" s="501"/>
      <c r="P91" s="501"/>
      <c r="Q91" s="501"/>
      <c r="R91" s="501"/>
      <c r="S91" s="501"/>
      <c r="T91" s="501"/>
      <c r="U91" s="501"/>
      <c r="V91" s="501"/>
      <c r="W91" s="501"/>
    </row>
    <row r="92" spans="1:23" x14ac:dyDescent="0.35">
      <c r="A92" s="501"/>
      <c r="B92" s="501"/>
      <c r="C92" s="501"/>
      <c r="D92" s="501"/>
      <c r="E92" s="501"/>
      <c r="F92" s="501"/>
      <c r="G92" s="501"/>
      <c r="H92" s="501"/>
      <c r="I92" s="501"/>
      <c r="J92" s="501"/>
      <c r="K92" s="501"/>
      <c r="L92" s="501"/>
      <c r="M92" s="501"/>
      <c r="N92" s="501"/>
      <c r="O92" s="501"/>
      <c r="P92" s="501"/>
      <c r="Q92" s="501"/>
      <c r="R92" s="501"/>
      <c r="S92" s="501"/>
      <c r="T92" s="501"/>
      <c r="U92" s="501"/>
      <c r="V92" s="501"/>
      <c r="W92" s="501"/>
    </row>
    <row r="93" spans="1:23" x14ac:dyDescent="0.35">
      <c r="A93" s="501"/>
      <c r="B93" s="501"/>
      <c r="C93" s="501"/>
      <c r="D93" s="501"/>
      <c r="E93" s="501"/>
      <c r="F93" s="501"/>
      <c r="G93" s="501"/>
      <c r="H93" s="501"/>
      <c r="I93" s="501"/>
      <c r="J93" s="501"/>
      <c r="K93" s="501"/>
      <c r="L93" s="501"/>
      <c r="M93" s="501"/>
      <c r="N93" s="501"/>
      <c r="O93" s="501"/>
      <c r="P93" s="501"/>
      <c r="Q93" s="501"/>
      <c r="R93" s="501"/>
      <c r="S93" s="501"/>
      <c r="T93" s="501"/>
      <c r="U93" s="501"/>
      <c r="V93" s="501"/>
      <c r="W93" s="501"/>
    </row>
    <row r="94" spans="1:23" x14ac:dyDescent="0.35">
      <c r="A94" s="501"/>
      <c r="B94" s="501"/>
      <c r="C94" s="501"/>
      <c r="D94" s="501"/>
      <c r="E94" s="501"/>
      <c r="F94" s="501"/>
      <c r="G94" s="501"/>
      <c r="H94" s="501"/>
      <c r="I94" s="501"/>
      <c r="J94" s="501"/>
      <c r="K94" s="501"/>
      <c r="L94" s="501"/>
      <c r="M94" s="501"/>
      <c r="N94" s="501"/>
      <c r="O94" s="501"/>
      <c r="P94" s="501"/>
      <c r="Q94" s="501"/>
      <c r="R94" s="501"/>
      <c r="S94" s="501"/>
      <c r="T94" s="501"/>
      <c r="U94" s="501"/>
      <c r="V94" s="501"/>
      <c r="W94" s="501"/>
    </row>
    <row r="95" spans="1:23" x14ac:dyDescent="0.35">
      <c r="A95" s="501"/>
      <c r="B95" s="501"/>
      <c r="C95" s="501"/>
      <c r="D95" s="501"/>
      <c r="E95" s="501"/>
      <c r="F95" s="501"/>
      <c r="G95" s="501"/>
      <c r="H95" s="501"/>
      <c r="I95" s="501"/>
      <c r="J95" s="501"/>
      <c r="K95" s="501"/>
      <c r="L95" s="501"/>
      <c r="M95" s="501"/>
      <c r="N95" s="501"/>
      <c r="O95" s="501"/>
      <c r="P95" s="501"/>
      <c r="Q95" s="501"/>
      <c r="R95" s="501"/>
      <c r="S95" s="501"/>
      <c r="T95" s="501"/>
      <c r="U95" s="501"/>
      <c r="V95" s="501"/>
      <c r="W95" s="501"/>
    </row>
    <row r="96" spans="1:23" x14ac:dyDescent="0.35">
      <c r="A96" s="501"/>
      <c r="B96" s="501"/>
      <c r="C96" s="501"/>
      <c r="D96" s="501"/>
      <c r="E96" s="501"/>
      <c r="F96" s="501"/>
      <c r="G96" s="501"/>
      <c r="H96" s="501"/>
      <c r="I96" s="501"/>
      <c r="J96" s="501"/>
      <c r="K96" s="501"/>
      <c r="L96" s="501"/>
      <c r="M96" s="501"/>
      <c r="N96" s="501"/>
      <c r="O96" s="501"/>
      <c r="P96" s="501"/>
      <c r="Q96" s="501"/>
      <c r="R96" s="501"/>
      <c r="S96" s="501"/>
      <c r="T96" s="501"/>
      <c r="U96" s="501"/>
      <c r="V96" s="501"/>
      <c r="W96" s="501"/>
    </row>
    <row r="97" spans="1:23" x14ac:dyDescent="0.35">
      <c r="A97" s="501"/>
      <c r="B97" s="501"/>
      <c r="C97" s="501"/>
      <c r="D97" s="501"/>
      <c r="E97" s="501"/>
      <c r="F97" s="501"/>
      <c r="G97" s="501"/>
      <c r="H97" s="501"/>
      <c r="I97" s="501"/>
      <c r="J97" s="501"/>
      <c r="K97" s="501"/>
      <c r="L97" s="501"/>
      <c r="M97" s="501"/>
      <c r="N97" s="501"/>
      <c r="O97" s="501"/>
      <c r="P97" s="501"/>
      <c r="Q97" s="501"/>
      <c r="R97" s="501"/>
      <c r="S97" s="501"/>
      <c r="T97" s="501"/>
      <c r="U97" s="501"/>
      <c r="V97" s="501"/>
      <c r="W97" s="501"/>
    </row>
    <row r="98" spans="1:23" x14ac:dyDescent="0.35">
      <c r="A98" s="501"/>
      <c r="B98" s="501"/>
      <c r="C98" s="501"/>
      <c r="D98" s="501"/>
      <c r="E98" s="501"/>
      <c r="F98" s="501"/>
      <c r="G98" s="501"/>
      <c r="H98" s="501"/>
      <c r="I98" s="501"/>
      <c r="J98" s="501"/>
      <c r="K98" s="501"/>
      <c r="L98" s="501"/>
      <c r="M98" s="501"/>
      <c r="N98" s="501"/>
      <c r="O98" s="501"/>
      <c r="P98" s="501"/>
      <c r="Q98" s="501"/>
      <c r="R98" s="501"/>
      <c r="S98" s="501"/>
      <c r="T98" s="501"/>
      <c r="U98" s="501"/>
      <c r="V98" s="501"/>
      <c r="W98" s="501"/>
    </row>
    <row r="99" spans="1:23" x14ac:dyDescent="0.35">
      <c r="A99" s="501"/>
      <c r="B99" s="501"/>
      <c r="C99" s="501"/>
      <c r="D99" s="501"/>
      <c r="E99" s="501"/>
      <c r="F99" s="501"/>
      <c r="G99" s="501"/>
      <c r="H99" s="501"/>
      <c r="I99" s="501"/>
      <c r="J99" s="501"/>
      <c r="K99" s="501"/>
      <c r="L99" s="501"/>
      <c r="M99" s="501"/>
      <c r="N99" s="501"/>
      <c r="O99" s="501"/>
      <c r="P99" s="501"/>
      <c r="Q99" s="501"/>
      <c r="R99" s="501"/>
      <c r="S99" s="501"/>
      <c r="T99" s="501"/>
      <c r="U99" s="501"/>
      <c r="V99" s="501"/>
      <c r="W99" s="501"/>
    </row>
    <row r="100" spans="1:23" x14ac:dyDescent="0.35">
      <c r="A100" s="501"/>
      <c r="B100" s="501"/>
      <c r="C100" s="501"/>
      <c r="D100" s="501"/>
      <c r="E100" s="501"/>
      <c r="F100" s="501"/>
      <c r="G100" s="501"/>
      <c r="H100" s="501"/>
      <c r="I100" s="501"/>
      <c r="J100" s="501"/>
      <c r="K100" s="501"/>
      <c r="L100" s="501"/>
      <c r="M100" s="501"/>
      <c r="N100" s="501"/>
      <c r="O100" s="501"/>
      <c r="P100" s="501"/>
      <c r="Q100" s="501"/>
      <c r="R100" s="501"/>
      <c r="S100" s="501"/>
      <c r="T100" s="501"/>
      <c r="U100" s="501"/>
      <c r="V100" s="501"/>
      <c r="W100" s="501"/>
    </row>
    <row r="101" spans="1:23" x14ac:dyDescent="0.35">
      <c r="A101" s="501"/>
      <c r="B101" s="501"/>
      <c r="C101" s="501"/>
      <c r="D101" s="501"/>
      <c r="E101" s="501"/>
      <c r="F101" s="501"/>
      <c r="G101" s="501"/>
      <c r="H101" s="501"/>
      <c r="I101" s="501"/>
      <c r="J101" s="501"/>
      <c r="K101" s="501"/>
      <c r="L101" s="501"/>
      <c r="M101" s="501"/>
      <c r="N101" s="501"/>
      <c r="O101" s="501"/>
      <c r="P101" s="501"/>
      <c r="Q101" s="501"/>
      <c r="R101" s="501"/>
      <c r="S101" s="501"/>
      <c r="T101" s="501"/>
      <c r="U101" s="501"/>
      <c r="V101" s="501"/>
      <c r="W101" s="501"/>
    </row>
    <row r="102" spans="1:23" x14ac:dyDescent="0.35">
      <c r="A102" s="501"/>
      <c r="B102" s="501"/>
      <c r="C102" s="501"/>
      <c r="D102" s="501"/>
      <c r="E102" s="501"/>
      <c r="F102" s="501"/>
      <c r="G102" s="501"/>
      <c r="H102" s="501"/>
      <c r="I102" s="501"/>
      <c r="J102" s="501"/>
      <c r="K102" s="501"/>
      <c r="L102" s="501"/>
      <c r="M102" s="501"/>
      <c r="N102" s="501"/>
      <c r="O102" s="501"/>
      <c r="P102" s="501"/>
      <c r="Q102" s="501"/>
      <c r="R102" s="501"/>
      <c r="S102" s="501"/>
      <c r="T102" s="501"/>
      <c r="U102" s="501"/>
      <c r="V102" s="501"/>
      <c r="W102" s="501"/>
    </row>
    <row r="103" spans="1:23" x14ac:dyDescent="0.35">
      <c r="A103" s="501"/>
      <c r="B103" s="501"/>
      <c r="C103" s="501"/>
      <c r="D103" s="501"/>
      <c r="E103" s="501"/>
      <c r="F103" s="501"/>
      <c r="G103" s="501"/>
      <c r="H103" s="501"/>
      <c r="I103" s="501"/>
      <c r="J103" s="501"/>
      <c r="K103" s="501"/>
      <c r="L103" s="501"/>
      <c r="M103" s="501"/>
      <c r="N103" s="501"/>
      <c r="O103" s="501"/>
      <c r="P103" s="501"/>
      <c r="Q103" s="501"/>
      <c r="R103" s="501"/>
      <c r="S103" s="501"/>
      <c r="T103" s="501"/>
      <c r="U103" s="501"/>
      <c r="V103" s="501"/>
      <c r="W103" s="501"/>
    </row>
    <row r="104" spans="1:23" x14ac:dyDescent="0.35">
      <c r="A104" s="501"/>
      <c r="B104" s="501"/>
      <c r="C104" s="501"/>
      <c r="D104" s="501"/>
      <c r="E104" s="501"/>
      <c r="F104" s="501"/>
      <c r="G104" s="501"/>
      <c r="H104" s="501"/>
      <c r="I104" s="501"/>
      <c r="J104" s="501"/>
      <c r="K104" s="501"/>
      <c r="L104" s="501"/>
      <c r="M104" s="501"/>
      <c r="N104" s="501"/>
      <c r="O104" s="501"/>
      <c r="P104" s="501"/>
      <c r="Q104" s="501"/>
      <c r="R104" s="501"/>
      <c r="S104" s="501"/>
      <c r="T104" s="501"/>
      <c r="U104" s="501"/>
      <c r="V104" s="501"/>
      <c r="W104" s="501"/>
    </row>
    <row r="105" spans="1:23" x14ac:dyDescent="0.35">
      <c r="A105" s="501"/>
      <c r="B105" s="501"/>
      <c r="C105" s="501"/>
      <c r="D105" s="501"/>
      <c r="E105" s="501"/>
      <c r="F105" s="501"/>
      <c r="G105" s="501"/>
      <c r="H105" s="501"/>
      <c r="I105" s="501"/>
      <c r="J105" s="501"/>
      <c r="K105" s="501"/>
      <c r="L105" s="501"/>
      <c r="M105" s="501"/>
      <c r="N105" s="501"/>
      <c r="O105" s="501"/>
      <c r="P105" s="501"/>
      <c r="Q105" s="501"/>
      <c r="R105" s="501"/>
      <c r="S105" s="501"/>
      <c r="T105" s="501"/>
      <c r="U105" s="501"/>
      <c r="V105" s="501"/>
      <c r="W105" s="501"/>
    </row>
    <row r="106" spans="1:23" x14ac:dyDescent="0.35">
      <c r="A106" s="501"/>
      <c r="B106" s="501"/>
      <c r="C106" s="501"/>
      <c r="D106" s="501"/>
      <c r="E106" s="501"/>
      <c r="F106" s="501"/>
      <c r="G106" s="501"/>
      <c r="H106" s="501"/>
      <c r="I106" s="501"/>
      <c r="J106" s="501"/>
      <c r="K106" s="501"/>
      <c r="L106" s="501"/>
      <c r="M106" s="501"/>
      <c r="N106" s="501"/>
      <c r="O106" s="501"/>
      <c r="P106" s="501"/>
      <c r="Q106" s="501"/>
      <c r="R106" s="501"/>
      <c r="S106" s="501"/>
      <c r="T106" s="501"/>
      <c r="U106" s="501"/>
      <c r="V106" s="501"/>
      <c r="W106" s="501"/>
    </row>
    <row r="107" spans="1:23" x14ac:dyDescent="0.35">
      <c r="A107" s="501"/>
      <c r="B107" s="501"/>
      <c r="C107" s="501"/>
      <c r="D107" s="501"/>
      <c r="E107" s="501"/>
      <c r="F107" s="501"/>
      <c r="G107" s="501"/>
      <c r="H107" s="501"/>
      <c r="I107" s="501"/>
      <c r="J107" s="501"/>
      <c r="K107" s="501"/>
      <c r="L107" s="501"/>
      <c r="M107" s="501"/>
      <c r="N107" s="501"/>
      <c r="O107" s="501"/>
      <c r="P107" s="501"/>
      <c r="Q107" s="501"/>
      <c r="R107" s="501"/>
      <c r="S107" s="501"/>
      <c r="T107" s="501"/>
      <c r="U107" s="501"/>
      <c r="V107" s="501"/>
      <c r="W107" s="501"/>
    </row>
    <row r="108" spans="1:23" x14ac:dyDescent="0.35">
      <c r="A108" s="501"/>
      <c r="B108" s="501"/>
      <c r="C108" s="501"/>
      <c r="D108" s="501"/>
      <c r="E108" s="501"/>
      <c r="F108" s="501"/>
      <c r="G108" s="501"/>
      <c r="H108" s="501"/>
      <c r="I108" s="501"/>
      <c r="J108" s="501"/>
      <c r="K108" s="501"/>
      <c r="L108" s="501"/>
      <c r="M108" s="501"/>
      <c r="N108" s="501"/>
      <c r="O108" s="501"/>
      <c r="P108" s="501"/>
      <c r="Q108" s="501"/>
      <c r="R108" s="501"/>
      <c r="S108" s="501"/>
      <c r="T108" s="501"/>
      <c r="U108" s="501"/>
      <c r="V108" s="501"/>
      <c r="W108" s="501"/>
    </row>
    <row r="109" spans="1:23" x14ac:dyDescent="0.35">
      <c r="A109" s="501"/>
      <c r="B109" s="501"/>
      <c r="C109" s="501"/>
      <c r="D109" s="501"/>
      <c r="E109" s="501"/>
      <c r="F109" s="501"/>
      <c r="G109" s="501"/>
      <c r="H109" s="501"/>
      <c r="I109" s="501"/>
      <c r="J109" s="501"/>
      <c r="K109" s="501"/>
      <c r="L109" s="501"/>
      <c r="M109" s="501"/>
      <c r="N109" s="501"/>
      <c r="O109" s="501"/>
      <c r="P109" s="501"/>
      <c r="Q109" s="501"/>
      <c r="R109" s="501"/>
      <c r="S109" s="501"/>
      <c r="T109" s="501"/>
      <c r="U109" s="501"/>
      <c r="V109" s="501"/>
      <c r="W109" s="501"/>
    </row>
    <row r="110" spans="1:23" x14ac:dyDescent="0.35">
      <c r="A110" s="501"/>
      <c r="B110" s="501"/>
      <c r="C110" s="501"/>
      <c r="D110" s="501"/>
      <c r="E110" s="501"/>
      <c r="F110" s="501"/>
      <c r="G110" s="501"/>
      <c r="H110" s="501"/>
      <c r="I110" s="501"/>
      <c r="J110" s="501"/>
      <c r="K110" s="501"/>
      <c r="L110" s="501"/>
      <c r="M110" s="501"/>
      <c r="N110" s="501"/>
      <c r="O110" s="501"/>
      <c r="P110" s="501"/>
      <c r="Q110" s="501"/>
      <c r="R110" s="501"/>
      <c r="S110" s="501"/>
      <c r="T110" s="501"/>
      <c r="U110" s="501"/>
      <c r="V110" s="501"/>
      <c r="W110" s="501"/>
    </row>
    <row r="111" spans="1:23" x14ac:dyDescent="0.35">
      <c r="A111" s="501"/>
      <c r="B111" s="501"/>
      <c r="C111" s="501"/>
      <c r="D111" s="501"/>
      <c r="E111" s="501"/>
      <c r="F111" s="501"/>
      <c r="G111" s="501"/>
      <c r="H111" s="501"/>
      <c r="I111" s="501"/>
      <c r="J111" s="501"/>
      <c r="K111" s="501"/>
      <c r="L111" s="501"/>
      <c r="M111" s="501"/>
      <c r="N111" s="501"/>
      <c r="O111" s="501"/>
      <c r="P111" s="501"/>
      <c r="Q111" s="501"/>
      <c r="R111" s="501"/>
      <c r="S111" s="501"/>
      <c r="T111" s="501"/>
      <c r="U111" s="501"/>
      <c r="V111" s="501"/>
      <c r="W111" s="501"/>
    </row>
    <row r="112" spans="1:23" x14ac:dyDescent="0.35">
      <c r="A112" s="501"/>
      <c r="B112" s="501"/>
      <c r="C112" s="501"/>
      <c r="D112" s="501"/>
      <c r="E112" s="501"/>
      <c r="F112" s="501"/>
      <c r="G112" s="501"/>
      <c r="H112" s="501"/>
      <c r="I112" s="501"/>
      <c r="J112" s="501"/>
      <c r="K112" s="501"/>
      <c r="L112" s="501"/>
      <c r="M112" s="501"/>
      <c r="N112" s="501"/>
      <c r="O112" s="501"/>
      <c r="P112" s="501"/>
      <c r="Q112" s="501"/>
      <c r="R112" s="501"/>
      <c r="S112" s="501"/>
      <c r="T112" s="501"/>
      <c r="U112" s="501"/>
      <c r="V112" s="501"/>
      <c r="W112" s="501"/>
    </row>
    <row r="113" spans="1:23" x14ac:dyDescent="0.35">
      <c r="A113" s="501"/>
      <c r="B113" s="501"/>
      <c r="C113" s="501"/>
      <c r="D113" s="501"/>
      <c r="E113" s="501"/>
      <c r="F113" s="501"/>
      <c r="G113" s="501"/>
      <c r="H113" s="501"/>
      <c r="I113" s="501"/>
      <c r="J113" s="501"/>
      <c r="K113" s="501"/>
      <c r="L113" s="501"/>
      <c r="M113" s="501"/>
      <c r="N113" s="501"/>
      <c r="O113" s="501"/>
      <c r="P113" s="501"/>
      <c r="Q113" s="501"/>
      <c r="R113" s="501"/>
      <c r="S113" s="501"/>
      <c r="T113" s="501"/>
      <c r="U113" s="501"/>
      <c r="V113" s="501"/>
      <c r="W113" s="501"/>
    </row>
    <row r="114" spans="1:23" x14ac:dyDescent="0.35">
      <c r="A114" s="501"/>
      <c r="B114" s="501"/>
      <c r="C114" s="501"/>
      <c r="D114" s="501"/>
      <c r="E114" s="501"/>
      <c r="F114" s="501"/>
      <c r="G114" s="501"/>
      <c r="H114" s="501"/>
      <c r="I114" s="501"/>
      <c r="J114" s="501"/>
      <c r="K114" s="501"/>
      <c r="L114" s="501"/>
      <c r="M114" s="501"/>
      <c r="N114" s="501"/>
      <c r="O114" s="501"/>
      <c r="P114" s="501"/>
      <c r="Q114" s="501"/>
      <c r="R114" s="501"/>
      <c r="S114" s="501"/>
      <c r="T114" s="501"/>
      <c r="U114" s="501"/>
      <c r="V114" s="501"/>
      <c r="W114" s="501"/>
    </row>
    <row r="115" spans="1:23" x14ac:dyDescent="0.35">
      <c r="A115" s="501"/>
      <c r="B115" s="501"/>
      <c r="C115" s="501"/>
      <c r="D115" s="501"/>
      <c r="E115" s="501"/>
      <c r="F115" s="501"/>
      <c r="G115" s="501"/>
      <c r="H115" s="501"/>
      <c r="I115" s="501"/>
      <c r="J115" s="501"/>
      <c r="K115" s="501"/>
      <c r="L115" s="501"/>
      <c r="M115" s="501"/>
      <c r="N115" s="501"/>
      <c r="O115" s="501"/>
      <c r="P115" s="501"/>
      <c r="Q115" s="501"/>
      <c r="R115" s="501"/>
      <c r="S115" s="501"/>
      <c r="T115" s="501"/>
      <c r="U115" s="501"/>
      <c r="V115" s="501"/>
      <c r="W115" s="501"/>
    </row>
    <row r="116" spans="1:23" x14ac:dyDescent="0.35">
      <c r="A116" s="501"/>
      <c r="B116" s="501"/>
      <c r="C116" s="501"/>
      <c r="D116" s="501"/>
      <c r="E116" s="501"/>
      <c r="F116" s="501"/>
      <c r="G116" s="501"/>
      <c r="H116" s="501"/>
      <c r="I116" s="501"/>
      <c r="J116" s="501"/>
      <c r="K116" s="501"/>
      <c r="L116" s="501"/>
      <c r="M116" s="501"/>
      <c r="N116" s="501"/>
      <c r="O116" s="501"/>
      <c r="P116" s="501"/>
      <c r="Q116" s="501"/>
      <c r="R116" s="501"/>
      <c r="S116" s="501"/>
      <c r="T116" s="501"/>
      <c r="U116" s="501"/>
      <c r="V116" s="501"/>
      <c r="W116" s="501"/>
    </row>
    <row r="117" spans="1:23" x14ac:dyDescent="0.35">
      <c r="A117" s="501"/>
      <c r="B117" s="501"/>
      <c r="C117" s="501"/>
      <c r="D117" s="501"/>
      <c r="E117" s="501"/>
      <c r="F117" s="501"/>
      <c r="G117" s="501"/>
      <c r="H117" s="501"/>
      <c r="I117" s="501"/>
      <c r="J117" s="501"/>
      <c r="K117" s="501"/>
      <c r="L117" s="501"/>
      <c r="M117" s="501"/>
      <c r="N117" s="501"/>
      <c r="O117" s="501"/>
      <c r="P117" s="501"/>
      <c r="Q117" s="501"/>
      <c r="R117" s="501"/>
      <c r="S117" s="501"/>
      <c r="T117" s="501"/>
      <c r="U117" s="501"/>
      <c r="V117" s="501"/>
      <c r="W117" s="501"/>
    </row>
    <row r="118" spans="1:23" x14ac:dyDescent="0.35">
      <c r="A118" s="501"/>
      <c r="B118" s="501"/>
      <c r="C118" s="501"/>
      <c r="D118" s="501"/>
      <c r="E118" s="501"/>
      <c r="F118" s="501"/>
      <c r="G118" s="501"/>
      <c r="H118" s="501"/>
      <c r="I118" s="501"/>
      <c r="J118" s="501"/>
      <c r="K118" s="501"/>
      <c r="L118" s="501"/>
      <c r="M118" s="501"/>
      <c r="N118" s="501"/>
      <c r="O118" s="501"/>
      <c r="P118" s="501"/>
      <c r="Q118" s="501"/>
      <c r="R118" s="501"/>
      <c r="S118" s="501"/>
      <c r="T118" s="501"/>
      <c r="U118" s="501"/>
      <c r="V118" s="501"/>
      <c r="W118" s="501"/>
    </row>
    <row r="119" spans="1:23" x14ac:dyDescent="0.35">
      <c r="A119" s="501"/>
      <c r="B119" s="501"/>
      <c r="C119" s="501"/>
      <c r="D119" s="501"/>
      <c r="E119" s="501"/>
      <c r="F119" s="501"/>
      <c r="G119" s="501"/>
      <c r="H119" s="501"/>
      <c r="I119" s="501"/>
      <c r="J119" s="501"/>
      <c r="K119" s="501"/>
      <c r="L119" s="501"/>
      <c r="M119" s="501"/>
      <c r="N119" s="501"/>
      <c r="O119" s="501"/>
      <c r="P119" s="501"/>
      <c r="Q119" s="501"/>
      <c r="R119" s="501"/>
      <c r="S119" s="501"/>
      <c r="T119" s="501"/>
      <c r="U119" s="501"/>
      <c r="V119" s="501"/>
      <c r="W119" s="501"/>
    </row>
    <row r="120" spans="1:23" x14ac:dyDescent="0.35">
      <c r="A120" s="501"/>
      <c r="B120" s="501"/>
      <c r="C120" s="501"/>
      <c r="D120" s="501"/>
      <c r="E120" s="501"/>
      <c r="F120" s="501"/>
      <c r="G120" s="501"/>
      <c r="H120" s="501"/>
      <c r="I120" s="501"/>
      <c r="J120" s="501"/>
      <c r="K120" s="501"/>
      <c r="L120" s="501"/>
      <c r="M120" s="501"/>
      <c r="N120" s="501"/>
      <c r="O120" s="501"/>
      <c r="P120" s="501"/>
      <c r="Q120" s="501"/>
      <c r="R120" s="501"/>
      <c r="S120" s="501"/>
      <c r="T120" s="501"/>
      <c r="U120" s="501"/>
      <c r="V120" s="501"/>
      <c r="W120" s="501"/>
    </row>
    <row r="121" spans="1:23" x14ac:dyDescent="0.35">
      <c r="A121" s="501"/>
      <c r="B121" s="501"/>
      <c r="C121" s="501"/>
      <c r="D121" s="501"/>
      <c r="E121" s="501"/>
      <c r="F121" s="501"/>
      <c r="G121" s="501"/>
      <c r="H121" s="501"/>
      <c r="I121" s="501"/>
      <c r="J121" s="501"/>
      <c r="K121" s="501"/>
      <c r="L121" s="501"/>
      <c r="M121" s="501"/>
      <c r="N121" s="501"/>
      <c r="O121" s="501"/>
      <c r="P121" s="501"/>
      <c r="Q121" s="501"/>
      <c r="R121" s="501"/>
      <c r="S121" s="501"/>
      <c r="T121" s="501"/>
      <c r="U121" s="501"/>
      <c r="V121" s="501"/>
      <c r="W121" s="501"/>
    </row>
    <row r="122" spans="1:23" x14ac:dyDescent="0.35">
      <c r="A122" s="501"/>
      <c r="B122" s="501"/>
      <c r="C122" s="501"/>
      <c r="D122" s="501"/>
      <c r="E122" s="501"/>
      <c r="F122" s="501"/>
      <c r="G122" s="501"/>
      <c r="H122" s="501"/>
      <c r="I122" s="501"/>
      <c r="J122" s="501"/>
      <c r="K122" s="501"/>
      <c r="L122" s="501"/>
      <c r="M122" s="501"/>
      <c r="N122" s="501"/>
      <c r="O122" s="501"/>
      <c r="P122" s="501"/>
      <c r="Q122" s="501"/>
      <c r="R122" s="501"/>
      <c r="S122" s="501"/>
      <c r="T122" s="501"/>
      <c r="U122" s="501"/>
      <c r="V122" s="501"/>
      <c r="W122" s="501"/>
    </row>
    <row r="123" spans="1:23" x14ac:dyDescent="0.35">
      <c r="A123" s="501"/>
      <c r="B123" s="501"/>
      <c r="C123" s="501"/>
      <c r="D123" s="501"/>
      <c r="E123" s="501"/>
      <c r="F123" s="501"/>
      <c r="G123" s="501"/>
      <c r="H123" s="501"/>
      <c r="I123" s="501"/>
      <c r="J123" s="501"/>
      <c r="K123" s="501"/>
      <c r="L123" s="501"/>
      <c r="M123" s="501"/>
      <c r="N123" s="501"/>
      <c r="O123" s="501"/>
      <c r="P123" s="501"/>
      <c r="Q123" s="501"/>
      <c r="R123" s="501"/>
      <c r="S123" s="501"/>
      <c r="T123" s="501"/>
      <c r="U123" s="501"/>
      <c r="V123" s="501"/>
      <c r="W123" s="501"/>
    </row>
    <row r="124" spans="1:23" x14ac:dyDescent="0.35">
      <c r="A124" s="501"/>
      <c r="B124" s="501"/>
      <c r="C124" s="501"/>
      <c r="D124" s="501"/>
      <c r="E124" s="501"/>
      <c r="F124" s="501"/>
      <c r="G124" s="501"/>
      <c r="H124" s="501"/>
      <c r="I124" s="501"/>
      <c r="J124" s="501"/>
      <c r="K124" s="501"/>
      <c r="L124" s="501"/>
      <c r="M124" s="501"/>
      <c r="N124" s="501"/>
      <c r="O124" s="501"/>
      <c r="P124" s="501"/>
      <c r="Q124" s="501"/>
      <c r="R124" s="501"/>
      <c r="S124" s="501"/>
      <c r="T124" s="501"/>
      <c r="U124" s="501"/>
      <c r="V124" s="501"/>
      <c r="W124" s="501"/>
    </row>
    <row r="125" spans="1:23" x14ac:dyDescent="0.35">
      <c r="A125" s="501"/>
      <c r="B125" s="501"/>
      <c r="C125" s="501"/>
      <c r="D125" s="501"/>
      <c r="E125" s="501"/>
      <c r="F125" s="501"/>
      <c r="G125" s="501"/>
      <c r="H125" s="501"/>
      <c r="I125" s="501"/>
      <c r="J125" s="501"/>
      <c r="K125" s="501"/>
      <c r="L125" s="501"/>
      <c r="M125" s="501"/>
      <c r="N125" s="501"/>
      <c r="O125" s="501"/>
      <c r="P125" s="501"/>
      <c r="Q125" s="501"/>
      <c r="R125" s="501"/>
      <c r="S125" s="501"/>
      <c r="T125" s="501"/>
      <c r="U125" s="501"/>
      <c r="V125" s="501"/>
      <c r="W125" s="501"/>
    </row>
    <row r="126" spans="1:23" x14ac:dyDescent="0.35">
      <c r="A126" s="501"/>
      <c r="B126" s="501"/>
      <c r="C126" s="501"/>
      <c r="D126" s="501"/>
      <c r="E126" s="501"/>
      <c r="F126" s="501"/>
      <c r="G126" s="501"/>
      <c r="H126" s="501"/>
      <c r="I126" s="501"/>
      <c r="J126" s="501"/>
      <c r="K126" s="501"/>
      <c r="L126" s="501"/>
      <c r="M126" s="501"/>
      <c r="N126" s="501"/>
      <c r="O126" s="501"/>
      <c r="P126" s="501"/>
      <c r="Q126" s="501"/>
      <c r="R126" s="501"/>
      <c r="S126" s="501"/>
      <c r="T126" s="501"/>
      <c r="U126" s="501"/>
      <c r="V126" s="501"/>
      <c r="W126" s="501"/>
    </row>
    <row r="127" spans="1:23" x14ac:dyDescent="0.35">
      <c r="A127" s="501"/>
      <c r="B127" s="501"/>
      <c r="C127" s="501"/>
      <c r="D127" s="501"/>
      <c r="E127" s="501"/>
      <c r="F127" s="501"/>
      <c r="G127" s="501"/>
      <c r="H127" s="501"/>
      <c r="I127" s="501"/>
      <c r="J127" s="501"/>
      <c r="K127" s="501"/>
      <c r="L127" s="501"/>
      <c r="M127" s="501"/>
      <c r="N127" s="501"/>
      <c r="O127" s="501"/>
      <c r="P127" s="501"/>
      <c r="Q127" s="501"/>
      <c r="R127" s="501"/>
      <c r="S127" s="501"/>
      <c r="T127" s="501"/>
      <c r="U127" s="501"/>
      <c r="V127" s="501"/>
      <c r="W127" s="501"/>
    </row>
    <row r="128" spans="1:23" x14ac:dyDescent="0.35">
      <c r="A128" s="501"/>
      <c r="B128" s="501"/>
      <c r="C128" s="501"/>
      <c r="D128" s="501"/>
      <c r="E128" s="501"/>
      <c r="F128" s="501"/>
      <c r="G128" s="501"/>
      <c r="H128" s="501"/>
      <c r="I128" s="501"/>
      <c r="J128" s="501"/>
      <c r="K128" s="501"/>
      <c r="L128" s="501"/>
      <c r="M128" s="501"/>
      <c r="N128" s="501"/>
      <c r="O128" s="501"/>
      <c r="P128" s="501"/>
      <c r="Q128" s="501"/>
      <c r="R128" s="501"/>
      <c r="S128" s="501"/>
      <c r="T128" s="501"/>
      <c r="U128" s="501"/>
      <c r="V128" s="501"/>
      <c r="W128" s="501"/>
    </row>
    <row r="129" spans="1:23" x14ac:dyDescent="0.35">
      <c r="A129" s="501"/>
      <c r="B129" s="501"/>
      <c r="C129" s="501"/>
      <c r="D129" s="501"/>
      <c r="E129" s="501"/>
      <c r="F129" s="501"/>
      <c r="G129" s="501"/>
      <c r="H129" s="501"/>
      <c r="I129" s="501"/>
      <c r="J129" s="501"/>
      <c r="K129" s="501"/>
      <c r="L129" s="501"/>
      <c r="M129" s="501"/>
      <c r="N129" s="501"/>
      <c r="O129" s="501"/>
      <c r="P129" s="501"/>
      <c r="Q129" s="501"/>
      <c r="R129" s="501"/>
      <c r="S129" s="501"/>
      <c r="T129" s="501"/>
      <c r="U129" s="501"/>
      <c r="V129" s="501"/>
      <c r="W129" s="501"/>
    </row>
    <row r="130" spans="1:23" x14ac:dyDescent="0.35">
      <c r="A130" s="501"/>
      <c r="B130" s="501"/>
      <c r="C130" s="501"/>
      <c r="D130" s="501"/>
      <c r="E130" s="501"/>
      <c r="F130" s="501"/>
      <c r="G130" s="501"/>
      <c r="H130" s="501"/>
      <c r="I130" s="501"/>
      <c r="J130" s="501"/>
      <c r="K130" s="501"/>
      <c r="L130" s="501"/>
      <c r="M130" s="501"/>
      <c r="N130" s="501"/>
      <c r="O130" s="501"/>
      <c r="P130" s="501"/>
      <c r="Q130" s="501"/>
      <c r="R130" s="501"/>
      <c r="S130" s="501"/>
      <c r="T130" s="501"/>
      <c r="U130" s="501"/>
      <c r="V130" s="501"/>
      <c r="W130" s="501"/>
    </row>
    <row r="131" spans="1:23" x14ac:dyDescent="0.35">
      <c r="A131" s="501"/>
      <c r="B131" s="501"/>
      <c r="C131" s="501"/>
      <c r="D131" s="501"/>
      <c r="E131" s="501"/>
      <c r="F131" s="501"/>
      <c r="G131" s="501"/>
      <c r="H131" s="501"/>
      <c r="I131" s="501"/>
      <c r="J131" s="501"/>
      <c r="K131" s="501"/>
      <c r="L131" s="501"/>
      <c r="M131" s="501"/>
      <c r="N131" s="501"/>
      <c r="O131" s="501"/>
      <c r="P131" s="501"/>
      <c r="Q131" s="501"/>
      <c r="R131" s="501"/>
      <c r="S131" s="501"/>
      <c r="T131" s="501"/>
      <c r="U131" s="501"/>
      <c r="V131" s="501"/>
      <c r="W131" s="501"/>
    </row>
    <row r="132" spans="1:23" x14ac:dyDescent="0.35">
      <c r="A132" s="501"/>
      <c r="B132" s="501"/>
      <c r="C132" s="501"/>
      <c r="D132" s="501"/>
      <c r="E132" s="501"/>
      <c r="F132" s="501"/>
      <c r="G132" s="501"/>
      <c r="H132" s="501"/>
      <c r="I132" s="501"/>
      <c r="J132" s="501"/>
      <c r="K132" s="501"/>
      <c r="L132" s="501"/>
      <c r="M132" s="501"/>
      <c r="N132" s="501"/>
      <c r="O132" s="501"/>
      <c r="P132" s="501"/>
      <c r="Q132" s="501"/>
      <c r="R132" s="501"/>
      <c r="S132" s="501"/>
      <c r="T132" s="501"/>
      <c r="U132" s="501"/>
      <c r="V132" s="501"/>
      <c r="W132" s="501"/>
    </row>
    <row r="133" spans="1:23" x14ac:dyDescent="0.35">
      <c r="A133" s="501"/>
      <c r="B133" s="501"/>
      <c r="C133" s="501"/>
      <c r="D133" s="501"/>
      <c r="E133" s="501"/>
      <c r="F133" s="501"/>
      <c r="G133" s="501"/>
      <c r="H133" s="501"/>
      <c r="I133" s="501"/>
      <c r="J133" s="501"/>
      <c r="K133" s="501"/>
      <c r="L133" s="501"/>
      <c r="M133" s="501"/>
      <c r="N133" s="501"/>
      <c r="O133" s="501"/>
      <c r="P133" s="501"/>
      <c r="Q133" s="501"/>
      <c r="R133" s="501"/>
      <c r="S133" s="501"/>
      <c r="T133" s="501"/>
      <c r="U133" s="501"/>
      <c r="V133" s="501"/>
      <c r="W133" s="501"/>
    </row>
    <row r="134" spans="1:23" x14ac:dyDescent="0.35">
      <c r="A134" s="501"/>
      <c r="B134" s="501"/>
      <c r="C134" s="501"/>
      <c r="D134" s="501"/>
      <c r="E134" s="501"/>
      <c r="F134" s="501"/>
      <c r="G134" s="501"/>
      <c r="H134" s="501"/>
      <c r="I134" s="501"/>
      <c r="J134" s="501"/>
      <c r="K134" s="501"/>
      <c r="L134" s="501"/>
      <c r="M134" s="501"/>
      <c r="N134" s="501"/>
      <c r="O134" s="501"/>
      <c r="P134" s="501"/>
      <c r="Q134" s="501"/>
      <c r="R134" s="501"/>
      <c r="S134" s="501"/>
      <c r="T134" s="501"/>
      <c r="U134" s="501"/>
      <c r="V134" s="501"/>
      <c r="W134" s="501"/>
    </row>
    <row r="135" spans="1:23" x14ac:dyDescent="0.35">
      <c r="A135" s="501"/>
      <c r="B135" s="501"/>
      <c r="C135" s="501"/>
      <c r="D135" s="501"/>
      <c r="E135" s="501"/>
      <c r="F135" s="501"/>
      <c r="G135" s="501"/>
      <c r="H135" s="501"/>
      <c r="I135" s="501"/>
      <c r="J135" s="501"/>
      <c r="K135" s="501"/>
      <c r="L135" s="501"/>
      <c r="M135" s="501"/>
      <c r="N135" s="501"/>
      <c r="O135" s="501"/>
      <c r="P135" s="501"/>
      <c r="Q135" s="501"/>
      <c r="R135" s="501"/>
      <c r="S135" s="501"/>
      <c r="T135" s="501"/>
      <c r="U135" s="501"/>
      <c r="V135" s="501"/>
      <c r="W135" s="501"/>
    </row>
    <row r="136" spans="1:23" x14ac:dyDescent="0.35">
      <c r="A136" s="501"/>
      <c r="B136" s="501"/>
      <c r="C136" s="501"/>
      <c r="D136" s="501"/>
      <c r="E136" s="501"/>
      <c r="F136" s="501"/>
      <c r="G136" s="501"/>
      <c r="H136" s="501"/>
      <c r="I136" s="501"/>
      <c r="J136" s="501"/>
      <c r="K136" s="501"/>
      <c r="L136" s="501"/>
      <c r="M136" s="501"/>
      <c r="N136" s="501"/>
      <c r="O136" s="501"/>
      <c r="P136" s="501"/>
      <c r="Q136" s="501"/>
      <c r="R136" s="501"/>
      <c r="S136" s="501"/>
      <c r="T136" s="501"/>
      <c r="U136" s="501"/>
      <c r="V136" s="501"/>
      <c r="W136" s="501"/>
    </row>
    <row r="137" spans="1:23" x14ac:dyDescent="0.35">
      <c r="A137" s="501"/>
      <c r="B137" s="501"/>
      <c r="C137" s="501"/>
      <c r="D137" s="501"/>
      <c r="E137" s="501"/>
      <c r="F137" s="501"/>
      <c r="G137" s="501"/>
      <c r="H137" s="501"/>
      <c r="I137" s="501"/>
      <c r="J137" s="501"/>
      <c r="K137" s="501"/>
      <c r="L137" s="501"/>
      <c r="M137" s="501"/>
      <c r="N137" s="501"/>
      <c r="O137" s="501"/>
      <c r="P137" s="501"/>
      <c r="Q137" s="501"/>
      <c r="R137" s="501"/>
      <c r="S137" s="501"/>
      <c r="T137" s="501"/>
      <c r="U137" s="501"/>
      <c r="V137" s="501"/>
      <c r="W137" s="501"/>
    </row>
    <row r="138" spans="1:23" x14ac:dyDescent="0.35">
      <c r="A138" s="501"/>
      <c r="B138" s="501"/>
      <c r="C138" s="501"/>
      <c r="D138" s="501"/>
      <c r="E138" s="501"/>
      <c r="F138" s="501"/>
      <c r="G138" s="501"/>
      <c r="H138" s="501"/>
      <c r="I138" s="501"/>
      <c r="J138" s="501"/>
      <c r="K138" s="501"/>
      <c r="L138" s="501"/>
      <c r="M138" s="501"/>
      <c r="N138" s="501"/>
      <c r="O138" s="501"/>
      <c r="P138" s="501"/>
      <c r="Q138" s="501"/>
      <c r="R138" s="501"/>
      <c r="S138" s="501"/>
      <c r="T138" s="501"/>
      <c r="U138" s="501"/>
      <c r="V138" s="501"/>
      <c r="W138" s="501"/>
    </row>
    <row r="139" spans="1:23" x14ac:dyDescent="0.35">
      <c r="A139" s="501"/>
      <c r="B139" s="501"/>
      <c r="C139" s="501"/>
      <c r="D139" s="501"/>
      <c r="E139" s="501"/>
      <c r="F139" s="501"/>
      <c r="G139" s="501"/>
      <c r="H139" s="501"/>
      <c r="I139" s="501"/>
      <c r="J139" s="501"/>
      <c r="K139" s="501"/>
      <c r="L139" s="501"/>
      <c r="M139" s="501"/>
      <c r="N139" s="501"/>
      <c r="O139" s="501"/>
      <c r="P139" s="501"/>
      <c r="Q139" s="501"/>
      <c r="R139" s="501"/>
      <c r="S139" s="501"/>
      <c r="T139" s="501"/>
      <c r="U139" s="501"/>
      <c r="V139" s="501"/>
      <c r="W139" s="501"/>
    </row>
    <row r="140" spans="1:23" x14ac:dyDescent="0.35">
      <c r="A140" s="501"/>
      <c r="B140" s="501"/>
      <c r="C140" s="501"/>
      <c r="D140" s="501"/>
      <c r="E140" s="501"/>
      <c r="F140" s="501"/>
      <c r="G140" s="501"/>
      <c r="H140" s="501"/>
      <c r="I140" s="501"/>
      <c r="J140" s="501"/>
      <c r="K140" s="501"/>
      <c r="L140" s="501"/>
      <c r="M140" s="501"/>
      <c r="N140" s="501"/>
      <c r="O140" s="501"/>
      <c r="P140" s="501"/>
      <c r="Q140" s="501"/>
      <c r="R140" s="501"/>
      <c r="S140" s="501"/>
      <c r="T140" s="501"/>
      <c r="U140" s="501"/>
      <c r="V140" s="501"/>
      <c r="W140" s="501"/>
    </row>
    <row r="141" spans="1:23" x14ac:dyDescent="0.35">
      <c r="A141" s="501"/>
      <c r="B141" s="501"/>
      <c r="C141" s="501"/>
      <c r="D141" s="501"/>
      <c r="E141" s="501"/>
      <c r="F141" s="501"/>
      <c r="G141" s="501"/>
      <c r="H141" s="501"/>
      <c r="I141" s="501"/>
      <c r="J141" s="501"/>
      <c r="K141" s="501"/>
      <c r="L141" s="501"/>
      <c r="M141" s="501"/>
      <c r="N141" s="501"/>
      <c r="O141" s="501"/>
      <c r="P141" s="501"/>
      <c r="Q141" s="501"/>
      <c r="R141" s="501"/>
      <c r="S141" s="501"/>
      <c r="T141" s="501"/>
      <c r="U141" s="501"/>
      <c r="V141" s="501"/>
      <c r="W141" s="501"/>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theme="6" tint="0.59999389629810485"/>
    <pageSetUpPr fitToPage="1"/>
  </sheetPr>
  <dimension ref="A1:FN73"/>
  <sheetViews>
    <sheetView showGridLines="0" zoomScale="80" zoomScaleNormal="80" zoomScaleSheetLayoutView="100" workbookViewId="0">
      <selection activeCell="I30" sqref="I30"/>
    </sheetView>
  </sheetViews>
  <sheetFormatPr defaultColWidth="9.08984375" defaultRowHeight="14.5" x14ac:dyDescent="0.35"/>
  <cols>
    <col min="1" max="1" width="5.36328125" style="22" customWidth="1"/>
    <col min="2" max="2" width="82.90625" style="22" customWidth="1"/>
    <col min="3" max="3" width="17.08984375" style="22" customWidth="1"/>
    <col min="4" max="16384" width="9.08984375" style="22"/>
  </cols>
  <sheetData>
    <row r="1" spans="2:26" ht="18.5" x14ac:dyDescent="0.45">
      <c r="B1" s="23" t="s">
        <v>80</v>
      </c>
      <c r="C1" s="23">
        <v>1</v>
      </c>
      <c r="E1" s="600"/>
      <c r="F1" s="600"/>
      <c r="G1" s="600"/>
      <c r="H1" s="600"/>
      <c r="I1" s="600"/>
      <c r="J1" s="600"/>
      <c r="K1" s="600"/>
      <c r="L1" s="600"/>
      <c r="M1" s="600"/>
      <c r="N1" s="600"/>
      <c r="O1" s="600"/>
      <c r="P1" s="600"/>
      <c r="Q1" s="600"/>
      <c r="R1" s="600"/>
      <c r="S1" s="600"/>
      <c r="T1" s="600"/>
      <c r="U1" s="600"/>
      <c r="V1" s="600"/>
      <c r="W1" s="600"/>
      <c r="X1" s="600"/>
      <c r="Y1" s="600"/>
      <c r="Z1" s="600"/>
    </row>
    <row r="2" spans="2:26" ht="18.5" x14ac:dyDescent="0.35">
      <c r="B2" s="275" t="s">
        <v>538</v>
      </c>
      <c r="E2" s="600"/>
      <c r="F2" s="600"/>
      <c r="G2" s="600"/>
      <c r="H2" s="600"/>
      <c r="I2" s="600"/>
      <c r="J2" s="600"/>
      <c r="K2" s="600"/>
      <c r="L2" s="600"/>
      <c r="M2" s="600"/>
      <c r="N2" s="600"/>
      <c r="O2" s="600"/>
      <c r="P2" s="600"/>
      <c r="Q2" s="600"/>
      <c r="R2" s="600"/>
      <c r="S2" s="600"/>
      <c r="T2" s="600"/>
      <c r="U2" s="600"/>
      <c r="V2" s="600"/>
      <c r="W2" s="600"/>
      <c r="X2" s="600"/>
      <c r="Y2" s="600"/>
      <c r="Z2" s="600"/>
    </row>
    <row r="3" spans="2:26" ht="47.25" customHeight="1" x14ac:dyDescent="0.35">
      <c r="B3" s="805" t="s">
        <v>999</v>
      </c>
      <c r="C3" s="805"/>
      <c r="E3" s="645"/>
      <c r="F3" s="600"/>
      <c r="G3" s="600"/>
      <c r="H3" s="600"/>
      <c r="I3" s="600"/>
      <c r="J3" s="600"/>
      <c r="K3" s="600"/>
      <c r="L3" s="600"/>
      <c r="M3" s="600"/>
      <c r="N3" s="600"/>
      <c r="O3" s="600"/>
      <c r="P3" s="600"/>
      <c r="Q3" s="600"/>
      <c r="R3" s="600"/>
      <c r="S3" s="600"/>
      <c r="T3" s="600"/>
      <c r="U3" s="600"/>
      <c r="V3" s="600"/>
      <c r="W3" s="600"/>
      <c r="X3" s="600"/>
      <c r="Y3" s="600"/>
      <c r="Z3" s="600"/>
    </row>
    <row r="4" spans="2:26" ht="35.25" customHeight="1" x14ac:dyDescent="0.35">
      <c r="B4" s="804" t="s">
        <v>1067</v>
      </c>
      <c r="C4" s="804"/>
      <c r="E4" s="600"/>
      <c r="F4" s="600"/>
      <c r="G4" s="600"/>
      <c r="H4" s="600"/>
      <c r="I4" s="600"/>
      <c r="J4" s="603"/>
      <c r="K4" s="603"/>
      <c r="L4" s="615"/>
      <c r="M4" s="615"/>
      <c r="N4" s="615"/>
      <c r="O4" s="601"/>
      <c r="P4" s="600"/>
      <c r="Q4" s="600"/>
      <c r="R4" s="600"/>
      <c r="S4" s="600"/>
      <c r="T4" s="600"/>
      <c r="U4" s="600"/>
      <c r="V4" s="600"/>
      <c r="W4" s="600"/>
      <c r="X4" s="600"/>
      <c r="Y4" s="600"/>
      <c r="Z4" s="600"/>
    </row>
    <row r="5" spans="2:26" ht="15" thickBot="1" x14ac:dyDescent="0.4">
      <c r="B5" s="26"/>
      <c r="E5" s="600"/>
      <c r="F5" s="600"/>
      <c r="G5" s="600"/>
      <c r="H5" s="600"/>
      <c r="I5" s="600"/>
      <c r="J5" s="600"/>
      <c r="K5" s="600"/>
      <c r="L5" s="601"/>
      <c r="M5" s="601"/>
      <c r="N5" s="601"/>
      <c r="O5" s="601"/>
      <c r="P5" s="600"/>
      <c r="Q5" s="600"/>
      <c r="R5" s="600"/>
      <c r="S5" s="600"/>
      <c r="T5" s="600"/>
      <c r="U5" s="600"/>
      <c r="V5" s="600"/>
      <c r="W5" s="600"/>
      <c r="X5" s="600"/>
      <c r="Y5" s="600"/>
      <c r="Z5" s="600"/>
    </row>
    <row r="6" spans="2:26" x14ac:dyDescent="0.35">
      <c r="B6" s="762" t="s">
        <v>256</v>
      </c>
      <c r="C6" s="763"/>
      <c r="E6" s="600"/>
      <c r="F6" s="600"/>
      <c r="G6" s="600"/>
      <c r="H6" s="600"/>
      <c r="I6" s="600"/>
      <c r="J6" s="600"/>
      <c r="K6" s="600"/>
      <c r="L6" s="601"/>
      <c r="M6" s="601"/>
      <c r="N6" s="601"/>
      <c r="O6" s="601"/>
      <c r="P6" s="600"/>
      <c r="Q6" s="600"/>
      <c r="R6" s="600"/>
      <c r="S6" s="600"/>
      <c r="T6" s="600"/>
      <c r="U6" s="600"/>
      <c r="V6" s="600"/>
      <c r="W6" s="600"/>
      <c r="X6" s="600"/>
      <c r="Y6" s="600"/>
      <c r="Z6" s="600"/>
    </row>
    <row r="7" spans="2:26" x14ac:dyDescent="0.35">
      <c r="B7" s="29" t="s">
        <v>519</v>
      </c>
      <c r="C7" s="51">
        <v>100</v>
      </c>
      <c r="E7" s="600"/>
      <c r="F7" s="600"/>
      <c r="G7" s="600"/>
      <c r="H7" s="600"/>
      <c r="I7" s="600"/>
      <c r="J7" s="600"/>
      <c r="K7" s="600"/>
      <c r="L7" s="601"/>
      <c r="M7" s="601"/>
      <c r="N7" s="601"/>
      <c r="O7" s="601"/>
      <c r="P7" s="600"/>
      <c r="Q7" s="600"/>
      <c r="R7" s="600"/>
      <c r="S7" s="600"/>
      <c r="T7" s="600"/>
      <c r="U7" s="600"/>
      <c r="V7" s="600"/>
      <c r="W7" s="600"/>
      <c r="X7" s="600"/>
      <c r="Y7" s="600"/>
      <c r="Z7" s="600"/>
    </row>
    <row r="8" spans="2:26" x14ac:dyDescent="0.35">
      <c r="B8" s="29" t="s">
        <v>518</v>
      </c>
      <c r="C8" s="51">
        <v>200</v>
      </c>
      <c r="E8" s="600"/>
      <c r="F8" s="600"/>
      <c r="G8" s="600"/>
      <c r="H8" s="600"/>
      <c r="I8" s="600"/>
      <c r="J8" s="600"/>
      <c r="K8" s="600"/>
      <c r="L8" s="601"/>
      <c r="M8" s="601"/>
      <c r="N8" s="601"/>
      <c r="O8" s="601"/>
      <c r="P8" s="600"/>
      <c r="Q8" s="600"/>
      <c r="R8" s="600"/>
      <c r="S8" s="600"/>
      <c r="T8" s="600"/>
      <c r="U8" s="600"/>
      <c r="V8" s="600"/>
      <c r="W8" s="600"/>
      <c r="X8" s="600"/>
      <c r="Y8" s="600"/>
      <c r="Z8" s="600"/>
    </row>
    <row r="9" spans="2:26" ht="15" thickBot="1" x14ac:dyDescent="0.4">
      <c r="B9" s="35" t="s">
        <v>517</v>
      </c>
      <c r="C9" s="102">
        <v>6000000</v>
      </c>
      <c r="E9" s="600"/>
      <c r="F9" s="600"/>
      <c r="G9" s="600"/>
      <c r="H9" s="600"/>
      <c r="I9" s="600"/>
      <c r="J9" s="600"/>
      <c r="K9" s="600"/>
      <c r="L9" s="601"/>
      <c r="M9" s="601"/>
      <c r="N9" s="601"/>
      <c r="O9" s="601"/>
      <c r="P9" s="600"/>
      <c r="Q9" s="600"/>
      <c r="R9" s="600"/>
      <c r="S9" s="600"/>
      <c r="T9" s="600"/>
      <c r="U9" s="600"/>
      <c r="V9" s="600"/>
      <c r="W9" s="600"/>
      <c r="X9" s="600"/>
      <c r="Y9" s="600"/>
      <c r="Z9" s="600"/>
    </row>
    <row r="10" spans="2:26" ht="15" thickBot="1" x14ac:dyDescent="0.4">
      <c r="B10" s="26"/>
      <c r="E10" s="600"/>
      <c r="F10" s="600"/>
      <c r="G10" s="600"/>
      <c r="H10" s="600"/>
      <c r="I10" s="600"/>
      <c r="J10" s="600"/>
      <c r="K10" s="600"/>
      <c r="L10" s="601"/>
      <c r="M10" s="601"/>
      <c r="N10" s="601"/>
      <c r="O10" s="601"/>
      <c r="P10" s="600"/>
      <c r="Q10" s="600"/>
      <c r="R10" s="600"/>
      <c r="S10" s="600"/>
      <c r="T10" s="600"/>
      <c r="U10" s="600"/>
      <c r="V10" s="600"/>
      <c r="W10" s="600"/>
      <c r="X10" s="600"/>
      <c r="Y10" s="600"/>
      <c r="Z10" s="600"/>
    </row>
    <row r="11" spans="2:26" x14ac:dyDescent="0.35">
      <c r="B11" s="762" t="s">
        <v>724</v>
      </c>
      <c r="C11" s="763"/>
      <c r="E11" s="600"/>
      <c r="F11" s="600"/>
      <c r="G11" s="600"/>
      <c r="H11" s="600"/>
      <c r="I11" s="600"/>
      <c r="J11" s="600"/>
      <c r="K11" s="600"/>
      <c r="L11" s="601"/>
      <c r="M11" s="601"/>
      <c r="N11" s="601"/>
      <c r="O11" s="601"/>
      <c r="P11" s="600"/>
      <c r="Q11" s="600"/>
      <c r="R11" s="600"/>
      <c r="S11" s="600"/>
      <c r="T11" s="600"/>
      <c r="U11" s="600"/>
      <c r="V11" s="600"/>
      <c r="W11" s="600"/>
      <c r="X11" s="600"/>
      <c r="Y11" s="600"/>
      <c r="Z11" s="600"/>
    </row>
    <row r="12" spans="2:26" x14ac:dyDescent="0.35">
      <c r="B12" s="29" t="s">
        <v>546</v>
      </c>
      <c r="C12" s="502">
        <f>ROUND(C9/C7, -3)</f>
        <v>60000</v>
      </c>
      <c r="E12" s="600"/>
      <c r="F12" s="600"/>
      <c r="G12" s="600"/>
      <c r="H12" s="600"/>
      <c r="I12" s="600"/>
      <c r="J12" s="600"/>
      <c r="K12" s="600"/>
      <c r="L12" s="601"/>
      <c r="M12" s="601"/>
      <c r="N12" s="601"/>
      <c r="O12" s="601"/>
      <c r="P12" s="600"/>
      <c r="Q12" s="600"/>
      <c r="R12" s="600"/>
      <c r="S12" s="600"/>
      <c r="T12" s="600"/>
      <c r="U12" s="600"/>
      <c r="V12" s="600"/>
      <c r="W12" s="600"/>
      <c r="X12" s="600"/>
      <c r="Y12" s="600"/>
      <c r="Z12" s="600"/>
    </row>
    <row r="13" spans="2:26" x14ac:dyDescent="0.35">
      <c r="B13" s="29" t="s">
        <v>725</v>
      </c>
      <c r="C13" s="768">
        <v>50000</v>
      </c>
      <c r="E13" s="600"/>
      <c r="F13" s="600"/>
      <c r="G13" s="600"/>
      <c r="H13" s="600"/>
      <c r="I13" s="600"/>
      <c r="J13" s="600"/>
      <c r="K13" s="600"/>
      <c r="L13" s="601"/>
      <c r="M13" s="601"/>
      <c r="N13" s="601"/>
      <c r="O13" s="601"/>
      <c r="P13" s="600"/>
      <c r="Q13" s="600"/>
      <c r="R13" s="600"/>
      <c r="S13" s="600"/>
      <c r="T13" s="600"/>
      <c r="U13" s="600"/>
      <c r="V13" s="600"/>
      <c r="W13" s="600"/>
      <c r="X13" s="600"/>
      <c r="Y13" s="600"/>
      <c r="Z13" s="600"/>
    </row>
    <row r="14" spans="2:26" ht="15" thickBot="1" x14ac:dyDescent="0.4">
      <c r="B14" s="387" t="s">
        <v>926</v>
      </c>
      <c r="C14" s="503">
        <f>ROUND((C12*C7)-(C13*C7), -5)</f>
        <v>1000000</v>
      </c>
      <c r="E14" s="600"/>
      <c r="F14" s="600"/>
      <c r="G14" s="600"/>
      <c r="H14" s="600"/>
      <c r="I14" s="600"/>
      <c r="J14" s="600"/>
      <c r="K14" s="600"/>
      <c r="L14" s="601"/>
      <c r="M14" s="601"/>
      <c r="N14" s="601"/>
      <c r="O14" s="601"/>
      <c r="P14" s="600"/>
      <c r="Q14" s="600"/>
      <c r="R14" s="600"/>
      <c r="S14" s="600"/>
      <c r="T14" s="600"/>
      <c r="U14" s="600"/>
      <c r="V14" s="600"/>
      <c r="W14" s="600"/>
      <c r="X14" s="600"/>
      <c r="Y14" s="600"/>
      <c r="Z14" s="600"/>
    </row>
    <row r="15" spans="2:26" ht="15" thickBot="1" x14ac:dyDescent="0.4">
      <c r="C15" s="283"/>
      <c r="E15" s="600"/>
      <c r="F15" s="600"/>
      <c r="G15" s="600"/>
      <c r="H15" s="600"/>
      <c r="I15" s="600"/>
      <c r="J15" s="600"/>
      <c r="K15" s="600"/>
      <c r="L15" s="601"/>
      <c r="M15" s="601"/>
      <c r="N15" s="601"/>
      <c r="O15" s="601"/>
      <c r="P15" s="600"/>
      <c r="Q15" s="600"/>
      <c r="R15" s="600"/>
      <c r="S15" s="600"/>
      <c r="T15" s="600"/>
      <c r="U15" s="600"/>
      <c r="V15" s="600"/>
      <c r="W15" s="600"/>
      <c r="X15" s="600"/>
      <c r="Y15" s="600"/>
      <c r="Z15" s="600"/>
    </row>
    <row r="16" spans="2:26" x14ac:dyDescent="0.35">
      <c r="B16" s="762" t="s">
        <v>726</v>
      </c>
      <c r="C16" s="763"/>
      <c r="E16" s="600"/>
      <c r="F16" s="600"/>
      <c r="G16" s="600"/>
      <c r="H16" s="600"/>
      <c r="I16" s="600"/>
      <c r="J16" s="600"/>
      <c r="K16" s="600"/>
      <c r="L16" s="601"/>
      <c r="M16" s="601"/>
      <c r="N16" s="601"/>
      <c r="O16" s="601"/>
      <c r="P16" s="600"/>
      <c r="Q16" s="600"/>
      <c r="R16" s="600"/>
      <c r="S16" s="600"/>
      <c r="T16" s="600"/>
      <c r="U16" s="600"/>
      <c r="V16" s="600"/>
      <c r="W16" s="600"/>
      <c r="X16" s="600"/>
      <c r="Y16" s="600"/>
      <c r="Z16" s="600"/>
    </row>
    <row r="17" spans="1:170" x14ac:dyDescent="0.35">
      <c r="B17" s="29" t="s">
        <v>545</v>
      </c>
      <c r="C17" s="504">
        <f>C8/C7</f>
        <v>2</v>
      </c>
      <c r="E17" s="600"/>
      <c r="F17" s="600"/>
      <c r="G17" s="600"/>
      <c r="H17" s="600"/>
      <c r="I17" s="600"/>
      <c r="J17" s="600"/>
      <c r="K17" s="600"/>
      <c r="L17" s="601"/>
      <c r="M17" s="601"/>
      <c r="N17" s="601"/>
      <c r="O17" s="601"/>
      <c r="P17" s="600"/>
      <c r="Q17" s="600"/>
      <c r="R17" s="600"/>
      <c r="S17" s="600"/>
      <c r="T17" s="600"/>
      <c r="U17" s="600"/>
      <c r="V17" s="600"/>
      <c r="W17" s="600"/>
      <c r="X17" s="600"/>
      <c r="Y17" s="600"/>
      <c r="Z17" s="600"/>
    </row>
    <row r="18" spans="1:170" x14ac:dyDescent="0.35">
      <c r="A18" s="33"/>
      <c r="B18" s="241" t="s">
        <v>727</v>
      </c>
      <c r="C18" s="769">
        <v>4</v>
      </c>
      <c r="D18" s="33"/>
      <c r="E18" s="600"/>
      <c r="F18" s="600"/>
      <c r="G18" s="600"/>
      <c r="H18" s="600"/>
      <c r="I18" s="600"/>
      <c r="J18" s="600"/>
      <c r="K18" s="600"/>
      <c r="L18" s="601"/>
      <c r="M18" s="601"/>
      <c r="N18" s="601"/>
      <c r="O18" s="601"/>
      <c r="P18" s="600"/>
      <c r="Q18" s="600"/>
      <c r="R18" s="600"/>
      <c r="S18" s="600"/>
      <c r="T18" s="600"/>
      <c r="U18" s="600"/>
      <c r="V18" s="600"/>
      <c r="W18" s="600"/>
      <c r="X18" s="600"/>
      <c r="Y18" s="600"/>
      <c r="Z18" s="600"/>
    </row>
    <row r="19" spans="1:170" hidden="1" x14ac:dyDescent="0.35">
      <c r="A19" s="33"/>
      <c r="B19" s="241" t="s">
        <v>510</v>
      </c>
      <c r="C19" s="518">
        <f>1-(C17/C18)</f>
        <v>0.5</v>
      </c>
      <c r="D19" s="33"/>
      <c r="E19" s="600"/>
      <c r="F19" s="600"/>
      <c r="G19" s="600"/>
      <c r="H19" s="600"/>
      <c r="I19" s="600"/>
      <c r="J19" s="600"/>
      <c r="K19" s="600"/>
      <c r="L19" s="601"/>
      <c r="M19" s="601"/>
      <c r="N19" s="601"/>
      <c r="O19" s="601"/>
      <c r="P19" s="600"/>
      <c r="Q19" s="600"/>
      <c r="R19" s="600"/>
      <c r="S19" s="600"/>
      <c r="T19" s="600"/>
      <c r="U19" s="600"/>
      <c r="V19" s="600"/>
      <c r="W19" s="600"/>
      <c r="X19" s="600"/>
      <c r="Y19" s="600"/>
      <c r="Z19" s="600"/>
    </row>
    <row r="20" spans="1:170" ht="15" thickBot="1" x14ac:dyDescent="0.4">
      <c r="A20" s="33"/>
      <c r="B20" s="410" t="s">
        <v>881</v>
      </c>
      <c r="C20" s="503">
        <f>ROUND((C19*C9), -5)</f>
        <v>3000000</v>
      </c>
      <c r="D20" s="33"/>
      <c r="E20" s="600"/>
      <c r="F20" s="600"/>
      <c r="G20" s="600"/>
      <c r="H20" s="600"/>
      <c r="I20" s="600"/>
      <c r="J20" s="600"/>
      <c r="K20" s="600"/>
      <c r="L20" s="601"/>
      <c r="M20" s="601"/>
      <c r="N20" s="601"/>
      <c r="O20" s="601"/>
      <c r="P20" s="600"/>
      <c r="Q20" s="600"/>
      <c r="R20" s="600"/>
      <c r="S20" s="600"/>
      <c r="T20" s="600"/>
      <c r="U20" s="600"/>
      <c r="V20" s="600"/>
      <c r="W20" s="600"/>
      <c r="X20" s="600"/>
      <c r="Y20" s="600"/>
      <c r="Z20" s="600"/>
    </row>
    <row r="21" spans="1:170" x14ac:dyDescent="0.35">
      <c r="A21" s="33"/>
      <c r="B21" s="33"/>
      <c r="C21" s="33"/>
      <c r="D21" s="33"/>
      <c r="E21" s="600"/>
      <c r="F21" s="600"/>
      <c r="G21" s="600"/>
      <c r="H21" s="600"/>
      <c r="I21" s="600"/>
      <c r="J21" s="600"/>
      <c r="K21" s="600"/>
      <c r="L21" s="601"/>
      <c r="M21" s="601"/>
      <c r="N21" s="601"/>
      <c r="O21" s="601"/>
      <c r="P21" s="600"/>
      <c r="Q21" s="600"/>
      <c r="R21" s="600"/>
      <c r="S21" s="600"/>
      <c r="T21" s="600"/>
      <c r="U21" s="600"/>
      <c r="V21" s="600"/>
      <c r="W21" s="600"/>
      <c r="X21" s="600"/>
      <c r="Y21" s="600"/>
      <c r="Z21" s="600"/>
    </row>
    <row r="22" spans="1:170" x14ac:dyDescent="0.35">
      <c r="A22" s="33"/>
      <c r="B22" s="687"/>
      <c r="C22" s="284"/>
      <c r="D22" s="33"/>
      <c r="E22" s="600"/>
      <c r="F22" s="600"/>
      <c r="G22" s="600"/>
      <c r="H22" s="600"/>
      <c r="I22" s="600"/>
      <c r="J22" s="600"/>
      <c r="K22" s="600"/>
      <c r="L22" s="601"/>
      <c r="M22" s="601"/>
      <c r="N22" s="601"/>
      <c r="O22" s="601"/>
      <c r="P22" s="600"/>
      <c r="Q22" s="600"/>
      <c r="R22" s="600"/>
      <c r="S22" s="600"/>
      <c r="T22" s="600"/>
      <c r="U22" s="600"/>
      <c r="V22" s="600"/>
      <c r="W22" s="600"/>
      <c r="X22" s="600"/>
      <c r="Y22" s="600"/>
      <c r="Z22" s="600"/>
    </row>
    <row r="23" spans="1:170" ht="25.5" customHeight="1" x14ac:dyDescent="0.35">
      <c r="A23" s="33"/>
      <c r="B23" s="927" t="s">
        <v>1001</v>
      </c>
      <c r="C23" s="927"/>
      <c r="D23" s="33"/>
      <c r="E23" s="600"/>
      <c r="F23" s="600"/>
      <c r="G23" s="600"/>
      <c r="H23" s="600"/>
      <c r="I23" s="600"/>
      <c r="J23" s="600"/>
      <c r="K23" s="600"/>
      <c r="L23" s="601"/>
      <c r="M23" s="601"/>
      <c r="N23" s="601"/>
      <c r="O23" s="601"/>
      <c r="P23" s="600"/>
      <c r="Q23" s="600"/>
      <c r="R23" s="600"/>
      <c r="S23" s="600"/>
      <c r="T23" s="600"/>
      <c r="U23" s="600"/>
      <c r="V23" s="600"/>
      <c r="W23" s="600"/>
      <c r="X23" s="600"/>
      <c r="Y23" s="600"/>
      <c r="Z23" s="600"/>
    </row>
    <row r="24" spans="1:170" x14ac:dyDescent="0.35">
      <c r="A24" s="33"/>
      <c r="B24" s="33"/>
      <c r="C24" s="33"/>
      <c r="D24" s="33"/>
      <c r="E24" s="600"/>
      <c r="F24" s="600"/>
      <c r="G24" s="600"/>
      <c r="H24" s="600"/>
      <c r="I24" s="600"/>
      <c r="J24" s="600"/>
      <c r="K24" s="600"/>
      <c r="L24" s="601"/>
      <c r="M24" s="601"/>
      <c r="N24" s="601"/>
      <c r="O24" s="601"/>
      <c r="P24" s="600"/>
      <c r="Q24" s="600"/>
      <c r="R24" s="600"/>
      <c r="S24" s="600"/>
      <c r="T24" s="600"/>
      <c r="U24" s="600"/>
      <c r="V24" s="600"/>
      <c r="W24" s="600"/>
      <c r="X24" s="600"/>
      <c r="Y24" s="600"/>
      <c r="Z24" s="600"/>
      <c r="EA24" s="22">
        <v>142</v>
      </c>
    </row>
    <row r="25" spans="1:170" x14ac:dyDescent="0.35">
      <c r="A25" s="33"/>
      <c r="B25" s="389" t="s">
        <v>516</v>
      </c>
      <c r="C25" s="33"/>
      <c r="D25" s="33"/>
      <c r="E25" s="600"/>
      <c r="F25" s="600"/>
      <c r="G25" s="600"/>
      <c r="H25" s="600"/>
      <c r="I25" s="600"/>
      <c r="J25" s="600"/>
      <c r="K25" s="600"/>
      <c r="L25" s="601"/>
      <c r="M25" s="601"/>
      <c r="N25" s="601"/>
      <c r="O25" s="601"/>
      <c r="P25" s="600"/>
      <c r="Q25" s="600"/>
      <c r="R25" s="600"/>
      <c r="S25" s="600"/>
      <c r="T25" s="600"/>
      <c r="U25" s="600"/>
      <c r="V25" s="600"/>
      <c r="W25" s="600"/>
      <c r="X25" s="600"/>
      <c r="Y25" s="600"/>
      <c r="Z25" s="600"/>
      <c r="DY25" s="22">
        <v>143</v>
      </c>
    </row>
    <row r="26" spans="1:170" x14ac:dyDescent="0.35">
      <c r="A26" s="33"/>
      <c r="B26" s="33"/>
      <c r="C26" s="33"/>
      <c r="D26" s="33"/>
      <c r="E26" s="600"/>
      <c r="F26" s="600"/>
      <c r="G26" s="600"/>
      <c r="H26" s="600"/>
      <c r="I26" s="600"/>
      <c r="J26" s="600"/>
      <c r="K26" s="600"/>
      <c r="L26" s="601"/>
      <c r="M26" s="601"/>
      <c r="N26" s="601"/>
      <c r="O26" s="601"/>
      <c r="P26" s="600"/>
      <c r="Q26" s="600"/>
      <c r="R26" s="600"/>
      <c r="S26" s="600"/>
      <c r="T26" s="600"/>
      <c r="U26" s="600"/>
      <c r="V26" s="600"/>
      <c r="W26" s="600"/>
      <c r="X26" s="600"/>
      <c r="Y26" s="600"/>
      <c r="Z26" s="600"/>
      <c r="FL26" s="22">
        <v>144</v>
      </c>
    </row>
    <row r="27" spans="1:170" x14ac:dyDescent="0.35">
      <c r="A27" s="33"/>
      <c r="B27" s="33"/>
      <c r="C27" s="33"/>
      <c r="D27" s="33"/>
      <c r="E27" s="600"/>
      <c r="F27" s="600"/>
      <c r="G27" s="600"/>
      <c r="H27" s="600"/>
      <c r="I27" s="600"/>
      <c r="J27" s="600"/>
      <c r="K27" s="600"/>
      <c r="L27" s="601"/>
      <c r="M27" s="601"/>
      <c r="N27" s="601"/>
      <c r="O27" s="601"/>
      <c r="P27" s="600"/>
      <c r="Q27" s="600"/>
      <c r="R27" s="600"/>
      <c r="S27" s="600"/>
      <c r="T27" s="600"/>
      <c r="U27" s="600"/>
      <c r="V27" s="600"/>
      <c r="W27" s="600"/>
      <c r="X27" s="600"/>
      <c r="Y27" s="600"/>
      <c r="Z27" s="600"/>
      <c r="FN27" s="22">
        <v>145</v>
      </c>
    </row>
    <row r="28" spans="1:170" x14ac:dyDescent="0.35">
      <c r="A28" s="600"/>
      <c r="B28" s="600"/>
      <c r="C28" s="600"/>
      <c r="D28" s="600"/>
      <c r="E28" s="600"/>
      <c r="F28" s="600"/>
      <c r="G28" s="600"/>
      <c r="H28" s="600"/>
      <c r="I28" s="600"/>
      <c r="J28" s="600"/>
      <c r="K28" s="600"/>
      <c r="L28" s="601"/>
      <c r="M28" s="601"/>
      <c r="N28" s="601"/>
      <c r="O28" s="601"/>
      <c r="P28" s="600"/>
      <c r="Q28" s="600"/>
      <c r="R28" s="600"/>
      <c r="S28" s="600"/>
      <c r="T28" s="600"/>
      <c r="U28" s="600"/>
      <c r="V28" s="600"/>
      <c r="W28" s="600"/>
      <c r="X28" s="600"/>
      <c r="Y28" s="600"/>
      <c r="Z28" s="600"/>
      <c r="DY28" s="22">
        <v>146</v>
      </c>
    </row>
    <row r="29" spans="1:170" x14ac:dyDescent="0.35">
      <c r="A29" s="600"/>
      <c r="B29" s="600"/>
      <c r="C29" s="600"/>
      <c r="D29" s="600"/>
      <c r="E29" s="600"/>
      <c r="F29" s="600"/>
      <c r="G29" s="600"/>
      <c r="H29" s="600"/>
      <c r="I29" s="600"/>
      <c r="J29" s="600"/>
      <c r="K29" s="600"/>
      <c r="L29" s="601"/>
      <c r="M29" s="601"/>
      <c r="N29" s="601"/>
      <c r="O29" s="601"/>
      <c r="P29" s="600"/>
      <c r="Q29" s="600"/>
      <c r="R29" s="600"/>
      <c r="S29" s="600"/>
      <c r="T29" s="600"/>
      <c r="U29" s="600"/>
      <c r="V29" s="600"/>
      <c r="W29" s="600"/>
      <c r="X29" s="600"/>
      <c r="Y29" s="600"/>
      <c r="Z29" s="600"/>
      <c r="EW29" s="22">
        <v>147</v>
      </c>
    </row>
    <row r="30" spans="1:170" x14ac:dyDescent="0.35">
      <c r="A30" s="600"/>
      <c r="B30" s="600"/>
      <c r="C30" s="600"/>
      <c r="D30" s="600"/>
      <c r="E30" s="600"/>
      <c r="F30" s="600"/>
      <c r="G30" s="600"/>
      <c r="H30" s="600"/>
      <c r="I30" s="600"/>
      <c r="J30" s="600"/>
      <c r="K30" s="600"/>
      <c r="L30" s="601"/>
      <c r="M30" s="601"/>
      <c r="N30" s="601"/>
      <c r="O30" s="601"/>
      <c r="P30" s="600"/>
      <c r="Q30" s="600"/>
      <c r="R30" s="600"/>
      <c r="S30" s="600"/>
      <c r="T30" s="600"/>
      <c r="U30" s="600"/>
      <c r="V30" s="600"/>
      <c r="W30" s="600"/>
      <c r="X30" s="600"/>
      <c r="Y30" s="600"/>
      <c r="Z30" s="600"/>
      <c r="DJ30" s="22">
        <v>148</v>
      </c>
    </row>
    <row r="31" spans="1:170" x14ac:dyDescent="0.35">
      <c r="A31" s="600"/>
      <c r="B31" s="600"/>
      <c r="C31" s="600"/>
      <c r="D31" s="600"/>
      <c r="E31" s="600"/>
      <c r="F31" s="600"/>
      <c r="G31" s="600"/>
      <c r="H31" s="600"/>
      <c r="I31" s="600"/>
      <c r="J31" s="600"/>
      <c r="K31" s="600"/>
      <c r="L31" s="601"/>
      <c r="M31" s="601"/>
      <c r="N31" s="601"/>
      <c r="O31" s="601"/>
      <c r="P31" s="600"/>
      <c r="Q31" s="600"/>
      <c r="R31" s="600"/>
      <c r="S31" s="600"/>
      <c r="T31" s="600"/>
      <c r="U31" s="600"/>
      <c r="V31" s="600"/>
      <c r="W31" s="600"/>
      <c r="X31" s="600"/>
      <c r="Y31" s="600"/>
      <c r="Z31" s="600"/>
      <c r="DC31" s="22">
        <v>149</v>
      </c>
    </row>
    <row r="32" spans="1:170" x14ac:dyDescent="0.35">
      <c r="A32" s="600"/>
      <c r="B32" s="600"/>
      <c r="C32" s="600"/>
      <c r="D32" s="600"/>
      <c r="E32" s="600"/>
      <c r="F32" s="600"/>
      <c r="G32" s="600"/>
      <c r="H32" s="600"/>
      <c r="I32" s="600"/>
      <c r="J32" s="600"/>
      <c r="K32" s="600"/>
      <c r="L32" s="601"/>
      <c r="M32" s="601"/>
      <c r="N32" s="601"/>
      <c r="O32" s="601"/>
      <c r="P32" s="600"/>
      <c r="Q32" s="600"/>
      <c r="R32" s="600"/>
      <c r="S32" s="600"/>
      <c r="T32" s="600"/>
      <c r="U32" s="600"/>
      <c r="V32" s="600"/>
      <c r="W32" s="600"/>
      <c r="X32" s="600"/>
      <c r="Y32" s="600"/>
      <c r="Z32" s="600"/>
      <c r="EB32" s="22">
        <v>150</v>
      </c>
    </row>
    <row r="33" spans="1:106" x14ac:dyDescent="0.35">
      <c r="A33" s="600"/>
      <c r="B33" s="600"/>
      <c r="C33" s="600"/>
      <c r="D33" s="600"/>
      <c r="E33" s="600"/>
      <c r="F33" s="600"/>
      <c r="G33" s="600"/>
      <c r="H33" s="600"/>
      <c r="I33" s="600"/>
      <c r="J33" s="600"/>
      <c r="K33" s="600"/>
      <c r="L33" s="601"/>
      <c r="M33" s="601"/>
      <c r="N33" s="601"/>
      <c r="O33" s="601"/>
      <c r="P33" s="600"/>
      <c r="Q33" s="600"/>
      <c r="R33" s="600"/>
      <c r="S33" s="600"/>
      <c r="T33" s="600"/>
      <c r="U33" s="600"/>
      <c r="V33" s="600"/>
      <c r="W33" s="600"/>
      <c r="X33" s="600"/>
      <c r="Y33" s="600"/>
      <c r="Z33" s="600"/>
      <c r="DB33" s="22">
        <v>151</v>
      </c>
    </row>
    <row r="34" spans="1:106" x14ac:dyDescent="0.35">
      <c r="A34" s="600"/>
      <c r="B34" s="600"/>
      <c r="C34" s="600"/>
      <c r="D34" s="600"/>
      <c r="E34" s="600"/>
      <c r="F34" s="600"/>
      <c r="G34" s="600"/>
      <c r="H34" s="600"/>
      <c r="I34" s="600"/>
      <c r="J34" s="600"/>
      <c r="K34" s="600"/>
      <c r="L34" s="601"/>
      <c r="M34" s="601"/>
      <c r="N34" s="601"/>
      <c r="O34" s="601"/>
      <c r="P34" s="600"/>
      <c r="Q34" s="600"/>
      <c r="R34" s="600"/>
      <c r="S34" s="600"/>
      <c r="T34" s="600"/>
      <c r="U34" s="600"/>
      <c r="V34" s="600"/>
      <c r="W34" s="600"/>
      <c r="X34" s="600"/>
      <c r="Y34" s="600"/>
      <c r="Z34" s="600"/>
    </row>
    <row r="35" spans="1:106" x14ac:dyDescent="0.35">
      <c r="A35" s="600"/>
      <c r="B35" s="600"/>
      <c r="C35" s="600"/>
      <c r="D35" s="600"/>
      <c r="E35" s="600"/>
      <c r="F35" s="600"/>
      <c r="G35" s="600"/>
      <c r="H35" s="600"/>
      <c r="I35" s="600"/>
      <c r="J35" s="600"/>
      <c r="K35" s="600"/>
      <c r="L35" s="601"/>
      <c r="M35" s="601"/>
      <c r="N35" s="601"/>
      <c r="O35" s="601"/>
      <c r="P35" s="600"/>
      <c r="Q35" s="600"/>
      <c r="R35" s="600"/>
      <c r="S35" s="600"/>
      <c r="T35" s="600"/>
      <c r="U35" s="600"/>
      <c r="V35" s="600"/>
      <c r="W35" s="600"/>
      <c r="X35" s="600"/>
      <c r="Y35" s="600"/>
      <c r="Z35" s="600"/>
    </row>
    <row r="36" spans="1:106" x14ac:dyDescent="0.35">
      <c r="A36" s="600"/>
      <c r="B36" s="60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row>
    <row r="37" spans="1:106" x14ac:dyDescent="0.35">
      <c r="A37" s="600"/>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row>
    <row r="38" spans="1:106" x14ac:dyDescent="0.35">
      <c r="A38" s="600"/>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row>
    <row r="39" spans="1:106"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row>
    <row r="40" spans="1:106"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row>
    <row r="41" spans="1:106"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row>
    <row r="42" spans="1:106"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row>
    <row r="43" spans="1:106"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c r="Y43" s="600"/>
      <c r="Z43" s="600"/>
    </row>
    <row r="44" spans="1:106"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row>
    <row r="45" spans="1:106"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row>
    <row r="46" spans="1:106"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row>
    <row r="47" spans="1:106"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c r="Y47" s="600"/>
      <c r="Z47" s="600"/>
    </row>
    <row r="48" spans="1:106"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row>
    <row r="49" spans="1:26"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c r="Y49" s="600"/>
      <c r="Z49" s="600"/>
    </row>
    <row r="50" spans="1:26"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c r="Y50" s="600"/>
      <c r="Z50" s="600"/>
    </row>
    <row r="51" spans="1:26"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c r="Y51" s="600"/>
      <c r="Z51" s="600"/>
    </row>
    <row r="52" spans="1:26"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c r="Y52" s="600"/>
      <c r="Z52" s="600"/>
    </row>
    <row r="53" spans="1:26"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row>
    <row r="54" spans="1:26"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c r="Y54" s="600"/>
      <c r="Z54" s="600"/>
    </row>
    <row r="55" spans="1:26"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c r="Y55" s="600"/>
      <c r="Z55" s="600"/>
    </row>
    <row r="56" spans="1:26"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c r="Y56" s="600"/>
      <c r="Z56" s="600"/>
    </row>
    <row r="57" spans="1:26"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c r="Y57" s="600"/>
      <c r="Z57" s="600"/>
    </row>
    <row r="58" spans="1:26"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c r="Y58" s="600"/>
      <c r="Z58" s="600"/>
    </row>
    <row r="59" spans="1:26"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row>
    <row r="60" spans="1:26"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c r="Y60" s="600"/>
      <c r="Z60" s="600"/>
    </row>
    <row r="61" spans="1:26"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c r="Y61" s="600"/>
      <c r="Z61" s="600"/>
    </row>
    <row r="62" spans="1:26"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c r="Y62" s="600"/>
      <c r="Z62" s="600"/>
    </row>
    <row r="63" spans="1:26"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c r="Y63" s="600"/>
      <c r="Z63" s="600"/>
    </row>
    <row r="64" spans="1:26"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c r="Y64" s="600"/>
      <c r="Z64" s="600"/>
    </row>
    <row r="65" spans="1:26"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c r="Y65" s="600"/>
      <c r="Z65" s="600"/>
    </row>
    <row r="66" spans="1:26"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c r="Y66" s="600"/>
      <c r="Z66" s="600"/>
    </row>
    <row r="67" spans="1:26"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c r="Y67" s="600"/>
      <c r="Z67" s="600"/>
    </row>
    <row r="68" spans="1:26"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c r="Y68" s="600"/>
      <c r="Z68" s="600"/>
    </row>
    <row r="69" spans="1:26"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c r="Y69" s="600"/>
      <c r="Z69" s="600"/>
    </row>
    <row r="70" spans="1:26"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c r="Y70" s="600"/>
      <c r="Z70" s="600"/>
    </row>
    <row r="71" spans="1:26"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row>
    <row r="72" spans="1:26"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c r="Y72" s="600"/>
      <c r="Z72" s="600"/>
    </row>
    <row r="73" spans="1:26"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c r="Y73" s="600"/>
      <c r="Z73" s="600"/>
    </row>
  </sheetData>
  <mergeCells count="3">
    <mergeCell ref="B23:C23"/>
    <mergeCell ref="B3:C3"/>
    <mergeCell ref="B4:C4"/>
  </mergeCells>
  <pageMargins left="0.25" right="0.25" top="0.75" bottom="0.75" header="0.3" footer="0.3"/>
  <pageSetup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theme="6" tint="0.59999389629810485"/>
    <pageSetUpPr fitToPage="1"/>
  </sheetPr>
  <dimension ref="A1:X73"/>
  <sheetViews>
    <sheetView showGridLines="0" zoomScale="80" zoomScaleNormal="80" zoomScaleSheetLayoutView="100" workbookViewId="0">
      <selection activeCell="Q12" sqref="Q12"/>
    </sheetView>
  </sheetViews>
  <sheetFormatPr defaultColWidth="9.08984375" defaultRowHeight="14.5" x14ac:dyDescent="0.35"/>
  <cols>
    <col min="1" max="1" width="7.36328125" style="22" customWidth="1"/>
    <col min="2" max="2" width="93.6328125" style="22" customWidth="1"/>
    <col min="3" max="3" width="15.90625" style="22" bestFit="1" customWidth="1"/>
    <col min="4" max="4" width="4.36328125" style="22" customWidth="1"/>
    <col min="5" max="5" width="19.90625" style="22" hidden="1" customWidth="1"/>
    <col min="6" max="6" width="12.36328125" style="22" hidden="1" customWidth="1"/>
    <col min="7" max="7" width="16.54296875" style="22" bestFit="1" customWidth="1"/>
    <col min="8" max="16384" width="9.08984375" style="22"/>
  </cols>
  <sheetData>
    <row r="1" spans="2:24" ht="21.75" customHeight="1" x14ac:dyDescent="0.45">
      <c r="B1" s="23" t="s">
        <v>80</v>
      </c>
      <c r="C1" s="24">
        <v>2</v>
      </c>
      <c r="D1" s="25"/>
      <c r="E1" s="25"/>
      <c r="F1" s="25"/>
      <c r="G1" s="646"/>
      <c r="H1" s="646"/>
      <c r="I1" s="600"/>
      <c r="J1" s="600"/>
      <c r="K1" s="600"/>
      <c r="L1" s="600"/>
      <c r="M1" s="600"/>
      <c r="N1" s="600"/>
      <c r="O1" s="600"/>
      <c r="P1" s="600"/>
      <c r="Q1" s="600"/>
      <c r="R1" s="600"/>
      <c r="S1" s="600"/>
      <c r="T1" s="600"/>
      <c r="U1" s="600"/>
      <c r="V1" s="600"/>
      <c r="W1" s="600"/>
      <c r="X1" s="600"/>
    </row>
    <row r="2" spans="2:24" ht="37.5" customHeight="1" x14ac:dyDescent="0.35">
      <c r="B2" s="928" t="s">
        <v>475</v>
      </c>
      <c r="C2" s="928"/>
      <c r="D2" s="25"/>
      <c r="E2" s="931" t="s">
        <v>261</v>
      </c>
      <c r="F2" s="931"/>
      <c r="G2" s="646"/>
      <c r="H2" s="646"/>
      <c r="I2" s="600"/>
      <c r="J2" s="600"/>
      <c r="K2" s="600"/>
      <c r="L2" s="600"/>
      <c r="M2" s="600"/>
      <c r="N2" s="600"/>
      <c r="O2" s="600"/>
      <c r="P2" s="600"/>
      <c r="Q2" s="600"/>
      <c r="R2" s="600"/>
      <c r="S2" s="600"/>
      <c r="T2" s="600"/>
      <c r="U2" s="600"/>
      <c r="V2" s="600"/>
      <c r="W2" s="600"/>
      <c r="X2" s="600"/>
    </row>
    <row r="3" spans="2:24" ht="50.25" customHeight="1" x14ac:dyDescent="0.35">
      <c r="B3" s="805" t="s">
        <v>999</v>
      </c>
      <c r="C3" s="805"/>
      <c r="E3" s="27" t="s">
        <v>239</v>
      </c>
      <c r="F3" s="28">
        <v>0</v>
      </c>
      <c r="G3" s="600"/>
      <c r="H3" s="600"/>
      <c r="I3" s="600"/>
      <c r="J3" s="603"/>
      <c r="K3" s="603"/>
      <c r="L3" s="603"/>
      <c r="M3" s="603"/>
      <c r="N3" s="603"/>
      <c r="O3" s="600"/>
      <c r="P3" s="600"/>
      <c r="Q3" s="600"/>
      <c r="R3" s="600"/>
      <c r="S3" s="600"/>
      <c r="T3" s="600"/>
      <c r="U3" s="600"/>
      <c r="V3" s="600"/>
      <c r="W3" s="600"/>
      <c r="X3" s="600"/>
    </row>
    <row r="4" spans="2:24" ht="35.25" customHeight="1" x14ac:dyDescent="0.35">
      <c r="B4" s="804" t="s">
        <v>1067</v>
      </c>
      <c r="C4" s="804"/>
      <c r="E4" s="27" t="s">
        <v>238</v>
      </c>
      <c r="F4" s="28">
        <v>0.04</v>
      </c>
      <c r="G4" s="600"/>
      <c r="H4" s="600"/>
      <c r="I4" s="600"/>
      <c r="J4" s="600"/>
      <c r="K4" s="600"/>
      <c r="L4" s="601"/>
      <c r="M4" s="601"/>
      <c r="N4" s="601"/>
      <c r="O4" s="601"/>
      <c r="P4" s="601"/>
      <c r="Q4" s="601"/>
      <c r="R4" s="600"/>
      <c r="S4" s="600"/>
      <c r="T4" s="600"/>
      <c r="U4" s="600"/>
      <c r="V4" s="600"/>
      <c r="W4" s="600"/>
      <c r="X4" s="600"/>
    </row>
    <row r="5" spans="2:24" ht="15" thickBot="1" x14ac:dyDescent="0.4">
      <c r="E5" s="27" t="s">
        <v>133</v>
      </c>
      <c r="F5" s="28">
        <v>0.06</v>
      </c>
      <c r="G5" s="647"/>
      <c r="H5" s="600"/>
      <c r="I5" s="600"/>
      <c r="J5" s="600"/>
      <c r="K5" s="600"/>
      <c r="L5" s="601"/>
      <c r="M5" s="601"/>
      <c r="N5" s="601"/>
      <c r="O5" s="601"/>
      <c r="P5" s="601"/>
      <c r="Q5" s="601"/>
      <c r="R5" s="600"/>
      <c r="S5" s="600"/>
      <c r="T5" s="600"/>
      <c r="U5" s="600"/>
      <c r="V5" s="600"/>
      <c r="W5" s="600"/>
      <c r="X5" s="600"/>
    </row>
    <row r="6" spans="2:24" x14ac:dyDescent="0.35">
      <c r="B6" s="929" t="s">
        <v>256</v>
      </c>
      <c r="C6" s="930"/>
      <c r="E6" s="27" t="s">
        <v>237</v>
      </c>
      <c r="F6" s="28">
        <v>0.08</v>
      </c>
      <c r="G6" s="647"/>
      <c r="H6" s="600"/>
      <c r="I6" s="600"/>
      <c r="J6" s="600"/>
      <c r="K6" s="600"/>
      <c r="L6" s="601"/>
      <c r="M6" s="601"/>
      <c r="N6" s="601"/>
      <c r="O6" s="601"/>
      <c r="P6" s="601"/>
      <c r="Q6" s="601"/>
      <c r="R6" s="600"/>
      <c r="S6" s="600"/>
      <c r="T6" s="600"/>
      <c r="U6" s="600"/>
      <c r="V6" s="600"/>
      <c r="W6" s="600"/>
      <c r="X6" s="600"/>
    </row>
    <row r="7" spans="2:24" x14ac:dyDescent="0.35">
      <c r="B7" s="29" t="s">
        <v>84</v>
      </c>
      <c r="C7" s="505">
        <f>'B2. Energy'!E30</f>
        <v>0</v>
      </c>
      <c r="E7" s="27" t="s">
        <v>704</v>
      </c>
      <c r="F7" s="28">
        <v>0.1</v>
      </c>
      <c r="G7" s="600"/>
      <c r="H7" s="600"/>
      <c r="I7" s="600"/>
      <c r="J7" s="600"/>
      <c r="K7" s="600"/>
      <c r="L7" s="601"/>
      <c r="M7" s="601"/>
      <c r="N7" s="601"/>
      <c r="O7" s="601"/>
      <c r="P7" s="601"/>
      <c r="Q7" s="601"/>
      <c r="R7" s="600"/>
      <c r="S7" s="600"/>
      <c r="T7" s="600"/>
      <c r="U7" s="600"/>
      <c r="V7" s="600"/>
      <c r="W7" s="600"/>
      <c r="X7" s="600"/>
    </row>
    <row r="8" spans="2:24" ht="15" thickBot="1" x14ac:dyDescent="0.4">
      <c r="B8" s="35" t="s">
        <v>103</v>
      </c>
      <c r="C8" s="102">
        <v>10000</v>
      </c>
      <c r="G8" s="600"/>
      <c r="H8" s="600"/>
      <c r="I8" s="600"/>
      <c r="J8" s="600"/>
      <c r="K8" s="600"/>
      <c r="L8" s="601"/>
      <c r="M8" s="601"/>
      <c r="N8" s="601"/>
      <c r="O8" s="601"/>
      <c r="P8" s="601"/>
      <c r="Q8" s="601"/>
      <c r="R8" s="600"/>
      <c r="S8" s="600"/>
      <c r="T8" s="600"/>
      <c r="U8" s="600"/>
      <c r="V8" s="600"/>
      <c r="W8" s="600"/>
      <c r="X8" s="600"/>
    </row>
    <row r="9" spans="2:24" ht="13.5" customHeight="1" thickBot="1" x14ac:dyDescent="0.4">
      <c r="C9" s="36"/>
      <c r="G9" s="600"/>
      <c r="H9" s="600"/>
      <c r="I9" s="600"/>
      <c r="J9" s="600"/>
      <c r="K9" s="600"/>
      <c r="L9" s="601"/>
      <c r="M9" s="601"/>
      <c r="N9" s="601"/>
      <c r="O9" s="601"/>
      <c r="P9" s="601"/>
      <c r="Q9" s="601"/>
      <c r="R9" s="600"/>
      <c r="S9" s="600"/>
      <c r="T9" s="600"/>
      <c r="U9" s="600"/>
      <c r="V9" s="600"/>
      <c r="W9" s="600"/>
      <c r="X9" s="600"/>
    </row>
    <row r="10" spans="2:24" x14ac:dyDescent="0.35">
      <c r="B10" s="764" t="s">
        <v>590</v>
      </c>
      <c r="C10" s="765"/>
      <c r="G10" s="600"/>
      <c r="H10" s="600"/>
      <c r="I10" s="600"/>
      <c r="J10" s="600"/>
      <c r="K10" s="600"/>
      <c r="L10" s="601"/>
      <c r="M10" s="601"/>
      <c r="N10" s="601"/>
      <c r="O10" s="601"/>
      <c r="P10" s="601"/>
      <c r="Q10" s="601"/>
      <c r="R10" s="600"/>
      <c r="S10" s="600"/>
      <c r="T10" s="600"/>
      <c r="U10" s="600"/>
      <c r="V10" s="600"/>
      <c r="W10" s="600"/>
      <c r="X10" s="600"/>
    </row>
    <row r="11" spans="2:24" ht="30.75" customHeight="1" thickBot="1" x14ac:dyDescent="0.4">
      <c r="B11" s="41" t="s">
        <v>702</v>
      </c>
      <c r="C11" s="506">
        <f>(IF(C7&lt;50,F3,IF(C7&lt;75,F4,IF(C7&lt;100,F5,IF(C7&lt;150,F6,IF(C7&gt;149,F7,""))))))</f>
        <v>0</v>
      </c>
      <c r="D11" s="38"/>
      <c r="G11" s="600"/>
      <c r="H11" s="600"/>
      <c r="I11" s="600"/>
      <c r="J11" s="600"/>
      <c r="K11" s="600"/>
      <c r="L11" s="601"/>
      <c r="M11" s="601"/>
      <c r="N11" s="601"/>
      <c r="O11" s="601"/>
      <c r="P11" s="601"/>
      <c r="Q11" s="601"/>
      <c r="R11" s="600"/>
      <c r="S11" s="600"/>
      <c r="T11" s="600"/>
      <c r="U11" s="600"/>
      <c r="V11" s="600"/>
      <c r="W11" s="600"/>
      <c r="X11" s="600"/>
    </row>
    <row r="12" spans="2:24" ht="15" thickBot="1" x14ac:dyDescent="0.4">
      <c r="B12" s="42"/>
      <c r="C12" s="43"/>
      <c r="G12" s="600"/>
      <c r="H12" s="600"/>
      <c r="I12" s="600"/>
      <c r="J12" s="600"/>
      <c r="K12" s="600"/>
      <c r="L12" s="601"/>
      <c r="M12" s="601"/>
      <c r="N12" s="601"/>
      <c r="O12" s="601"/>
      <c r="P12" s="601"/>
      <c r="Q12" s="601"/>
      <c r="R12" s="600"/>
      <c r="S12" s="600"/>
      <c r="T12" s="600"/>
      <c r="U12" s="600"/>
      <c r="V12" s="600"/>
      <c r="W12" s="600"/>
      <c r="X12" s="600"/>
    </row>
    <row r="13" spans="2:24" x14ac:dyDescent="0.35">
      <c r="B13" s="764" t="s">
        <v>506</v>
      </c>
      <c r="C13" s="765"/>
      <c r="G13" s="600"/>
      <c r="H13" s="600"/>
      <c r="I13" s="600"/>
      <c r="J13" s="600"/>
      <c r="K13" s="600"/>
      <c r="L13" s="601"/>
      <c r="M13" s="601"/>
      <c r="N13" s="601"/>
      <c r="O13" s="601"/>
      <c r="P13" s="601"/>
      <c r="Q13" s="601"/>
      <c r="R13" s="600"/>
      <c r="S13" s="600"/>
      <c r="T13" s="600"/>
      <c r="U13" s="600"/>
      <c r="V13" s="600"/>
      <c r="W13" s="600"/>
      <c r="X13" s="600"/>
    </row>
    <row r="14" spans="2:24" ht="15" thickBot="1" x14ac:dyDescent="0.4">
      <c r="B14" s="40" t="s">
        <v>703</v>
      </c>
      <c r="C14" s="507">
        <f>ROUND(C11*C8, -4)</f>
        <v>0</v>
      </c>
      <c r="G14" s="600"/>
      <c r="H14" s="600"/>
      <c r="I14" s="600"/>
      <c r="J14" s="600"/>
      <c r="K14" s="600"/>
      <c r="L14" s="601"/>
      <c r="M14" s="601"/>
      <c r="N14" s="601"/>
      <c r="O14" s="601"/>
      <c r="P14" s="601"/>
      <c r="Q14" s="601"/>
      <c r="R14" s="600"/>
      <c r="S14" s="600"/>
      <c r="T14" s="600"/>
      <c r="U14" s="600"/>
      <c r="V14" s="600"/>
      <c r="W14" s="600"/>
      <c r="X14" s="600"/>
    </row>
    <row r="15" spans="2:24" x14ac:dyDescent="0.35">
      <c r="G15" s="600"/>
      <c r="H15" s="600"/>
      <c r="I15" s="600"/>
      <c r="J15" s="600"/>
      <c r="K15" s="600"/>
      <c r="L15" s="601"/>
      <c r="M15" s="601"/>
      <c r="N15" s="601"/>
      <c r="O15" s="601"/>
      <c r="P15" s="601"/>
      <c r="Q15" s="601"/>
      <c r="R15" s="600"/>
      <c r="S15" s="600"/>
      <c r="T15" s="600"/>
      <c r="U15" s="600"/>
      <c r="V15" s="600"/>
      <c r="W15" s="600"/>
      <c r="X15" s="600"/>
    </row>
    <row r="16" spans="2:24" x14ac:dyDescent="0.35">
      <c r="B16" s="390" t="s">
        <v>885</v>
      </c>
      <c r="G16" s="600"/>
      <c r="H16" s="600"/>
      <c r="I16" s="600"/>
      <c r="J16" s="600"/>
      <c r="K16" s="600"/>
      <c r="L16" s="601"/>
      <c r="M16" s="601"/>
      <c r="N16" s="601"/>
      <c r="O16" s="601"/>
      <c r="P16" s="601"/>
      <c r="Q16" s="601"/>
      <c r="R16" s="600"/>
      <c r="S16" s="600"/>
      <c r="T16" s="600"/>
      <c r="U16" s="600"/>
      <c r="V16" s="600"/>
      <c r="W16" s="600"/>
      <c r="X16" s="600"/>
    </row>
    <row r="17" spans="1:24" x14ac:dyDescent="0.35">
      <c r="G17" s="600"/>
      <c r="H17" s="600"/>
      <c r="I17" s="600"/>
      <c r="J17" s="600"/>
      <c r="K17" s="600"/>
      <c r="L17" s="601"/>
      <c r="M17" s="601"/>
      <c r="N17" s="601"/>
      <c r="O17" s="601"/>
      <c r="P17" s="601"/>
      <c r="Q17" s="601"/>
      <c r="R17" s="600"/>
      <c r="S17" s="600"/>
      <c r="T17" s="600"/>
      <c r="U17" s="600"/>
      <c r="V17" s="600"/>
      <c r="W17" s="600"/>
      <c r="X17" s="600"/>
    </row>
    <row r="18" spans="1:24" x14ac:dyDescent="0.35">
      <c r="A18" s="600"/>
      <c r="B18" s="600"/>
      <c r="C18" s="600"/>
      <c r="D18" s="600"/>
      <c r="G18" s="600"/>
      <c r="H18" s="600"/>
      <c r="I18" s="600"/>
      <c r="J18" s="600"/>
      <c r="K18" s="600"/>
      <c r="L18" s="601"/>
      <c r="M18" s="601"/>
      <c r="N18" s="601"/>
      <c r="O18" s="601"/>
      <c r="P18" s="601"/>
      <c r="Q18" s="601"/>
      <c r="R18" s="600"/>
      <c r="S18" s="600"/>
      <c r="T18" s="600"/>
      <c r="U18" s="600"/>
      <c r="V18" s="600"/>
      <c r="W18" s="600"/>
      <c r="X18" s="600"/>
    </row>
    <row r="19" spans="1:24" x14ac:dyDescent="0.35">
      <c r="A19" s="600"/>
      <c r="B19" s="600"/>
      <c r="C19" s="600"/>
      <c r="D19" s="600"/>
      <c r="G19" s="600"/>
      <c r="H19" s="600"/>
      <c r="I19" s="600"/>
      <c r="J19" s="600"/>
      <c r="K19" s="600"/>
      <c r="L19" s="601"/>
      <c r="M19" s="601"/>
      <c r="N19" s="601"/>
      <c r="O19" s="601"/>
      <c r="P19" s="601"/>
      <c r="Q19" s="601"/>
      <c r="R19" s="600"/>
      <c r="S19" s="600"/>
      <c r="T19" s="600"/>
      <c r="U19" s="600"/>
      <c r="V19" s="600"/>
      <c r="W19" s="600"/>
      <c r="X19" s="600"/>
    </row>
    <row r="20" spans="1:24" x14ac:dyDescent="0.35">
      <c r="A20" s="600"/>
      <c r="B20" s="600"/>
      <c r="C20" s="600"/>
      <c r="D20" s="600"/>
      <c r="G20" s="600"/>
      <c r="H20" s="600"/>
      <c r="I20" s="600"/>
      <c r="J20" s="600"/>
      <c r="K20" s="600"/>
      <c r="L20" s="601"/>
      <c r="M20" s="601"/>
      <c r="N20" s="601"/>
      <c r="O20" s="601"/>
      <c r="P20" s="601"/>
      <c r="Q20" s="601"/>
      <c r="R20" s="600"/>
      <c r="S20" s="600"/>
      <c r="T20" s="600"/>
      <c r="U20" s="600"/>
      <c r="V20" s="600"/>
      <c r="W20" s="600"/>
      <c r="X20" s="600"/>
    </row>
    <row r="21" spans="1:24" x14ac:dyDescent="0.35">
      <c r="A21" s="600"/>
      <c r="B21" s="600"/>
      <c r="C21" s="600"/>
      <c r="D21" s="600"/>
      <c r="G21" s="600"/>
      <c r="H21" s="600"/>
      <c r="I21" s="600"/>
      <c r="J21" s="600"/>
      <c r="K21" s="600"/>
      <c r="L21" s="601"/>
      <c r="M21" s="601"/>
      <c r="N21" s="601"/>
      <c r="O21" s="601"/>
      <c r="P21" s="601"/>
      <c r="Q21" s="601"/>
      <c r="R21" s="600"/>
      <c r="S21" s="600"/>
      <c r="T21" s="600"/>
      <c r="U21" s="600"/>
      <c r="V21" s="600"/>
      <c r="W21" s="600"/>
      <c r="X21" s="600"/>
    </row>
    <row r="22" spans="1:24" x14ac:dyDescent="0.35">
      <c r="A22" s="600"/>
      <c r="B22" s="600"/>
      <c r="C22" s="600"/>
      <c r="D22" s="600"/>
      <c r="G22" s="600"/>
      <c r="H22" s="600"/>
      <c r="I22" s="600"/>
      <c r="J22" s="600"/>
      <c r="K22" s="600"/>
      <c r="L22" s="601"/>
      <c r="M22" s="601"/>
      <c r="N22" s="601"/>
      <c r="O22" s="601"/>
      <c r="P22" s="601"/>
      <c r="Q22" s="601"/>
      <c r="R22" s="600"/>
      <c r="S22" s="600"/>
      <c r="T22" s="600"/>
      <c r="U22" s="600"/>
      <c r="V22" s="600"/>
      <c r="W22" s="600"/>
      <c r="X22" s="600"/>
    </row>
    <row r="23" spans="1:24" x14ac:dyDescent="0.35">
      <c r="A23" s="600"/>
      <c r="B23" s="600"/>
      <c r="C23" s="600"/>
      <c r="D23" s="600"/>
      <c r="G23" s="600"/>
      <c r="H23" s="600"/>
      <c r="I23" s="600"/>
      <c r="J23" s="600"/>
      <c r="K23" s="600"/>
      <c r="L23" s="601"/>
      <c r="M23" s="601"/>
      <c r="N23" s="601"/>
      <c r="O23" s="601"/>
      <c r="P23" s="601"/>
      <c r="Q23" s="601"/>
      <c r="R23" s="600"/>
      <c r="S23" s="600"/>
      <c r="T23" s="600"/>
      <c r="U23" s="600"/>
      <c r="V23" s="600"/>
      <c r="W23" s="600"/>
      <c r="X23" s="600"/>
    </row>
    <row r="24" spans="1:24" x14ac:dyDescent="0.35">
      <c r="A24" s="600"/>
      <c r="B24" s="600"/>
      <c r="C24" s="600"/>
      <c r="D24" s="600"/>
      <c r="G24" s="600"/>
      <c r="H24" s="600"/>
      <c r="I24" s="600"/>
      <c r="J24" s="600"/>
      <c r="K24" s="600"/>
      <c r="L24" s="601"/>
      <c r="M24" s="601"/>
      <c r="N24" s="601"/>
      <c r="O24" s="601"/>
      <c r="P24" s="601"/>
      <c r="Q24" s="601"/>
      <c r="R24" s="600"/>
      <c r="S24" s="600"/>
      <c r="T24" s="600"/>
      <c r="U24" s="600"/>
      <c r="V24" s="600"/>
      <c r="W24" s="600"/>
      <c r="X24" s="600"/>
    </row>
    <row r="25" spans="1:24" x14ac:dyDescent="0.35">
      <c r="A25" s="600"/>
      <c r="B25" s="600"/>
      <c r="C25" s="600"/>
      <c r="D25" s="600"/>
      <c r="G25" s="600"/>
      <c r="H25" s="600"/>
      <c r="I25" s="600"/>
      <c r="J25" s="600"/>
      <c r="K25" s="600"/>
      <c r="L25" s="601"/>
      <c r="M25" s="601"/>
      <c r="N25" s="601"/>
      <c r="O25" s="601"/>
      <c r="P25" s="601"/>
      <c r="Q25" s="601"/>
      <c r="R25" s="600"/>
      <c r="S25" s="600"/>
      <c r="T25" s="600"/>
      <c r="U25" s="600"/>
      <c r="V25" s="600"/>
      <c r="W25" s="600"/>
      <c r="X25" s="600"/>
    </row>
    <row r="26" spans="1:24" x14ac:dyDescent="0.35">
      <c r="A26" s="600"/>
      <c r="B26" s="600"/>
      <c r="C26" s="600"/>
      <c r="D26" s="600"/>
      <c r="G26" s="600"/>
      <c r="H26" s="600"/>
      <c r="I26" s="600"/>
      <c r="J26" s="600"/>
      <c r="K26" s="600"/>
      <c r="L26" s="601"/>
      <c r="M26" s="601"/>
      <c r="N26" s="601"/>
      <c r="O26" s="601"/>
      <c r="P26" s="601"/>
      <c r="Q26" s="601"/>
      <c r="R26" s="600"/>
      <c r="S26" s="600"/>
      <c r="T26" s="600"/>
      <c r="U26" s="600"/>
      <c r="V26" s="600"/>
      <c r="W26" s="600"/>
      <c r="X26" s="600"/>
    </row>
    <row r="27" spans="1:24" x14ac:dyDescent="0.35">
      <c r="A27" s="600"/>
      <c r="B27" s="600"/>
      <c r="C27" s="600"/>
      <c r="D27" s="600"/>
      <c r="G27" s="600"/>
      <c r="H27" s="600"/>
      <c r="I27" s="600"/>
      <c r="J27" s="600"/>
      <c r="K27" s="600"/>
      <c r="L27" s="601"/>
      <c r="M27" s="601"/>
      <c r="N27" s="601"/>
      <c r="O27" s="601"/>
      <c r="P27" s="601"/>
      <c r="Q27" s="601"/>
      <c r="R27" s="600"/>
      <c r="S27" s="600"/>
      <c r="T27" s="600"/>
      <c r="U27" s="600"/>
      <c r="V27" s="600"/>
      <c r="W27" s="600"/>
      <c r="X27" s="600"/>
    </row>
    <row r="28" spans="1:24" x14ac:dyDescent="0.35">
      <c r="A28" s="600"/>
      <c r="B28" s="600"/>
      <c r="C28" s="600"/>
      <c r="D28" s="600"/>
      <c r="G28" s="600"/>
      <c r="H28" s="600"/>
      <c r="I28" s="600"/>
      <c r="J28" s="600"/>
      <c r="K28" s="600"/>
      <c r="L28" s="601"/>
      <c r="M28" s="601"/>
      <c r="N28" s="601"/>
      <c r="O28" s="601"/>
      <c r="P28" s="601"/>
      <c r="Q28" s="601"/>
      <c r="R28" s="600"/>
      <c r="S28" s="600"/>
      <c r="T28" s="600"/>
      <c r="U28" s="600"/>
      <c r="V28" s="600"/>
      <c r="W28" s="600"/>
      <c r="X28" s="600"/>
    </row>
    <row r="29" spans="1:24" x14ac:dyDescent="0.35">
      <c r="A29" s="600"/>
      <c r="B29" s="600"/>
      <c r="C29" s="600"/>
      <c r="D29" s="600"/>
      <c r="G29" s="600"/>
      <c r="H29" s="600"/>
      <c r="I29" s="600"/>
      <c r="J29" s="600"/>
      <c r="K29" s="600"/>
      <c r="L29" s="601"/>
      <c r="M29" s="601"/>
      <c r="N29" s="601"/>
      <c r="O29" s="601"/>
      <c r="P29" s="601"/>
      <c r="Q29" s="601"/>
      <c r="R29" s="600"/>
      <c r="S29" s="600"/>
      <c r="T29" s="600"/>
      <c r="U29" s="600"/>
      <c r="V29" s="600"/>
      <c r="W29" s="600"/>
      <c r="X29" s="600"/>
    </row>
    <row r="30" spans="1:24" x14ac:dyDescent="0.35">
      <c r="A30" s="600"/>
      <c r="B30" s="600"/>
      <c r="C30" s="600"/>
      <c r="D30" s="600"/>
      <c r="G30" s="600"/>
      <c r="H30" s="600"/>
      <c r="I30" s="600"/>
      <c r="J30" s="600"/>
      <c r="K30" s="600"/>
      <c r="L30" s="601"/>
      <c r="M30" s="601"/>
      <c r="N30" s="601"/>
      <c r="O30" s="601"/>
      <c r="P30" s="601"/>
      <c r="Q30" s="601"/>
      <c r="R30" s="600"/>
      <c r="S30" s="600"/>
      <c r="T30" s="600"/>
      <c r="U30" s="600"/>
      <c r="V30" s="600"/>
      <c r="W30" s="600"/>
      <c r="X30" s="600"/>
    </row>
    <row r="31" spans="1:24" x14ac:dyDescent="0.35">
      <c r="A31" s="600"/>
      <c r="B31" s="600"/>
      <c r="C31" s="600"/>
      <c r="D31" s="600"/>
      <c r="G31" s="600"/>
      <c r="H31" s="600"/>
      <c r="I31" s="600"/>
      <c r="J31" s="600"/>
      <c r="K31" s="600"/>
      <c r="L31" s="601"/>
      <c r="M31" s="601"/>
      <c r="N31" s="601"/>
      <c r="O31" s="601"/>
      <c r="P31" s="601"/>
      <c r="Q31" s="601"/>
      <c r="R31" s="600"/>
      <c r="S31" s="600"/>
      <c r="T31" s="600"/>
      <c r="U31" s="600"/>
      <c r="V31" s="600"/>
      <c r="W31" s="600"/>
      <c r="X31" s="600"/>
    </row>
    <row r="32" spans="1:24" x14ac:dyDescent="0.35">
      <c r="A32" s="600"/>
      <c r="B32" s="600"/>
      <c r="C32" s="600"/>
      <c r="D32" s="600"/>
      <c r="G32" s="600"/>
      <c r="H32" s="600"/>
      <c r="I32" s="600"/>
      <c r="J32" s="600"/>
      <c r="K32" s="600"/>
      <c r="L32" s="601"/>
      <c r="M32" s="601"/>
      <c r="N32" s="601"/>
      <c r="O32" s="601"/>
      <c r="P32" s="601"/>
      <c r="Q32" s="601"/>
      <c r="R32" s="600"/>
      <c r="S32" s="600"/>
      <c r="T32" s="600"/>
      <c r="U32" s="600"/>
      <c r="V32" s="600"/>
      <c r="W32" s="600"/>
      <c r="X32" s="600"/>
    </row>
    <row r="33" spans="1:24" x14ac:dyDescent="0.35">
      <c r="A33" s="600"/>
      <c r="B33" s="600"/>
      <c r="C33" s="600"/>
      <c r="D33" s="600"/>
      <c r="G33" s="600"/>
      <c r="H33" s="600"/>
      <c r="I33" s="600"/>
      <c r="J33" s="600"/>
      <c r="K33" s="600"/>
      <c r="L33" s="601"/>
      <c r="M33" s="601"/>
      <c r="N33" s="601"/>
      <c r="O33" s="601"/>
      <c r="P33" s="601"/>
      <c r="Q33" s="601"/>
      <c r="R33" s="600"/>
      <c r="S33" s="600"/>
      <c r="T33" s="600"/>
      <c r="U33" s="600"/>
      <c r="V33" s="600"/>
      <c r="W33" s="600"/>
      <c r="X33" s="600"/>
    </row>
    <row r="34" spans="1:24" x14ac:dyDescent="0.35">
      <c r="A34" s="600"/>
      <c r="B34" s="600"/>
      <c r="C34" s="600"/>
      <c r="D34" s="600"/>
      <c r="G34" s="600"/>
      <c r="H34" s="600"/>
      <c r="I34" s="600"/>
      <c r="J34" s="600"/>
      <c r="K34" s="600"/>
      <c r="L34" s="601"/>
      <c r="M34" s="601"/>
      <c r="N34" s="601"/>
      <c r="O34" s="601"/>
      <c r="P34" s="601"/>
      <c r="Q34" s="601"/>
      <c r="R34" s="600"/>
      <c r="S34" s="600"/>
      <c r="T34" s="600"/>
      <c r="U34" s="600"/>
      <c r="V34" s="600"/>
      <c r="W34" s="600"/>
      <c r="X34" s="600"/>
    </row>
    <row r="35" spans="1:24" x14ac:dyDescent="0.35">
      <c r="A35" s="600"/>
      <c r="B35" s="600"/>
      <c r="C35" s="600"/>
      <c r="D35" s="600"/>
      <c r="G35" s="600"/>
      <c r="H35" s="600"/>
      <c r="I35" s="600"/>
      <c r="J35" s="600"/>
      <c r="K35" s="600"/>
      <c r="L35" s="601"/>
      <c r="M35" s="601"/>
      <c r="N35" s="601"/>
      <c r="O35" s="601"/>
      <c r="P35" s="601"/>
      <c r="Q35" s="601"/>
      <c r="R35" s="600"/>
      <c r="S35" s="600"/>
      <c r="T35" s="600"/>
      <c r="U35" s="600"/>
      <c r="V35" s="600"/>
      <c r="W35" s="600"/>
      <c r="X35" s="600"/>
    </row>
    <row r="36" spans="1:24" x14ac:dyDescent="0.35">
      <c r="A36" s="600"/>
      <c r="B36" s="600"/>
      <c r="C36" s="600"/>
      <c r="D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5">
    <mergeCell ref="B2:C2"/>
    <mergeCell ref="B6:C6"/>
    <mergeCell ref="E2:F2"/>
    <mergeCell ref="B3:C3"/>
    <mergeCell ref="B4:C4"/>
  </mergeCells>
  <pageMargins left="0.25" right="0.2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V181"/>
  <sheetViews>
    <sheetView showGridLines="0" zoomScale="80" zoomScaleNormal="80" workbookViewId="0">
      <selection activeCell="B10" sqref="B10:C10"/>
    </sheetView>
  </sheetViews>
  <sheetFormatPr defaultColWidth="9.08984375" defaultRowHeight="14.5" x14ac:dyDescent="0.35"/>
  <cols>
    <col min="1" max="1" width="8.90625" customWidth="1"/>
    <col min="2" max="2" width="27.90625" customWidth="1"/>
    <col min="3" max="3" width="96.453125" customWidth="1"/>
    <col min="4" max="22" width="8.90625" customWidth="1"/>
    <col min="23" max="16384" width="9.08984375" style="591"/>
  </cols>
  <sheetData>
    <row r="1" spans="1:22" x14ac:dyDescent="0.35">
      <c r="E1" s="501"/>
      <c r="F1" s="501"/>
      <c r="G1" s="501"/>
      <c r="H1" s="501"/>
      <c r="I1" s="501"/>
      <c r="J1" s="501"/>
      <c r="K1" s="501"/>
      <c r="L1" s="501"/>
      <c r="M1" s="501"/>
      <c r="N1" s="501"/>
      <c r="O1" s="501"/>
      <c r="P1" s="501"/>
      <c r="Q1" s="501"/>
      <c r="R1" s="501"/>
      <c r="S1" s="501"/>
      <c r="T1" s="501"/>
      <c r="U1" s="501"/>
      <c r="V1" s="501"/>
    </row>
    <row r="2" spans="1:22" x14ac:dyDescent="0.35">
      <c r="A2" s="6"/>
      <c r="B2" s="6"/>
      <c r="C2" s="6"/>
      <c r="D2" s="6"/>
      <c r="E2" s="501"/>
      <c r="F2" s="501"/>
      <c r="G2" s="501"/>
      <c r="H2" s="501"/>
      <c r="I2" s="501"/>
      <c r="J2" s="501"/>
      <c r="K2" s="501"/>
      <c r="L2" s="501"/>
      <c r="M2" s="501"/>
      <c r="N2" s="501"/>
      <c r="O2" s="501"/>
      <c r="P2" s="501"/>
      <c r="Q2" s="501"/>
      <c r="R2" s="501"/>
      <c r="S2" s="501"/>
      <c r="T2" s="501"/>
      <c r="U2" s="501"/>
      <c r="V2" s="501"/>
    </row>
    <row r="3" spans="1:22" x14ac:dyDescent="0.35">
      <c r="A3" s="6"/>
      <c r="B3" s="6"/>
      <c r="C3" s="6"/>
      <c r="D3" s="6"/>
      <c r="E3" s="501"/>
      <c r="F3" s="501"/>
      <c r="G3" s="501"/>
      <c r="H3" s="501"/>
      <c r="I3" s="501"/>
      <c r="J3" s="501"/>
      <c r="K3" s="501"/>
      <c r="L3" s="501"/>
      <c r="M3" s="501"/>
      <c r="N3" s="501"/>
      <c r="O3" s="501"/>
      <c r="P3" s="501"/>
      <c r="Q3" s="501"/>
      <c r="R3" s="501"/>
      <c r="S3" s="501"/>
      <c r="T3" s="501"/>
      <c r="U3" s="501"/>
      <c r="V3" s="501"/>
    </row>
    <row r="4" spans="1:22" x14ac:dyDescent="0.35">
      <c r="A4" s="6"/>
      <c r="B4" s="6"/>
      <c r="C4" s="6"/>
      <c r="D4" s="6"/>
      <c r="E4" s="501"/>
      <c r="F4" s="501"/>
      <c r="G4" s="501"/>
      <c r="H4" s="501"/>
      <c r="I4" s="501"/>
      <c r="J4" s="501"/>
      <c r="K4" s="501"/>
      <c r="L4" s="501"/>
      <c r="M4" s="501"/>
      <c r="N4" s="501"/>
      <c r="O4" s="501"/>
      <c r="P4" s="501"/>
      <c r="Q4" s="501"/>
      <c r="R4" s="501"/>
      <c r="S4" s="501"/>
      <c r="T4" s="501"/>
      <c r="U4" s="501"/>
      <c r="V4" s="501"/>
    </row>
    <row r="5" spans="1:22" x14ac:dyDescent="0.35">
      <c r="A5" s="6"/>
      <c r="B5" s="6"/>
      <c r="C5" s="6"/>
      <c r="D5" s="6"/>
      <c r="E5" s="501"/>
      <c r="F5" s="501"/>
      <c r="G5" s="501"/>
      <c r="H5" s="501"/>
      <c r="I5" s="501"/>
      <c r="J5" s="501"/>
      <c r="K5" s="501"/>
      <c r="L5" s="501"/>
      <c r="M5" s="501"/>
      <c r="N5" s="501"/>
      <c r="O5" s="501"/>
      <c r="P5" s="501"/>
      <c r="Q5" s="501"/>
      <c r="R5" s="501"/>
      <c r="S5" s="501"/>
      <c r="T5" s="501"/>
      <c r="U5" s="501"/>
      <c r="V5" s="501"/>
    </row>
    <row r="6" spans="1:22" x14ac:dyDescent="0.35">
      <c r="A6" s="6"/>
      <c r="B6" s="6"/>
      <c r="C6" s="6"/>
      <c r="D6" s="6"/>
      <c r="E6" s="501"/>
      <c r="F6" s="501"/>
      <c r="G6" s="501"/>
      <c r="H6" s="501"/>
      <c r="I6" s="501"/>
      <c r="J6" s="501"/>
      <c r="K6" s="501"/>
      <c r="L6" s="501"/>
      <c r="M6" s="501"/>
      <c r="N6" s="501"/>
      <c r="O6" s="501"/>
      <c r="P6" s="501"/>
      <c r="Q6" s="501"/>
      <c r="R6" s="501"/>
      <c r="S6" s="501"/>
      <c r="T6" s="501"/>
      <c r="U6" s="501"/>
      <c r="V6" s="501"/>
    </row>
    <row r="7" spans="1:22" x14ac:dyDescent="0.35">
      <c r="A7" s="6"/>
      <c r="B7" s="6"/>
      <c r="C7" s="6"/>
      <c r="D7" s="6"/>
      <c r="E7" s="501"/>
      <c r="F7" s="501"/>
      <c r="G7" s="501"/>
      <c r="H7" s="501"/>
      <c r="I7" s="501"/>
      <c r="J7" s="501"/>
      <c r="K7" s="501"/>
      <c r="L7" s="501"/>
      <c r="M7" s="501"/>
      <c r="N7" s="501"/>
      <c r="O7" s="501"/>
      <c r="P7" s="501"/>
      <c r="Q7" s="501"/>
      <c r="R7" s="501"/>
      <c r="S7" s="501"/>
      <c r="T7" s="501"/>
      <c r="U7" s="501"/>
      <c r="V7" s="501"/>
    </row>
    <row r="8" spans="1:22" x14ac:dyDescent="0.35">
      <c r="A8" s="6"/>
      <c r="B8" s="6"/>
      <c r="C8" s="6"/>
      <c r="D8" s="6"/>
      <c r="E8" s="501"/>
      <c r="F8" s="501"/>
      <c r="G8" s="501"/>
      <c r="H8" s="501"/>
      <c r="I8" s="501"/>
      <c r="J8" s="501"/>
      <c r="K8" s="501"/>
      <c r="L8" s="501"/>
      <c r="M8" s="501"/>
      <c r="N8" s="501"/>
      <c r="O8" s="501"/>
      <c r="P8" s="501"/>
      <c r="Q8" s="501"/>
      <c r="R8" s="501"/>
      <c r="S8" s="501"/>
      <c r="T8" s="501"/>
      <c r="U8" s="501"/>
      <c r="V8" s="501"/>
    </row>
    <row r="9" spans="1:22" x14ac:dyDescent="0.35">
      <c r="E9" s="501"/>
      <c r="F9" s="501"/>
      <c r="G9" s="501"/>
      <c r="H9" s="501"/>
      <c r="I9" s="501"/>
      <c r="J9" s="501"/>
      <c r="K9" s="501"/>
      <c r="L9" s="501"/>
      <c r="M9" s="501"/>
      <c r="N9" s="501"/>
      <c r="O9" s="501"/>
      <c r="P9" s="501"/>
      <c r="Q9" s="501"/>
      <c r="R9" s="501"/>
      <c r="S9" s="501"/>
      <c r="T9" s="501"/>
      <c r="U9" s="501"/>
      <c r="V9" s="501"/>
    </row>
    <row r="10" spans="1:22" ht="21" x14ac:dyDescent="0.5">
      <c r="B10" s="799" t="s">
        <v>848</v>
      </c>
      <c r="C10" s="800"/>
      <c r="E10" s="501"/>
      <c r="F10" s="501"/>
      <c r="G10" s="501"/>
      <c r="H10" s="501"/>
      <c r="I10" s="501"/>
      <c r="J10" s="501"/>
      <c r="K10" s="501"/>
      <c r="L10" s="501"/>
      <c r="M10" s="501"/>
      <c r="N10" s="501"/>
      <c r="O10" s="501"/>
      <c r="P10" s="501"/>
      <c r="Q10" s="501"/>
      <c r="R10" s="501"/>
      <c r="S10" s="501"/>
      <c r="T10" s="501"/>
      <c r="U10" s="501"/>
      <c r="V10" s="501"/>
    </row>
    <row r="11" spans="1:22" ht="216.75" customHeight="1" x14ac:dyDescent="0.35">
      <c r="B11" s="302" t="s">
        <v>849</v>
      </c>
      <c r="C11" s="303" t="s">
        <v>850</v>
      </c>
      <c r="E11" s="501"/>
      <c r="F11" s="501"/>
      <c r="G11" s="501"/>
      <c r="H11" s="501"/>
      <c r="I11" s="501"/>
      <c r="J11" s="501"/>
      <c r="K11" s="501"/>
      <c r="L11" s="501"/>
      <c r="M11" s="501"/>
      <c r="N11" s="501"/>
      <c r="O11" s="501"/>
      <c r="P11" s="501"/>
      <c r="Q11" s="501"/>
      <c r="R11" s="501"/>
      <c r="S11" s="501"/>
      <c r="T11" s="501"/>
      <c r="U11" s="501"/>
      <c r="V11" s="501"/>
    </row>
    <row r="12" spans="1:22" ht="42" x14ac:dyDescent="0.35">
      <c r="B12" s="302" t="s">
        <v>851</v>
      </c>
      <c r="C12" s="303" t="s">
        <v>852</v>
      </c>
      <c r="E12" s="501"/>
      <c r="F12" s="501"/>
      <c r="G12" s="501"/>
      <c r="H12" s="501"/>
      <c r="I12" s="501"/>
      <c r="J12" s="501"/>
      <c r="K12" s="501"/>
      <c r="L12" s="501"/>
      <c r="M12" s="501"/>
      <c r="N12" s="501"/>
      <c r="O12" s="501"/>
      <c r="P12" s="501"/>
      <c r="Q12" s="501"/>
      <c r="R12" s="501"/>
      <c r="S12" s="501"/>
      <c r="T12" s="501"/>
      <c r="U12" s="501"/>
      <c r="V12" s="501"/>
    </row>
    <row r="13" spans="1:22" ht="68.25" customHeight="1" x14ac:dyDescent="0.35">
      <c r="B13" s="302" t="s">
        <v>854</v>
      </c>
      <c r="C13" s="304" t="s">
        <v>855</v>
      </c>
      <c r="E13" s="501"/>
      <c r="F13" s="501"/>
      <c r="G13" s="501"/>
      <c r="H13" s="501"/>
      <c r="I13" s="501"/>
      <c r="J13" s="501"/>
      <c r="K13" s="501"/>
      <c r="L13" s="501"/>
      <c r="M13" s="501"/>
      <c r="N13" s="501"/>
      <c r="O13" s="501"/>
      <c r="P13" s="501"/>
      <c r="Q13" s="501"/>
      <c r="R13" s="501"/>
      <c r="S13" s="501"/>
      <c r="T13" s="501"/>
      <c r="U13" s="501"/>
      <c r="V13" s="501"/>
    </row>
    <row r="14" spans="1:22" ht="42" x14ac:dyDescent="0.35">
      <c r="B14" s="302" t="s">
        <v>857</v>
      </c>
      <c r="C14" s="303" t="s">
        <v>858</v>
      </c>
      <c r="E14" s="501"/>
      <c r="F14" s="501"/>
      <c r="G14" s="501"/>
      <c r="H14" s="501"/>
      <c r="I14" s="501"/>
      <c r="J14" s="501"/>
      <c r="K14" s="501"/>
      <c r="L14" s="501"/>
      <c r="M14" s="501"/>
      <c r="N14" s="501"/>
      <c r="O14" s="501"/>
      <c r="P14" s="501"/>
      <c r="Q14" s="501"/>
      <c r="R14" s="501"/>
      <c r="S14" s="501"/>
      <c r="T14" s="501"/>
      <c r="U14" s="501"/>
      <c r="V14" s="501"/>
    </row>
    <row r="15" spans="1:22" ht="114" customHeight="1" x14ac:dyDescent="0.35">
      <c r="B15" s="302" t="s">
        <v>859</v>
      </c>
      <c r="C15" s="306" t="s">
        <v>860</v>
      </c>
      <c r="E15" s="501"/>
      <c r="F15" s="501"/>
      <c r="G15" s="501"/>
      <c r="H15" s="501"/>
      <c r="I15" s="501"/>
      <c r="J15" s="501"/>
      <c r="K15" s="501"/>
      <c r="L15" s="501"/>
      <c r="M15" s="501"/>
      <c r="N15" s="501"/>
      <c r="O15" s="501"/>
      <c r="P15" s="501"/>
      <c r="Q15" s="501"/>
      <c r="R15" s="501"/>
      <c r="S15" s="501"/>
      <c r="T15" s="501"/>
      <c r="U15" s="501"/>
      <c r="V15" s="501"/>
    </row>
    <row r="16" spans="1:22" ht="279.75" customHeight="1" x14ac:dyDescent="0.35">
      <c r="B16" s="302" t="s">
        <v>862</v>
      </c>
      <c r="C16" s="306" t="s">
        <v>1060</v>
      </c>
      <c r="E16" s="501"/>
      <c r="F16" s="501"/>
      <c r="G16" s="501"/>
      <c r="H16" s="501"/>
      <c r="I16" s="501"/>
      <c r="J16" s="501"/>
      <c r="K16" s="501"/>
      <c r="L16" s="501"/>
      <c r="M16" s="501"/>
      <c r="N16" s="501"/>
      <c r="O16" s="501"/>
      <c r="P16" s="501"/>
      <c r="Q16" s="501"/>
      <c r="R16" s="501"/>
      <c r="S16" s="501"/>
      <c r="T16" s="501"/>
      <c r="U16" s="501"/>
      <c r="V16" s="501"/>
    </row>
    <row r="17" spans="1:22" x14ac:dyDescent="0.35">
      <c r="E17" s="501"/>
      <c r="F17" s="501"/>
      <c r="G17" s="501"/>
      <c r="H17" s="501"/>
      <c r="I17" s="501"/>
      <c r="J17" s="501"/>
      <c r="K17" s="501"/>
      <c r="L17" s="501"/>
      <c r="M17" s="501"/>
      <c r="N17" s="501"/>
      <c r="O17" s="501"/>
      <c r="P17" s="501"/>
      <c r="Q17" s="501"/>
      <c r="R17" s="501"/>
      <c r="S17" s="501"/>
      <c r="T17" s="501"/>
      <c r="U17" s="501"/>
      <c r="V17" s="501"/>
    </row>
    <row r="18" spans="1:22" x14ac:dyDescent="0.35">
      <c r="A18" s="501"/>
      <c r="B18" s="501"/>
      <c r="C18" s="501"/>
      <c r="D18" s="501"/>
      <c r="E18" s="501"/>
      <c r="F18" s="501"/>
      <c r="G18" s="501"/>
      <c r="H18" s="501"/>
      <c r="I18" s="501"/>
      <c r="J18" s="501"/>
      <c r="K18" s="501"/>
      <c r="L18" s="501"/>
      <c r="M18" s="501"/>
      <c r="N18" s="501"/>
      <c r="O18" s="501"/>
      <c r="P18" s="501"/>
      <c r="Q18" s="501"/>
      <c r="R18" s="501"/>
      <c r="S18" s="501"/>
      <c r="T18" s="501"/>
      <c r="U18" s="501"/>
      <c r="V18" s="501"/>
    </row>
    <row r="19" spans="1:22" x14ac:dyDescent="0.35">
      <c r="A19" s="501"/>
      <c r="B19" s="501"/>
      <c r="C19" s="501"/>
      <c r="D19" s="501"/>
      <c r="E19" s="501"/>
      <c r="F19" s="501"/>
      <c r="G19" s="501"/>
      <c r="H19" s="501"/>
      <c r="I19" s="501"/>
      <c r="J19" s="501"/>
      <c r="K19" s="501"/>
      <c r="L19" s="501"/>
      <c r="M19" s="501"/>
      <c r="N19" s="501"/>
      <c r="O19" s="501"/>
      <c r="P19" s="501"/>
      <c r="Q19" s="501"/>
      <c r="R19" s="501"/>
      <c r="S19" s="501"/>
      <c r="T19" s="501"/>
      <c r="U19" s="501"/>
      <c r="V19" s="501"/>
    </row>
    <row r="20" spans="1:22" x14ac:dyDescent="0.35">
      <c r="A20" s="501"/>
      <c r="B20" s="501"/>
      <c r="C20" s="501"/>
      <c r="D20" s="501"/>
      <c r="E20" s="501"/>
      <c r="F20" s="501"/>
      <c r="G20" s="501"/>
      <c r="H20" s="501"/>
      <c r="I20" s="501"/>
      <c r="J20" s="501"/>
      <c r="K20" s="501"/>
      <c r="L20" s="501"/>
      <c r="M20" s="501"/>
      <c r="N20" s="501"/>
      <c r="O20" s="501"/>
      <c r="P20" s="501"/>
      <c r="Q20" s="501"/>
      <c r="R20" s="501"/>
      <c r="S20" s="501"/>
      <c r="T20" s="501"/>
      <c r="U20" s="501"/>
      <c r="V20" s="501"/>
    </row>
    <row r="21" spans="1:22" x14ac:dyDescent="0.35">
      <c r="A21" s="501"/>
      <c r="B21" s="501"/>
      <c r="C21" s="501"/>
      <c r="D21" s="501"/>
      <c r="E21" s="501"/>
      <c r="F21" s="501"/>
      <c r="G21" s="501"/>
      <c r="H21" s="501"/>
      <c r="I21" s="501"/>
      <c r="J21" s="501"/>
      <c r="K21" s="501"/>
      <c r="L21" s="501"/>
      <c r="M21" s="501"/>
      <c r="N21" s="501"/>
      <c r="O21" s="501"/>
      <c r="P21" s="501"/>
      <c r="Q21" s="501"/>
      <c r="R21" s="501"/>
      <c r="S21" s="501"/>
      <c r="T21" s="501"/>
      <c r="U21" s="501"/>
      <c r="V21" s="501"/>
    </row>
    <row r="22" spans="1:22" x14ac:dyDescent="0.35">
      <c r="A22" s="501"/>
      <c r="B22" s="501"/>
      <c r="C22" s="501"/>
      <c r="D22" s="501"/>
      <c r="E22" s="501"/>
      <c r="F22" s="501"/>
      <c r="G22" s="501"/>
      <c r="H22" s="501"/>
      <c r="I22" s="501"/>
      <c r="J22" s="501"/>
      <c r="K22" s="501"/>
      <c r="L22" s="501"/>
      <c r="M22" s="501"/>
      <c r="N22" s="501"/>
      <c r="O22" s="501"/>
      <c r="P22" s="501"/>
      <c r="Q22" s="501"/>
      <c r="R22" s="501"/>
      <c r="S22" s="501"/>
      <c r="T22" s="501"/>
      <c r="U22" s="501"/>
      <c r="V22" s="501"/>
    </row>
    <row r="23" spans="1:22" x14ac:dyDescent="0.35">
      <c r="A23" s="501"/>
      <c r="B23" s="501"/>
      <c r="C23" s="501"/>
      <c r="D23" s="501"/>
      <c r="E23" s="501"/>
      <c r="F23" s="501"/>
      <c r="G23" s="501"/>
      <c r="H23" s="501"/>
      <c r="I23" s="501"/>
      <c r="J23" s="501"/>
      <c r="K23" s="501"/>
      <c r="L23" s="501"/>
      <c r="M23" s="501"/>
      <c r="N23" s="501"/>
      <c r="O23" s="501"/>
      <c r="P23" s="501"/>
      <c r="Q23" s="501"/>
      <c r="R23" s="501"/>
      <c r="S23" s="501"/>
      <c r="T23" s="501"/>
      <c r="U23" s="501"/>
      <c r="V23" s="501"/>
    </row>
    <row r="24" spans="1:22" x14ac:dyDescent="0.35">
      <c r="A24" s="501"/>
      <c r="B24" s="501"/>
      <c r="C24" s="501"/>
      <c r="D24" s="501"/>
      <c r="E24" s="501"/>
      <c r="F24" s="501"/>
      <c r="G24" s="501"/>
      <c r="H24" s="501"/>
      <c r="I24" s="501"/>
      <c r="J24" s="501"/>
      <c r="K24" s="501"/>
      <c r="L24" s="501"/>
      <c r="M24" s="501"/>
      <c r="N24" s="501"/>
      <c r="O24" s="501"/>
      <c r="P24" s="501"/>
      <c r="Q24" s="501"/>
      <c r="R24" s="501"/>
      <c r="S24" s="501"/>
      <c r="T24" s="501"/>
      <c r="U24" s="501"/>
      <c r="V24" s="501"/>
    </row>
    <row r="25" spans="1:22" x14ac:dyDescent="0.35">
      <c r="A25" s="501"/>
      <c r="B25" s="501"/>
      <c r="C25" s="501"/>
      <c r="D25" s="501"/>
      <c r="E25" s="501"/>
      <c r="F25" s="501"/>
      <c r="G25" s="501"/>
      <c r="H25" s="501"/>
      <c r="I25" s="501"/>
      <c r="J25" s="501"/>
      <c r="K25" s="501"/>
      <c r="L25" s="501"/>
      <c r="M25" s="501"/>
      <c r="N25" s="501"/>
      <c r="O25" s="501"/>
      <c r="P25" s="501"/>
      <c r="Q25" s="501"/>
      <c r="R25" s="501"/>
      <c r="S25" s="501"/>
      <c r="T25" s="501"/>
      <c r="U25" s="501"/>
      <c r="V25" s="501"/>
    </row>
    <row r="26" spans="1:22" x14ac:dyDescent="0.35">
      <c r="A26" s="501"/>
      <c r="B26" s="501"/>
      <c r="C26" s="501"/>
      <c r="D26" s="501"/>
      <c r="E26" s="501"/>
      <c r="F26" s="501"/>
      <c r="G26" s="501"/>
      <c r="H26" s="501"/>
      <c r="I26" s="501"/>
      <c r="J26" s="501"/>
      <c r="K26" s="501"/>
      <c r="L26" s="501"/>
      <c r="M26" s="501"/>
      <c r="N26" s="501"/>
      <c r="O26" s="501"/>
      <c r="P26" s="501"/>
      <c r="Q26" s="501"/>
      <c r="R26" s="501"/>
      <c r="S26" s="501"/>
      <c r="T26" s="501"/>
      <c r="U26" s="501"/>
      <c r="V26" s="501"/>
    </row>
    <row r="27" spans="1:22" x14ac:dyDescent="0.35">
      <c r="A27" s="501"/>
      <c r="B27" s="501"/>
      <c r="C27" s="501"/>
      <c r="D27" s="501"/>
      <c r="E27" s="501"/>
      <c r="F27" s="501"/>
      <c r="G27" s="501"/>
      <c r="H27" s="501"/>
      <c r="I27" s="501"/>
      <c r="J27" s="501"/>
      <c r="K27" s="501"/>
      <c r="L27" s="501"/>
      <c r="M27" s="501"/>
      <c r="N27" s="501"/>
      <c r="O27" s="501"/>
      <c r="P27" s="501"/>
      <c r="Q27" s="501"/>
      <c r="R27" s="501"/>
      <c r="S27" s="501"/>
      <c r="T27" s="501"/>
      <c r="U27" s="501"/>
      <c r="V27" s="501"/>
    </row>
    <row r="28" spans="1:22" x14ac:dyDescent="0.35">
      <c r="A28" s="501"/>
      <c r="B28" s="501"/>
      <c r="C28" s="501"/>
      <c r="D28" s="501"/>
      <c r="E28" s="501"/>
      <c r="F28" s="501"/>
      <c r="G28" s="501"/>
      <c r="H28" s="501"/>
      <c r="I28" s="501"/>
      <c r="J28" s="501"/>
      <c r="K28" s="501"/>
      <c r="L28" s="501"/>
      <c r="M28" s="501"/>
      <c r="N28" s="501"/>
      <c r="O28" s="501"/>
      <c r="P28" s="501"/>
      <c r="Q28" s="501"/>
      <c r="R28" s="501"/>
      <c r="S28" s="501"/>
      <c r="T28" s="501"/>
      <c r="U28" s="501"/>
      <c r="V28" s="501"/>
    </row>
    <row r="29" spans="1:22" x14ac:dyDescent="0.35">
      <c r="A29" s="501"/>
      <c r="B29" s="501"/>
      <c r="C29" s="501"/>
      <c r="D29" s="501"/>
      <c r="E29" s="501"/>
      <c r="F29" s="501"/>
      <c r="G29" s="501"/>
      <c r="H29" s="501"/>
      <c r="I29" s="501"/>
      <c r="J29" s="501"/>
      <c r="K29" s="501"/>
      <c r="L29" s="501"/>
      <c r="M29" s="501"/>
      <c r="N29" s="501"/>
      <c r="O29" s="501"/>
      <c r="P29" s="501"/>
      <c r="Q29" s="501"/>
      <c r="R29" s="501"/>
      <c r="S29" s="501"/>
      <c r="T29" s="501"/>
      <c r="U29" s="501"/>
      <c r="V29" s="501"/>
    </row>
    <row r="30" spans="1:22" x14ac:dyDescent="0.35">
      <c r="A30" s="501"/>
      <c r="B30" s="501"/>
      <c r="C30" s="501"/>
      <c r="D30" s="501"/>
      <c r="E30" s="501"/>
      <c r="F30" s="501"/>
      <c r="G30" s="501"/>
      <c r="H30" s="501"/>
      <c r="I30" s="501"/>
      <c r="J30" s="501"/>
      <c r="K30" s="501"/>
      <c r="L30" s="501"/>
      <c r="M30" s="501"/>
      <c r="N30" s="501"/>
      <c r="O30" s="501"/>
      <c r="P30" s="501"/>
      <c r="Q30" s="501"/>
      <c r="R30" s="501"/>
      <c r="S30" s="501"/>
      <c r="T30" s="501"/>
      <c r="U30" s="501"/>
      <c r="V30" s="501"/>
    </row>
    <row r="31" spans="1:22" x14ac:dyDescent="0.35">
      <c r="A31" s="501"/>
      <c r="B31" s="501"/>
      <c r="C31" s="501"/>
      <c r="D31" s="501"/>
      <c r="E31" s="501"/>
      <c r="F31" s="501"/>
      <c r="G31" s="501"/>
      <c r="H31" s="501"/>
      <c r="I31" s="501"/>
      <c r="J31" s="501"/>
      <c r="K31" s="501"/>
      <c r="L31" s="501"/>
      <c r="M31" s="501"/>
      <c r="N31" s="501"/>
      <c r="O31" s="501"/>
      <c r="P31" s="501"/>
      <c r="Q31" s="501"/>
      <c r="R31" s="501"/>
      <c r="S31" s="501"/>
      <c r="T31" s="501"/>
      <c r="U31" s="501"/>
      <c r="V31" s="501"/>
    </row>
    <row r="32" spans="1:22" x14ac:dyDescent="0.35">
      <c r="A32" s="501"/>
      <c r="B32" s="501"/>
      <c r="C32" s="501"/>
      <c r="D32" s="501"/>
      <c r="E32" s="501"/>
      <c r="F32" s="501"/>
      <c r="G32" s="501"/>
      <c r="H32" s="501"/>
      <c r="I32" s="501"/>
      <c r="J32" s="501"/>
      <c r="K32" s="501"/>
      <c r="L32" s="501"/>
      <c r="M32" s="501"/>
      <c r="N32" s="501"/>
      <c r="O32" s="501"/>
      <c r="P32" s="501"/>
      <c r="Q32" s="501"/>
      <c r="R32" s="501"/>
      <c r="S32" s="501"/>
      <c r="T32" s="501"/>
      <c r="U32" s="501"/>
      <c r="V32" s="501"/>
    </row>
    <row r="33" spans="1:22" x14ac:dyDescent="0.35">
      <c r="A33" s="501"/>
      <c r="B33" s="501"/>
      <c r="C33" s="501"/>
      <c r="D33" s="501"/>
      <c r="E33" s="501"/>
      <c r="F33" s="501"/>
      <c r="G33" s="501"/>
      <c r="H33" s="501"/>
      <c r="I33" s="501"/>
      <c r="J33" s="501"/>
      <c r="K33" s="501"/>
      <c r="L33" s="501"/>
      <c r="M33" s="501"/>
      <c r="N33" s="501"/>
      <c r="O33" s="501"/>
      <c r="P33" s="501"/>
      <c r="Q33" s="501"/>
      <c r="R33" s="501"/>
      <c r="S33" s="501"/>
      <c r="T33" s="501"/>
      <c r="U33" s="501"/>
      <c r="V33" s="501"/>
    </row>
    <row r="34" spans="1:22" x14ac:dyDescent="0.35">
      <c r="A34" s="501"/>
      <c r="B34" s="501"/>
      <c r="C34" s="501"/>
      <c r="D34" s="501"/>
      <c r="E34" s="501"/>
      <c r="F34" s="501"/>
      <c r="G34" s="501"/>
      <c r="H34" s="501"/>
      <c r="I34" s="501"/>
      <c r="J34" s="501"/>
      <c r="K34" s="501"/>
      <c r="L34" s="501"/>
      <c r="M34" s="501"/>
      <c r="N34" s="501"/>
      <c r="O34" s="501"/>
      <c r="P34" s="501"/>
      <c r="Q34" s="501"/>
      <c r="R34" s="501"/>
      <c r="S34" s="501"/>
      <c r="T34" s="501"/>
      <c r="U34" s="501"/>
      <c r="V34" s="501"/>
    </row>
    <row r="35" spans="1:22" x14ac:dyDescent="0.35">
      <c r="A35" s="501"/>
      <c r="B35" s="501"/>
      <c r="C35" s="501"/>
      <c r="D35" s="501"/>
      <c r="E35" s="501"/>
      <c r="F35" s="501"/>
      <c r="G35" s="501"/>
      <c r="H35" s="501"/>
      <c r="I35" s="501"/>
      <c r="J35" s="501"/>
      <c r="K35" s="501"/>
      <c r="L35" s="501"/>
      <c r="M35" s="501"/>
      <c r="N35" s="501"/>
      <c r="O35" s="501"/>
      <c r="P35" s="501"/>
      <c r="Q35" s="501"/>
      <c r="R35" s="501"/>
      <c r="S35" s="501"/>
      <c r="T35" s="501"/>
      <c r="U35" s="501"/>
      <c r="V35" s="501"/>
    </row>
    <row r="36" spans="1:22" x14ac:dyDescent="0.35">
      <c r="A36" s="501"/>
      <c r="B36" s="501"/>
      <c r="C36" s="501"/>
      <c r="D36" s="501"/>
      <c r="E36" s="501"/>
      <c r="F36" s="501"/>
      <c r="G36" s="501"/>
      <c r="H36" s="501"/>
      <c r="I36" s="501"/>
      <c r="J36" s="501"/>
      <c r="K36" s="501"/>
      <c r="L36" s="501"/>
      <c r="M36" s="501"/>
      <c r="N36" s="501"/>
      <c r="O36" s="501"/>
      <c r="P36" s="501"/>
      <c r="Q36" s="501"/>
      <c r="R36" s="501"/>
      <c r="S36" s="501"/>
      <c r="T36" s="501"/>
      <c r="U36" s="501"/>
      <c r="V36" s="501"/>
    </row>
    <row r="37" spans="1:22" x14ac:dyDescent="0.35">
      <c r="A37" s="501"/>
      <c r="B37" s="501"/>
      <c r="C37" s="501"/>
      <c r="D37" s="501"/>
      <c r="E37" s="501"/>
      <c r="F37" s="501"/>
      <c r="G37" s="501"/>
      <c r="H37" s="501"/>
      <c r="I37" s="501"/>
      <c r="J37" s="501"/>
      <c r="K37" s="501"/>
      <c r="L37" s="501"/>
      <c r="M37" s="501"/>
      <c r="N37" s="501"/>
      <c r="O37" s="501"/>
      <c r="P37" s="501"/>
      <c r="Q37" s="501"/>
      <c r="R37" s="501"/>
      <c r="S37" s="501"/>
      <c r="T37" s="501"/>
      <c r="U37" s="501"/>
      <c r="V37" s="501"/>
    </row>
    <row r="38" spans="1:22" x14ac:dyDescent="0.35">
      <c r="A38" s="501"/>
      <c r="B38" s="501"/>
      <c r="C38" s="501"/>
      <c r="D38" s="501"/>
      <c r="E38" s="501"/>
      <c r="F38" s="501"/>
      <c r="G38" s="501"/>
      <c r="H38" s="501"/>
      <c r="I38" s="501"/>
      <c r="J38" s="501"/>
      <c r="K38" s="501"/>
      <c r="L38" s="501"/>
      <c r="M38" s="501"/>
      <c r="N38" s="501"/>
      <c r="O38" s="501"/>
      <c r="P38" s="501"/>
      <c r="Q38" s="501"/>
      <c r="R38" s="501"/>
      <c r="S38" s="501"/>
      <c r="T38" s="501"/>
      <c r="U38" s="501"/>
      <c r="V38" s="501"/>
    </row>
    <row r="39" spans="1:22" x14ac:dyDescent="0.35">
      <c r="A39" s="501"/>
      <c r="B39" s="501"/>
      <c r="C39" s="501"/>
      <c r="D39" s="501"/>
      <c r="E39" s="501"/>
      <c r="F39" s="501"/>
      <c r="G39" s="501"/>
      <c r="H39" s="501"/>
      <c r="I39" s="501"/>
      <c r="J39" s="501"/>
      <c r="K39" s="501"/>
      <c r="L39" s="501"/>
      <c r="M39" s="501"/>
      <c r="N39" s="501"/>
      <c r="O39" s="501"/>
      <c r="P39" s="501"/>
      <c r="Q39" s="501"/>
      <c r="R39" s="501"/>
      <c r="S39" s="501"/>
      <c r="T39" s="501"/>
      <c r="U39" s="501"/>
      <c r="V39" s="501"/>
    </row>
    <row r="40" spans="1:22" x14ac:dyDescent="0.35">
      <c r="A40" s="501"/>
      <c r="B40" s="501"/>
      <c r="C40" s="501"/>
      <c r="D40" s="501"/>
      <c r="E40" s="501"/>
      <c r="F40" s="501"/>
      <c r="G40" s="501"/>
      <c r="H40" s="501"/>
      <c r="I40" s="501"/>
      <c r="J40" s="501"/>
      <c r="K40" s="501"/>
      <c r="L40" s="501"/>
      <c r="M40" s="501"/>
      <c r="N40" s="501"/>
      <c r="O40" s="501"/>
      <c r="P40" s="501"/>
      <c r="Q40" s="501"/>
      <c r="R40" s="501"/>
      <c r="S40" s="501"/>
      <c r="T40" s="501"/>
      <c r="U40" s="501"/>
      <c r="V40" s="501"/>
    </row>
    <row r="41" spans="1:22" x14ac:dyDescent="0.35">
      <c r="A41" s="501"/>
      <c r="B41" s="501"/>
      <c r="C41" s="501"/>
      <c r="D41" s="501"/>
      <c r="E41" s="501"/>
      <c r="F41" s="501"/>
      <c r="G41" s="501"/>
      <c r="H41" s="501"/>
      <c r="I41" s="501"/>
      <c r="J41" s="501"/>
      <c r="K41" s="501"/>
      <c r="L41" s="501"/>
      <c r="M41" s="501"/>
      <c r="N41" s="501"/>
      <c r="O41" s="501"/>
      <c r="P41" s="501"/>
      <c r="Q41" s="501"/>
      <c r="R41" s="501"/>
      <c r="S41" s="501"/>
      <c r="T41" s="501"/>
      <c r="U41" s="501"/>
      <c r="V41" s="501"/>
    </row>
    <row r="42" spans="1:22" x14ac:dyDescent="0.35">
      <c r="A42" s="501"/>
      <c r="B42" s="501"/>
      <c r="C42" s="501"/>
      <c r="D42" s="501"/>
      <c r="E42" s="501"/>
      <c r="F42" s="501"/>
      <c r="G42" s="501"/>
      <c r="H42" s="501"/>
      <c r="I42" s="501"/>
      <c r="J42" s="501"/>
      <c r="K42" s="501"/>
      <c r="L42" s="501"/>
      <c r="M42" s="501"/>
      <c r="N42" s="501"/>
      <c r="O42" s="501"/>
      <c r="P42" s="501"/>
      <c r="Q42" s="501"/>
      <c r="R42" s="501"/>
      <c r="S42" s="501"/>
      <c r="T42" s="501"/>
      <c r="U42" s="501"/>
      <c r="V42" s="501"/>
    </row>
    <row r="43" spans="1:22" x14ac:dyDescent="0.35">
      <c r="A43" s="501"/>
      <c r="B43" s="501"/>
      <c r="C43" s="501"/>
      <c r="D43" s="501"/>
      <c r="E43" s="501"/>
      <c r="F43" s="501"/>
      <c r="G43" s="501"/>
      <c r="H43" s="501"/>
      <c r="I43" s="501"/>
      <c r="J43" s="501"/>
      <c r="K43" s="501"/>
      <c r="L43" s="501"/>
      <c r="M43" s="501"/>
      <c r="N43" s="501"/>
      <c r="O43" s="501"/>
      <c r="P43" s="501"/>
      <c r="Q43" s="501"/>
      <c r="R43" s="501"/>
      <c r="S43" s="501"/>
      <c r="T43" s="501"/>
      <c r="U43" s="501"/>
      <c r="V43" s="501"/>
    </row>
    <row r="44" spans="1:22" x14ac:dyDescent="0.35">
      <c r="A44" s="501"/>
      <c r="B44" s="501"/>
      <c r="C44" s="501"/>
      <c r="D44" s="501"/>
      <c r="E44" s="501"/>
      <c r="F44" s="501"/>
      <c r="G44" s="501"/>
      <c r="H44" s="501"/>
      <c r="I44" s="501"/>
      <c r="J44" s="501"/>
      <c r="K44" s="501"/>
      <c r="L44" s="501"/>
      <c r="M44" s="501"/>
      <c r="N44" s="501"/>
      <c r="O44" s="501"/>
      <c r="P44" s="501"/>
      <c r="Q44" s="501"/>
      <c r="R44" s="501"/>
      <c r="S44" s="501"/>
      <c r="T44" s="501"/>
      <c r="U44" s="501"/>
      <c r="V44" s="501"/>
    </row>
    <row r="45" spans="1:22" x14ac:dyDescent="0.35">
      <c r="A45" s="501"/>
      <c r="B45" s="501"/>
      <c r="C45" s="501"/>
      <c r="D45" s="501"/>
      <c r="E45" s="501"/>
      <c r="F45" s="501"/>
      <c r="G45" s="501"/>
      <c r="H45" s="501"/>
      <c r="I45" s="501"/>
      <c r="J45" s="501"/>
      <c r="K45" s="501"/>
      <c r="L45" s="501"/>
      <c r="M45" s="501"/>
      <c r="N45" s="501"/>
      <c r="O45" s="501"/>
      <c r="P45" s="501"/>
      <c r="Q45" s="501"/>
      <c r="R45" s="501"/>
      <c r="S45" s="501"/>
      <c r="T45" s="501"/>
      <c r="U45" s="501"/>
      <c r="V45" s="501"/>
    </row>
    <row r="46" spans="1:22" x14ac:dyDescent="0.35">
      <c r="A46" s="501"/>
      <c r="B46" s="501"/>
      <c r="C46" s="501"/>
      <c r="D46" s="501"/>
      <c r="E46" s="501"/>
      <c r="F46" s="501"/>
      <c r="G46" s="501"/>
      <c r="H46" s="501"/>
      <c r="I46" s="501"/>
      <c r="J46" s="501"/>
      <c r="K46" s="501"/>
      <c r="L46" s="501"/>
      <c r="M46" s="501"/>
      <c r="N46" s="501"/>
      <c r="O46" s="501"/>
      <c r="P46" s="501"/>
      <c r="Q46" s="501"/>
      <c r="R46" s="501"/>
      <c r="S46" s="501"/>
      <c r="T46" s="501"/>
      <c r="U46" s="501"/>
      <c r="V46" s="501"/>
    </row>
    <row r="47" spans="1:22" x14ac:dyDescent="0.35">
      <c r="A47" s="501"/>
      <c r="B47" s="501"/>
      <c r="C47" s="501"/>
      <c r="D47" s="501"/>
      <c r="E47" s="501"/>
      <c r="F47" s="501"/>
      <c r="G47" s="501"/>
      <c r="H47" s="501"/>
      <c r="I47" s="501"/>
      <c r="J47" s="501"/>
      <c r="K47" s="501"/>
      <c r="L47" s="501"/>
      <c r="M47" s="501"/>
      <c r="N47" s="501"/>
      <c r="O47" s="501"/>
      <c r="P47" s="501"/>
      <c r="Q47" s="501"/>
      <c r="R47" s="501"/>
      <c r="S47" s="501"/>
      <c r="T47" s="501"/>
      <c r="U47" s="501"/>
      <c r="V47" s="501"/>
    </row>
    <row r="48" spans="1:22" x14ac:dyDescent="0.35">
      <c r="A48" s="501"/>
      <c r="B48" s="501"/>
      <c r="C48" s="501"/>
      <c r="D48" s="501"/>
      <c r="E48" s="501"/>
      <c r="F48" s="501"/>
      <c r="G48" s="501"/>
      <c r="H48" s="501"/>
      <c r="I48" s="501"/>
      <c r="J48" s="501"/>
      <c r="K48" s="501"/>
      <c r="L48" s="501"/>
      <c r="M48" s="501"/>
      <c r="N48" s="501"/>
      <c r="O48" s="501"/>
      <c r="P48" s="501"/>
      <c r="Q48" s="501"/>
      <c r="R48" s="501"/>
      <c r="S48" s="501"/>
      <c r="T48" s="501"/>
      <c r="U48" s="501"/>
      <c r="V48" s="501"/>
    </row>
    <row r="49" spans="1:22" x14ac:dyDescent="0.35">
      <c r="A49" s="501"/>
      <c r="B49" s="501"/>
      <c r="C49" s="501"/>
      <c r="D49" s="501"/>
      <c r="E49" s="501"/>
      <c r="F49" s="501"/>
      <c r="G49" s="501"/>
      <c r="H49" s="501"/>
      <c r="I49" s="501"/>
      <c r="J49" s="501"/>
      <c r="K49" s="501"/>
      <c r="L49" s="501"/>
      <c r="M49" s="501"/>
      <c r="N49" s="501"/>
      <c r="O49" s="501"/>
      <c r="P49" s="501"/>
      <c r="Q49" s="501"/>
      <c r="R49" s="501"/>
      <c r="S49" s="501"/>
      <c r="T49" s="501"/>
      <c r="U49" s="501"/>
      <c r="V49" s="501"/>
    </row>
    <row r="50" spans="1:22" x14ac:dyDescent="0.35">
      <c r="A50" s="501"/>
      <c r="B50" s="501"/>
      <c r="C50" s="501"/>
      <c r="D50" s="501"/>
      <c r="E50" s="501"/>
      <c r="F50" s="501"/>
      <c r="G50" s="501"/>
      <c r="H50" s="501"/>
      <c r="I50" s="501"/>
      <c r="J50" s="501"/>
      <c r="K50" s="501"/>
      <c r="L50" s="501"/>
      <c r="M50" s="501"/>
      <c r="N50" s="501"/>
      <c r="O50" s="501"/>
      <c r="P50" s="501"/>
      <c r="Q50" s="501"/>
      <c r="R50" s="501"/>
      <c r="S50" s="501"/>
      <c r="T50" s="501"/>
      <c r="U50" s="501"/>
      <c r="V50" s="501"/>
    </row>
    <row r="51" spans="1:22" x14ac:dyDescent="0.35">
      <c r="A51" s="501"/>
      <c r="B51" s="501"/>
      <c r="C51" s="501"/>
      <c r="D51" s="501"/>
      <c r="E51" s="501"/>
      <c r="F51" s="501"/>
      <c r="G51" s="501"/>
      <c r="H51" s="501"/>
      <c r="I51" s="501"/>
      <c r="J51" s="501"/>
      <c r="K51" s="501"/>
      <c r="L51" s="501"/>
      <c r="M51" s="501"/>
      <c r="N51" s="501"/>
      <c r="O51" s="501"/>
      <c r="P51" s="501"/>
      <c r="Q51" s="501"/>
      <c r="R51" s="501"/>
      <c r="S51" s="501"/>
      <c r="T51" s="501"/>
      <c r="U51" s="501"/>
      <c r="V51" s="501"/>
    </row>
    <row r="52" spans="1:22" x14ac:dyDescent="0.35">
      <c r="A52" s="501"/>
      <c r="B52" s="501"/>
      <c r="C52" s="501"/>
      <c r="D52" s="501"/>
      <c r="E52" s="501"/>
      <c r="F52" s="501"/>
      <c r="G52" s="501"/>
      <c r="H52" s="501"/>
      <c r="I52" s="501"/>
      <c r="J52" s="501"/>
      <c r="K52" s="501"/>
      <c r="L52" s="501"/>
      <c r="M52" s="501"/>
      <c r="N52" s="501"/>
      <c r="O52" s="501"/>
      <c r="P52" s="501"/>
      <c r="Q52" s="501"/>
      <c r="R52" s="501"/>
      <c r="S52" s="501"/>
      <c r="T52" s="501"/>
      <c r="U52" s="501"/>
      <c r="V52" s="501"/>
    </row>
    <row r="53" spans="1:22" x14ac:dyDescent="0.35">
      <c r="A53" s="501"/>
      <c r="B53" s="501"/>
      <c r="C53" s="501"/>
      <c r="D53" s="501"/>
      <c r="E53" s="501"/>
      <c r="F53" s="501"/>
      <c r="G53" s="501"/>
      <c r="H53" s="501"/>
      <c r="I53" s="501"/>
      <c r="J53" s="501"/>
      <c r="K53" s="501"/>
      <c r="L53" s="501"/>
      <c r="M53" s="501"/>
      <c r="N53" s="501"/>
      <c r="O53" s="501"/>
      <c r="P53" s="501"/>
      <c r="Q53" s="501"/>
      <c r="R53" s="501"/>
      <c r="S53" s="501"/>
      <c r="T53" s="501"/>
      <c r="U53" s="501"/>
      <c r="V53" s="501"/>
    </row>
    <row r="54" spans="1:22" x14ac:dyDescent="0.35">
      <c r="A54" s="501"/>
      <c r="B54" s="501"/>
      <c r="C54" s="501"/>
      <c r="D54" s="501"/>
      <c r="E54" s="501"/>
      <c r="F54" s="501"/>
      <c r="G54" s="501"/>
      <c r="H54" s="501"/>
      <c r="I54" s="501"/>
      <c r="J54" s="501"/>
      <c r="K54" s="501"/>
      <c r="L54" s="501"/>
      <c r="M54" s="501"/>
      <c r="N54" s="501"/>
      <c r="O54" s="501"/>
      <c r="P54" s="501"/>
      <c r="Q54" s="501"/>
      <c r="R54" s="501"/>
      <c r="S54" s="501"/>
      <c r="T54" s="501"/>
      <c r="U54" s="501"/>
      <c r="V54" s="501"/>
    </row>
    <row r="55" spans="1:22" x14ac:dyDescent="0.35">
      <c r="A55" s="501"/>
      <c r="B55" s="501"/>
      <c r="C55" s="501"/>
      <c r="D55" s="501"/>
      <c r="E55" s="501"/>
      <c r="F55" s="501"/>
      <c r="G55" s="501"/>
      <c r="H55" s="501"/>
      <c r="I55" s="501"/>
      <c r="J55" s="501"/>
      <c r="K55" s="501"/>
      <c r="L55" s="501"/>
      <c r="M55" s="501"/>
      <c r="N55" s="501"/>
      <c r="O55" s="501"/>
      <c r="P55" s="501"/>
      <c r="Q55" s="501"/>
      <c r="R55" s="501"/>
      <c r="S55" s="501"/>
      <c r="T55" s="501"/>
      <c r="U55" s="501"/>
      <c r="V55" s="501"/>
    </row>
    <row r="56" spans="1:22" x14ac:dyDescent="0.35">
      <c r="A56" s="501"/>
      <c r="B56" s="501"/>
      <c r="C56" s="501"/>
      <c r="D56" s="501"/>
      <c r="E56" s="501"/>
      <c r="F56" s="501"/>
      <c r="G56" s="501"/>
      <c r="H56" s="501"/>
      <c r="I56" s="501"/>
      <c r="J56" s="501"/>
      <c r="K56" s="501"/>
      <c r="L56" s="501"/>
      <c r="M56" s="501"/>
      <c r="N56" s="501"/>
      <c r="O56" s="501"/>
      <c r="P56" s="501"/>
      <c r="Q56" s="501"/>
      <c r="R56" s="501"/>
      <c r="S56" s="501"/>
      <c r="T56" s="501"/>
      <c r="U56" s="501"/>
      <c r="V56" s="501"/>
    </row>
    <row r="57" spans="1:22" x14ac:dyDescent="0.35">
      <c r="A57" s="501"/>
      <c r="B57" s="501"/>
      <c r="C57" s="501"/>
      <c r="D57" s="501"/>
      <c r="E57" s="501"/>
      <c r="F57" s="501"/>
      <c r="G57" s="501"/>
      <c r="H57" s="501"/>
      <c r="I57" s="501"/>
      <c r="J57" s="501"/>
      <c r="K57" s="501"/>
      <c r="L57" s="501"/>
      <c r="M57" s="501"/>
      <c r="N57" s="501"/>
      <c r="O57" s="501"/>
      <c r="P57" s="501"/>
      <c r="Q57" s="501"/>
      <c r="R57" s="501"/>
      <c r="S57" s="501"/>
      <c r="T57" s="501"/>
      <c r="U57" s="501"/>
      <c r="V57" s="501"/>
    </row>
    <row r="58" spans="1:22" x14ac:dyDescent="0.35">
      <c r="A58" s="501"/>
      <c r="B58" s="501"/>
      <c r="C58" s="501"/>
      <c r="D58" s="501"/>
      <c r="E58" s="501"/>
      <c r="F58" s="501"/>
      <c r="G58" s="501"/>
      <c r="H58" s="501"/>
      <c r="I58" s="501"/>
      <c r="J58" s="501"/>
      <c r="K58" s="501"/>
      <c r="L58" s="501"/>
      <c r="M58" s="501"/>
      <c r="N58" s="501"/>
      <c r="O58" s="501"/>
      <c r="P58" s="501"/>
      <c r="Q58" s="501"/>
      <c r="R58" s="501"/>
      <c r="S58" s="501"/>
      <c r="T58" s="501"/>
      <c r="U58" s="501"/>
      <c r="V58" s="501"/>
    </row>
    <row r="59" spans="1:22" x14ac:dyDescent="0.35">
      <c r="A59" s="501"/>
      <c r="B59" s="501"/>
      <c r="C59" s="501"/>
      <c r="D59" s="501"/>
      <c r="E59" s="501"/>
      <c r="F59" s="501"/>
      <c r="G59" s="501"/>
      <c r="H59" s="501"/>
      <c r="I59" s="501"/>
      <c r="J59" s="501"/>
      <c r="K59" s="501"/>
      <c r="L59" s="501"/>
      <c r="M59" s="501"/>
      <c r="N59" s="501"/>
      <c r="O59" s="501"/>
      <c r="P59" s="501"/>
      <c r="Q59" s="501"/>
      <c r="R59" s="501"/>
      <c r="S59" s="501"/>
      <c r="T59" s="501"/>
      <c r="U59" s="501"/>
      <c r="V59" s="501"/>
    </row>
    <row r="60" spans="1:22" x14ac:dyDescent="0.35">
      <c r="A60" s="501"/>
      <c r="B60" s="501"/>
      <c r="C60" s="501"/>
      <c r="D60" s="501"/>
      <c r="E60" s="501"/>
      <c r="F60" s="501"/>
      <c r="G60" s="501"/>
      <c r="H60" s="501"/>
      <c r="I60" s="501"/>
      <c r="J60" s="501"/>
      <c r="K60" s="501"/>
      <c r="L60" s="501"/>
      <c r="M60" s="501"/>
      <c r="N60" s="501"/>
      <c r="O60" s="501"/>
      <c r="P60" s="501"/>
      <c r="Q60" s="501"/>
      <c r="R60" s="501"/>
      <c r="S60" s="501"/>
      <c r="T60" s="501"/>
      <c r="U60" s="501"/>
      <c r="V60" s="501"/>
    </row>
    <row r="61" spans="1:22" x14ac:dyDescent="0.35">
      <c r="A61" s="501"/>
      <c r="B61" s="501"/>
      <c r="C61" s="501"/>
      <c r="D61" s="501"/>
      <c r="E61" s="501"/>
      <c r="F61" s="501"/>
      <c r="G61" s="501"/>
      <c r="H61" s="501"/>
      <c r="I61" s="501"/>
      <c r="J61" s="501"/>
      <c r="K61" s="501"/>
      <c r="L61" s="501"/>
      <c r="M61" s="501"/>
      <c r="N61" s="501"/>
      <c r="O61" s="501"/>
      <c r="P61" s="501"/>
      <c r="Q61" s="501"/>
      <c r="R61" s="501"/>
      <c r="S61" s="501"/>
      <c r="T61" s="501"/>
      <c r="U61" s="501"/>
      <c r="V61" s="501"/>
    </row>
    <row r="62" spans="1:22" x14ac:dyDescent="0.35">
      <c r="A62" s="501"/>
      <c r="B62" s="501"/>
      <c r="C62" s="501"/>
      <c r="D62" s="501"/>
      <c r="E62" s="501"/>
      <c r="F62" s="501"/>
      <c r="G62" s="501"/>
      <c r="H62" s="501"/>
      <c r="I62" s="501"/>
      <c r="J62" s="501"/>
      <c r="K62" s="501"/>
      <c r="L62" s="501"/>
      <c r="M62" s="501"/>
      <c r="N62" s="501"/>
      <c r="O62" s="501"/>
      <c r="P62" s="501"/>
      <c r="Q62" s="501"/>
      <c r="R62" s="501"/>
      <c r="S62" s="501"/>
      <c r="T62" s="501"/>
      <c r="U62" s="501"/>
      <c r="V62" s="501"/>
    </row>
    <row r="63" spans="1:22" x14ac:dyDescent="0.35">
      <c r="A63" s="501"/>
      <c r="B63" s="501"/>
      <c r="C63" s="501"/>
      <c r="D63" s="501"/>
      <c r="E63" s="501"/>
      <c r="F63" s="501"/>
      <c r="G63" s="501"/>
      <c r="H63" s="501"/>
      <c r="I63" s="501"/>
      <c r="J63" s="501"/>
      <c r="K63" s="501"/>
      <c r="L63" s="501"/>
      <c r="M63" s="501"/>
      <c r="N63" s="501"/>
      <c r="O63" s="501"/>
      <c r="P63" s="501"/>
      <c r="Q63" s="501"/>
      <c r="R63" s="501"/>
      <c r="S63" s="501"/>
      <c r="T63" s="501"/>
      <c r="U63" s="501"/>
      <c r="V63" s="501"/>
    </row>
    <row r="64" spans="1:22" x14ac:dyDescent="0.35">
      <c r="A64" s="501"/>
      <c r="B64" s="501"/>
      <c r="C64" s="501"/>
      <c r="D64" s="501"/>
      <c r="E64" s="501"/>
      <c r="F64" s="501"/>
      <c r="G64" s="501"/>
      <c r="H64" s="501"/>
      <c r="I64" s="501"/>
      <c r="J64" s="501"/>
      <c r="K64" s="501"/>
      <c r="L64" s="501"/>
      <c r="M64" s="501"/>
      <c r="N64" s="501"/>
      <c r="O64" s="501"/>
      <c r="P64" s="501"/>
      <c r="Q64" s="501"/>
      <c r="R64" s="501"/>
      <c r="S64" s="501"/>
      <c r="T64" s="501"/>
      <c r="U64" s="501"/>
      <c r="V64" s="501"/>
    </row>
    <row r="65" spans="1:22" x14ac:dyDescent="0.35">
      <c r="A65" s="501"/>
      <c r="B65" s="501"/>
      <c r="C65" s="501"/>
      <c r="D65" s="501"/>
      <c r="E65" s="501"/>
      <c r="F65" s="501"/>
      <c r="G65" s="501"/>
      <c r="H65" s="501"/>
      <c r="I65" s="501"/>
      <c r="J65" s="501"/>
      <c r="K65" s="501"/>
      <c r="L65" s="501"/>
      <c r="M65" s="501"/>
      <c r="N65" s="501"/>
      <c r="O65" s="501"/>
      <c r="P65" s="501"/>
      <c r="Q65" s="501"/>
      <c r="R65" s="501"/>
      <c r="S65" s="501"/>
      <c r="T65" s="501"/>
      <c r="U65" s="501"/>
      <c r="V65" s="501"/>
    </row>
    <row r="66" spans="1:22" x14ac:dyDescent="0.35">
      <c r="A66" s="501"/>
      <c r="B66" s="501"/>
      <c r="C66" s="501"/>
      <c r="D66" s="501"/>
      <c r="E66" s="501"/>
      <c r="F66" s="501"/>
      <c r="G66" s="501"/>
      <c r="H66" s="501"/>
      <c r="I66" s="501"/>
      <c r="J66" s="501"/>
      <c r="K66" s="501"/>
      <c r="L66" s="501"/>
      <c r="M66" s="501"/>
      <c r="N66" s="501"/>
      <c r="O66" s="501"/>
      <c r="P66" s="501"/>
      <c r="Q66" s="501"/>
      <c r="R66" s="501"/>
      <c r="S66" s="501"/>
      <c r="T66" s="501"/>
      <c r="U66" s="501"/>
      <c r="V66" s="501"/>
    </row>
    <row r="67" spans="1:22" x14ac:dyDescent="0.35">
      <c r="A67" s="501"/>
      <c r="B67" s="501"/>
      <c r="C67" s="501"/>
      <c r="D67" s="501"/>
      <c r="E67" s="501"/>
      <c r="F67" s="501"/>
      <c r="G67" s="501"/>
      <c r="H67" s="501"/>
      <c r="I67" s="501"/>
      <c r="J67" s="501"/>
      <c r="K67" s="501"/>
      <c r="L67" s="501"/>
      <c r="M67" s="501"/>
      <c r="N67" s="501"/>
      <c r="O67" s="501"/>
      <c r="P67" s="501"/>
      <c r="Q67" s="501"/>
      <c r="R67" s="501"/>
      <c r="S67" s="501"/>
      <c r="T67" s="501"/>
      <c r="U67" s="501"/>
      <c r="V67" s="501"/>
    </row>
    <row r="68" spans="1:22" x14ac:dyDescent="0.35">
      <c r="A68" s="501"/>
      <c r="B68" s="501"/>
      <c r="C68" s="501"/>
      <c r="D68" s="501"/>
      <c r="E68" s="501"/>
      <c r="F68" s="501"/>
      <c r="G68" s="501"/>
      <c r="H68" s="501"/>
      <c r="I68" s="501"/>
      <c r="J68" s="501"/>
      <c r="K68" s="501"/>
      <c r="L68" s="501"/>
      <c r="M68" s="501"/>
      <c r="N68" s="501"/>
      <c r="O68" s="501"/>
      <c r="P68" s="501"/>
      <c r="Q68" s="501"/>
      <c r="R68" s="501"/>
      <c r="S68" s="501"/>
      <c r="T68" s="501"/>
      <c r="U68" s="501"/>
      <c r="V68" s="501"/>
    </row>
    <row r="69" spans="1:22" x14ac:dyDescent="0.35">
      <c r="A69" s="501"/>
      <c r="B69" s="501"/>
      <c r="C69" s="501"/>
      <c r="D69" s="501"/>
      <c r="E69" s="501"/>
      <c r="F69" s="501"/>
      <c r="G69" s="501"/>
      <c r="H69" s="501"/>
      <c r="I69" s="501"/>
      <c r="J69" s="501"/>
      <c r="K69" s="501"/>
      <c r="L69" s="501"/>
      <c r="M69" s="501"/>
      <c r="N69" s="501"/>
      <c r="O69" s="501"/>
      <c r="P69" s="501"/>
      <c r="Q69" s="501"/>
      <c r="R69" s="501"/>
      <c r="S69" s="501"/>
      <c r="T69" s="501"/>
      <c r="U69" s="501"/>
      <c r="V69" s="501"/>
    </row>
    <row r="70" spans="1:22" x14ac:dyDescent="0.35">
      <c r="A70" s="501"/>
      <c r="B70" s="501"/>
      <c r="C70" s="501"/>
      <c r="D70" s="501"/>
      <c r="E70" s="501"/>
      <c r="F70" s="501"/>
      <c r="G70" s="501"/>
      <c r="H70" s="501"/>
      <c r="I70" s="501"/>
      <c r="J70" s="501"/>
      <c r="K70" s="501"/>
      <c r="L70" s="501"/>
      <c r="M70" s="501"/>
      <c r="N70" s="501"/>
      <c r="O70" s="501"/>
      <c r="P70" s="501"/>
      <c r="Q70" s="501"/>
      <c r="R70" s="501"/>
      <c r="S70" s="501"/>
      <c r="T70" s="501"/>
      <c r="U70" s="501"/>
      <c r="V70" s="501"/>
    </row>
    <row r="71" spans="1:22" x14ac:dyDescent="0.35">
      <c r="A71" s="501"/>
      <c r="B71" s="501"/>
      <c r="C71" s="501"/>
      <c r="D71" s="501"/>
      <c r="E71" s="501"/>
      <c r="F71" s="501"/>
      <c r="G71" s="501"/>
      <c r="H71" s="501"/>
      <c r="I71" s="501"/>
      <c r="J71" s="501"/>
      <c r="K71" s="501"/>
      <c r="L71" s="501"/>
      <c r="M71" s="501"/>
      <c r="N71" s="501"/>
      <c r="O71" s="501"/>
      <c r="P71" s="501"/>
      <c r="Q71" s="501"/>
      <c r="R71" s="501"/>
      <c r="S71" s="501"/>
      <c r="T71" s="501"/>
      <c r="U71" s="501"/>
      <c r="V71" s="501"/>
    </row>
    <row r="72" spans="1:22" x14ac:dyDescent="0.35">
      <c r="A72" s="501"/>
      <c r="B72" s="501"/>
      <c r="C72" s="501"/>
      <c r="D72" s="501"/>
      <c r="E72" s="501"/>
      <c r="F72" s="501"/>
      <c r="G72" s="501"/>
      <c r="H72" s="501"/>
      <c r="I72" s="501"/>
      <c r="J72" s="501"/>
      <c r="K72" s="501"/>
      <c r="L72" s="501"/>
      <c r="M72" s="501"/>
      <c r="N72" s="501"/>
      <c r="O72" s="501"/>
      <c r="P72" s="501"/>
      <c r="Q72" s="501"/>
      <c r="R72" s="501"/>
      <c r="S72" s="501"/>
      <c r="T72" s="501"/>
      <c r="U72" s="501"/>
      <c r="V72" s="501"/>
    </row>
    <row r="73" spans="1:22" x14ac:dyDescent="0.35">
      <c r="A73" s="501"/>
      <c r="B73" s="501"/>
      <c r="C73" s="501"/>
      <c r="D73" s="501"/>
      <c r="E73" s="501"/>
      <c r="F73" s="501"/>
      <c r="G73" s="501"/>
      <c r="H73" s="501"/>
      <c r="I73" s="501"/>
      <c r="J73" s="501"/>
      <c r="K73" s="501"/>
      <c r="L73" s="501"/>
      <c r="M73" s="501"/>
      <c r="N73" s="501"/>
      <c r="O73" s="501"/>
      <c r="P73" s="501"/>
      <c r="Q73" s="501"/>
      <c r="R73" s="501"/>
      <c r="S73" s="501"/>
      <c r="T73" s="501"/>
      <c r="U73" s="501"/>
      <c r="V73" s="501"/>
    </row>
    <row r="74" spans="1:22" x14ac:dyDescent="0.35">
      <c r="A74" s="501"/>
      <c r="B74" s="501"/>
      <c r="C74" s="501"/>
      <c r="D74" s="501"/>
      <c r="E74" s="501"/>
      <c r="F74" s="501"/>
      <c r="G74" s="501"/>
      <c r="H74" s="501"/>
      <c r="I74" s="501"/>
      <c r="J74" s="501"/>
      <c r="K74" s="501"/>
      <c r="L74" s="501"/>
      <c r="M74" s="501"/>
      <c r="N74" s="501"/>
      <c r="O74" s="501"/>
      <c r="P74" s="501"/>
      <c r="Q74" s="501"/>
      <c r="R74" s="501"/>
      <c r="S74" s="501"/>
      <c r="T74" s="501"/>
      <c r="U74" s="501"/>
      <c r="V74" s="501"/>
    </row>
    <row r="75" spans="1:22" x14ac:dyDescent="0.35">
      <c r="A75" s="501"/>
      <c r="B75" s="501"/>
      <c r="C75" s="501"/>
      <c r="D75" s="501"/>
      <c r="E75" s="501"/>
      <c r="F75" s="501"/>
      <c r="G75" s="501"/>
      <c r="H75" s="501"/>
      <c r="I75" s="501"/>
      <c r="J75" s="501"/>
      <c r="K75" s="501"/>
      <c r="L75" s="501"/>
      <c r="M75" s="501"/>
      <c r="N75" s="501"/>
      <c r="O75" s="501"/>
      <c r="P75" s="501"/>
      <c r="Q75" s="501"/>
      <c r="R75" s="501"/>
      <c r="S75" s="501"/>
      <c r="T75" s="501"/>
      <c r="U75" s="501"/>
      <c r="V75" s="501"/>
    </row>
    <row r="76" spans="1:22" x14ac:dyDescent="0.35">
      <c r="A76" s="501"/>
      <c r="B76" s="501"/>
      <c r="C76" s="501"/>
      <c r="D76" s="501"/>
      <c r="E76" s="501"/>
      <c r="F76" s="501"/>
      <c r="G76" s="501"/>
      <c r="H76" s="501"/>
      <c r="I76" s="501"/>
      <c r="J76" s="501"/>
      <c r="K76" s="501"/>
      <c r="L76" s="501"/>
      <c r="M76" s="501"/>
      <c r="N76" s="501"/>
      <c r="O76" s="501"/>
      <c r="P76" s="501"/>
      <c r="Q76" s="501"/>
      <c r="R76" s="501"/>
      <c r="S76" s="501"/>
      <c r="T76" s="501"/>
      <c r="U76" s="501"/>
      <c r="V76" s="501"/>
    </row>
    <row r="77" spans="1:22" x14ac:dyDescent="0.35">
      <c r="A77" s="501"/>
      <c r="B77" s="501"/>
      <c r="C77" s="501"/>
      <c r="D77" s="501"/>
      <c r="E77" s="501"/>
      <c r="F77" s="501"/>
      <c r="G77" s="501"/>
      <c r="H77" s="501"/>
      <c r="I77" s="501"/>
      <c r="J77" s="501"/>
      <c r="K77" s="501"/>
      <c r="L77" s="501"/>
      <c r="M77" s="501"/>
      <c r="N77" s="501"/>
      <c r="O77" s="501"/>
      <c r="P77" s="501"/>
      <c r="Q77" s="501"/>
      <c r="R77" s="501"/>
      <c r="S77" s="501"/>
      <c r="T77" s="501"/>
      <c r="U77" s="501"/>
      <c r="V77" s="501"/>
    </row>
    <row r="78" spans="1:22" x14ac:dyDescent="0.35">
      <c r="A78" s="501"/>
      <c r="B78" s="501"/>
      <c r="C78" s="501"/>
      <c r="D78" s="501"/>
      <c r="E78" s="501"/>
      <c r="F78" s="501"/>
      <c r="G78" s="501"/>
      <c r="H78" s="501"/>
      <c r="I78" s="501"/>
      <c r="J78" s="501"/>
      <c r="K78" s="501"/>
      <c r="L78" s="501"/>
      <c r="M78" s="501"/>
      <c r="N78" s="501"/>
      <c r="O78" s="501"/>
      <c r="P78" s="501"/>
      <c r="Q78" s="501"/>
      <c r="R78" s="501"/>
      <c r="S78" s="501"/>
      <c r="T78" s="501"/>
      <c r="U78" s="501"/>
      <c r="V78" s="501"/>
    </row>
    <row r="79" spans="1:22" x14ac:dyDescent="0.35">
      <c r="A79" s="501"/>
      <c r="B79" s="501"/>
      <c r="C79" s="501"/>
      <c r="D79" s="501"/>
      <c r="E79" s="501"/>
      <c r="F79" s="501"/>
      <c r="G79" s="501"/>
      <c r="H79" s="501"/>
      <c r="I79" s="501"/>
      <c r="J79" s="501"/>
      <c r="K79" s="501"/>
      <c r="L79" s="501"/>
      <c r="M79" s="501"/>
      <c r="N79" s="501"/>
      <c r="O79" s="501"/>
      <c r="P79" s="501"/>
      <c r="Q79" s="501"/>
      <c r="R79" s="501"/>
      <c r="S79" s="501"/>
      <c r="T79" s="501"/>
      <c r="U79" s="501"/>
      <c r="V79" s="501"/>
    </row>
    <row r="80" spans="1:22" x14ac:dyDescent="0.35">
      <c r="A80" s="501"/>
      <c r="B80" s="501"/>
      <c r="C80" s="501"/>
      <c r="D80" s="501"/>
      <c r="E80" s="501"/>
      <c r="F80" s="501"/>
      <c r="G80" s="501"/>
      <c r="H80" s="501"/>
      <c r="I80" s="501"/>
      <c r="J80" s="501"/>
      <c r="K80" s="501"/>
      <c r="L80" s="501"/>
      <c r="M80" s="501"/>
      <c r="N80" s="501"/>
      <c r="O80" s="501"/>
      <c r="P80" s="501"/>
      <c r="Q80" s="501"/>
      <c r="R80" s="501"/>
      <c r="S80" s="501"/>
      <c r="T80" s="501"/>
      <c r="U80" s="501"/>
      <c r="V80" s="501"/>
    </row>
    <row r="81" spans="1:22" x14ac:dyDescent="0.35">
      <c r="A81" s="501"/>
      <c r="B81" s="501"/>
      <c r="C81" s="501"/>
      <c r="D81" s="501"/>
      <c r="E81" s="501"/>
      <c r="F81" s="501"/>
      <c r="G81" s="501"/>
      <c r="H81" s="501"/>
      <c r="I81" s="501"/>
      <c r="J81" s="501"/>
      <c r="K81" s="501"/>
      <c r="L81" s="501"/>
      <c r="M81" s="501"/>
      <c r="N81" s="501"/>
      <c r="O81" s="501"/>
      <c r="P81" s="501"/>
      <c r="Q81" s="501"/>
      <c r="R81" s="501"/>
      <c r="S81" s="501"/>
      <c r="T81" s="501"/>
      <c r="U81" s="501"/>
      <c r="V81" s="501"/>
    </row>
    <row r="82" spans="1:22" x14ac:dyDescent="0.35">
      <c r="A82" s="501"/>
      <c r="B82" s="501"/>
      <c r="C82" s="501"/>
      <c r="D82" s="501"/>
      <c r="E82" s="501"/>
      <c r="F82" s="501"/>
      <c r="G82" s="501"/>
      <c r="H82" s="501"/>
      <c r="I82" s="501"/>
      <c r="J82" s="501"/>
      <c r="K82" s="501"/>
      <c r="L82" s="501"/>
      <c r="M82" s="501"/>
      <c r="N82" s="501"/>
      <c r="O82" s="501"/>
      <c r="P82" s="501"/>
      <c r="Q82" s="501"/>
      <c r="R82" s="501"/>
      <c r="S82" s="501"/>
      <c r="T82" s="501"/>
      <c r="U82" s="501"/>
      <c r="V82" s="501"/>
    </row>
    <row r="83" spans="1:22" x14ac:dyDescent="0.35">
      <c r="A83" s="501"/>
      <c r="B83" s="501"/>
      <c r="C83" s="501"/>
      <c r="D83" s="501"/>
      <c r="E83" s="501"/>
      <c r="F83" s="501"/>
      <c r="G83" s="501"/>
      <c r="H83" s="501"/>
      <c r="I83" s="501"/>
      <c r="J83" s="501"/>
      <c r="K83" s="501"/>
      <c r="L83" s="501"/>
      <c r="M83" s="501"/>
      <c r="N83" s="501"/>
      <c r="O83" s="501"/>
      <c r="P83" s="501"/>
      <c r="Q83" s="501"/>
      <c r="R83" s="501"/>
      <c r="S83" s="501"/>
      <c r="T83" s="501"/>
      <c r="U83" s="501"/>
      <c r="V83" s="501"/>
    </row>
    <row r="84" spans="1:22" x14ac:dyDescent="0.35">
      <c r="A84" s="501"/>
      <c r="B84" s="501"/>
      <c r="C84" s="501"/>
      <c r="D84" s="501"/>
      <c r="E84" s="501"/>
      <c r="F84" s="501"/>
      <c r="G84" s="501"/>
      <c r="H84" s="501"/>
      <c r="I84" s="501"/>
      <c r="J84" s="501"/>
      <c r="K84" s="501"/>
      <c r="L84" s="501"/>
      <c r="M84" s="501"/>
      <c r="N84" s="501"/>
      <c r="O84" s="501"/>
      <c r="P84" s="501"/>
      <c r="Q84" s="501"/>
      <c r="R84" s="501"/>
      <c r="S84" s="501"/>
      <c r="T84" s="501"/>
      <c r="U84" s="501"/>
      <c r="V84" s="501"/>
    </row>
    <row r="85" spans="1:22" x14ac:dyDescent="0.35">
      <c r="A85" s="501"/>
      <c r="B85" s="501"/>
      <c r="C85" s="501"/>
      <c r="D85" s="501"/>
      <c r="E85" s="501"/>
      <c r="F85" s="501"/>
      <c r="G85" s="501"/>
      <c r="H85" s="501"/>
      <c r="I85" s="501"/>
      <c r="J85" s="501"/>
      <c r="K85" s="501"/>
      <c r="L85" s="501"/>
      <c r="M85" s="501"/>
      <c r="N85" s="501"/>
      <c r="O85" s="501"/>
      <c r="P85" s="501"/>
      <c r="Q85" s="501"/>
      <c r="R85" s="501"/>
      <c r="S85" s="501"/>
      <c r="T85" s="501"/>
      <c r="U85" s="501"/>
      <c r="V85" s="501"/>
    </row>
    <row r="86" spans="1:22" x14ac:dyDescent="0.35">
      <c r="A86" s="501"/>
      <c r="B86" s="501"/>
      <c r="C86" s="501"/>
      <c r="D86" s="501"/>
      <c r="E86" s="501"/>
      <c r="F86" s="501"/>
      <c r="G86" s="501"/>
      <c r="H86" s="501"/>
      <c r="I86" s="501"/>
      <c r="J86" s="501"/>
      <c r="K86" s="501"/>
      <c r="L86" s="501"/>
      <c r="M86" s="501"/>
      <c r="N86" s="501"/>
      <c r="O86" s="501"/>
      <c r="P86" s="501"/>
      <c r="Q86" s="501"/>
      <c r="R86" s="501"/>
      <c r="S86" s="501"/>
      <c r="T86" s="501"/>
      <c r="U86" s="501"/>
      <c r="V86" s="501"/>
    </row>
    <row r="87" spans="1:22" x14ac:dyDescent="0.35">
      <c r="A87" s="501"/>
      <c r="B87" s="501"/>
      <c r="C87" s="501"/>
      <c r="D87" s="501"/>
      <c r="E87" s="501"/>
      <c r="F87" s="501"/>
      <c r="G87" s="501"/>
      <c r="H87" s="501"/>
      <c r="I87" s="501"/>
      <c r="J87" s="501"/>
      <c r="K87" s="501"/>
      <c r="L87" s="501"/>
      <c r="M87" s="501"/>
      <c r="N87" s="501"/>
      <c r="O87" s="501"/>
      <c r="P87" s="501"/>
      <c r="Q87" s="501"/>
      <c r="R87" s="501"/>
      <c r="S87" s="501"/>
      <c r="T87" s="501"/>
      <c r="U87" s="501"/>
      <c r="V87" s="501"/>
    </row>
    <row r="88" spans="1:22" x14ac:dyDescent="0.35">
      <c r="A88" s="501"/>
      <c r="B88" s="501"/>
      <c r="C88" s="501"/>
      <c r="D88" s="501"/>
      <c r="E88" s="501"/>
      <c r="F88" s="501"/>
      <c r="G88" s="501"/>
      <c r="H88" s="501"/>
      <c r="I88" s="501"/>
      <c r="J88" s="501"/>
      <c r="K88" s="501"/>
      <c r="L88" s="501"/>
      <c r="M88" s="501"/>
      <c r="N88" s="501"/>
      <c r="O88" s="501"/>
      <c r="P88" s="501"/>
      <c r="Q88" s="501"/>
      <c r="R88" s="501"/>
      <c r="S88" s="501"/>
      <c r="T88" s="501"/>
      <c r="U88" s="501"/>
      <c r="V88" s="501"/>
    </row>
    <row r="89" spans="1:22" x14ac:dyDescent="0.35">
      <c r="A89" s="501"/>
      <c r="B89" s="501"/>
      <c r="C89" s="501"/>
      <c r="D89" s="501"/>
      <c r="E89" s="501"/>
      <c r="F89" s="501"/>
      <c r="G89" s="501"/>
      <c r="H89" s="501"/>
      <c r="I89" s="501"/>
      <c r="J89" s="501"/>
      <c r="K89" s="501"/>
      <c r="L89" s="501"/>
      <c r="M89" s="501"/>
      <c r="N89" s="501"/>
      <c r="O89" s="501"/>
      <c r="P89" s="501"/>
      <c r="Q89" s="501"/>
      <c r="R89" s="501"/>
      <c r="S89" s="501"/>
      <c r="T89" s="501"/>
      <c r="U89" s="501"/>
      <c r="V89" s="501"/>
    </row>
    <row r="90" spans="1:22" x14ac:dyDescent="0.35">
      <c r="A90" s="501"/>
      <c r="B90" s="501"/>
      <c r="C90" s="501"/>
      <c r="D90" s="501"/>
      <c r="E90" s="501"/>
      <c r="F90" s="501"/>
      <c r="G90" s="501"/>
      <c r="H90" s="501"/>
      <c r="I90" s="501"/>
      <c r="J90" s="501"/>
      <c r="K90" s="501"/>
      <c r="L90" s="501"/>
      <c r="M90" s="501"/>
      <c r="N90" s="501"/>
      <c r="O90" s="501"/>
      <c r="P90" s="501"/>
      <c r="Q90" s="501"/>
      <c r="R90" s="501"/>
      <c r="S90" s="501"/>
      <c r="T90" s="501"/>
      <c r="U90" s="501"/>
      <c r="V90" s="501"/>
    </row>
    <row r="91" spans="1:22" x14ac:dyDescent="0.35">
      <c r="A91" s="501"/>
      <c r="B91" s="501"/>
      <c r="C91" s="501"/>
      <c r="D91" s="501"/>
      <c r="E91" s="501"/>
      <c r="F91" s="501"/>
      <c r="G91" s="501"/>
      <c r="H91" s="501"/>
      <c r="I91" s="501"/>
      <c r="J91" s="501"/>
      <c r="K91" s="501"/>
      <c r="L91" s="501"/>
      <c r="M91" s="501"/>
      <c r="N91" s="501"/>
      <c r="O91" s="501"/>
      <c r="P91" s="501"/>
      <c r="Q91" s="501"/>
      <c r="R91" s="501"/>
      <c r="S91" s="501"/>
      <c r="T91" s="501"/>
      <c r="U91" s="501"/>
      <c r="V91" s="501"/>
    </row>
    <row r="92" spans="1:22" x14ac:dyDescent="0.35">
      <c r="A92" s="501"/>
      <c r="B92" s="501"/>
      <c r="C92" s="501"/>
      <c r="D92" s="501"/>
      <c r="E92" s="501"/>
      <c r="F92" s="501"/>
      <c r="G92" s="501"/>
      <c r="H92" s="501"/>
      <c r="I92" s="501"/>
      <c r="J92" s="501"/>
      <c r="K92" s="501"/>
      <c r="L92" s="501"/>
      <c r="M92" s="501"/>
      <c r="N92" s="501"/>
      <c r="O92" s="501"/>
      <c r="P92" s="501"/>
      <c r="Q92" s="501"/>
      <c r="R92" s="501"/>
      <c r="S92" s="501"/>
      <c r="T92" s="501"/>
      <c r="U92" s="501"/>
      <c r="V92" s="501"/>
    </row>
    <row r="93" spans="1:22" x14ac:dyDescent="0.35">
      <c r="A93" s="501"/>
      <c r="B93" s="501"/>
      <c r="C93" s="501"/>
      <c r="D93" s="501"/>
      <c r="E93" s="501"/>
      <c r="F93" s="501"/>
      <c r="G93" s="501"/>
      <c r="H93" s="501"/>
      <c r="I93" s="501"/>
      <c r="J93" s="501"/>
      <c r="K93" s="501"/>
      <c r="L93" s="501"/>
      <c r="M93" s="501"/>
      <c r="N93" s="501"/>
      <c r="O93" s="501"/>
      <c r="P93" s="501"/>
      <c r="Q93" s="501"/>
      <c r="R93" s="501"/>
      <c r="S93" s="501"/>
      <c r="T93" s="501"/>
      <c r="U93" s="501"/>
      <c r="V93" s="501"/>
    </row>
    <row r="94" spans="1:22" x14ac:dyDescent="0.35">
      <c r="A94" s="501"/>
      <c r="B94" s="501"/>
      <c r="C94" s="501"/>
      <c r="D94" s="501"/>
      <c r="E94" s="501"/>
      <c r="F94" s="501"/>
      <c r="G94" s="501"/>
      <c r="H94" s="501"/>
      <c r="I94" s="501"/>
      <c r="J94" s="501"/>
      <c r="K94" s="501"/>
      <c r="L94" s="501"/>
      <c r="M94" s="501"/>
      <c r="N94" s="501"/>
      <c r="O94" s="501"/>
      <c r="P94" s="501"/>
      <c r="Q94" s="501"/>
      <c r="R94" s="501"/>
      <c r="S94" s="501"/>
      <c r="T94" s="501"/>
      <c r="U94" s="501"/>
      <c r="V94" s="501"/>
    </row>
    <row r="95" spans="1:22" x14ac:dyDescent="0.35">
      <c r="A95" s="501"/>
      <c r="B95" s="501"/>
      <c r="C95" s="501"/>
      <c r="D95" s="501"/>
      <c r="E95" s="501"/>
      <c r="F95" s="501"/>
      <c r="G95" s="501"/>
      <c r="H95" s="501"/>
      <c r="I95" s="501"/>
      <c r="J95" s="501"/>
      <c r="K95" s="501"/>
      <c r="L95" s="501"/>
      <c r="M95" s="501"/>
      <c r="N95" s="501"/>
      <c r="O95" s="501"/>
      <c r="P95" s="501"/>
      <c r="Q95" s="501"/>
      <c r="R95" s="501"/>
      <c r="S95" s="501"/>
      <c r="T95" s="501"/>
      <c r="U95" s="501"/>
      <c r="V95" s="501"/>
    </row>
    <row r="96" spans="1:22" x14ac:dyDescent="0.35">
      <c r="A96" s="501"/>
      <c r="B96" s="501"/>
      <c r="C96" s="501"/>
      <c r="D96" s="501"/>
      <c r="E96" s="501"/>
      <c r="F96" s="501"/>
      <c r="G96" s="501"/>
      <c r="H96" s="501"/>
      <c r="I96" s="501"/>
      <c r="J96" s="501"/>
      <c r="K96" s="501"/>
      <c r="L96" s="501"/>
      <c r="M96" s="501"/>
      <c r="N96" s="501"/>
      <c r="O96" s="501"/>
      <c r="P96" s="501"/>
      <c r="Q96" s="501"/>
      <c r="R96" s="501"/>
      <c r="S96" s="501"/>
      <c r="T96" s="501"/>
      <c r="U96" s="501"/>
      <c r="V96" s="501"/>
    </row>
    <row r="97" spans="1:22" x14ac:dyDescent="0.35">
      <c r="A97" s="501"/>
      <c r="B97" s="501"/>
      <c r="C97" s="501"/>
      <c r="D97" s="501"/>
      <c r="E97" s="501"/>
      <c r="F97" s="501"/>
      <c r="G97" s="501"/>
      <c r="H97" s="501"/>
      <c r="I97" s="501"/>
      <c r="J97" s="501"/>
      <c r="K97" s="501"/>
      <c r="L97" s="501"/>
      <c r="M97" s="501"/>
      <c r="N97" s="501"/>
      <c r="O97" s="501"/>
      <c r="P97" s="501"/>
      <c r="Q97" s="501"/>
      <c r="R97" s="501"/>
      <c r="S97" s="501"/>
      <c r="T97" s="501"/>
      <c r="U97" s="501"/>
      <c r="V97" s="501"/>
    </row>
    <row r="98" spans="1:22" x14ac:dyDescent="0.35">
      <c r="A98" s="501"/>
      <c r="B98" s="501"/>
      <c r="C98" s="501"/>
      <c r="D98" s="501"/>
      <c r="E98" s="501"/>
      <c r="F98" s="501"/>
      <c r="G98" s="501"/>
      <c r="H98" s="501"/>
      <c r="I98" s="501"/>
      <c r="J98" s="501"/>
      <c r="K98" s="501"/>
      <c r="L98" s="501"/>
      <c r="M98" s="501"/>
      <c r="N98" s="501"/>
      <c r="O98" s="501"/>
      <c r="P98" s="501"/>
      <c r="Q98" s="501"/>
      <c r="R98" s="501"/>
      <c r="S98" s="501"/>
      <c r="T98" s="501"/>
      <c r="U98" s="501"/>
      <c r="V98" s="501"/>
    </row>
    <row r="99" spans="1:22" x14ac:dyDescent="0.35">
      <c r="A99" s="501"/>
      <c r="B99" s="501"/>
      <c r="C99" s="501"/>
      <c r="D99" s="501"/>
      <c r="E99" s="501"/>
      <c r="F99" s="501"/>
      <c r="G99" s="501"/>
      <c r="H99" s="501"/>
      <c r="I99" s="501"/>
      <c r="J99" s="501"/>
      <c r="K99" s="501"/>
      <c r="L99" s="501"/>
      <c r="M99" s="501"/>
      <c r="N99" s="501"/>
      <c r="O99" s="501"/>
      <c r="P99" s="501"/>
      <c r="Q99" s="501"/>
      <c r="R99" s="501"/>
      <c r="S99" s="501"/>
      <c r="T99" s="501"/>
      <c r="U99" s="501"/>
      <c r="V99" s="501"/>
    </row>
    <row r="100" spans="1:22" x14ac:dyDescent="0.35">
      <c r="A100" s="501"/>
      <c r="B100" s="501"/>
      <c r="C100" s="501"/>
      <c r="D100" s="501"/>
      <c r="E100" s="501"/>
      <c r="F100" s="501"/>
      <c r="G100" s="501"/>
      <c r="H100" s="501"/>
      <c r="I100" s="501"/>
      <c r="J100" s="501"/>
      <c r="K100" s="501"/>
      <c r="L100" s="501"/>
      <c r="M100" s="501"/>
      <c r="N100" s="501"/>
      <c r="O100" s="501"/>
      <c r="P100" s="501"/>
      <c r="Q100" s="501"/>
      <c r="R100" s="501"/>
      <c r="S100" s="501"/>
      <c r="T100" s="501"/>
      <c r="U100" s="501"/>
      <c r="V100" s="501"/>
    </row>
    <row r="101" spans="1:22" x14ac:dyDescent="0.35">
      <c r="A101" s="501"/>
      <c r="B101" s="501"/>
      <c r="C101" s="501"/>
      <c r="D101" s="501"/>
      <c r="E101" s="501"/>
      <c r="F101" s="501"/>
      <c r="G101" s="501"/>
      <c r="H101" s="501"/>
      <c r="I101" s="501"/>
      <c r="J101" s="501"/>
      <c r="K101" s="501"/>
      <c r="L101" s="501"/>
      <c r="M101" s="501"/>
      <c r="N101" s="501"/>
      <c r="O101" s="501"/>
      <c r="P101" s="501"/>
      <c r="Q101" s="501"/>
      <c r="R101" s="501"/>
      <c r="S101" s="501"/>
      <c r="T101" s="501"/>
      <c r="U101" s="501"/>
      <c r="V101" s="501"/>
    </row>
    <row r="102" spans="1:22" x14ac:dyDescent="0.35">
      <c r="A102" s="501"/>
      <c r="B102" s="501"/>
      <c r="C102" s="501"/>
      <c r="D102" s="501"/>
      <c r="E102" s="501"/>
      <c r="F102" s="501"/>
      <c r="G102" s="501"/>
      <c r="H102" s="501"/>
      <c r="I102" s="501"/>
      <c r="J102" s="501"/>
      <c r="K102" s="501"/>
      <c r="L102" s="501"/>
      <c r="M102" s="501"/>
      <c r="N102" s="501"/>
      <c r="O102" s="501"/>
      <c r="P102" s="501"/>
      <c r="Q102" s="501"/>
      <c r="R102" s="501"/>
      <c r="S102" s="501"/>
      <c r="T102" s="501"/>
      <c r="U102" s="501"/>
      <c r="V102" s="501"/>
    </row>
    <row r="103" spans="1:22" x14ac:dyDescent="0.35">
      <c r="A103" s="501"/>
      <c r="B103" s="501"/>
      <c r="C103" s="501"/>
      <c r="D103" s="501"/>
      <c r="E103" s="501"/>
      <c r="F103" s="501"/>
      <c r="G103" s="501"/>
      <c r="H103" s="501"/>
      <c r="I103" s="501"/>
      <c r="J103" s="501"/>
      <c r="K103" s="501"/>
      <c r="L103" s="501"/>
      <c r="M103" s="501"/>
      <c r="N103" s="501"/>
      <c r="O103" s="501"/>
      <c r="P103" s="501"/>
      <c r="Q103" s="501"/>
      <c r="R103" s="501"/>
      <c r="S103" s="501"/>
      <c r="T103" s="501"/>
      <c r="U103" s="501"/>
      <c r="V103" s="501"/>
    </row>
    <row r="104" spans="1:22" x14ac:dyDescent="0.35">
      <c r="A104" s="501"/>
      <c r="B104" s="501"/>
      <c r="C104" s="501"/>
      <c r="D104" s="501"/>
      <c r="E104" s="501"/>
      <c r="F104" s="501"/>
      <c r="G104" s="501"/>
      <c r="H104" s="501"/>
      <c r="I104" s="501"/>
      <c r="J104" s="501"/>
      <c r="K104" s="501"/>
      <c r="L104" s="501"/>
      <c r="M104" s="501"/>
      <c r="N104" s="501"/>
      <c r="O104" s="501"/>
      <c r="P104" s="501"/>
      <c r="Q104" s="501"/>
      <c r="R104" s="501"/>
      <c r="S104" s="501"/>
      <c r="T104" s="501"/>
      <c r="U104" s="501"/>
      <c r="V104" s="501"/>
    </row>
    <row r="105" spans="1:22" x14ac:dyDescent="0.35">
      <c r="A105" s="501"/>
      <c r="B105" s="501"/>
      <c r="C105" s="501"/>
      <c r="D105" s="501"/>
      <c r="E105" s="501"/>
      <c r="F105" s="501"/>
      <c r="G105" s="501"/>
      <c r="H105" s="501"/>
      <c r="I105" s="501"/>
      <c r="J105" s="501"/>
      <c r="K105" s="501"/>
      <c r="L105" s="501"/>
      <c r="M105" s="501"/>
      <c r="N105" s="501"/>
      <c r="O105" s="501"/>
      <c r="P105" s="501"/>
      <c r="Q105" s="501"/>
      <c r="R105" s="501"/>
      <c r="S105" s="501"/>
      <c r="T105" s="501"/>
      <c r="U105" s="501"/>
      <c r="V105" s="501"/>
    </row>
    <row r="106" spans="1:22" x14ac:dyDescent="0.35">
      <c r="A106" s="501"/>
      <c r="B106" s="501"/>
      <c r="C106" s="501"/>
      <c r="D106" s="501"/>
      <c r="E106" s="501"/>
      <c r="F106" s="501"/>
      <c r="G106" s="501"/>
      <c r="H106" s="501"/>
      <c r="I106" s="501"/>
      <c r="J106" s="501"/>
      <c r="K106" s="501"/>
      <c r="L106" s="501"/>
      <c r="M106" s="501"/>
      <c r="N106" s="501"/>
      <c r="O106" s="501"/>
      <c r="P106" s="501"/>
      <c r="Q106" s="501"/>
      <c r="R106" s="501"/>
      <c r="S106" s="501"/>
      <c r="T106" s="501"/>
      <c r="U106" s="501"/>
      <c r="V106" s="501"/>
    </row>
    <row r="107" spans="1:22" x14ac:dyDescent="0.35">
      <c r="A107" s="501"/>
      <c r="B107" s="501"/>
      <c r="C107" s="501"/>
      <c r="D107" s="501"/>
      <c r="E107" s="501"/>
      <c r="F107" s="501"/>
      <c r="G107" s="501"/>
      <c r="H107" s="501"/>
      <c r="I107" s="501"/>
      <c r="J107" s="501"/>
      <c r="K107" s="501"/>
      <c r="L107" s="501"/>
      <c r="M107" s="501"/>
      <c r="N107" s="501"/>
      <c r="O107" s="501"/>
      <c r="P107" s="501"/>
      <c r="Q107" s="501"/>
      <c r="R107" s="501"/>
      <c r="S107" s="501"/>
      <c r="T107" s="501"/>
      <c r="U107" s="501"/>
      <c r="V107" s="501"/>
    </row>
    <row r="108" spans="1:22" x14ac:dyDescent="0.35">
      <c r="A108" s="501"/>
      <c r="B108" s="501"/>
      <c r="C108" s="501"/>
      <c r="D108" s="501"/>
      <c r="E108" s="501"/>
      <c r="F108" s="501"/>
      <c r="G108" s="501"/>
      <c r="H108" s="501"/>
      <c r="I108" s="501"/>
      <c r="J108" s="501"/>
      <c r="K108" s="501"/>
      <c r="L108" s="501"/>
      <c r="M108" s="501"/>
      <c r="N108" s="501"/>
      <c r="O108" s="501"/>
      <c r="P108" s="501"/>
      <c r="Q108" s="501"/>
      <c r="R108" s="501"/>
      <c r="S108" s="501"/>
      <c r="T108" s="501"/>
      <c r="U108" s="501"/>
      <c r="V108" s="501"/>
    </row>
    <row r="109" spans="1:22" x14ac:dyDescent="0.35">
      <c r="A109" s="501"/>
      <c r="B109" s="501"/>
      <c r="C109" s="501"/>
      <c r="D109" s="501"/>
      <c r="E109" s="501"/>
      <c r="F109" s="501"/>
      <c r="G109" s="501"/>
      <c r="H109" s="501"/>
      <c r="I109" s="501"/>
      <c r="J109" s="501"/>
      <c r="K109" s="501"/>
      <c r="L109" s="501"/>
      <c r="M109" s="501"/>
      <c r="N109" s="501"/>
      <c r="O109" s="501"/>
      <c r="P109" s="501"/>
      <c r="Q109" s="501"/>
      <c r="R109" s="501"/>
      <c r="S109" s="501"/>
      <c r="T109" s="501"/>
      <c r="U109" s="501"/>
      <c r="V109" s="501"/>
    </row>
    <row r="110" spans="1:22" x14ac:dyDescent="0.35">
      <c r="A110" s="501"/>
      <c r="B110" s="501"/>
      <c r="C110" s="501"/>
      <c r="D110" s="501"/>
      <c r="E110" s="501"/>
      <c r="F110" s="501"/>
      <c r="G110" s="501"/>
      <c r="H110" s="501"/>
      <c r="I110" s="501"/>
      <c r="J110" s="501"/>
      <c r="K110" s="501"/>
      <c r="L110" s="501"/>
      <c r="M110" s="501"/>
      <c r="N110" s="501"/>
      <c r="O110" s="501"/>
      <c r="P110" s="501"/>
      <c r="Q110" s="501"/>
      <c r="R110" s="501"/>
      <c r="S110" s="501"/>
      <c r="T110" s="501"/>
      <c r="U110" s="501"/>
      <c r="V110" s="501"/>
    </row>
    <row r="111" spans="1:22" x14ac:dyDescent="0.35">
      <c r="A111" s="501"/>
      <c r="B111" s="501"/>
      <c r="C111" s="501"/>
      <c r="D111" s="501"/>
      <c r="E111" s="501"/>
      <c r="F111" s="501"/>
      <c r="G111" s="501"/>
      <c r="H111" s="501"/>
      <c r="I111" s="501"/>
      <c r="J111" s="501"/>
      <c r="K111" s="501"/>
      <c r="L111" s="501"/>
      <c r="M111" s="501"/>
      <c r="N111" s="501"/>
      <c r="O111" s="501"/>
      <c r="P111" s="501"/>
      <c r="Q111" s="501"/>
      <c r="R111" s="501"/>
      <c r="S111" s="501"/>
      <c r="T111" s="501"/>
      <c r="U111" s="501"/>
      <c r="V111" s="501"/>
    </row>
    <row r="112" spans="1:22" x14ac:dyDescent="0.35">
      <c r="A112" s="501"/>
      <c r="B112" s="501"/>
      <c r="C112" s="501"/>
      <c r="D112" s="501"/>
      <c r="E112" s="501"/>
      <c r="F112" s="501"/>
      <c r="G112" s="501"/>
      <c r="H112" s="501"/>
      <c r="I112" s="501"/>
      <c r="J112" s="501"/>
      <c r="K112" s="501"/>
      <c r="L112" s="501"/>
      <c r="M112" s="501"/>
      <c r="N112" s="501"/>
      <c r="O112" s="501"/>
      <c r="P112" s="501"/>
      <c r="Q112" s="501"/>
      <c r="R112" s="501"/>
      <c r="S112" s="501"/>
      <c r="T112" s="501"/>
      <c r="U112" s="501"/>
      <c r="V112" s="501"/>
    </row>
    <row r="113" spans="1:22" x14ac:dyDescent="0.35">
      <c r="A113" s="501"/>
      <c r="B113" s="501"/>
      <c r="C113" s="501"/>
      <c r="D113" s="501"/>
      <c r="E113" s="501"/>
      <c r="F113" s="501"/>
      <c r="G113" s="501"/>
      <c r="H113" s="501"/>
      <c r="I113" s="501"/>
      <c r="J113" s="501"/>
      <c r="K113" s="501"/>
      <c r="L113" s="501"/>
      <c r="M113" s="501"/>
      <c r="N113" s="501"/>
      <c r="O113" s="501"/>
      <c r="P113" s="501"/>
      <c r="Q113" s="501"/>
      <c r="R113" s="501"/>
      <c r="S113" s="501"/>
      <c r="T113" s="501"/>
      <c r="U113" s="501"/>
      <c r="V113" s="501"/>
    </row>
    <row r="114" spans="1:22" x14ac:dyDescent="0.35">
      <c r="A114" s="501"/>
      <c r="B114" s="501"/>
      <c r="C114" s="501"/>
      <c r="D114" s="501"/>
      <c r="E114" s="501"/>
      <c r="F114" s="501"/>
      <c r="G114" s="501"/>
      <c r="H114" s="501"/>
      <c r="I114" s="501"/>
      <c r="J114" s="501"/>
      <c r="K114" s="501"/>
      <c r="L114" s="501"/>
      <c r="M114" s="501"/>
      <c r="N114" s="501"/>
      <c r="O114" s="501"/>
      <c r="P114" s="501"/>
      <c r="Q114" s="501"/>
      <c r="R114" s="501"/>
      <c r="S114" s="501"/>
      <c r="T114" s="501"/>
      <c r="U114" s="501"/>
      <c r="V114" s="501"/>
    </row>
    <row r="115" spans="1:22" x14ac:dyDescent="0.35">
      <c r="A115" s="501"/>
      <c r="B115" s="501"/>
      <c r="C115" s="501"/>
      <c r="D115" s="501"/>
      <c r="E115" s="501"/>
      <c r="F115" s="501"/>
      <c r="G115" s="501"/>
      <c r="H115" s="501"/>
      <c r="I115" s="501"/>
      <c r="J115" s="501"/>
      <c r="K115" s="501"/>
      <c r="L115" s="501"/>
      <c r="M115" s="501"/>
      <c r="N115" s="501"/>
      <c r="O115" s="501"/>
      <c r="P115" s="501"/>
      <c r="Q115" s="501"/>
      <c r="R115" s="501"/>
      <c r="S115" s="501"/>
      <c r="T115" s="501"/>
      <c r="U115" s="501"/>
      <c r="V115" s="501"/>
    </row>
    <row r="116" spans="1:22" x14ac:dyDescent="0.35">
      <c r="A116" s="501"/>
      <c r="B116" s="501"/>
      <c r="C116" s="501"/>
      <c r="D116" s="501"/>
      <c r="E116" s="501"/>
      <c r="F116" s="501"/>
      <c r="G116" s="501"/>
      <c r="H116" s="501"/>
      <c r="I116" s="501"/>
      <c r="J116" s="501"/>
      <c r="K116" s="501"/>
      <c r="L116" s="501"/>
      <c r="M116" s="501"/>
      <c r="N116" s="501"/>
      <c r="O116" s="501"/>
      <c r="P116" s="501"/>
      <c r="Q116" s="501"/>
      <c r="R116" s="501"/>
      <c r="S116" s="501"/>
      <c r="T116" s="501"/>
      <c r="U116" s="501"/>
      <c r="V116" s="501"/>
    </row>
    <row r="117" spans="1:22" x14ac:dyDescent="0.35">
      <c r="A117" s="501"/>
      <c r="B117" s="501"/>
      <c r="C117" s="501"/>
      <c r="D117" s="501"/>
      <c r="E117" s="501"/>
      <c r="F117" s="501"/>
      <c r="G117" s="501"/>
      <c r="H117" s="501"/>
      <c r="I117" s="501"/>
      <c r="J117" s="501"/>
      <c r="K117" s="501"/>
      <c r="L117" s="501"/>
      <c r="M117" s="501"/>
      <c r="N117" s="501"/>
      <c r="O117" s="501"/>
      <c r="P117" s="501"/>
      <c r="Q117" s="501"/>
      <c r="R117" s="501"/>
      <c r="S117" s="501"/>
      <c r="T117" s="501"/>
      <c r="U117" s="501"/>
      <c r="V117" s="501"/>
    </row>
    <row r="118" spans="1:22" x14ac:dyDescent="0.35">
      <c r="A118" s="501"/>
      <c r="B118" s="501"/>
      <c r="C118" s="501"/>
      <c r="D118" s="501"/>
      <c r="E118" s="501"/>
      <c r="F118" s="501"/>
      <c r="G118" s="501"/>
      <c r="H118" s="501"/>
      <c r="I118" s="501"/>
      <c r="J118" s="501"/>
      <c r="K118" s="501"/>
      <c r="L118" s="501"/>
      <c r="M118" s="501"/>
      <c r="N118" s="501"/>
      <c r="O118" s="501"/>
      <c r="P118" s="501"/>
      <c r="Q118" s="501"/>
      <c r="R118" s="501"/>
      <c r="S118" s="501"/>
      <c r="T118" s="501"/>
      <c r="U118" s="501"/>
      <c r="V118" s="501"/>
    </row>
    <row r="119" spans="1:22" x14ac:dyDescent="0.35">
      <c r="A119" s="501"/>
      <c r="B119" s="501"/>
      <c r="C119" s="501"/>
      <c r="D119" s="501"/>
      <c r="E119" s="501"/>
      <c r="F119" s="501"/>
      <c r="G119" s="501"/>
      <c r="H119" s="501"/>
      <c r="I119" s="501"/>
      <c r="J119" s="501"/>
      <c r="K119" s="501"/>
      <c r="L119" s="501"/>
      <c r="M119" s="501"/>
      <c r="N119" s="501"/>
      <c r="O119" s="501"/>
      <c r="P119" s="501"/>
      <c r="Q119" s="501"/>
      <c r="R119" s="501"/>
      <c r="S119" s="501"/>
      <c r="T119" s="501"/>
      <c r="U119" s="501"/>
      <c r="V119" s="501"/>
    </row>
    <row r="120" spans="1:22" x14ac:dyDescent="0.35">
      <c r="A120" s="501"/>
      <c r="B120" s="501"/>
      <c r="C120" s="501"/>
      <c r="D120" s="501"/>
      <c r="E120" s="501"/>
      <c r="F120" s="501"/>
      <c r="G120" s="501"/>
      <c r="H120" s="501"/>
      <c r="I120" s="501"/>
      <c r="J120" s="501"/>
      <c r="K120" s="501"/>
      <c r="L120" s="501"/>
      <c r="M120" s="501"/>
      <c r="N120" s="501"/>
      <c r="O120" s="501"/>
      <c r="P120" s="501"/>
      <c r="Q120" s="501"/>
      <c r="R120" s="501"/>
      <c r="S120" s="501"/>
      <c r="T120" s="501"/>
      <c r="U120" s="501"/>
      <c r="V120" s="501"/>
    </row>
    <row r="121" spans="1:22" x14ac:dyDescent="0.35">
      <c r="A121" s="501"/>
      <c r="B121" s="501"/>
      <c r="C121" s="501"/>
      <c r="D121" s="501"/>
      <c r="E121" s="501"/>
      <c r="F121" s="501"/>
      <c r="G121" s="501"/>
      <c r="H121" s="501"/>
      <c r="I121" s="501"/>
      <c r="J121" s="501"/>
      <c r="K121" s="501"/>
      <c r="L121" s="501"/>
      <c r="M121" s="501"/>
      <c r="N121" s="501"/>
      <c r="O121" s="501"/>
      <c r="P121" s="501"/>
      <c r="Q121" s="501"/>
      <c r="R121" s="501"/>
      <c r="S121" s="501"/>
      <c r="T121" s="501"/>
      <c r="U121" s="501"/>
      <c r="V121" s="501"/>
    </row>
    <row r="122" spans="1:22" x14ac:dyDescent="0.35">
      <c r="A122" s="501"/>
      <c r="B122" s="501"/>
      <c r="C122" s="501"/>
      <c r="D122" s="501"/>
      <c r="E122" s="501"/>
      <c r="F122" s="501"/>
      <c r="G122" s="501"/>
      <c r="H122" s="501"/>
      <c r="I122" s="501"/>
      <c r="J122" s="501"/>
      <c r="K122" s="501"/>
      <c r="L122" s="501"/>
      <c r="M122" s="501"/>
      <c r="N122" s="501"/>
      <c r="O122" s="501"/>
      <c r="P122" s="501"/>
      <c r="Q122" s="501"/>
      <c r="R122" s="501"/>
      <c r="S122" s="501"/>
      <c r="T122" s="501"/>
      <c r="U122" s="501"/>
      <c r="V122" s="501"/>
    </row>
    <row r="123" spans="1:22" x14ac:dyDescent="0.35">
      <c r="A123" s="501"/>
      <c r="B123" s="501"/>
      <c r="C123" s="501"/>
      <c r="D123" s="501"/>
      <c r="E123" s="501"/>
      <c r="F123" s="501"/>
      <c r="G123" s="501"/>
      <c r="H123" s="501"/>
      <c r="I123" s="501"/>
      <c r="J123" s="501"/>
      <c r="K123" s="501"/>
      <c r="L123" s="501"/>
      <c r="M123" s="501"/>
      <c r="N123" s="501"/>
      <c r="O123" s="501"/>
      <c r="P123" s="501"/>
      <c r="Q123" s="501"/>
      <c r="R123" s="501"/>
      <c r="S123" s="501"/>
      <c r="T123" s="501"/>
      <c r="U123" s="501"/>
      <c r="V123" s="501"/>
    </row>
    <row r="124" spans="1:22" x14ac:dyDescent="0.35">
      <c r="A124" s="501"/>
      <c r="B124" s="501"/>
      <c r="C124" s="501"/>
      <c r="D124" s="501"/>
      <c r="E124" s="501"/>
      <c r="F124" s="501"/>
      <c r="G124" s="501"/>
      <c r="H124" s="501"/>
      <c r="I124" s="501"/>
      <c r="J124" s="501"/>
      <c r="K124" s="501"/>
      <c r="L124" s="501"/>
      <c r="M124" s="501"/>
      <c r="N124" s="501"/>
      <c r="O124" s="501"/>
      <c r="P124" s="501"/>
      <c r="Q124" s="501"/>
      <c r="R124" s="501"/>
      <c r="S124" s="501"/>
      <c r="T124" s="501"/>
      <c r="U124" s="501"/>
      <c r="V124" s="501"/>
    </row>
    <row r="125" spans="1:22" x14ac:dyDescent="0.35">
      <c r="A125" s="501"/>
      <c r="B125" s="501"/>
      <c r="C125" s="501"/>
      <c r="D125" s="501"/>
      <c r="E125" s="501"/>
      <c r="F125" s="501"/>
      <c r="G125" s="501"/>
      <c r="H125" s="501"/>
      <c r="I125" s="501"/>
      <c r="J125" s="501"/>
      <c r="K125" s="501"/>
      <c r="L125" s="501"/>
      <c r="M125" s="501"/>
      <c r="N125" s="501"/>
      <c r="O125" s="501"/>
      <c r="P125" s="501"/>
      <c r="Q125" s="501"/>
      <c r="R125" s="501"/>
      <c r="S125" s="501"/>
      <c r="T125" s="501"/>
      <c r="U125" s="501"/>
      <c r="V125" s="501"/>
    </row>
    <row r="126" spans="1:22" x14ac:dyDescent="0.35">
      <c r="A126" s="501"/>
      <c r="B126" s="501"/>
      <c r="C126" s="501"/>
      <c r="D126" s="501"/>
      <c r="E126" s="501"/>
      <c r="F126" s="501"/>
      <c r="G126" s="501"/>
      <c r="H126" s="501"/>
      <c r="I126" s="501"/>
      <c r="J126" s="501"/>
      <c r="K126" s="501"/>
      <c r="L126" s="501"/>
      <c r="M126" s="501"/>
      <c r="N126" s="501"/>
      <c r="O126" s="501"/>
      <c r="P126" s="501"/>
      <c r="Q126" s="501"/>
      <c r="R126" s="501"/>
      <c r="S126" s="501"/>
      <c r="T126" s="501"/>
      <c r="U126" s="501"/>
      <c r="V126" s="501"/>
    </row>
    <row r="127" spans="1:22" x14ac:dyDescent="0.35">
      <c r="A127" s="501"/>
      <c r="B127" s="501"/>
      <c r="C127" s="501"/>
      <c r="D127" s="501"/>
      <c r="E127" s="501"/>
      <c r="F127" s="501"/>
      <c r="G127" s="501"/>
      <c r="H127" s="501"/>
      <c r="I127" s="501"/>
      <c r="J127" s="501"/>
      <c r="K127" s="501"/>
      <c r="L127" s="501"/>
      <c r="M127" s="501"/>
      <c r="N127" s="501"/>
      <c r="O127" s="501"/>
      <c r="P127" s="501"/>
      <c r="Q127" s="501"/>
      <c r="R127" s="501"/>
      <c r="S127" s="501"/>
      <c r="T127" s="501"/>
      <c r="U127" s="501"/>
      <c r="V127" s="501"/>
    </row>
    <row r="128" spans="1:22" x14ac:dyDescent="0.35">
      <c r="A128" s="501"/>
      <c r="B128" s="501"/>
      <c r="C128" s="501"/>
      <c r="D128" s="501"/>
      <c r="E128" s="501"/>
      <c r="F128" s="501"/>
      <c r="G128" s="501"/>
      <c r="H128" s="501"/>
      <c r="I128" s="501"/>
      <c r="J128" s="501"/>
      <c r="K128" s="501"/>
      <c r="L128" s="501"/>
      <c r="M128" s="501"/>
      <c r="N128" s="501"/>
      <c r="O128" s="501"/>
      <c r="P128" s="501"/>
      <c r="Q128" s="501"/>
      <c r="R128" s="501"/>
      <c r="S128" s="501"/>
      <c r="T128" s="501"/>
      <c r="U128" s="501"/>
      <c r="V128" s="501"/>
    </row>
    <row r="129" spans="1:22" x14ac:dyDescent="0.35">
      <c r="A129" s="501"/>
      <c r="B129" s="501"/>
      <c r="C129" s="501"/>
      <c r="D129" s="501"/>
      <c r="E129" s="501"/>
      <c r="F129" s="501"/>
      <c r="G129" s="501"/>
      <c r="H129" s="501"/>
      <c r="I129" s="501"/>
      <c r="J129" s="501"/>
      <c r="K129" s="501"/>
      <c r="L129" s="501"/>
      <c r="M129" s="501"/>
      <c r="N129" s="501"/>
      <c r="O129" s="501"/>
      <c r="P129" s="501"/>
      <c r="Q129" s="501"/>
      <c r="R129" s="501"/>
      <c r="S129" s="501"/>
      <c r="T129" s="501"/>
      <c r="U129" s="501"/>
      <c r="V129" s="501"/>
    </row>
    <row r="130" spans="1:22" x14ac:dyDescent="0.35">
      <c r="A130" s="501"/>
      <c r="B130" s="501"/>
      <c r="C130" s="501"/>
      <c r="D130" s="501"/>
      <c r="E130" s="501"/>
      <c r="F130" s="501"/>
      <c r="G130" s="501"/>
      <c r="H130" s="501"/>
      <c r="I130" s="501"/>
      <c r="J130" s="501"/>
      <c r="K130" s="501"/>
      <c r="L130" s="501"/>
      <c r="M130" s="501"/>
      <c r="N130" s="501"/>
      <c r="O130" s="501"/>
      <c r="P130" s="501"/>
      <c r="Q130" s="501"/>
      <c r="R130" s="501"/>
      <c r="S130" s="501"/>
      <c r="T130" s="501"/>
      <c r="U130" s="501"/>
      <c r="V130" s="501"/>
    </row>
    <row r="131" spans="1:22" x14ac:dyDescent="0.35">
      <c r="A131" s="501"/>
      <c r="B131" s="501"/>
      <c r="C131" s="501"/>
      <c r="D131" s="501"/>
      <c r="E131" s="501"/>
      <c r="F131" s="501"/>
      <c r="G131" s="501"/>
      <c r="H131" s="501"/>
      <c r="I131" s="501"/>
      <c r="J131" s="501"/>
      <c r="K131" s="501"/>
      <c r="L131" s="501"/>
      <c r="M131" s="501"/>
      <c r="N131" s="501"/>
      <c r="O131" s="501"/>
      <c r="P131" s="501"/>
      <c r="Q131" s="501"/>
      <c r="R131" s="501"/>
      <c r="S131" s="501"/>
      <c r="T131" s="501"/>
      <c r="U131" s="501"/>
      <c r="V131" s="501"/>
    </row>
    <row r="132" spans="1:22" x14ac:dyDescent="0.35">
      <c r="A132" s="501"/>
      <c r="B132" s="501"/>
      <c r="C132" s="501"/>
      <c r="D132" s="501"/>
      <c r="E132" s="501"/>
      <c r="F132" s="501"/>
      <c r="G132" s="501"/>
      <c r="H132" s="501"/>
      <c r="I132" s="501"/>
      <c r="J132" s="501"/>
      <c r="K132" s="501"/>
      <c r="L132" s="501"/>
      <c r="M132" s="501"/>
      <c r="N132" s="501"/>
      <c r="O132" s="501"/>
      <c r="P132" s="501"/>
      <c r="Q132" s="501"/>
      <c r="R132" s="501"/>
      <c r="S132" s="501"/>
      <c r="T132" s="501"/>
      <c r="U132" s="501"/>
      <c r="V132" s="501"/>
    </row>
    <row r="133" spans="1:22" x14ac:dyDescent="0.35">
      <c r="A133" s="501"/>
      <c r="B133" s="501"/>
      <c r="C133" s="501"/>
      <c r="D133" s="501"/>
      <c r="E133" s="501"/>
      <c r="F133" s="501"/>
      <c r="G133" s="501"/>
      <c r="H133" s="501"/>
      <c r="I133" s="501"/>
      <c r="J133" s="501"/>
      <c r="K133" s="501"/>
      <c r="L133" s="501"/>
      <c r="M133" s="501"/>
      <c r="N133" s="501"/>
      <c r="O133" s="501"/>
      <c r="P133" s="501"/>
      <c r="Q133" s="501"/>
      <c r="R133" s="501"/>
      <c r="S133" s="501"/>
      <c r="T133" s="501"/>
      <c r="U133" s="501"/>
      <c r="V133" s="501"/>
    </row>
    <row r="134" spans="1:22" x14ac:dyDescent="0.35">
      <c r="A134" s="501"/>
      <c r="B134" s="501"/>
      <c r="C134" s="501"/>
      <c r="D134" s="501"/>
      <c r="E134" s="501"/>
      <c r="F134" s="501"/>
      <c r="G134" s="501"/>
      <c r="H134" s="501"/>
      <c r="I134" s="501"/>
      <c r="J134" s="501"/>
      <c r="K134" s="501"/>
      <c r="L134" s="501"/>
      <c r="M134" s="501"/>
      <c r="N134" s="501"/>
      <c r="O134" s="501"/>
      <c r="P134" s="501"/>
      <c r="Q134" s="501"/>
      <c r="R134" s="501"/>
      <c r="S134" s="501"/>
      <c r="T134" s="501"/>
      <c r="U134" s="501"/>
      <c r="V134" s="501"/>
    </row>
    <row r="135" spans="1:22" x14ac:dyDescent="0.35">
      <c r="A135" s="501"/>
      <c r="B135" s="501"/>
      <c r="C135" s="501"/>
      <c r="D135" s="501"/>
      <c r="E135" s="501"/>
      <c r="F135" s="501"/>
      <c r="G135" s="501"/>
      <c r="H135" s="501"/>
      <c r="I135" s="501"/>
      <c r="J135" s="501"/>
      <c r="K135" s="501"/>
      <c r="L135" s="501"/>
      <c r="M135" s="501"/>
      <c r="N135" s="501"/>
      <c r="O135" s="501"/>
      <c r="P135" s="501"/>
      <c r="Q135" s="501"/>
      <c r="R135" s="501"/>
      <c r="S135" s="501"/>
      <c r="T135" s="501"/>
      <c r="U135" s="501"/>
      <c r="V135" s="501"/>
    </row>
    <row r="136" spans="1:22" x14ac:dyDescent="0.35">
      <c r="A136" s="501"/>
      <c r="B136" s="501"/>
      <c r="C136" s="501"/>
      <c r="D136" s="501"/>
      <c r="E136" s="501"/>
      <c r="F136" s="501"/>
      <c r="G136" s="501"/>
      <c r="H136" s="501"/>
      <c r="I136" s="501"/>
      <c r="J136" s="501"/>
      <c r="K136" s="501"/>
      <c r="L136" s="501"/>
      <c r="M136" s="501"/>
      <c r="N136" s="501"/>
      <c r="O136" s="501"/>
      <c r="P136" s="501"/>
      <c r="Q136" s="501"/>
      <c r="R136" s="501"/>
      <c r="S136" s="501"/>
      <c r="T136" s="501"/>
      <c r="U136" s="501"/>
      <c r="V136" s="501"/>
    </row>
    <row r="137" spans="1:22" x14ac:dyDescent="0.35">
      <c r="A137" s="501"/>
      <c r="B137" s="501"/>
      <c r="C137" s="501"/>
      <c r="D137" s="501"/>
      <c r="E137" s="501"/>
      <c r="F137" s="501"/>
      <c r="G137" s="501"/>
      <c r="H137" s="501"/>
      <c r="I137" s="501"/>
      <c r="J137" s="501"/>
      <c r="K137" s="501"/>
      <c r="L137" s="501"/>
      <c r="M137" s="501"/>
      <c r="N137" s="501"/>
      <c r="O137" s="501"/>
      <c r="P137" s="501"/>
      <c r="Q137" s="501"/>
      <c r="R137" s="501"/>
      <c r="S137" s="501"/>
      <c r="T137" s="501"/>
      <c r="U137" s="501"/>
      <c r="V137" s="501"/>
    </row>
    <row r="138" spans="1:22" x14ac:dyDescent="0.35">
      <c r="A138" s="501"/>
      <c r="B138" s="501"/>
      <c r="C138" s="501"/>
      <c r="D138" s="501"/>
      <c r="E138" s="501"/>
      <c r="F138" s="501"/>
      <c r="G138" s="501"/>
      <c r="H138" s="501"/>
      <c r="I138" s="501"/>
      <c r="J138" s="501"/>
      <c r="K138" s="501"/>
      <c r="L138" s="501"/>
      <c r="M138" s="501"/>
      <c r="N138" s="501"/>
      <c r="O138" s="501"/>
      <c r="P138" s="501"/>
      <c r="Q138" s="501"/>
      <c r="R138" s="501"/>
      <c r="S138" s="501"/>
      <c r="T138" s="501"/>
      <c r="U138" s="501"/>
      <c r="V138" s="501"/>
    </row>
    <row r="139" spans="1:22" x14ac:dyDescent="0.35">
      <c r="A139" s="501"/>
      <c r="B139" s="501"/>
      <c r="C139" s="501"/>
      <c r="D139" s="501"/>
      <c r="E139" s="501"/>
      <c r="F139" s="501"/>
      <c r="G139" s="501"/>
      <c r="H139" s="501"/>
      <c r="I139" s="501"/>
      <c r="J139" s="501"/>
      <c r="K139" s="501"/>
      <c r="L139" s="501"/>
      <c r="M139" s="501"/>
      <c r="N139" s="501"/>
      <c r="O139" s="501"/>
      <c r="P139" s="501"/>
      <c r="Q139" s="501"/>
      <c r="R139" s="501"/>
      <c r="S139" s="501"/>
      <c r="T139" s="501"/>
      <c r="U139" s="501"/>
      <c r="V139" s="501"/>
    </row>
    <row r="140" spans="1:22" x14ac:dyDescent="0.35">
      <c r="A140" s="501"/>
      <c r="B140" s="501"/>
      <c r="C140" s="501"/>
      <c r="D140" s="501"/>
      <c r="E140" s="501"/>
      <c r="F140" s="501"/>
      <c r="G140" s="501"/>
      <c r="H140" s="501"/>
      <c r="I140" s="501"/>
      <c r="J140" s="501"/>
      <c r="K140" s="501"/>
      <c r="L140" s="501"/>
      <c r="M140" s="501"/>
      <c r="N140" s="501"/>
      <c r="O140" s="501"/>
      <c r="P140" s="501"/>
      <c r="Q140" s="501"/>
      <c r="R140" s="501"/>
      <c r="S140" s="501"/>
      <c r="T140" s="501"/>
      <c r="U140" s="501"/>
      <c r="V140" s="501"/>
    </row>
    <row r="141" spans="1:22" x14ac:dyDescent="0.35">
      <c r="A141" s="501"/>
      <c r="B141" s="501"/>
      <c r="C141" s="501"/>
      <c r="D141" s="501"/>
      <c r="E141" s="501"/>
      <c r="F141" s="501"/>
      <c r="G141" s="501"/>
      <c r="H141" s="501"/>
      <c r="I141" s="501"/>
      <c r="J141" s="501"/>
      <c r="K141" s="501"/>
      <c r="L141" s="501"/>
      <c r="M141" s="501"/>
      <c r="N141" s="501"/>
      <c r="O141" s="501"/>
      <c r="P141" s="501"/>
      <c r="Q141" s="501"/>
      <c r="R141" s="501"/>
      <c r="S141" s="501"/>
      <c r="T141" s="501"/>
      <c r="U141" s="501"/>
      <c r="V141" s="501"/>
    </row>
    <row r="142" spans="1:22" x14ac:dyDescent="0.35">
      <c r="A142" s="501"/>
      <c r="B142" s="501"/>
      <c r="C142" s="501"/>
      <c r="D142" s="501"/>
      <c r="E142" s="501"/>
      <c r="F142" s="501"/>
      <c r="G142" s="501"/>
      <c r="H142" s="501"/>
      <c r="I142" s="501"/>
      <c r="J142" s="501"/>
      <c r="K142" s="501"/>
      <c r="L142" s="501"/>
      <c r="M142" s="501"/>
      <c r="N142" s="501"/>
      <c r="O142" s="501"/>
      <c r="P142" s="501"/>
      <c r="Q142" s="501"/>
      <c r="R142" s="501"/>
      <c r="S142" s="501"/>
      <c r="T142" s="501"/>
      <c r="U142" s="501"/>
      <c r="V142" s="501"/>
    </row>
    <row r="143" spans="1:22" x14ac:dyDescent="0.35">
      <c r="A143" s="501"/>
      <c r="B143" s="501"/>
      <c r="C143" s="501"/>
      <c r="D143" s="501"/>
      <c r="E143" s="501"/>
      <c r="F143" s="501"/>
      <c r="G143" s="501"/>
      <c r="H143" s="501"/>
      <c r="I143" s="501"/>
      <c r="J143" s="501"/>
      <c r="K143" s="501"/>
      <c r="L143" s="501"/>
      <c r="M143" s="501"/>
      <c r="N143" s="501"/>
      <c r="O143" s="501"/>
      <c r="P143" s="501"/>
      <c r="Q143" s="501"/>
      <c r="R143" s="501"/>
      <c r="S143" s="501"/>
      <c r="T143" s="501"/>
      <c r="U143" s="501"/>
      <c r="V143" s="501"/>
    </row>
    <row r="144" spans="1:22" x14ac:dyDescent="0.35">
      <c r="A144" s="501"/>
      <c r="B144" s="501"/>
      <c r="C144" s="501"/>
      <c r="D144" s="501"/>
      <c r="E144" s="501"/>
      <c r="F144" s="501"/>
      <c r="G144" s="501"/>
      <c r="H144" s="501"/>
      <c r="I144" s="501"/>
      <c r="J144" s="501"/>
      <c r="K144" s="501"/>
      <c r="L144" s="501"/>
      <c r="M144" s="501"/>
      <c r="N144" s="501"/>
      <c r="O144" s="501"/>
      <c r="P144" s="501"/>
      <c r="Q144" s="501"/>
      <c r="R144" s="501"/>
      <c r="S144" s="501"/>
      <c r="T144" s="501"/>
      <c r="U144" s="501"/>
      <c r="V144" s="501"/>
    </row>
    <row r="145" spans="1:22" x14ac:dyDescent="0.35">
      <c r="A145" s="501"/>
      <c r="B145" s="501"/>
      <c r="C145" s="501"/>
      <c r="D145" s="501"/>
      <c r="E145" s="501"/>
      <c r="F145" s="501"/>
      <c r="G145" s="501"/>
      <c r="H145" s="501"/>
      <c r="I145" s="501"/>
      <c r="J145" s="501"/>
      <c r="K145" s="501"/>
      <c r="L145" s="501"/>
      <c r="M145" s="501"/>
      <c r="N145" s="501"/>
      <c r="O145" s="501"/>
      <c r="P145" s="501"/>
      <c r="Q145" s="501"/>
      <c r="R145" s="501"/>
      <c r="S145" s="501"/>
      <c r="T145" s="501"/>
      <c r="U145" s="501"/>
      <c r="V145" s="501"/>
    </row>
    <row r="146" spans="1:22" x14ac:dyDescent="0.35">
      <c r="A146" s="501"/>
      <c r="B146" s="501"/>
      <c r="C146" s="501"/>
      <c r="D146" s="501"/>
      <c r="E146" s="501"/>
      <c r="F146" s="501"/>
      <c r="G146" s="501"/>
      <c r="H146" s="501"/>
      <c r="I146" s="501"/>
      <c r="J146" s="501"/>
      <c r="K146" s="501"/>
      <c r="L146" s="501"/>
      <c r="M146" s="501"/>
      <c r="N146" s="501"/>
      <c r="O146" s="501"/>
      <c r="P146" s="501"/>
      <c r="Q146" s="501"/>
      <c r="R146" s="501"/>
      <c r="S146" s="501"/>
      <c r="T146" s="501"/>
      <c r="U146" s="501"/>
      <c r="V146" s="501"/>
    </row>
    <row r="147" spans="1:22" x14ac:dyDescent="0.35">
      <c r="A147" s="501"/>
      <c r="B147" s="501"/>
      <c r="C147" s="501"/>
      <c r="D147" s="501"/>
      <c r="E147" s="501"/>
      <c r="F147" s="501"/>
      <c r="G147" s="501"/>
      <c r="H147" s="501"/>
      <c r="I147" s="501"/>
      <c r="J147" s="501"/>
      <c r="K147" s="501"/>
      <c r="L147" s="501"/>
      <c r="M147" s="501"/>
      <c r="N147" s="501"/>
      <c r="O147" s="501"/>
      <c r="P147" s="501"/>
      <c r="Q147" s="501"/>
      <c r="R147" s="501"/>
      <c r="S147" s="501"/>
      <c r="T147" s="501"/>
      <c r="U147" s="501"/>
      <c r="V147" s="501"/>
    </row>
    <row r="148" spans="1:22" x14ac:dyDescent="0.35">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row>
    <row r="149" spans="1:22" x14ac:dyDescent="0.35">
      <c r="A149" s="501"/>
      <c r="B149" s="501"/>
      <c r="C149" s="501"/>
      <c r="D149" s="501"/>
      <c r="E149" s="501"/>
      <c r="F149" s="501"/>
      <c r="G149" s="501"/>
      <c r="H149" s="501"/>
      <c r="I149" s="501"/>
      <c r="J149" s="501"/>
      <c r="K149" s="501"/>
      <c r="L149" s="501"/>
      <c r="M149" s="501"/>
      <c r="N149" s="501"/>
      <c r="O149" s="501"/>
      <c r="P149" s="501"/>
      <c r="Q149" s="501"/>
      <c r="R149" s="501"/>
      <c r="S149" s="501"/>
      <c r="T149" s="501"/>
      <c r="U149" s="501"/>
      <c r="V149" s="501"/>
    </row>
    <row r="150" spans="1:22" x14ac:dyDescent="0.35">
      <c r="A150" s="501"/>
      <c r="B150" s="501"/>
      <c r="C150" s="501"/>
      <c r="D150" s="501"/>
      <c r="E150" s="501"/>
      <c r="F150" s="501"/>
      <c r="G150" s="501"/>
      <c r="H150" s="501"/>
      <c r="I150" s="501"/>
      <c r="J150" s="501"/>
      <c r="K150" s="501"/>
      <c r="L150" s="501"/>
      <c r="M150" s="501"/>
      <c r="N150" s="501"/>
      <c r="O150" s="501"/>
      <c r="P150" s="501"/>
      <c r="Q150" s="501"/>
      <c r="R150" s="501"/>
      <c r="S150" s="501"/>
      <c r="T150" s="501"/>
      <c r="U150" s="501"/>
      <c r="V150" s="501"/>
    </row>
    <row r="151" spans="1:22" x14ac:dyDescent="0.35">
      <c r="A151" s="501"/>
      <c r="B151" s="501"/>
      <c r="C151" s="501"/>
      <c r="D151" s="501"/>
      <c r="E151" s="501"/>
      <c r="F151" s="501"/>
      <c r="G151" s="501"/>
      <c r="H151" s="501"/>
      <c r="I151" s="501"/>
      <c r="J151" s="501"/>
      <c r="K151" s="501"/>
      <c r="L151" s="501"/>
      <c r="M151" s="501"/>
      <c r="N151" s="501"/>
      <c r="O151" s="501"/>
      <c r="P151" s="501"/>
      <c r="Q151" s="501"/>
      <c r="R151" s="501"/>
      <c r="S151" s="501"/>
      <c r="T151" s="501"/>
      <c r="U151" s="501"/>
      <c r="V151" s="501"/>
    </row>
    <row r="152" spans="1:22" x14ac:dyDescent="0.35">
      <c r="A152" s="501"/>
      <c r="B152" s="501"/>
      <c r="C152" s="501"/>
      <c r="D152" s="501"/>
      <c r="E152" s="501"/>
      <c r="F152" s="501"/>
      <c r="G152" s="501"/>
      <c r="H152" s="501"/>
      <c r="I152" s="501"/>
      <c r="J152" s="501"/>
      <c r="K152" s="501"/>
      <c r="L152" s="501"/>
      <c r="M152" s="501"/>
      <c r="N152" s="501"/>
      <c r="O152" s="501"/>
      <c r="P152" s="501"/>
      <c r="Q152" s="501"/>
      <c r="R152" s="501"/>
      <c r="S152" s="501"/>
      <c r="T152" s="501"/>
      <c r="U152" s="501"/>
      <c r="V152" s="501"/>
    </row>
    <row r="153" spans="1:22" x14ac:dyDescent="0.35">
      <c r="A153" s="501"/>
      <c r="B153" s="501"/>
      <c r="C153" s="501"/>
      <c r="D153" s="501"/>
      <c r="E153" s="501"/>
      <c r="F153" s="501"/>
      <c r="G153" s="501"/>
      <c r="H153" s="501"/>
      <c r="I153" s="501"/>
      <c r="J153" s="501"/>
      <c r="K153" s="501"/>
      <c r="L153" s="501"/>
      <c r="M153" s="501"/>
      <c r="N153" s="501"/>
      <c r="O153" s="501"/>
      <c r="P153" s="501"/>
      <c r="Q153" s="501"/>
      <c r="R153" s="501"/>
      <c r="S153" s="501"/>
      <c r="T153" s="501"/>
      <c r="U153" s="501"/>
      <c r="V153" s="501"/>
    </row>
    <row r="154" spans="1:22" x14ac:dyDescent="0.35">
      <c r="A154" s="501"/>
      <c r="B154" s="501"/>
      <c r="C154" s="501"/>
      <c r="D154" s="501"/>
      <c r="E154" s="501"/>
      <c r="F154" s="501"/>
      <c r="G154" s="501"/>
      <c r="H154" s="501"/>
      <c r="I154" s="501"/>
      <c r="J154" s="501"/>
      <c r="K154" s="501"/>
      <c r="L154" s="501"/>
      <c r="M154" s="501"/>
      <c r="N154" s="501"/>
      <c r="O154" s="501"/>
      <c r="P154" s="501"/>
      <c r="Q154" s="501"/>
      <c r="R154" s="501"/>
      <c r="S154" s="501"/>
      <c r="T154" s="501"/>
      <c r="U154" s="501"/>
      <c r="V154" s="501"/>
    </row>
    <row r="155" spans="1:22" x14ac:dyDescent="0.35">
      <c r="A155" s="501"/>
      <c r="B155" s="501"/>
      <c r="C155" s="501"/>
      <c r="D155" s="501"/>
      <c r="E155" s="501"/>
      <c r="F155" s="501"/>
      <c r="G155" s="501"/>
      <c r="H155" s="501"/>
      <c r="I155" s="501"/>
      <c r="J155" s="501"/>
      <c r="K155" s="501"/>
      <c r="L155" s="501"/>
      <c r="M155" s="501"/>
      <c r="N155" s="501"/>
      <c r="O155" s="501"/>
      <c r="P155" s="501"/>
      <c r="Q155" s="501"/>
      <c r="R155" s="501"/>
      <c r="S155" s="501"/>
      <c r="T155" s="501"/>
      <c r="U155" s="501"/>
      <c r="V155" s="501"/>
    </row>
    <row r="156" spans="1:22" x14ac:dyDescent="0.35">
      <c r="A156" s="501"/>
      <c r="B156" s="501"/>
      <c r="C156" s="501"/>
      <c r="D156" s="501"/>
      <c r="E156" s="501"/>
      <c r="F156" s="501"/>
      <c r="G156" s="501"/>
      <c r="H156" s="501"/>
      <c r="I156" s="501"/>
      <c r="J156" s="501"/>
      <c r="K156" s="501"/>
      <c r="L156" s="501"/>
      <c r="M156" s="501"/>
      <c r="N156" s="501"/>
      <c r="O156" s="501"/>
      <c r="P156" s="501"/>
      <c r="Q156" s="501"/>
      <c r="R156" s="501"/>
      <c r="S156" s="501"/>
      <c r="T156" s="501"/>
      <c r="U156" s="501"/>
      <c r="V156" s="501"/>
    </row>
    <row r="157" spans="1:22" x14ac:dyDescent="0.35">
      <c r="A157" s="501"/>
      <c r="B157" s="501"/>
      <c r="C157" s="501"/>
      <c r="D157" s="501"/>
      <c r="E157" s="501"/>
      <c r="F157" s="501"/>
      <c r="G157" s="501"/>
      <c r="H157" s="501"/>
      <c r="I157" s="501"/>
      <c r="J157" s="501"/>
      <c r="K157" s="501"/>
      <c r="L157" s="501"/>
      <c r="M157" s="501"/>
      <c r="N157" s="501"/>
      <c r="O157" s="501"/>
      <c r="P157" s="501"/>
      <c r="Q157" s="501"/>
      <c r="R157" s="501"/>
      <c r="S157" s="501"/>
      <c r="T157" s="501"/>
      <c r="U157" s="501"/>
      <c r="V157" s="501"/>
    </row>
    <row r="158" spans="1:22" x14ac:dyDescent="0.35">
      <c r="A158" s="501"/>
      <c r="B158" s="501"/>
      <c r="C158" s="501"/>
      <c r="D158" s="501"/>
      <c r="E158" s="501"/>
      <c r="F158" s="501"/>
      <c r="G158" s="501"/>
      <c r="H158" s="501"/>
      <c r="I158" s="501"/>
      <c r="J158" s="501"/>
      <c r="K158" s="501"/>
      <c r="L158" s="501"/>
      <c r="M158" s="501"/>
      <c r="N158" s="501"/>
      <c r="O158" s="501"/>
      <c r="P158" s="501"/>
      <c r="Q158" s="501"/>
      <c r="R158" s="501"/>
      <c r="S158" s="501"/>
      <c r="T158" s="501"/>
      <c r="U158" s="501"/>
      <c r="V158" s="501"/>
    </row>
    <row r="159" spans="1:22" x14ac:dyDescent="0.35">
      <c r="A159" s="501"/>
      <c r="B159" s="501"/>
      <c r="C159" s="501"/>
      <c r="D159" s="501"/>
      <c r="E159" s="501"/>
      <c r="F159" s="501"/>
      <c r="G159" s="501"/>
      <c r="H159" s="501"/>
      <c r="I159" s="501"/>
      <c r="J159" s="501"/>
      <c r="K159" s="501"/>
      <c r="L159" s="501"/>
      <c r="M159" s="501"/>
      <c r="N159" s="501"/>
      <c r="O159" s="501"/>
      <c r="P159" s="501"/>
      <c r="Q159" s="501"/>
      <c r="R159" s="501"/>
      <c r="S159" s="501"/>
      <c r="T159" s="501"/>
      <c r="U159" s="501"/>
      <c r="V159" s="501"/>
    </row>
    <row r="160" spans="1:22" x14ac:dyDescent="0.35">
      <c r="A160" s="501"/>
      <c r="B160" s="501"/>
      <c r="C160" s="501"/>
      <c r="D160" s="501"/>
      <c r="E160" s="501"/>
      <c r="F160" s="501"/>
      <c r="G160" s="501"/>
      <c r="H160" s="501"/>
      <c r="I160" s="501"/>
      <c r="J160" s="501"/>
      <c r="K160" s="501"/>
      <c r="L160" s="501"/>
      <c r="M160" s="501"/>
      <c r="N160" s="501"/>
      <c r="O160" s="501"/>
      <c r="P160" s="501"/>
      <c r="Q160" s="501"/>
      <c r="R160" s="501"/>
      <c r="S160" s="501"/>
      <c r="T160" s="501"/>
      <c r="U160" s="501"/>
      <c r="V160" s="501"/>
    </row>
    <row r="161" spans="1:22" x14ac:dyDescent="0.35">
      <c r="A161" s="501"/>
      <c r="B161" s="501"/>
      <c r="C161" s="501"/>
      <c r="D161" s="501"/>
      <c r="E161" s="501"/>
      <c r="F161" s="501"/>
      <c r="G161" s="501"/>
      <c r="H161" s="501"/>
      <c r="I161" s="501"/>
      <c r="J161" s="501"/>
      <c r="K161" s="501"/>
      <c r="L161" s="501"/>
      <c r="M161" s="501"/>
      <c r="N161" s="501"/>
      <c r="O161" s="501"/>
      <c r="P161" s="501"/>
      <c r="Q161" s="501"/>
      <c r="R161" s="501"/>
      <c r="S161" s="501"/>
      <c r="T161" s="501"/>
      <c r="U161" s="501"/>
      <c r="V161" s="501"/>
    </row>
    <row r="162" spans="1:22" x14ac:dyDescent="0.35">
      <c r="A162" s="501"/>
      <c r="B162" s="501"/>
      <c r="C162" s="501"/>
      <c r="D162" s="501"/>
      <c r="E162" s="501"/>
      <c r="F162" s="501"/>
      <c r="G162" s="501"/>
      <c r="H162" s="501"/>
      <c r="I162" s="501"/>
      <c r="J162" s="501"/>
      <c r="K162" s="501"/>
      <c r="L162" s="501"/>
      <c r="M162" s="501"/>
      <c r="N162" s="501"/>
      <c r="O162" s="501"/>
      <c r="P162" s="501"/>
      <c r="Q162" s="501"/>
      <c r="R162" s="501"/>
      <c r="S162" s="501"/>
      <c r="T162" s="501"/>
      <c r="U162" s="501"/>
      <c r="V162" s="501"/>
    </row>
    <row r="163" spans="1:22" x14ac:dyDescent="0.35">
      <c r="A163" s="501"/>
      <c r="B163" s="501"/>
      <c r="C163" s="501"/>
      <c r="D163" s="501"/>
      <c r="E163" s="501"/>
      <c r="F163" s="501"/>
      <c r="G163" s="501"/>
      <c r="H163" s="501"/>
      <c r="I163" s="501"/>
      <c r="J163" s="501"/>
      <c r="K163" s="501"/>
      <c r="L163" s="501"/>
      <c r="M163" s="501"/>
      <c r="N163" s="501"/>
      <c r="O163" s="501"/>
      <c r="P163" s="501"/>
      <c r="Q163" s="501"/>
      <c r="R163" s="501"/>
      <c r="S163" s="501"/>
      <c r="T163" s="501"/>
      <c r="U163" s="501"/>
      <c r="V163" s="501"/>
    </row>
    <row r="164" spans="1:22" x14ac:dyDescent="0.35">
      <c r="A164" s="501"/>
      <c r="B164" s="501"/>
      <c r="C164" s="501"/>
      <c r="D164" s="501"/>
      <c r="E164" s="501"/>
      <c r="F164" s="501"/>
      <c r="G164" s="501"/>
      <c r="H164" s="501"/>
      <c r="I164" s="501"/>
      <c r="J164" s="501"/>
      <c r="K164" s="501"/>
      <c r="L164" s="501"/>
      <c r="M164" s="501"/>
      <c r="N164" s="501"/>
      <c r="O164" s="501"/>
      <c r="P164" s="501"/>
      <c r="Q164" s="501"/>
      <c r="R164" s="501"/>
      <c r="S164" s="501"/>
      <c r="T164" s="501"/>
      <c r="U164" s="501"/>
      <c r="V164" s="501"/>
    </row>
    <row r="165" spans="1:22" x14ac:dyDescent="0.35">
      <c r="A165" s="501"/>
      <c r="B165" s="501"/>
      <c r="C165" s="501"/>
      <c r="D165" s="501"/>
      <c r="E165" s="501"/>
      <c r="F165" s="501"/>
      <c r="G165" s="501"/>
      <c r="H165" s="501"/>
      <c r="I165" s="501"/>
      <c r="J165" s="501"/>
      <c r="K165" s="501"/>
      <c r="L165" s="501"/>
      <c r="M165" s="501"/>
      <c r="N165" s="501"/>
      <c r="O165" s="501"/>
      <c r="P165" s="501"/>
      <c r="Q165" s="501"/>
      <c r="R165" s="501"/>
      <c r="S165" s="501"/>
      <c r="T165" s="501"/>
      <c r="U165" s="501"/>
      <c r="V165" s="501"/>
    </row>
    <row r="166" spans="1:22" x14ac:dyDescent="0.35">
      <c r="A166" s="501"/>
      <c r="B166" s="501"/>
      <c r="C166" s="501"/>
      <c r="D166" s="501"/>
      <c r="E166" s="501"/>
      <c r="F166" s="501"/>
      <c r="G166" s="501"/>
      <c r="H166" s="501"/>
      <c r="I166" s="501"/>
      <c r="J166" s="501"/>
      <c r="K166" s="501"/>
      <c r="L166" s="501"/>
      <c r="M166" s="501"/>
      <c r="N166" s="501"/>
      <c r="O166" s="501"/>
      <c r="P166" s="501"/>
      <c r="Q166" s="501"/>
      <c r="R166" s="501"/>
      <c r="S166" s="501"/>
      <c r="T166" s="501"/>
      <c r="U166" s="501"/>
      <c r="V166" s="501"/>
    </row>
    <row r="167" spans="1:22" x14ac:dyDescent="0.35">
      <c r="A167" s="501"/>
      <c r="B167" s="501"/>
      <c r="C167" s="501"/>
      <c r="D167" s="501"/>
      <c r="E167" s="501"/>
      <c r="F167" s="501"/>
      <c r="G167" s="501"/>
      <c r="H167" s="501"/>
      <c r="I167" s="501"/>
      <c r="J167" s="501"/>
      <c r="K167" s="501"/>
      <c r="L167" s="501"/>
      <c r="M167" s="501"/>
      <c r="N167" s="501"/>
      <c r="O167" s="501"/>
      <c r="P167" s="501"/>
      <c r="Q167" s="501"/>
      <c r="R167" s="501"/>
      <c r="S167" s="501"/>
      <c r="T167" s="501"/>
      <c r="U167" s="501"/>
      <c r="V167" s="501"/>
    </row>
    <row r="168" spans="1:22" x14ac:dyDescent="0.35">
      <c r="A168" s="501"/>
      <c r="B168" s="501"/>
      <c r="C168" s="501"/>
      <c r="D168" s="501"/>
      <c r="E168" s="501"/>
      <c r="F168" s="501"/>
      <c r="G168" s="501"/>
      <c r="H168" s="501"/>
      <c r="I168" s="501"/>
      <c r="J168" s="501"/>
      <c r="K168" s="501"/>
      <c r="L168" s="501"/>
      <c r="M168" s="501"/>
      <c r="N168" s="501"/>
      <c r="O168" s="501"/>
      <c r="P168" s="501"/>
      <c r="Q168" s="501"/>
      <c r="R168" s="501"/>
      <c r="S168" s="501"/>
      <c r="T168" s="501"/>
      <c r="U168" s="501"/>
      <c r="V168" s="501"/>
    </row>
    <row r="169" spans="1:22" x14ac:dyDescent="0.35">
      <c r="A169" s="501"/>
      <c r="B169" s="501"/>
      <c r="C169" s="501"/>
      <c r="D169" s="501"/>
      <c r="E169" s="501"/>
      <c r="F169" s="501"/>
      <c r="G169" s="501"/>
      <c r="H169" s="501"/>
      <c r="I169" s="501"/>
      <c r="J169" s="501"/>
      <c r="K169" s="501"/>
      <c r="L169" s="501"/>
      <c r="M169" s="501"/>
      <c r="N169" s="501"/>
      <c r="O169" s="501"/>
      <c r="P169" s="501"/>
      <c r="Q169" s="501"/>
      <c r="R169" s="501"/>
      <c r="S169" s="501"/>
      <c r="T169" s="501"/>
      <c r="U169" s="501"/>
      <c r="V169" s="501"/>
    </row>
    <row r="170" spans="1:22" x14ac:dyDescent="0.35">
      <c r="A170" s="501"/>
      <c r="B170" s="501"/>
      <c r="C170" s="501"/>
      <c r="D170" s="501"/>
      <c r="E170" s="501"/>
      <c r="F170" s="501"/>
      <c r="G170" s="501"/>
      <c r="H170" s="501"/>
      <c r="I170" s="501"/>
      <c r="J170" s="501"/>
      <c r="K170" s="501"/>
      <c r="L170" s="501"/>
      <c r="M170" s="501"/>
      <c r="N170" s="501"/>
      <c r="O170" s="501"/>
      <c r="P170" s="501"/>
      <c r="Q170" s="501"/>
      <c r="R170" s="501"/>
      <c r="S170" s="501"/>
      <c r="T170" s="501"/>
      <c r="U170" s="501"/>
      <c r="V170" s="501"/>
    </row>
    <row r="171" spans="1:22" x14ac:dyDescent="0.35">
      <c r="A171" s="501"/>
      <c r="B171" s="501"/>
      <c r="C171" s="501"/>
      <c r="D171" s="501"/>
      <c r="E171" s="501"/>
      <c r="F171" s="501"/>
      <c r="G171" s="501"/>
      <c r="H171" s="501"/>
      <c r="I171" s="501"/>
      <c r="J171" s="501"/>
      <c r="K171" s="501"/>
      <c r="L171" s="501"/>
      <c r="M171" s="501"/>
      <c r="N171" s="501"/>
      <c r="O171" s="501"/>
      <c r="P171" s="501"/>
      <c r="Q171" s="501"/>
      <c r="R171" s="501"/>
      <c r="S171" s="501"/>
      <c r="T171" s="501"/>
      <c r="U171" s="501"/>
      <c r="V171" s="501"/>
    </row>
    <row r="172" spans="1:22" x14ac:dyDescent="0.35">
      <c r="A172" s="501"/>
      <c r="B172" s="501"/>
      <c r="C172" s="501"/>
      <c r="D172" s="501"/>
      <c r="E172" s="501"/>
      <c r="F172" s="501"/>
      <c r="G172" s="501"/>
      <c r="H172" s="501"/>
      <c r="I172" s="501"/>
      <c r="J172" s="501"/>
      <c r="K172" s="501"/>
      <c r="L172" s="501"/>
      <c r="M172" s="501"/>
      <c r="N172" s="501"/>
      <c r="O172" s="501"/>
      <c r="P172" s="501"/>
      <c r="Q172" s="501"/>
      <c r="R172" s="501"/>
      <c r="S172" s="501"/>
      <c r="T172" s="501"/>
      <c r="U172" s="501"/>
      <c r="V172" s="501"/>
    </row>
    <row r="173" spans="1:22" x14ac:dyDescent="0.35">
      <c r="A173" s="501"/>
      <c r="B173" s="501"/>
      <c r="C173" s="501"/>
      <c r="D173" s="501"/>
      <c r="E173" s="501"/>
      <c r="F173" s="501"/>
      <c r="G173" s="501"/>
      <c r="H173" s="501"/>
      <c r="I173" s="501"/>
      <c r="J173" s="501"/>
      <c r="K173" s="501"/>
      <c r="L173" s="501"/>
      <c r="M173" s="501"/>
      <c r="N173" s="501"/>
      <c r="O173" s="501"/>
      <c r="P173" s="501"/>
      <c r="Q173" s="501"/>
      <c r="R173" s="501"/>
      <c r="S173" s="501"/>
      <c r="T173" s="501"/>
      <c r="U173" s="501"/>
      <c r="V173" s="501"/>
    </row>
    <row r="174" spans="1:22" x14ac:dyDescent="0.35">
      <c r="A174" s="501"/>
      <c r="B174" s="501"/>
      <c r="C174" s="501"/>
      <c r="D174" s="501"/>
      <c r="E174" s="501"/>
      <c r="F174" s="501"/>
      <c r="G174" s="501"/>
      <c r="H174" s="501"/>
      <c r="I174" s="501"/>
      <c r="J174" s="501"/>
      <c r="K174" s="501"/>
      <c r="L174" s="501"/>
      <c r="M174" s="501"/>
      <c r="N174" s="501"/>
      <c r="O174" s="501"/>
      <c r="P174" s="501"/>
      <c r="Q174" s="501"/>
      <c r="R174" s="501"/>
      <c r="S174" s="501"/>
      <c r="T174" s="501"/>
      <c r="U174" s="501"/>
      <c r="V174" s="501"/>
    </row>
    <row r="175" spans="1:22" x14ac:dyDescent="0.35">
      <c r="A175" s="501"/>
      <c r="B175" s="501"/>
      <c r="C175" s="501"/>
      <c r="D175" s="501"/>
      <c r="E175" s="501"/>
      <c r="F175" s="501"/>
      <c r="G175" s="501"/>
      <c r="H175" s="501"/>
      <c r="I175" s="501"/>
      <c r="J175" s="501"/>
      <c r="K175" s="501"/>
      <c r="L175" s="501"/>
      <c r="M175" s="501"/>
      <c r="N175" s="501"/>
      <c r="O175" s="501"/>
      <c r="P175" s="501"/>
      <c r="Q175" s="501"/>
      <c r="R175" s="501"/>
      <c r="S175" s="501"/>
      <c r="T175" s="501"/>
      <c r="U175" s="501"/>
      <c r="V175" s="501"/>
    </row>
    <row r="176" spans="1:22" x14ac:dyDescent="0.35">
      <c r="A176" s="501"/>
      <c r="B176" s="501"/>
      <c r="C176" s="501"/>
      <c r="D176" s="501"/>
      <c r="E176" s="501"/>
      <c r="F176" s="501"/>
      <c r="G176" s="501"/>
      <c r="H176" s="501"/>
      <c r="I176" s="501"/>
      <c r="J176" s="501"/>
      <c r="K176" s="501"/>
      <c r="L176" s="501"/>
      <c r="M176" s="501"/>
      <c r="N176" s="501"/>
      <c r="O176" s="501"/>
      <c r="P176" s="501"/>
      <c r="Q176" s="501"/>
      <c r="R176" s="501"/>
      <c r="S176" s="501"/>
      <c r="T176" s="501"/>
      <c r="U176" s="501"/>
      <c r="V176" s="501"/>
    </row>
    <row r="177" spans="1:22" x14ac:dyDescent="0.35">
      <c r="A177" s="501"/>
      <c r="B177" s="501"/>
      <c r="C177" s="501"/>
      <c r="D177" s="501"/>
      <c r="E177" s="501"/>
      <c r="F177" s="501"/>
      <c r="G177" s="501"/>
      <c r="H177" s="501"/>
      <c r="I177" s="501"/>
      <c r="J177" s="501"/>
      <c r="K177" s="501"/>
      <c r="L177" s="501"/>
      <c r="M177" s="501"/>
      <c r="N177" s="501"/>
      <c r="O177" s="501"/>
      <c r="P177" s="501"/>
      <c r="Q177" s="501"/>
      <c r="R177" s="501"/>
      <c r="S177" s="501"/>
      <c r="T177" s="501"/>
      <c r="U177" s="501"/>
      <c r="V177" s="501"/>
    </row>
    <row r="178" spans="1:22" x14ac:dyDescent="0.35">
      <c r="A178" s="501"/>
      <c r="B178" s="501"/>
      <c r="C178" s="501"/>
      <c r="D178" s="501"/>
      <c r="E178" s="501"/>
      <c r="F178" s="501"/>
      <c r="G178" s="501"/>
      <c r="H178" s="501"/>
      <c r="I178" s="501"/>
      <c r="J178" s="501"/>
      <c r="K178" s="501"/>
      <c r="L178" s="501"/>
      <c r="M178" s="501"/>
      <c r="N178" s="501"/>
      <c r="O178" s="501"/>
      <c r="P178" s="501"/>
      <c r="Q178" s="501"/>
      <c r="R178" s="501"/>
      <c r="S178" s="501"/>
      <c r="T178" s="501"/>
      <c r="U178" s="501"/>
      <c r="V178" s="501"/>
    </row>
    <row r="179" spans="1:22" x14ac:dyDescent="0.35">
      <c r="A179" s="501"/>
      <c r="B179" s="501"/>
      <c r="C179" s="501"/>
      <c r="D179" s="501"/>
      <c r="E179" s="501"/>
      <c r="F179" s="501"/>
      <c r="G179" s="501"/>
      <c r="H179" s="501"/>
      <c r="I179" s="501"/>
      <c r="J179" s="501"/>
      <c r="K179" s="501"/>
      <c r="L179" s="501"/>
      <c r="M179" s="501"/>
      <c r="N179" s="501"/>
      <c r="O179" s="501"/>
      <c r="P179" s="501"/>
      <c r="Q179" s="501"/>
      <c r="R179" s="501"/>
      <c r="S179" s="501"/>
      <c r="T179" s="501"/>
      <c r="U179" s="501"/>
      <c r="V179" s="501"/>
    </row>
    <row r="180" spans="1:22" x14ac:dyDescent="0.35">
      <c r="A180" s="501"/>
      <c r="B180" s="501"/>
      <c r="C180" s="501"/>
      <c r="D180" s="501"/>
      <c r="E180" s="501"/>
      <c r="F180" s="501"/>
      <c r="G180" s="501"/>
      <c r="H180" s="501"/>
      <c r="I180" s="501"/>
      <c r="J180" s="501"/>
      <c r="K180" s="501"/>
      <c r="L180" s="501"/>
      <c r="M180" s="501"/>
      <c r="N180" s="501"/>
      <c r="O180" s="501"/>
      <c r="P180" s="501"/>
      <c r="Q180" s="501"/>
      <c r="R180" s="501"/>
      <c r="S180" s="501"/>
      <c r="T180" s="501"/>
      <c r="U180" s="501"/>
      <c r="V180" s="501"/>
    </row>
    <row r="181" spans="1:22" x14ac:dyDescent="0.35">
      <c r="A181" s="501"/>
      <c r="B181" s="501"/>
      <c r="C181" s="501"/>
      <c r="D181" s="501"/>
      <c r="E181" s="501"/>
      <c r="F181" s="501"/>
      <c r="G181" s="501"/>
      <c r="H181" s="501"/>
      <c r="I181" s="501"/>
      <c r="J181" s="501"/>
      <c r="K181" s="501"/>
      <c r="L181" s="501"/>
      <c r="M181" s="501"/>
      <c r="N181" s="501"/>
      <c r="O181" s="501"/>
      <c r="P181" s="501"/>
      <c r="Q181" s="501"/>
      <c r="R181" s="501"/>
      <c r="S181" s="501"/>
      <c r="T181" s="501"/>
      <c r="U181" s="501"/>
      <c r="V181" s="501"/>
    </row>
  </sheetData>
  <mergeCells count="1">
    <mergeCell ref="B10:C10"/>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tabColor theme="6" tint="0.59999389629810485"/>
    <pageSetUpPr fitToPage="1"/>
  </sheetPr>
  <dimension ref="A1:X73"/>
  <sheetViews>
    <sheetView showGridLines="0" zoomScale="80" zoomScaleNormal="80" zoomScaleSheetLayoutView="100" workbookViewId="0">
      <selection activeCell="B4" sqref="B4:D4"/>
    </sheetView>
  </sheetViews>
  <sheetFormatPr defaultColWidth="9.08984375" defaultRowHeight="14.5" x14ac:dyDescent="0.35"/>
  <cols>
    <col min="1" max="1" width="7.36328125" style="22" customWidth="1"/>
    <col min="2" max="2" width="93.90625" style="22" customWidth="1"/>
    <col min="3" max="3" width="17" style="22" customWidth="1"/>
    <col min="4" max="4" width="18.36328125" style="22" customWidth="1"/>
    <col min="5" max="5" width="8.36328125" style="22" customWidth="1"/>
    <col min="6" max="6" width="36.453125" style="22" customWidth="1"/>
    <col min="7" max="7" width="13.08984375" style="22" customWidth="1"/>
    <col min="8" max="8" width="28.90625" style="22" customWidth="1"/>
    <col min="9" max="9" width="7.54296875" style="22" customWidth="1"/>
    <col min="10" max="10" width="4.90625" style="22" customWidth="1"/>
    <col min="11" max="16384" width="9.08984375" style="22"/>
  </cols>
  <sheetData>
    <row r="1" spans="2:24" ht="21.75" customHeight="1" x14ac:dyDescent="0.45">
      <c r="B1" s="23" t="s">
        <v>80</v>
      </c>
      <c r="C1" s="4">
        <v>3</v>
      </c>
      <c r="D1" s="4"/>
      <c r="E1" s="25"/>
      <c r="F1" s="646"/>
      <c r="G1" s="646"/>
      <c r="H1" s="646"/>
      <c r="I1" s="646"/>
      <c r="J1" s="600"/>
      <c r="K1" s="600"/>
      <c r="L1" s="600"/>
      <c r="M1" s="600"/>
      <c r="N1" s="600"/>
      <c r="O1" s="600"/>
      <c r="P1" s="600"/>
      <c r="Q1" s="600"/>
      <c r="R1" s="600"/>
      <c r="S1" s="600"/>
      <c r="T1" s="600"/>
      <c r="U1" s="600"/>
      <c r="V1" s="600"/>
      <c r="W1" s="600"/>
      <c r="X1" s="600"/>
    </row>
    <row r="2" spans="2:24" ht="25.5" customHeight="1" x14ac:dyDescent="0.35">
      <c r="B2" s="928" t="s">
        <v>768</v>
      </c>
      <c r="C2" s="928"/>
      <c r="D2" s="180"/>
      <c r="E2" s="25"/>
      <c r="F2" s="646"/>
      <c r="G2" s="646"/>
      <c r="H2" s="646"/>
      <c r="I2" s="646"/>
      <c r="J2" s="600"/>
      <c r="K2" s="600"/>
      <c r="L2" s="601"/>
      <c r="M2" s="601"/>
      <c r="N2" s="601"/>
      <c r="O2" s="601"/>
      <c r="P2" s="601"/>
      <c r="Q2" s="601"/>
      <c r="R2" s="601"/>
      <c r="S2" s="600"/>
      <c r="T2" s="600"/>
      <c r="U2" s="600"/>
      <c r="V2" s="600"/>
      <c r="W2" s="600"/>
      <c r="X2" s="600"/>
    </row>
    <row r="3" spans="2:24" ht="36" customHeight="1" x14ac:dyDescent="0.35">
      <c r="B3" s="805" t="s">
        <v>999</v>
      </c>
      <c r="C3" s="805"/>
      <c r="D3" s="805"/>
      <c r="F3" s="600"/>
      <c r="G3" s="600"/>
      <c r="H3" s="600"/>
      <c r="I3" s="600"/>
      <c r="J3" s="603"/>
      <c r="K3" s="603"/>
      <c r="L3" s="615"/>
      <c r="M3" s="615"/>
      <c r="N3" s="615"/>
      <c r="O3" s="601"/>
      <c r="P3" s="601"/>
      <c r="Q3" s="601"/>
      <c r="R3" s="601"/>
      <c r="S3" s="600"/>
      <c r="T3" s="600"/>
      <c r="U3" s="600"/>
      <c r="V3" s="600"/>
      <c r="W3" s="600"/>
      <c r="X3" s="600"/>
    </row>
    <row r="4" spans="2:24" ht="28.5" customHeight="1" x14ac:dyDescent="0.35">
      <c r="B4" s="804" t="s">
        <v>1067</v>
      </c>
      <c r="C4" s="804"/>
      <c r="D4" s="804"/>
      <c r="F4" s="600"/>
      <c r="G4" s="600"/>
      <c r="H4" s="600"/>
      <c r="I4" s="600"/>
      <c r="J4" s="600"/>
      <c r="K4" s="600"/>
      <c r="L4" s="601"/>
      <c r="M4" s="601"/>
      <c r="N4" s="601"/>
      <c r="O4" s="601"/>
      <c r="P4" s="601"/>
      <c r="Q4" s="601"/>
      <c r="R4" s="601"/>
      <c r="S4" s="600"/>
      <c r="T4" s="600"/>
      <c r="U4" s="600"/>
      <c r="V4" s="600"/>
      <c r="W4" s="600"/>
      <c r="X4" s="600"/>
    </row>
    <row r="5" spans="2:24" ht="15" thickBot="1" x14ac:dyDescent="0.4">
      <c r="F5" s="600"/>
      <c r="G5" s="600"/>
      <c r="H5" s="600"/>
      <c r="I5" s="600"/>
      <c r="J5" s="600"/>
      <c r="K5" s="600"/>
      <c r="L5" s="601"/>
      <c r="M5" s="601"/>
      <c r="N5" s="601"/>
      <c r="O5" s="601"/>
      <c r="P5" s="601"/>
      <c r="Q5" s="601"/>
      <c r="R5" s="601"/>
      <c r="S5" s="600"/>
      <c r="T5" s="600"/>
      <c r="U5" s="600"/>
      <c r="V5" s="600"/>
      <c r="W5" s="600"/>
      <c r="X5" s="600"/>
    </row>
    <row r="6" spans="2:24" x14ac:dyDescent="0.35">
      <c r="B6" s="929" t="s">
        <v>256</v>
      </c>
      <c r="C6" s="932"/>
      <c r="D6" s="930"/>
      <c r="F6" s="600"/>
      <c r="G6" s="600"/>
      <c r="H6" s="600"/>
      <c r="I6" s="600"/>
      <c r="J6" s="600"/>
      <c r="K6" s="600"/>
      <c r="L6" s="601"/>
      <c r="M6" s="601"/>
      <c r="N6" s="601"/>
      <c r="O6" s="601"/>
      <c r="P6" s="601"/>
      <c r="Q6" s="601"/>
      <c r="R6" s="601"/>
      <c r="S6" s="600"/>
      <c r="T6" s="600"/>
      <c r="U6" s="600"/>
      <c r="V6" s="600"/>
      <c r="W6" s="600"/>
      <c r="X6" s="600"/>
    </row>
    <row r="7" spans="2:24" x14ac:dyDescent="0.35">
      <c r="B7" s="29" t="s">
        <v>273</v>
      </c>
      <c r="C7" s="38"/>
      <c r="D7" s="100">
        <v>50000</v>
      </c>
      <c r="F7" s="600"/>
      <c r="G7" s="600"/>
      <c r="H7" s="600"/>
      <c r="I7" s="600"/>
      <c r="J7" s="600"/>
      <c r="K7" s="600"/>
      <c r="L7" s="601"/>
      <c r="M7" s="601"/>
      <c r="N7" s="601"/>
      <c r="O7" s="601"/>
      <c r="P7" s="601"/>
      <c r="Q7" s="601"/>
      <c r="R7" s="601"/>
      <c r="S7" s="600"/>
      <c r="T7" s="600"/>
      <c r="U7" s="600"/>
      <c r="V7" s="600"/>
      <c r="W7" s="600"/>
      <c r="X7" s="600"/>
    </row>
    <row r="8" spans="2:24" x14ac:dyDescent="0.35">
      <c r="B8" s="29" t="s">
        <v>927</v>
      </c>
      <c r="C8" s="38"/>
      <c r="D8" s="251">
        <v>450000000</v>
      </c>
      <c r="F8" s="600"/>
      <c r="G8" s="600"/>
      <c r="H8" s="600"/>
      <c r="I8" s="600"/>
      <c r="J8" s="600"/>
      <c r="K8" s="600"/>
      <c r="L8" s="601"/>
      <c r="M8" s="601"/>
      <c r="N8" s="601"/>
      <c r="O8" s="601"/>
      <c r="P8" s="601"/>
      <c r="Q8" s="601"/>
      <c r="R8" s="601"/>
      <c r="S8" s="600"/>
      <c r="T8" s="600"/>
      <c r="U8" s="600"/>
      <c r="V8" s="600"/>
      <c r="W8" s="600"/>
      <c r="X8" s="600"/>
    </row>
    <row r="9" spans="2:24" ht="15" thickBot="1" x14ac:dyDescent="0.4">
      <c r="B9" s="35" t="s">
        <v>928</v>
      </c>
      <c r="C9" s="42"/>
      <c r="D9" s="252">
        <v>16500000</v>
      </c>
      <c r="F9" s="600"/>
      <c r="G9" s="600"/>
      <c r="H9" s="600"/>
      <c r="I9" s="600"/>
      <c r="J9" s="600"/>
      <c r="K9" s="600"/>
      <c r="L9" s="601"/>
      <c r="M9" s="601"/>
      <c r="N9" s="601"/>
      <c r="O9" s="601"/>
      <c r="P9" s="601"/>
      <c r="Q9" s="601"/>
      <c r="R9" s="601"/>
      <c r="S9" s="600"/>
      <c r="T9" s="600"/>
      <c r="U9" s="600"/>
      <c r="V9" s="600"/>
      <c r="W9" s="600"/>
      <c r="X9" s="600"/>
    </row>
    <row r="10" spans="2:24" ht="15.75" customHeight="1" thickBot="1" x14ac:dyDescent="0.4">
      <c r="C10" s="36"/>
      <c r="D10" s="36"/>
      <c r="F10" s="600"/>
      <c r="G10" s="600"/>
      <c r="H10" s="600"/>
      <c r="I10" s="600"/>
      <c r="J10" s="600"/>
      <c r="K10" s="600"/>
      <c r="L10" s="601"/>
      <c r="M10" s="601"/>
      <c r="N10" s="601"/>
      <c r="O10" s="601"/>
      <c r="P10" s="601"/>
      <c r="Q10" s="601"/>
      <c r="R10" s="601"/>
      <c r="S10" s="600"/>
      <c r="T10" s="600"/>
      <c r="U10" s="600"/>
      <c r="V10" s="600"/>
      <c r="W10" s="600"/>
      <c r="X10" s="600"/>
    </row>
    <row r="11" spans="2:24" x14ac:dyDescent="0.35">
      <c r="B11" s="929" t="s">
        <v>700</v>
      </c>
      <c r="C11" s="932"/>
      <c r="D11" s="930"/>
      <c r="F11" s="600"/>
      <c r="G11" s="600"/>
      <c r="H11" s="600"/>
      <c r="I11" s="600"/>
      <c r="J11" s="600"/>
      <c r="K11" s="600"/>
      <c r="L11" s="601"/>
      <c r="M11" s="601"/>
      <c r="N11" s="601"/>
      <c r="O11" s="601"/>
      <c r="P11" s="601"/>
      <c r="Q11" s="601"/>
      <c r="R11" s="601"/>
      <c r="S11" s="600"/>
      <c r="T11" s="600"/>
      <c r="U11" s="600"/>
      <c r="V11" s="600"/>
      <c r="W11" s="600"/>
      <c r="X11" s="600"/>
    </row>
    <row r="12" spans="2:24" s="115" customFormat="1" ht="17.25" customHeight="1" x14ac:dyDescent="0.35">
      <c r="B12" s="29" t="s">
        <v>253</v>
      </c>
      <c r="C12" s="38"/>
      <c r="D12" s="508">
        <f>D9/D8</f>
        <v>3.6666666666666667E-2</v>
      </c>
      <c r="F12" s="649"/>
      <c r="G12" s="649"/>
      <c r="H12" s="649"/>
      <c r="I12" s="649"/>
      <c r="J12" s="649"/>
      <c r="K12" s="649"/>
      <c r="L12" s="651"/>
      <c r="M12" s="651"/>
      <c r="N12" s="651"/>
      <c r="O12" s="651"/>
      <c r="P12" s="651"/>
      <c r="Q12" s="651"/>
      <c r="R12" s="651"/>
      <c r="S12" s="649"/>
      <c r="T12" s="649"/>
      <c r="U12" s="649"/>
      <c r="V12" s="649"/>
      <c r="W12" s="649"/>
      <c r="X12" s="649"/>
    </row>
    <row r="13" spans="2:24" ht="44.25" customHeight="1" x14ac:dyDescent="0.35">
      <c r="B13" s="192"/>
      <c r="C13" s="509" t="s">
        <v>792</v>
      </c>
      <c r="D13" s="509" t="s">
        <v>793</v>
      </c>
      <c r="E13" s="33"/>
      <c r="F13" s="600"/>
      <c r="G13" s="600"/>
      <c r="H13" s="600"/>
      <c r="I13" s="600"/>
      <c r="J13" s="600"/>
      <c r="K13" s="600"/>
      <c r="L13" s="601"/>
      <c r="M13" s="601"/>
      <c r="N13" s="601"/>
      <c r="O13" s="601"/>
      <c r="P13" s="601"/>
      <c r="Q13" s="601"/>
      <c r="R13" s="601"/>
      <c r="S13" s="600"/>
      <c r="T13" s="600"/>
      <c r="U13" s="600"/>
      <c r="V13" s="600"/>
      <c r="W13" s="600"/>
      <c r="X13" s="600"/>
    </row>
    <row r="14" spans="2:24" ht="31.5" customHeight="1" x14ac:dyDescent="0.35">
      <c r="B14" s="766" t="s">
        <v>701</v>
      </c>
      <c r="C14" s="770">
        <v>3.4444444444444444E-2</v>
      </c>
      <c r="D14" s="771">
        <v>2.7E-2</v>
      </c>
      <c r="E14" s="33"/>
      <c r="F14" s="600"/>
      <c r="G14" s="600"/>
      <c r="H14" s="600"/>
      <c r="I14" s="600"/>
      <c r="J14" s="600"/>
      <c r="K14" s="600"/>
      <c r="L14" s="601"/>
      <c r="M14" s="601"/>
      <c r="N14" s="601"/>
      <c r="O14" s="601"/>
      <c r="P14" s="601"/>
      <c r="Q14" s="601"/>
      <c r="R14" s="601"/>
      <c r="S14" s="600"/>
      <c r="T14" s="600"/>
      <c r="U14" s="600"/>
      <c r="V14" s="600"/>
      <c r="W14" s="600"/>
      <c r="X14" s="600"/>
    </row>
    <row r="15" spans="2:24" ht="30.75" customHeight="1" thickBot="1" x14ac:dyDescent="0.4">
      <c r="B15" s="767" t="s">
        <v>887</v>
      </c>
      <c r="C15" s="510">
        <f>ROUND(C14*$D$8, -5)</f>
        <v>15500000</v>
      </c>
      <c r="D15" s="511">
        <f>ROUND(D14*$D$8, -5)</f>
        <v>12200000</v>
      </c>
      <c r="E15" s="33"/>
      <c r="F15" s="600"/>
      <c r="G15" s="600"/>
      <c r="H15" s="600"/>
      <c r="I15" s="600"/>
      <c r="J15" s="600"/>
      <c r="K15" s="600"/>
      <c r="L15" s="601"/>
      <c r="M15" s="601"/>
      <c r="N15" s="601"/>
      <c r="O15" s="601"/>
      <c r="P15" s="601"/>
      <c r="Q15" s="601"/>
      <c r="R15" s="601"/>
      <c r="S15" s="600"/>
      <c r="T15" s="600"/>
      <c r="U15" s="600"/>
      <c r="V15" s="600"/>
      <c r="W15" s="600"/>
      <c r="X15" s="600"/>
    </row>
    <row r="16" spans="2:24" ht="14.25" customHeight="1" thickBot="1" x14ac:dyDescent="0.4">
      <c r="B16" s="31"/>
      <c r="C16" s="93"/>
      <c r="D16" s="93"/>
      <c r="E16" s="33"/>
      <c r="F16" s="600"/>
      <c r="G16" s="600"/>
      <c r="H16" s="600"/>
      <c r="I16" s="600"/>
      <c r="J16" s="600"/>
      <c r="K16" s="600"/>
      <c r="L16" s="601"/>
      <c r="M16" s="601"/>
      <c r="N16" s="601"/>
      <c r="O16" s="601"/>
      <c r="P16" s="601"/>
      <c r="Q16" s="601"/>
      <c r="R16" s="601"/>
      <c r="S16" s="600"/>
      <c r="T16" s="600"/>
      <c r="U16" s="600"/>
      <c r="V16" s="600"/>
      <c r="W16" s="600"/>
      <c r="X16" s="600"/>
    </row>
    <row r="17" spans="1:24" ht="15" customHeight="1" x14ac:dyDescent="0.35">
      <c r="B17" s="929" t="s">
        <v>506</v>
      </c>
      <c r="C17" s="932"/>
      <c r="D17" s="930"/>
      <c r="F17" s="600"/>
      <c r="G17" s="600"/>
      <c r="H17" s="600"/>
      <c r="I17" s="600"/>
      <c r="J17" s="600"/>
      <c r="K17" s="600"/>
      <c r="L17" s="601"/>
      <c r="M17" s="601"/>
      <c r="N17" s="601"/>
      <c r="O17" s="601"/>
      <c r="P17" s="601"/>
      <c r="Q17" s="601"/>
      <c r="R17" s="601"/>
      <c r="S17" s="600"/>
      <c r="T17" s="600"/>
      <c r="U17" s="600"/>
      <c r="V17" s="600"/>
      <c r="W17" s="600"/>
      <c r="X17" s="600"/>
    </row>
    <row r="18" spans="1:24" ht="15" customHeight="1" thickBot="1" x14ac:dyDescent="0.4">
      <c r="A18" s="33"/>
      <c r="B18" s="679" t="s">
        <v>1063</v>
      </c>
      <c r="C18" s="512">
        <f>IF(D9-C15&lt;0, 0, D9-C15)</f>
        <v>1000000</v>
      </c>
      <c r="D18" s="513">
        <f>IF(D9-D15&lt;0, 0, D9-D15)</f>
        <v>4300000</v>
      </c>
      <c r="F18" s="600"/>
      <c r="G18" s="600"/>
      <c r="H18" s="600"/>
      <c r="I18" s="600"/>
      <c r="J18" s="600"/>
      <c r="K18" s="600"/>
      <c r="L18" s="601"/>
      <c r="M18" s="601"/>
      <c r="N18" s="601"/>
      <c r="O18" s="601"/>
      <c r="P18" s="601"/>
      <c r="Q18" s="601"/>
      <c r="R18" s="601"/>
      <c r="S18" s="600"/>
      <c r="T18" s="600"/>
      <c r="U18" s="600"/>
      <c r="V18" s="600"/>
      <c r="W18" s="600"/>
      <c r="X18" s="600"/>
    </row>
    <row r="19" spans="1:24" x14ac:dyDescent="0.35">
      <c r="A19" s="33"/>
      <c r="B19" s="680"/>
      <c r="C19" s="464"/>
      <c r="D19" s="464"/>
      <c r="F19" s="600"/>
      <c r="G19" s="600"/>
      <c r="H19" s="600"/>
      <c r="I19" s="600"/>
      <c r="J19" s="600"/>
      <c r="K19" s="600"/>
      <c r="L19" s="601"/>
      <c r="M19" s="601"/>
      <c r="N19" s="601"/>
      <c r="O19" s="601"/>
      <c r="P19" s="601"/>
      <c r="Q19" s="601"/>
      <c r="R19" s="601"/>
      <c r="S19" s="600"/>
      <c r="T19" s="600"/>
      <c r="U19" s="600"/>
      <c r="V19" s="600"/>
      <c r="W19" s="600"/>
      <c r="X19" s="600"/>
    </row>
    <row r="20" spans="1:24" x14ac:dyDescent="0.35">
      <c r="A20" s="33"/>
      <c r="B20" s="681" t="s">
        <v>262</v>
      </c>
      <c r="C20" s="33"/>
      <c r="D20" s="33"/>
      <c r="F20" s="600"/>
      <c r="G20" s="660"/>
      <c r="H20" s="600"/>
      <c r="I20" s="600"/>
      <c r="J20" s="600"/>
      <c r="K20" s="600"/>
      <c r="L20" s="601"/>
      <c r="M20" s="601"/>
      <c r="N20" s="601"/>
      <c r="O20" s="601"/>
      <c r="P20" s="601"/>
      <c r="Q20" s="601"/>
      <c r="R20" s="601"/>
      <c r="S20" s="600"/>
      <c r="T20" s="600"/>
      <c r="U20" s="600"/>
      <c r="V20" s="600"/>
      <c r="W20" s="600"/>
      <c r="X20" s="600"/>
    </row>
    <row r="21" spans="1:24" x14ac:dyDescent="0.35">
      <c r="A21" s="33"/>
      <c r="B21" s="682"/>
      <c r="C21" s="33"/>
      <c r="D21" s="33"/>
      <c r="F21" s="600"/>
      <c r="G21" s="660"/>
      <c r="H21" s="600"/>
      <c r="I21" s="600"/>
      <c r="J21" s="600"/>
      <c r="K21" s="600"/>
      <c r="L21" s="601"/>
      <c r="M21" s="601"/>
      <c r="N21" s="601"/>
      <c r="O21" s="601"/>
      <c r="P21" s="601"/>
      <c r="Q21" s="601"/>
      <c r="R21" s="601"/>
      <c r="S21" s="600"/>
      <c r="T21" s="600"/>
      <c r="U21" s="600"/>
      <c r="V21" s="600"/>
      <c r="W21" s="600"/>
      <c r="X21" s="600"/>
    </row>
    <row r="22" spans="1:24" x14ac:dyDescent="0.35">
      <c r="A22" s="600"/>
      <c r="B22" s="613"/>
      <c r="C22" s="600"/>
      <c r="D22" s="600"/>
      <c r="E22" s="600"/>
      <c r="F22" s="600"/>
      <c r="G22" s="600"/>
      <c r="H22" s="600"/>
      <c r="I22" s="600"/>
      <c r="J22" s="600"/>
      <c r="K22" s="600"/>
      <c r="L22" s="601"/>
      <c r="M22" s="601"/>
      <c r="N22" s="601"/>
      <c r="O22" s="601"/>
      <c r="P22" s="601"/>
      <c r="Q22" s="601"/>
      <c r="R22" s="601"/>
      <c r="S22" s="600"/>
      <c r="T22" s="600"/>
      <c r="U22" s="600"/>
      <c r="V22" s="600"/>
      <c r="W22" s="600"/>
      <c r="X22" s="600"/>
    </row>
    <row r="23" spans="1:24" x14ac:dyDescent="0.35">
      <c r="A23" s="600"/>
      <c r="B23" s="600"/>
      <c r="C23" s="600"/>
      <c r="D23" s="600"/>
      <c r="E23" s="600"/>
      <c r="F23" s="600"/>
      <c r="G23" s="600"/>
      <c r="H23" s="600"/>
      <c r="I23" s="600"/>
      <c r="J23" s="600"/>
      <c r="K23" s="600"/>
      <c r="L23" s="601"/>
      <c r="M23" s="601"/>
      <c r="N23" s="601"/>
      <c r="O23" s="601"/>
      <c r="P23" s="601"/>
      <c r="Q23" s="601"/>
      <c r="R23" s="601"/>
      <c r="S23" s="600"/>
      <c r="T23" s="600"/>
      <c r="U23" s="600"/>
      <c r="V23" s="600"/>
      <c r="W23" s="600"/>
      <c r="X23" s="600"/>
    </row>
    <row r="24" spans="1:24" x14ac:dyDescent="0.35">
      <c r="A24" s="600"/>
      <c r="B24" s="600"/>
      <c r="C24" s="600"/>
      <c r="D24" s="600"/>
      <c r="E24" s="600"/>
      <c r="F24" s="600"/>
      <c r="G24" s="600"/>
      <c r="H24" s="600"/>
      <c r="I24" s="600"/>
      <c r="J24" s="600"/>
      <c r="K24" s="600"/>
      <c r="L24" s="601"/>
      <c r="M24" s="601"/>
      <c r="N24" s="601"/>
      <c r="O24" s="601"/>
      <c r="P24" s="601"/>
      <c r="Q24" s="601"/>
      <c r="R24" s="601"/>
      <c r="S24" s="600"/>
      <c r="T24" s="600"/>
      <c r="U24" s="600"/>
      <c r="V24" s="600"/>
      <c r="W24" s="600"/>
      <c r="X24" s="600"/>
    </row>
    <row r="25" spans="1:24" x14ac:dyDescent="0.35">
      <c r="A25" s="600"/>
      <c r="B25" s="600"/>
      <c r="C25" s="600"/>
      <c r="D25" s="600"/>
      <c r="E25" s="600"/>
      <c r="F25" s="600"/>
      <c r="G25" s="600"/>
      <c r="H25" s="600"/>
      <c r="I25" s="600"/>
      <c r="J25" s="600"/>
      <c r="K25" s="600"/>
      <c r="L25" s="601"/>
      <c r="M25" s="601"/>
      <c r="N25" s="601"/>
      <c r="O25" s="601"/>
      <c r="P25" s="601"/>
      <c r="Q25" s="601"/>
      <c r="R25" s="601"/>
      <c r="S25" s="600"/>
      <c r="T25" s="600"/>
      <c r="U25" s="600"/>
      <c r="V25" s="600"/>
      <c r="W25" s="600"/>
      <c r="X25" s="600"/>
    </row>
    <row r="26" spans="1:24" x14ac:dyDescent="0.35">
      <c r="A26" s="600"/>
      <c r="B26" s="600"/>
      <c r="C26" s="600"/>
      <c r="D26" s="600"/>
      <c r="E26" s="600"/>
      <c r="F26" s="600"/>
      <c r="G26" s="600"/>
      <c r="H26" s="600"/>
      <c r="I26" s="600"/>
      <c r="J26" s="600"/>
      <c r="K26" s="600"/>
      <c r="L26" s="601"/>
      <c r="M26" s="601"/>
      <c r="N26" s="601"/>
      <c r="O26" s="601"/>
      <c r="P26" s="601"/>
      <c r="Q26" s="601"/>
      <c r="R26" s="601"/>
      <c r="S26" s="600"/>
      <c r="T26" s="600"/>
      <c r="U26" s="600"/>
      <c r="V26" s="600"/>
      <c r="W26" s="600"/>
      <c r="X26" s="600"/>
    </row>
    <row r="27" spans="1:24" x14ac:dyDescent="0.35">
      <c r="A27" s="600"/>
      <c r="B27" s="600"/>
      <c r="C27" s="600"/>
      <c r="D27" s="600"/>
      <c r="E27" s="600"/>
      <c r="F27" s="600"/>
      <c r="G27" s="600"/>
      <c r="H27" s="600"/>
      <c r="I27" s="600"/>
      <c r="J27" s="600"/>
      <c r="K27" s="600"/>
      <c r="L27" s="601"/>
      <c r="M27" s="601"/>
      <c r="N27" s="601"/>
      <c r="O27" s="601"/>
      <c r="P27" s="601"/>
      <c r="Q27" s="601"/>
      <c r="R27" s="601"/>
      <c r="S27" s="600"/>
      <c r="T27" s="600"/>
      <c r="U27" s="600"/>
      <c r="V27" s="600"/>
      <c r="W27" s="600"/>
      <c r="X27" s="600"/>
    </row>
    <row r="28" spans="1:24" x14ac:dyDescent="0.35">
      <c r="A28" s="600"/>
      <c r="B28" s="600"/>
      <c r="C28" s="600"/>
      <c r="D28" s="600"/>
      <c r="E28" s="600"/>
      <c r="F28" s="600"/>
      <c r="G28" s="600"/>
      <c r="H28" s="600"/>
      <c r="I28" s="600"/>
      <c r="J28" s="600"/>
      <c r="K28" s="600"/>
      <c r="L28" s="601"/>
      <c r="M28" s="601"/>
      <c r="N28" s="601"/>
      <c r="O28" s="601"/>
      <c r="P28" s="601"/>
      <c r="Q28" s="601"/>
      <c r="R28" s="601"/>
      <c r="S28" s="600"/>
      <c r="T28" s="600"/>
      <c r="U28" s="600"/>
      <c r="V28" s="600"/>
      <c r="W28" s="600"/>
      <c r="X28" s="600"/>
    </row>
    <row r="29" spans="1:24" x14ac:dyDescent="0.35">
      <c r="A29" s="600"/>
      <c r="B29" s="600"/>
      <c r="C29" s="600"/>
      <c r="D29" s="600"/>
      <c r="E29" s="600"/>
      <c r="F29" s="600"/>
      <c r="G29" s="600"/>
      <c r="H29" s="600"/>
      <c r="I29" s="600"/>
      <c r="J29" s="600"/>
      <c r="K29" s="600"/>
      <c r="L29" s="601"/>
      <c r="M29" s="601"/>
      <c r="N29" s="601"/>
      <c r="O29" s="601"/>
      <c r="P29" s="601"/>
      <c r="Q29" s="601"/>
      <c r="R29" s="601"/>
      <c r="S29" s="600"/>
      <c r="T29" s="600"/>
      <c r="U29" s="600"/>
      <c r="V29" s="600"/>
      <c r="W29" s="600"/>
      <c r="X29" s="600"/>
    </row>
    <row r="30" spans="1:24" x14ac:dyDescent="0.35">
      <c r="A30" s="600"/>
      <c r="B30" s="600"/>
      <c r="C30" s="600"/>
      <c r="D30" s="600"/>
      <c r="E30" s="600"/>
      <c r="F30" s="600"/>
      <c r="G30" s="600"/>
      <c r="H30" s="600"/>
      <c r="I30" s="600"/>
      <c r="J30" s="600"/>
      <c r="K30" s="600"/>
      <c r="L30" s="601"/>
      <c r="M30" s="601"/>
      <c r="N30" s="601"/>
      <c r="O30" s="601"/>
      <c r="P30" s="601"/>
      <c r="Q30" s="601"/>
      <c r="R30" s="601"/>
      <c r="S30" s="600"/>
      <c r="T30" s="600"/>
      <c r="U30" s="600"/>
      <c r="V30" s="600"/>
      <c r="W30" s="600"/>
      <c r="X30" s="600"/>
    </row>
    <row r="31" spans="1:24" x14ac:dyDescent="0.35">
      <c r="A31" s="600"/>
      <c r="B31" s="600"/>
      <c r="C31" s="600"/>
      <c r="D31" s="600"/>
      <c r="E31" s="600"/>
      <c r="F31" s="600"/>
      <c r="G31" s="600"/>
      <c r="H31" s="600"/>
      <c r="I31" s="600"/>
      <c r="J31" s="600"/>
      <c r="K31" s="600"/>
      <c r="L31" s="601"/>
      <c r="M31" s="601"/>
      <c r="N31" s="601"/>
      <c r="O31" s="601"/>
      <c r="P31" s="601"/>
      <c r="Q31" s="601"/>
      <c r="R31" s="601"/>
      <c r="S31" s="600"/>
      <c r="T31" s="600"/>
      <c r="U31" s="600"/>
      <c r="V31" s="600"/>
      <c r="W31" s="600"/>
      <c r="X31" s="600"/>
    </row>
    <row r="32" spans="1:24" x14ac:dyDescent="0.35">
      <c r="A32" s="600"/>
      <c r="B32" s="600"/>
      <c r="C32" s="600"/>
      <c r="D32" s="600"/>
      <c r="E32" s="600"/>
      <c r="F32" s="600"/>
      <c r="G32" s="600"/>
      <c r="H32" s="600"/>
      <c r="I32" s="600"/>
      <c r="J32" s="600"/>
      <c r="K32" s="600"/>
      <c r="L32" s="601"/>
      <c r="M32" s="601"/>
      <c r="N32" s="601"/>
      <c r="O32" s="601"/>
      <c r="P32" s="601"/>
      <c r="Q32" s="601"/>
      <c r="R32" s="601"/>
      <c r="S32" s="600"/>
      <c r="T32" s="600"/>
      <c r="U32" s="600"/>
      <c r="V32" s="600"/>
      <c r="W32" s="600"/>
      <c r="X32" s="600"/>
    </row>
    <row r="33" spans="1:24" x14ac:dyDescent="0.35">
      <c r="A33" s="600"/>
      <c r="B33" s="600"/>
      <c r="C33" s="600"/>
      <c r="D33" s="600"/>
      <c r="E33" s="600"/>
      <c r="F33" s="600"/>
      <c r="G33" s="600"/>
      <c r="H33" s="600"/>
      <c r="I33" s="600"/>
      <c r="J33" s="600"/>
      <c r="K33" s="600"/>
      <c r="L33" s="601"/>
      <c r="M33" s="601"/>
      <c r="N33" s="601"/>
      <c r="O33" s="601"/>
      <c r="P33" s="601"/>
      <c r="Q33" s="601"/>
      <c r="R33" s="601"/>
      <c r="S33" s="600"/>
      <c r="T33" s="600"/>
      <c r="U33" s="600"/>
      <c r="V33" s="600"/>
      <c r="W33" s="600"/>
      <c r="X33" s="600"/>
    </row>
    <row r="34" spans="1:24" x14ac:dyDescent="0.35">
      <c r="A34" s="600"/>
      <c r="B34" s="600"/>
      <c r="C34" s="600"/>
      <c r="D34" s="600"/>
      <c r="E34" s="600"/>
      <c r="F34" s="600"/>
      <c r="G34" s="600"/>
      <c r="H34" s="600"/>
      <c r="I34" s="600"/>
      <c r="J34" s="600"/>
      <c r="K34" s="600"/>
      <c r="L34" s="601"/>
      <c r="M34" s="601"/>
      <c r="N34" s="601"/>
      <c r="O34" s="601"/>
      <c r="P34" s="601"/>
      <c r="Q34" s="601"/>
      <c r="R34" s="601"/>
      <c r="S34" s="600"/>
      <c r="T34" s="600"/>
      <c r="U34" s="600"/>
      <c r="V34" s="600"/>
      <c r="W34" s="600"/>
      <c r="X34" s="600"/>
    </row>
    <row r="35" spans="1:24" x14ac:dyDescent="0.35">
      <c r="A35" s="600"/>
      <c r="B35" s="600"/>
      <c r="C35" s="600"/>
      <c r="D35" s="600"/>
      <c r="E35" s="600"/>
      <c r="F35" s="600"/>
      <c r="G35" s="600"/>
      <c r="H35" s="600"/>
      <c r="I35" s="600"/>
      <c r="J35" s="600"/>
      <c r="K35" s="600"/>
      <c r="L35" s="601"/>
      <c r="M35" s="601"/>
      <c r="N35" s="601"/>
      <c r="O35" s="601"/>
      <c r="P35" s="601"/>
      <c r="Q35" s="601"/>
      <c r="R35" s="601"/>
      <c r="S35" s="600"/>
      <c r="T35" s="600"/>
      <c r="U35" s="600"/>
      <c r="V35" s="600"/>
      <c r="W35" s="600"/>
      <c r="X35" s="600"/>
    </row>
    <row r="36" spans="1:24" x14ac:dyDescent="0.35">
      <c r="A36" s="600"/>
      <c r="B36" s="600"/>
      <c r="C36" s="600"/>
      <c r="D36" s="600"/>
      <c r="E36" s="600"/>
      <c r="F36" s="600"/>
      <c r="G36" s="600"/>
      <c r="H36" s="600"/>
      <c r="I36" s="600"/>
      <c r="J36" s="600"/>
      <c r="K36" s="600"/>
      <c r="L36" s="601"/>
      <c r="M36" s="601"/>
      <c r="N36" s="601"/>
      <c r="O36" s="601"/>
      <c r="P36" s="601"/>
      <c r="Q36" s="601"/>
      <c r="R36" s="601"/>
      <c r="S36" s="600"/>
      <c r="T36" s="600"/>
      <c r="U36" s="600"/>
      <c r="V36" s="600"/>
      <c r="W36" s="600"/>
      <c r="X36" s="600"/>
    </row>
    <row r="37" spans="1:24" x14ac:dyDescent="0.35">
      <c r="A37" s="600"/>
      <c r="B37" s="600"/>
      <c r="C37" s="600"/>
      <c r="D37" s="600"/>
      <c r="E37" s="600"/>
      <c r="F37" s="600"/>
      <c r="G37" s="600"/>
      <c r="H37" s="600"/>
      <c r="I37" s="600"/>
      <c r="J37" s="600"/>
      <c r="K37" s="600"/>
      <c r="L37" s="601"/>
      <c r="M37" s="601"/>
      <c r="N37" s="601"/>
      <c r="O37" s="601"/>
      <c r="P37" s="601"/>
      <c r="Q37" s="601"/>
      <c r="R37" s="601"/>
      <c r="S37" s="600"/>
      <c r="T37" s="600"/>
      <c r="U37" s="600"/>
      <c r="V37" s="600"/>
      <c r="W37" s="600"/>
      <c r="X37" s="600"/>
    </row>
    <row r="38" spans="1:24" x14ac:dyDescent="0.35">
      <c r="A38" s="600"/>
      <c r="B38" s="600"/>
      <c r="C38" s="600"/>
      <c r="D38" s="600"/>
      <c r="E38" s="600"/>
      <c r="F38" s="600"/>
      <c r="G38" s="600"/>
      <c r="H38" s="600"/>
      <c r="I38" s="600"/>
      <c r="J38" s="600"/>
      <c r="K38" s="600"/>
      <c r="L38" s="601"/>
      <c r="M38" s="601"/>
      <c r="N38" s="601"/>
      <c r="O38" s="601"/>
      <c r="P38" s="601"/>
      <c r="Q38" s="601"/>
      <c r="R38" s="601"/>
      <c r="S38" s="600"/>
      <c r="T38" s="600"/>
      <c r="U38" s="600"/>
      <c r="V38" s="600"/>
      <c r="W38" s="600"/>
      <c r="X38" s="600"/>
    </row>
    <row r="39" spans="1:24" x14ac:dyDescent="0.35">
      <c r="A39" s="600"/>
      <c r="B39" s="600"/>
      <c r="C39" s="600"/>
      <c r="D39" s="600"/>
      <c r="E39" s="600"/>
      <c r="F39" s="600"/>
      <c r="G39" s="600"/>
      <c r="H39" s="600"/>
      <c r="I39" s="600"/>
      <c r="J39" s="600"/>
      <c r="K39" s="600"/>
      <c r="L39" s="601"/>
      <c r="M39" s="601"/>
      <c r="N39" s="601"/>
      <c r="O39" s="601"/>
      <c r="P39" s="601"/>
      <c r="Q39" s="601"/>
      <c r="R39" s="601"/>
      <c r="S39" s="600"/>
      <c r="T39" s="600"/>
      <c r="U39" s="600"/>
      <c r="V39" s="600"/>
      <c r="W39" s="600"/>
      <c r="X39" s="600"/>
    </row>
    <row r="40" spans="1:24"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row>
  </sheetData>
  <mergeCells count="6">
    <mergeCell ref="B2:C2"/>
    <mergeCell ref="B6:D6"/>
    <mergeCell ref="B11:D11"/>
    <mergeCell ref="B17:D17"/>
    <mergeCell ref="B3:D3"/>
    <mergeCell ref="B4:D4"/>
  </mergeCells>
  <pageMargins left="0.25" right="0.25" top="0.75" bottom="0.75" header="0.3" footer="0.3"/>
  <pageSetup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tabColor theme="6" tint="0.59999389629810485"/>
    <pageSetUpPr fitToPage="1"/>
  </sheetPr>
  <dimension ref="A1:W73"/>
  <sheetViews>
    <sheetView showGridLines="0" zoomScale="80" zoomScaleNormal="80" zoomScaleSheetLayoutView="100" workbookViewId="0">
      <selection activeCell="B4" sqref="B4:D4"/>
    </sheetView>
  </sheetViews>
  <sheetFormatPr defaultColWidth="9.08984375" defaultRowHeight="14.5" x14ac:dyDescent="0.35"/>
  <cols>
    <col min="1" max="1" width="7.36328125" style="22" customWidth="1"/>
    <col min="2" max="2" width="86.453125" style="22" customWidth="1"/>
    <col min="3" max="3" width="17" style="22" customWidth="1"/>
    <col min="4" max="4" width="18.36328125" style="22" customWidth="1"/>
    <col min="5" max="5" width="8.36328125" style="22" customWidth="1"/>
    <col min="6" max="6" width="4.90625" style="22" customWidth="1"/>
    <col min="7" max="16384" width="9.08984375" style="22"/>
  </cols>
  <sheetData>
    <row r="1" spans="2:23" ht="21.75" customHeight="1" x14ac:dyDescent="0.45">
      <c r="B1" s="23" t="s">
        <v>80</v>
      </c>
      <c r="C1" s="4">
        <v>4</v>
      </c>
      <c r="D1" s="4"/>
      <c r="E1" s="25"/>
      <c r="F1" s="600"/>
      <c r="G1" s="600"/>
      <c r="H1" s="600"/>
      <c r="I1" s="600"/>
      <c r="J1" s="600"/>
      <c r="K1" s="600"/>
      <c r="L1" s="600"/>
      <c r="M1" s="600"/>
      <c r="N1" s="600"/>
      <c r="O1" s="600"/>
      <c r="P1" s="600"/>
      <c r="Q1" s="600"/>
      <c r="R1" s="600"/>
      <c r="S1" s="600"/>
      <c r="T1" s="600"/>
      <c r="U1" s="600"/>
      <c r="V1" s="600"/>
      <c r="W1" s="600"/>
    </row>
    <row r="2" spans="2:23" ht="26.25" customHeight="1" x14ac:dyDescent="0.35">
      <c r="B2" s="928" t="s">
        <v>697</v>
      </c>
      <c r="C2" s="928"/>
      <c r="D2" s="180"/>
      <c r="E2" s="25"/>
      <c r="F2" s="600"/>
      <c r="G2" s="600"/>
      <c r="H2" s="600"/>
      <c r="I2" s="600"/>
      <c r="J2" s="600"/>
      <c r="K2" s="600"/>
      <c r="L2" s="600"/>
      <c r="M2" s="600"/>
      <c r="N2" s="600"/>
      <c r="O2" s="600"/>
      <c r="P2" s="600"/>
      <c r="Q2" s="600"/>
      <c r="R2" s="600"/>
      <c r="S2" s="600"/>
      <c r="T2" s="600"/>
      <c r="U2" s="600"/>
      <c r="V2" s="600"/>
      <c r="W2" s="600"/>
    </row>
    <row r="3" spans="2:23" ht="36" customHeight="1" x14ac:dyDescent="0.35">
      <c r="B3" s="805" t="s">
        <v>999</v>
      </c>
      <c r="C3" s="805"/>
      <c r="D3" s="805"/>
      <c r="F3" s="600"/>
      <c r="G3" s="600"/>
      <c r="H3" s="600"/>
      <c r="I3" s="603"/>
      <c r="J3" s="603"/>
      <c r="K3" s="603"/>
      <c r="L3" s="603"/>
      <c r="M3" s="603"/>
      <c r="N3" s="600"/>
      <c r="O3" s="600"/>
      <c r="P3" s="600"/>
      <c r="Q3" s="600"/>
      <c r="R3" s="600"/>
      <c r="S3" s="600"/>
      <c r="T3" s="600"/>
      <c r="U3" s="600"/>
      <c r="V3" s="600"/>
      <c r="W3" s="600"/>
    </row>
    <row r="4" spans="2:23" ht="31.5" customHeight="1" x14ac:dyDescent="0.35">
      <c r="B4" s="804" t="s">
        <v>1067</v>
      </c>
      <c r="C4" s="804"/>
      <c r="D4" s="804"/>
      <c r="F4" s="600"/>
      <c r="G4" s="600"/>
      <c r="H4" s="600"/>
      <c r="I4" s="603"/>
      <c r="J4" s="603"/>
      <c r="K4" s="603"/>
      <c r="L4" s="615"/>
      <c r="M4" s="615"/>
      <c r="N4" s="601"/>
      <c r="O4" s="600"/>
      <c r="P4" s="600"/>
      <c r="Q4" s="600"/>
      <c r="R4" s="600"/>
      <c r="S4" s="600"/>
      <c r="T4" s="600"/>
      <c r="U4" s="600"/>
      <c r="V4" s="600"/>
      <c r="W4" s="600"/>
    </row>
    <row r="5" spans="2:23" ht="15" thickBot="1" x14ac:dyDescent="0.4">
      <c r="F5" s="600"/>
      <c r="G5" s="600"/>
      <c r="H5" s="600"/>
      <c r="I5" s="600"/>
      <c r="J5" s="600"/>
      <c r="K5" s="600"/>
      <c r="L5" s="601"/>
      <c r="M5" s="601"/>
      <c r="N5" s="601"/>
      <c r="O5" s="600"/>
      <c r="P5" s="600"/>
      <c r="Q5" s="600"/>
      <c r="R5" s="600"/>
      <c r="S5" s="600"/>
      <c r="T5" s="600"/>
      <c r="U5" s="600"/>
      <c r="V5" s="600"/>
      <c r="W5" s="600"/>
    </row>
    <row r="6" spans="2:23" x14ac:dyDescent="0.35">
      <c r="B6" s="929" t="s">
        <v>256</v>
      </c>
      <c r="C6" s="932"/>
      <c r="D6" s="930"/>
      <c r="F6" s="600"/>
      <c r="G6" s="600"/>
      <c r="H6" s="600"/>
      <c r="I6" s="600"/>
      <c r="J6" s="600"/>
      <c r="K6" s="600"/>
      <c r="L6" s="601"/>
      <c r="M6" s="601"/>
      <c r="N6" s="601"/>
      <c r="O6" s="600"/>
      <c r="P6" s="600"/>
      <c r="Q6" s="600"/>
      <c r="R6" s="600"/>
      <c r="S6" s="600"/>
      <c r="T6" s="600"/>
      <c r="U6" s="600"/>
      <c r="V6" s="600"/>
      <c r="W6" s="600"/>
    </row>
    <row r="7" spans="2:23" x14ac:dyDescent="0.35">
      <c r="B7" s="29" t="s">
        <v>273</v>
      </c>
      <c r="C7" s="38"/>
      <c r="D7" s="100">
        <v>50000</v>
      </c>
      <c r="F7" s="600"/>
      <c r="G7" s="600"/>
      <c r="H7" s="600"/>
      <c r="I7" s="600"/>
      <c r="J7" s="600"/>
      <c r="K7" s="600"/>
      <c r="L7" s="601"/>
      <c r="M7" s="601"/>
      <c r="N7" s="601"/>
      <c r="O7" s="600"/>
      <c r="P7" s="600"/>
      <c r="Q7" s="600"/>
      <c r="R7" s="600"/>
      <c r="S7" s="600"/>
      <c r="T7" s="600"/>
      <c r="U7" s="600"/>
      <c r="V7" s="600"/>
      <c r="W7" s="600"/>
    </row>
    <row r="8" spans="2:23" x14ac:dyDescent="0.35">
      <c r="B8" s="29" t="s">
        <v>927</v>
      </c>
      <c r="C8" s="38"/>
      <c r="D8" s="251">
        <v>450000000</v>
      </c>
      <c r="F8" s="600"/>
      <c r="G8" s="600"/>
      <c r="H8" s="600"/>
      <c r="I8" s="600"/>
      <c r="J8" s="600"/>
      <c r="K8" s="600"/>
      <c r="L8" s="601"/>
      <c r="M8" s="601"/>
      <c r="N8" s="601"/>
      <c r="O8" s="600"/>
      <c r="P8" s="600"/>
      <c r="Q8" s="600"/>
      <c r="R8" s="600"/>
      <c r="S8" s="600"/>
      <c r="T8" s="600"/>
      <c r="U8" s="600"/>
      <c r="V8" s="600"/>
      <c r="W8" s="600"/>
    </row>
    <row r="9" spans="2:23" ht="15" thickBot="1" x14ac:dyDescent="0.4">
      <c r="B9" s="35" t="s">
        <v>929</v>
      </c>
      <c r="C9" s="42"/>
      <c r="D9" s="252">
        <v>17000000</v>
      </c>
      <c r="F9" s="600"/>
      <c r="G9" s="600"/>
      <c r="H9" s="600"/>
      <c r="I9" s="600"/>
      <c r="J9" s="600"/>
      <c r="K9" s="600"/>
      <c r="L9" s="601"/>
      <c r="M9" s="601"/>
      <c r="N9" s="601"/>
      <c r="O9" s="600"/>
      <c r="P9" s="600"/>
      <c r="Q9" s="600"/>
      <c r="R9" s="600"/>
      <c r="S9" s="600"/>
      <c r="T9" s="600"/>
      <c r="U9" s="600"/>
      <c r="V9" s="600"/>
      <c r="W9" s="600"/>
    </row>
    <row r="10" spans="2:23" ht="15" thickBot="1" x14ac:dyDescent="0.4">
      <c r="C10" s="36"/>
      <c r="D10" s="36"/>
      <c r="F10" s="600"/>
      <c r="G10" s="600"/>
      <c r="H10" s="600"/>
      <c r="I10" s="600"/>
      <c r="J10" s="600"/>
      <c r="K10" s="600"/>
      <c r="L10" s="601"/>
      <c r="M10" s="601"/>
      <c r="N10" s="601"/>
      <c r="O10" s="600"/>
      <c r="P10" s="600"/>
      <c r="Q10" s="600"/>
      <c r="R10" s="600"/>
      <c r="S10" s="600"/>
      <c r="T10" s="600"/>
      <c r="U10" s="600"/>
      <c r="V10" s="600"/>
      <c r="W10" s="600"/>
    </row>
    <row r="11" spans="2:23" ht="15.75" customHeight="1" x14ac:dyDescent="0.35">
      <c r="B11" s="929" t="s">
        <v>699</v>
      </c>
      <c r="C11" s="932"/>
      <c r="D11" s="930"/>
      <c r="F11" s="600"/>
      <c r="G11" s="600"/>
      <c r="H11" s="600"/>
      <c r="I11" s="600"/>
      <c r="J11" s="600"/>
      <c r="K11" s="600"/>
      <c r="L11" s="601"/>
      <c r="M11" s="601"/>
      <c r="N11" s="601"/>
      <c r="O11" s="600"/>
      <c r="P11" s="600"/>
      <c r="Q11" s="600"/>
      <c r="R11" s="600"/>
      <c r="S11" s="600"/>
      <c r="T11" s="600"/>
      <c r="U11" s="600"/>
      <c r="V11" s="600"/>
      <c r="W11" s="600"/>
    </row>
    <row r="12" spans="2:23" x14ac:dyDescent="0.35">
      <c r="B12" s="29" t="s">
        <v>254</v>
      </c>
      <c r="C12" s="38"/>
      <c r="D12" s="508">
        <f>D9/D8</f>
        <v>3.7777777777777778E-2</v>
      </c>
      <c r="F12" s="600"/>
      <c r="G12" s="600"/>
      <c r="H12" s="600"/>
      <c r="I12" s="600"/>
      <c r="J12" s="600"/>
      <c r="K12" s="600"/>
      <c r="L12" s="601"/>
      <c r="M12" s="601"/>
      <c r="N12" s="601"/>
      <c r="O12" s="600"/>
      <c r="P12" s="600"/>
      <c r="Q12" s="600"/>
      <c r="R12" s="600"/>
      <c r="S12" s="600"/>
      <c r="T12" s="600"/>
      <c r="U12" s="600"/>
      <c r="V12" s="600"/>
      <c r="W12" s="600"/>
    </row>
    <row r="13" spans="2:23" s="115" customFormat="1" ht="48.75" customHeight="1" x14ac:dyDescent="0.35">
      <c r="B13" s="192"/>
      <c r="C13" s="509" t="s">
        <v>792</v>
      </c>
      <c r="D13" s="509" t="s">
        <v>793</v>
      </c>
      <c r="F13" s="649"/>
      <c r="G13" s="649"/>
      <c r="H13" s="649"/>
      <c r="I13" s="649"/>
      <c r="J13" s="649"/>
      <c r="K13" s="649"/>
      <c r="L13" s="651"/>
      <c r="M13" s="651"/>
      <c r="N13" s="651"/>
      <c r="O13" s="649"/>
      <c r="P13" s="649"/>
      <c r="Q13" s="649"/>
      <c r="R13" s="649"/>
      <c r="S13" s="649"/>
      <c r="T13" s="649"/>
      <c r="U13" s="649"/>
      <c r="V13" s="649"/>
      <c r="W13" s="649"/>
    </row>
    <row r="14" spans="2:23" ht="17.25" customHeight="1" x14ac:dyDescent="0.35">
      <c r="B14" s="31" t="s">
        <v>698</v>
      </c>
      <c r="C14" s="770">
        <v>3.4444444444444444E-2</v>
      </c>
      <c r="D14" s="771">
        <v>2.7E-2</v>
      </c>
      <c r="E14" s="33"/>
      <c r="F14" s="600"/>
      <c r="G14" s="600"/>
      <c r="H14" s="600"/>
      <c r="I14" s="600"/>
      <c r="J14" s="600"/>
      <c r="K14" s="600"/>
      <c r="L14" s="601"/>
      <c r="M14" s="601"/>
      <c r="N14" s="601"/>
      <c r="O14" s="600"/>
      <c r="P14" s="600"/>
      <c r="Q14" s="600"/>
      <c r="R14" s="600"/>
      <c r="S14" s="600"/>
      <c r="T14" s="600"/>
      <c r="U14" s="600"/>
      <c r="V14" s="600"/>
      <c r="W14" s="600"/>
    </row>
    <row r="15" spans="2:23" ht="31.5" customHeight="1" thickBot="1" x14ac:dyDescent="0.4">
      <c r="B15" s="34" t="s">
        <v>1065</v>
      </c>
      <c r="C15" s="510">
        <f>ROUND(C14*$D$8, -5)</f>
        <v>15500000</v>
      </c>
      <c r="D15" s="511">
        <f>ROUND(D14*$D$8, -5)</f>
        <v>12200000</v>
      </c>
      <c r="E15" s="33"/>
      <c r="F15" s="600"/>
      <c r="G15" s="600"/>
      <c r="H15" s="600"/>
      <c r="I15" s="600"/>
      <c r="J15" s="600"/>
      <c r="K15" s="600"/>
      <c r="L15" s="601"/>
      <c r="M15" s="601"/>
      <c r="N15" s="601"/>
      <c r="O15" s="600"/>
      <c r="P15" s="600"/>
      <c r="Q15" s="600"/>
      <c r="R15" s="600"/>
      <c r="S15" s="600"/>
      <c r="T15" s="600"/>
      <c r="U15" s="600"/>
      <c r="V15" s="600"/>
      <c r="W15" s="600"/>
    </row>
    <row r="16" spans="2:23" ht="14.25" customHeight="1" thickBot="1" x14ac:dyDescent="0.4">
      <c r="B16" s="31"/>
      <c r="C16" s="93"/>
      <c r="D16" s="93"/>
      <c r="E16" s="33"/>
      <c r="F16" s="600"/>
      <c r="G16" s="600"/>
      <c r="H16" s="600"/>
      <c r="I16" s="600"/>
      <c r="J16" s="600"/>
      <c r="K16" s="600"/>
      <c r="L16" s="601"/>
      <c r="M16" s="601"/>
      <c r="N16" s="601"/>
      <c r="O16" s="600"/>
      <c r="P16" s="600"/>
      <c r="Q16" s="600"/>
      <c r="R16" s="600"/>
      <c r="S16" s="600"/>
      <c r="T16" s="600"/>
      <c r="U16" s="600"/>
      <c r="V16" s="600"/>
      <c r="W16" s="600"/>
    </row>
    <row r="17" spans="1:23" ht="14.25" customHeight="1" x14ac:dyDescent="0.35">
      <c r="B17" s="929" t="s">
        <v>506</v>
      </c>
      <c r="C17" s="932"/>
      <c r="D17" s="930"/>
      <c r="E17" s="33"/>
      <c r="F17" s="600"/>
      <c r="G17" s="600"/>
      <c r="H17" s="600"/>
      <c r="I17" s="600"/>
      <c r="J17" s="600"/>
      <c r="K17" s="600"/>
      <c r="L17" s="601"/>
      <c r="M17" s="601"/>
      <c r="N17" s="601"/>
      <c r="O17" s="600"/>
      <c r="P17" s="600"/>
      <c r="Q17" s="600"/>
      <c r="R17" s="600"/>
      <c r="S17" s="600"/>
      <c r="T17" s="600"/>
      <c r="U17" s="600"/>
      <c r="V17" s="600"/>
      <c r="W17" s="600"/>
    </row>
    <row r="18" spans="1:23" ht="15" customHeight="1" thickBot="1" x14ac:dyDescent="0.4">
      <c r="A18" s="33"/>
      <c r="B18" s="679" t="s">
        <v>1066</v>
      </c>
      <c r="C18" s="512">
        <f>IF(D9-C15&lt;0, 0, D9-C15)</f>
        <v>1500000</v>
      </c>
      <c r="D18" s="513">
        <f>IF(D9-D15&lt;0, 0, D9-D15)</f>
        <v>4800000</v>
      </c>
      <c r="F18" s="600"/>
      <c r="G18" s="600"/>
      <c r="H18" s="600"/>
      <c r="I18" s="600"/>
      <c r="J18" s="600"/>
      <c r="K18" s="600"/>
      <c r="L18" s="601"/>
      <c r="M18" s="601"/>
      <c r="N18" s="601"/>
      <c r="O18" s="600"/>
      <c r="P18" s="600"/>
      <c r="Q18" s="600"/>
      <c r="R18" s="600"/>
      <c r="S18" s="600"/>
      <c r="T18" s="600"/>
      <c r="U18" s="600"/>
      <c r="V18" s="600"/>
      <c r="W18" s="600"/>
    </row>
    <row r="19" spans="1:23" ht="15" customHeight="1" x14ac:dyDescent="0.35">
      <c r="A19" s="33"/>
      <c r="B19" s="685"/>
      <c r="C19" s="464"/>
      <c r="D19" s="464"/>
      <c r="F19" s="600"/>
      <c r="G19" s="600"/>
      <c r="H19" s="600"/>
      <c r="I19" s="600"/>
      <c r="J19" s="600"/>
      <c r="K19" s="600"/>
      <c r="L19" s="601"/>
      <c r="M19" s="601"/>
      <c r="N19" s="601"/>
      <c r="O19" s="600"/>
      <c r="P19" s="600"/>
      <c r="Q19" s="600"/>
      <c r="R19" s="600"/>
      <c r="S19" s="600"/>
      <c r="T19" s="600"/>
      <c r="U19" s="600"/>
      <c r="V19" s="600"/>
      <c r="W19" s="600"/>
    </row>
    <row r="20" spans="1:23" x14ac:dyDescent="0.35">
      <c r="A20" s="33"/>
      <c r="B20" s="681" t="s">
        <v>262</v>
      </c>
      <c r="C20" s="33"/>
      <c r="D20" s="33"/>
      <c r="F20" s="600"/>
      <c r="G20" s="600"/>
      <c r="H20" s="600"/>
      <c r="I20" s="600"/>
      <c r="J20" s="600"/>
      <c r="K20" s="600"/>
      <c r="L20" s="601"/>
      <c r="M20" s="601"/>
      <c r="N20" s="601"/>
      <c r="O20" s="600"/>
      <c r="P20" s="600"/>
      <c r="Q20" s="600"/>
      <c r="R20" s="600"/>
      <c r="S20" s="600"/>
      <c r="T20" s="600"/>
      <c r="U20" s="600"/>
      <c r="V20" s="600"/>
      <c r="W20" s="600"/>
    </row>
    <row r="21" spans="1:23" x14ac:dyDescent="0.35">
      <c r="A21" s="33"/>
      <c r="B21" s="39"/>
      <c r="C21" s="33"/>
      <c r="D21" s="33"/>
      <c r="F21" s="600"/>
      <c r="G21" s="600"/>
      <c r="H21" s="600"/>
      <c r="I21" s="600"/>
      <c r="J21" s="600"/>
      <c r="K21" s="600"/>
      <c r="L21" s="601"/>
      <c r="M21" s="601"/>
      <c r="N21" s="601"/>
      <c r="O21" s="600"/>
      <c r="P21" s="600"/>
      <c r="Q21" s="600"/>
      <c r="R21" s="600"/>
      <c r="S21" s="600"/>
      <c r="T21" s="600"/>
      <c r="U21" s="600"/>
      <c r="V21" s="600"/>
      <c r="W21" s="600"/>
    </row>
    <row r="22" spans="1:23" x14ac:dyDescent="0.35">
      <c r="A22" s="600"/>
      <c r="B22" s="600"/>
      <c r="C22" s="600"/>
      <c r="D22" s="600"/>
      <c r="E22" s="600"/>
      <c r="F22" s="600"/>
      <c r="G22" s="600"/>
      <c r="H22" s="600"/>
      <c r="I22" s="600"/>
      <c r="J22" s="600"/>
      <c r="K22" s="600"/>
      <c r="L22" s="601"/>
      <c r="M22" s="601"/>
      <c r="N22" s="601"/>
      <c r="O22" s="600"/>
      <c r="P22" s="600"/>
      <c r="Q22" s="600"/>
      <c r="R22" s="600"/>
      <c r="S22" s="600"/>
      <c r="T22" s="600"/>
      <c r="U22" s="600"/>
      <c r="V22" s="600"/>
      <c r="W22" s="600"/>
    </row>
    <row r="23" spans="1:23" x14ac:dyDescent="0.35">
      <c r="A23" s="600"/>
      <c r="B23" s="600"/>
      <c r="C23" s="600"/>
      <c r="D23" s="600"/>
      <c r="E23" s="600"/>
      <c r="F23" s="600"/>
      <c r="G23" s="600"/>
      <c r="H23" s="600"/>
      <c r="I23" s="600"/>
      <c r="J23" s="600"/>
      <c r="K23" s="600"/>
      <c r="L23" s="601"/>
      <c r="M23" s="601"/>
      <c r="N23" s="601"/>
      <c r="O23" s="600"/>
      <c r="P23" s="600"/>
      <c r="Q23" s="600"/>
      <c r="R23" s="600"/>
      <c r="S23" s="600"/>
      <c r="T23" s="600"/>
      <c r="U23" s="600"/>
      <c r="V23" s="600"/>
      <c r="W23" s="600"/>
    </row>
    <row r="24" spans="1:23" x14ac:dyDescent="0.35">
      <c r="A24" s="600"/>
      <c r="B24" s="600"/>
      <c r="C24" s="600"/>
      <c r="D24" s="600"/>
      <c r="E24" s="600"/>
      <c r="F24" s="600"/>
      <c r="G24" s="600"/>
      <c r="H24" s="600"/>
      <c r="I24" s="600"/>
      <c r="J24" s="600"/>
      <c r="K24" s="600"/>
      <c r="L24" s="601"/>
      <c r="M24" s="601"/>
      <c r="N24" s="601"/>
      <c r="O24" s="600"/>
      <c r="P24" s="600"/>
      <c r="Q24" s="600"/>
      <c r="R24" s="600"/>
      <c r="S24" s="600"/>
      <c r="T24" s="600"/>
      <c r="U24" s="600"/>
      <c r="V24" s="600"/>
      <c r="W24" s="600"/>
    </row>
    <row r="25" spans="1:23" x14ac:dyDescent="0.35">
      <c r="A25" s="600"/>
      <c r="B25" s="600"/>
      <c r="C25" s="600"/>
      <c r="D25" s="600"/>
      <c r="E25" s="600"/>
      <c r="F25" s="600"/>
      <c r="G25" s="600"/>
      <c r="H25" s="600"/>
      <c r="I25" s="600"/>
      <c r="J25" s="600"/>
      <c r="K25" s="600"/>
      <c r="L25" s="601"/>
      <c r="M25" s="601"/>
      <c r="N25" s="601"/>
      <c r="O25" s="600"/>
      <c r="P25" s="600"/>
      <c r="Q25" s="600"/>
      <c r="R25" s="600"/>
      <c r="S25" s="600"/>
      <c r="T25" s="600"/>
      <c r="U25" s="600"/>
      <c r="V25" s="600"/>
      <c r="W25" s="600"/>
    </row>
    <row r="26" spans="1:23" x14ac:dyDescent="0.35">
      <c r="A26" s="600"/>
      <c r="B26" s="600"/>
      <c r="C26" s="600"/>
      <c r="D26" s="600"/>
      <c r="E26" s="600"/>
      <c r="F26" s="600"/>
      <c r="G26" s="600"/>
      <c r="H26" s="600"/>
      <c r="I26" s="600"/>
      <c r="J26" s="600"/>
      <c r="K26" s="600"/>
      <c r="L26" s="601"/>
      <c r="M26" s="601"/>
      <c r="N26" s="601"/>
      <c r="O26" s="600"/>
      <c r="P26" s="600"/>
      <c r="Q26" s="600"/>
      <c r="R26" s="600"/>
      <c r="S26" s="600"/>
      <c r="T26" s="600"/>
      <c r="U26" s="600"/>
      <c r="V26" s="600"/>
      <c r="W26" s="600"/>
    </row>
    <row r="27" spans="1:23" x14ac:dyDescent="0.35">
      <c r="A27" s="600"/>
      <c r="B27" s="600"/>
      <c r="C27" s="600"/>
      <c r="D27" s="600"/>
      <c r="E27" s="600"/>
      <c r="F27" s="600"/>
      <c r="G27" s="600"/>
      <c r="H27" s="600"/>
      <c r="I27" s="600"/>
      <c r="J27" s="600"/>
      <c r="K27" s="600"/>
      <c r="L27" s="601"/>
      <c r="M27" s="601"/>
      <c r="N27" s="601"/>
      <c r="O27" s="600"/>
      <c r="P27" s="600"/>
      <c r="Q27" s="600"/>
      <c r="R27" s="600"/>
      <c r="S27" s="600"/>
      <c r="T27" s="600"/>
      <c r="U27" s="600"/>
      <c r="V27" s="600"/>
      <c r="W27" s="600"/>
    </row>
    <row r="28" spans="1:23" x14ac:dyDescent="0.35">
      <c r="A28" s="600"/>
      <c r="B28" s="600"/>
      <c r="C28" s="600"/>
      <c r="D28" s="600"/>
      <c r="E28" s="600"/>
      <c r="F28" s="600"/>
      <c r="G28" s="600"/>
      <c r="H28" s="600"/>
      <c r="I28" s="600"/>
      <c r="J28" s="600"/>
      <c r="K28" s="600"/>
      <c r="L28" s="601"/>
      <c r="M28" s="601"/>
      <c r="N28" s="601"/>
      <c r="O28" s="600"/>
      <c r="P28" s="600"/>
      <c r="Q28" s="600"/>
      <c r="R28" s="600"/>
      <c r="S28" s="600"/>
      <c r="T28" s="600"/>
      <c r="U28" s="600"/>
      <c r="V28" s="600"/>
      <c r="W28" s="600"/>
    </row>
    <row r="29" spans="1:23" x14ac:dyDescent="0.35">
      <c r="A29" s="600"/>
      <c r="B29" s="600"/>
      <c r="C29" s="600"/>
      <c r="D29" s="600"/>
      <c r="E29" s="600"/>
      <c r="F29" s="600"/>
      <c r="G29" s="600"/>
      <c r="H29" s="600"/>
      <c r="I29" s="600"/>
      <c r="J29" s="600"/>
      <c r="K29" s="600"/>
      <c r="L29" s="601"/>
      <c r="M29" s="601"/>
      <c r="N29" s="601"/>
      <c r="O29" s="600"/>
      <c r="P29" s="600"/>
      <c r="Q29" s="600"/>
      <c r="R29" s="600"/>
      <c r="S29" s="600"/>
      <c r="T29" s="600"/>
      <c r="U29" s="600"/>
      <c r="V29" s="600"/>
      <c r="W29" s="600"/>
    </row>
    <row r="30" spans="1:23" x14ac:dyDescent="0.35">
      <c r="A30" s="600"/>
      <c r="B30" s="600"/>
      <c r="C30" s="600"/>
      <c r="D30" s="600"/>
      <c r="E30" s="600"/>
      <c r="F30" s="600"/>
      <c r="G30" s="600"/>
      <c r="H30" s="600"/>
      <c r="I30" s="600"/>
      <c r="J30" s="600"/>
      <c r="K30" s="600"/>
      <c r="L30" s="601"/>
      <c r="M30" s="601"/>
      <c r="N30" s="601"/>
      <c r="O30" s="600"/>
      <c r="P30" s="600"/>
      <c r="Q30" s="600"/>
      <c r="R30" s="600"/>
      <c r="S30" s="600"/>
      <c r="T30" s="600"/>
      <c r="U30" s="600"/>
      <c r="V30" s="600"/>
      <c r="W30" s="600"/>
    </row>
    <row r="31" spans="1:23" x14ac:dyDescent="0.35">
      <c r="A31" s="600"/>
      <c r="B31" s="600"/>
      <c r="C31" s="600"/>
      <c r="D31" s="600"/>
      <c r="E31" s="600"/>
      <c r="F31" s="600"/>
      <c r="G31" s="600"/>
      <c r="H31" s="600"/>
      <c r="I31" s="600"/>
      <c r="J31" s="600"/>
      <c r="K31" s="600"/>
      <c r="L31" s="601"/>
      <c r="M31" s="601"/>
      <c r="N31" s="601"/>
      <c r="O31" s="600"/>
      <c r="P31" s="600"/>
      <c r="Q31" s="600"/>
      <c r="R31" s="600"/>
      <c r="S31" s="600"/>
      <c r="T31" s="600"/>
      <c r="U31" s="600"/>
      <c r="V31" s="600"/>
      <c r="W31" s="600"/>
    </row>
    <row r="32" spans="1:23" x14ac:dyDescent="0.35">
      <c r="A32" s="600"/>
      <c r="B32" s="600"/>
      <c r="C32" s="600"/>
      <c r="D32" s="600"/>
      <c r="E32" s="600"/>
      <c r="F32" s="600"/>
      <c r="G32" s="600"/>
      <c r="H32" s="600"/>
      <c r="I32" s="600"/>
      <c r="J32" s="600"/>
      <c r="K32" s="600"/>
      <c r="L32" s="601"/>
      <c r="M32" s="601"/>
      <c r="N32" s="601"/>
      <c r="O32" s="600"/>
      <c r="P32" s="600"/>
      <c r="Q32" s="600"/>
      <c r="R32" s="600"/>
      <c r="S32" s="600"/>
      <c r="T32" s="600"/>
      <c r="U32" s="600"/>
      <c r="V32" s="600"/>
      <c r="W32" s="600"/>
    </row>
    <row r="33" spans="1:23" x14ac:dyDescent="0.35">
      <c r="A33" s="600"/>
      <c r="B33" s="600"/>
      <c r="C33" s="600"/>
      <c r="D33" s="600"/>
      <c r="E33" s="600"/>
      <c r="F33" s="600"/>
      <c r="G33" s="600"/>
      <c r="H33" s="600"/>
      <c r="I33" s="600"/>
      <c r="J33" s="600"/>
      <c r="K33" s="600"/>
      <c r="L33" s="601"/>
      <c r="M33" s="601"/>
      <c r="N33" s="601"/>
      <c r="O33" s="600"/>
      <c r="P33" s="600"/>
      <c r="Q33" s="600"/>
      <c r="R33" s="600"/>
      <c r="S33" s="600"/>
      <c r="T33" s="600"/>
      <c r="U33" s="600"/>
      <c r="V33" s="600"/>
      <c r="W33" s="600"/>
    </row>
    <row r="34" spans="1:23" x14ac:dyDescent="0.35">
      <c r="A34" s="600"/>
      <c r="B34" s="600"/>
      <c r="C34" s="600"/>
      <c r="D34" s="600"/>
      <c r="E34" s="600"/>
      <c r="F34" s="600"/>
      <c r="G34" s="600"/>
      <c r="H34" s="600"/>
      <c r="I34" s="600"/>
      <c r="J34" s="600"/>
      <c r="K34" s="600"/>
      <c r="L34" s="601"/>
      <c r="M34" s="601"/>
      <c r="N34" s="601"/>
      <c r="O34" s="600"/>
      <c r="P34" s="600"/>
      <c r="Q34" s="600"/>
      <c r="R34" s="600"/>
      <c r="S34" s="600"/>
      <c r="T34" s="600"/>
      <c r="U34" s="600"/>
      <c r="V34" s="600"/>
      <c r="W34" s="600"/>
    </row>
    <row r="35" spans="1:23" x14ac:dyDescent="0.35">
      <c r="A35" s="600"/>
      <c r="B35" s="600"/>
      <c r="C35" s="600"/>
      <c r="D35" s="600"/>
      <c r="E35" s="600"/>
      <c r="F35" s="600"/>
      <c r="G35" s="600"/>
      <c r="H35" s="600"/>
      <c r="I35" s="600"/>
      <c r="J35" s="600"/>
      <c r="K35" s="600"/>
      <c r="L35" s="601"/>
      <c r="M35" s="601"/>
      <c r="N35" s="601"/>
      <c r="O35" s="600"/>
      <c r="P35" s="600"/>
      <c r="Q35" s="600"/>
      <c r="R35" s="600"/>
      <c r="S35" s="600"/>
      <c r="T35" s="600"/>
      <c r="U35" s="600"/>
      <c r="V35" s="600"/>
      <c r="W35" s="600"/>
    </row>
    <row r="36" spans="1:23" x14ac:dyDescent="0.35">
      <c r="A36" s="600"/>
      <c r="B36" s="600"/>
      <c r="C36" s="600"/>
      <c r="D36" s="600"/>
      <c r="E36" s="600"/>
      <c r="F36" s="600"/>
      <c r="G36" s="600"/>
      <c r="H36" s="600"/>
      <c r="I36" s="600"/>
      <c r="J36" s="600"/>
      <c r="K36" s="600"/>
      <c r="L36" s="600"/>
      <c r="M36" s="600"/>
      <c r="N36" s="600"/>
      <c r="O36" s="600"/>
      <c r="P36" s="600"/>
      <c r="Q36" s="600"/>
      <c r="R36" s="600"/>
      <c r="S36" s="600"/>
      <c r="T36" s="600"/>
      <c r="U36" s="600"/>
      <c r="V36" s="600"/>
      <c r="W36" s="600"/>
    </row>
    <row r="37" spans="1:23" x14ac:dyDescent="0.35">
      <c r="A37" s="600"/>
      <c r="B37" s="600"/>
      <c r="C37" s="600"/>
      <c r="D37" s="600"/>
      <c r="E37" s="600"/>
      <c r="F37" s="600"/>
      <c r="G37" s="600"/>
      <c r="H37" s="600"/>
      <c r="I37" s="600"/>
      <c r="J37" s="600"/>
      <c r="K37" s="600"/>
      <c r="L37" s="600"/>
      <c r="M37" s="600"/>
      <c r="N37" s="600"/>
      <c r="O37" s="600"/>
      <c r="P37" s="600"/>
      <c r="Q37" s="600"/>
      <c r="R37" s="600"/>
      <c r="S37" s="600"/>
      <c r="T37" s="600"/>
      <c r="U37" s="600"/>
      <c r="V37" s="600"/>
      <c r="W37" s="600"/>
    </row>
    <row r="38" spans="1:23" x14ac:dyDescent="0.35">
      <c r="A38" s="600"/>
      <c r="B38" s="600"/>
      <c r="C38" s="600"/>
      <c r="D38" s="600"/>
      <c r="E38" s="600"/>
      <c r="F38" s="600"/>
      <c r="G38" s="600"/>
      <c r="H38" s="600"/>
      <c r="I38" s="600"/>
      <c r="J38" s="600"/>
      <c r="K38" s="600"/>
      <c r="L38" s="600"/>
      <c r="M38" s="600"/>
      <c r="N38" s="600"/>
      <c r="O38" s="600"/>
      <c r="P38" s="600"/>
      <c r="Q38" s="600"/>
      <c r="R38" s="600"/>
      <c r="S38" s="600"/>
      <c r="T38" s="600"/>
      <c r="U38" s="600"/>
      <c r="V38" s="600"/>
      <c r="W38" s="600"/>
    </row>
    <row r="39" spans="1:23"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c r="W39" s="600"/>
    </row>
    <row r="40" spans="1:23"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row>
    <row r="41" spans="1:23"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row>
    <row r="42" spans="1:23"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row>
    <row r="43" spans="1:23"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row>
    <row r="44" spans="1:23"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row>
    <row r="45" spans="1:23"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row>
    <row r="46" spans="1:23"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row>
    <row r="47" spans="1:23"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row>
    <row r="48" spans="1:23"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row>
    <row r="49" spans="1:23"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row>
    <row r="50" spans="1:23"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row>
    <row r="51" spans="1:23"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row>
    <row r="52" spans="1:23"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row>
    <row r="53" spans="1:23"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row>
    <row r="54" spans="1:23"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row>
    <row r="55" spans="1:23"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row>
    <row r="56" spans="1:23"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row>
    <row r="57" spans="1:23"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row>
    <row r="58" spans="1:23"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row>
    <row r="59" spans="1:23"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row>
    <row r="60" spans="1:23"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row>
    <row r="61" spans="1:23"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row>
    <row r="62" spans="1:23"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row>
    <row r="63" spans="1:23"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row>
    <row r="64" spans="1:23"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row>
    <row r="65" spans="1:23"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row>
    <row r="66" spans="1:23"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row>
    <row r="67" spans="1:23"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row>
    <row r="68" spans="1:23"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row>
    <row r="69" spans="1:23"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row>
    <row r="70" spans="1:23"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row>
    <row r="71" spans="1:23"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row>
    <row r="72" spans="1:23"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row>
    <row r="73" spans="1:23"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row>
  </sheetData>
  <mergeCells count="6">
    <mergeCell ref="B2:C2"/>
    <mergeCell ref="B11:D11"/>
    <mergeCell ref="B6:D6"/>
    <mergeCell ref="B17:D17"/>
    <mergeCell ref="B3:D3"/>
    <mergeCell ref="B4:D4"/>
  </mergeCells>
  <pageMargins left="0.25" right="0.25" top="0.75" bottom="0.75" header="0.3" footer="0.3"/>
  <pageSetup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tabColor theme="6" tint="0.59999389629810485"/>
    <pageSetUpPr fitToPage="1"/>
  </sheetPr>
  <dimension ref="A1:X77"/>
  <sheetViews>
    <sheetView showGridLines="0" zoomScale="80" zoomScaleNormal="80" zoomScaleSheetLayoutView="100" workbookViewId="0">
      <selection activeCell="B23" sqref="B23"/>
    </sheetView>
  </sheetViews>
  <sheetFormatPr defaultColWidth="9.08984375" defaultRowHeight="14.5" x14ac:dyDescent="0.35"/>
  <cols>
    <col min="1" max="1" width="6" style="22" customWidth="1"/>
    <col min="2" max="2" width="97.453125" style="22" customWidth="1"/>
    <col min="3" max="3" width="18.90625" style="22" customWidth="1"/>
    <col min="4" max="4" width="5" style="22" customWidth="1"/>
    <col min="5" max="5" width="17.36328125" style="22" hidden="1" customWidth="1"/>
    <col min="6" max="6" width="12.36328125" style="22" hidden="1" customWidth="1"/>
    <col min="7" max="16384" width="9.08984375" style="22"/>
  </cols>
  <sheetData>
    <row r="1" spans="2:24" ht="18.5" x14ac:dyDescent="0.45">
      <c r="B1" s="23" t="s">
        <v>80</v>
      </c>
      <c r="C1" s="4">
        <v>5</v>
      </c>
      <c r="G1" s="600"/>
      <c r="H1" s="600"/>
      <c r="I1" s="600"/>
      <c r="J1" s="600"/>
      <c r="K1" s="600"/>
      <c r="L1" s="600"/>
      <c r="M1" s="600"/>
      <c r="N1" s="600"/>
      <c r="O1" s="600"/>
      <c r="P1" s="600"/>
      <c r="Q1" s="600"/>
      <c r="R1" s="600"/>
      <c r="S1" s="600"/>
      <c r="T1" s="600"/>
      <c r="U1" s="600"/>
      <c r="V1" s="600"/>
      <c r="W1" s="600"/>
      <c r="X1" s="600"/>
    </row>
    <row r="2" spans="2:24" ht="37.5" customHeight="1" x14ac:dyDescent="0.35">
      <c r="B2" s="928" t="s">
        <v>476</v>
      </c>
      <c r="C2" s="928"/>
      <c r="E2" s="931" t="s">
        <v>261</v>
      </c>
      <c r="F2" s="931"/>
      <c r="G2" s="600"/>
      <c r="H2" s="600"/>
      <c r="I2" s="600"/>
      <c r="J2" s="600"/>
      <c r="K2" s="600"/>
      <c r="L2" s="600"/>
      <c r="M2" s="600"/>
      <c r="N2" s="600"/>
      <c r="O2" s="600"/>
      <c r="P2" s="600"/>
      <c r="Q2" s="600"/>
      <c r="R2" s="600"/>
      <c r="S2" s="600"/>
      <c r="T2" s="600"/>
      <c r="U2" s="600"/>
      <c r="V2" s="600"/>
      <c r="W2" s="600"/>
      <c r="X2" s="600"/>
    </row>
    <row r="3" spans="2:24" ht="32.25" customHeight="1" x14ac:dyDescent="0.35">
      <c r="B3" s="805" t="s">
        <v>999</v>
      </c>
      <c r="C3" s="805"/>
      <c r="D3" s="326"/>
      <c r="E3" s="27" t="s">
        <v>239</v>
      </c>
      <c r="F3" s="28">
        <v>0</v>
      </c>
      <c r="G3" s="600"/>
      <c r="H3" s="600"/>
      <c r="I3" s="600"/>
      <c r="J3" s="603"/>
      <c r="K3" s="603"/>
      <c r="L3" s="615"/>
      <c r="M3" s="615"/>
      <c r="N3" s="615"/>
      <c r="O3" s="601"/>
      <c r="P3" s="601"/>
      <c r="Q3" s="600"/>
      <c r="R3" s="600"/>
      <c r="S3" s="600"/>
      <c r="T3" s="600"/>
      <c r="U3" s="600"/>
      <c r="V3" s="600"/>
      <c r="W3" s="600"/>
      <c r="X3" s="600"/>
    </row>
    <row r="4" spans="2:24" ht="33.75" customHeight="1" x14ac:dyDescent="0.35">
      <c r="B4" s="804" t="s">
        <v>1067</v>
      </c>
      <c r="C4" s="804"/>
      <c r="D4" s="804"/>
      <c r="E4" s="27" t="s">
        <v>238</v>
      </c>
      <c r="F4" s="28">
        <v>2.5000000000000001E-2</v>
      </c>
      <c r="G4" s="600"/>
      <c r="H4" s="600"/>
      <c r="I4" s="600"/>
      <c r="J4" s="600"/>
      <c r="K4" s="600"/>
      <c r="L4" s="601"/>
      <c r="M4" s="601"/>
      <c r="N4" s="601"/>
      <c r="O4" s="601"/>
      <c r="P4" s="601"/>
      <c r="Q4" s="600"/>
      <c r="R4" s="600"/>
      <c r="S4" s="600"/>
      <c r="T4" s="600"/>
      <c r="U4" s="600"/>
      <c r="V4" s="600"/>
      <c r="W4" s="600"/>
      <c r="X4" s="600"/>
    </row>
    <row r="5" spans="2:24" ht="15" thickBot="1" x14ac:dyDescent="0.4">
      <c r="E5" s="27" t="s">
        <v>133</v>
      </c>
      <c r="F5" s="28">
        <v>0.05</v>
      </c>
      <c r="G5" s="600"/>
      <c r="H5" s="600"/>
      <c r="I5" s="600"/>
      <c r="J5" s="600"/>
      <c r="K5" s="600"/>
      <c r="L5" s="601"/>
      <c r="M5" s="601"/>
      <c r="N5" s="601"/>
      <c r="O5" s="601"/>
      <c r="P5" s="601"/>
      <c r="Q5" s="600"/>
      <c r="R5" s="600"/>
      <c r="S5" s="600"/>
      <c r="T5" s="600"/>
      <c r="U5" s="600"/>
      <c r="V5" s="600"/>
      <c r="W5" s="600"/>
      <c r="X5" s="600"/>
    </row>
    <row r="6" spans="2:24" x14ac:dyDescent="0.35">
      <c r="B6" s="929" t="s">
        <v>256</v>
      </c>
      <c r="C6" s="930"/>
      <c r="E6" s="27" t="s">
        <v>134</v>
      </c>
      <c r="F6" s="28">
        <v>0.1</v>
      </c>
      <c r="G6" s="600"/>
      <c r="H6" s="600"/>
      <c r="I6" s="600"/>
      <c r="J6" s="600"/>
      <c r="K6" s="600"/>
      <c r="L6" s="601"/>
      <c r="M6" s="601"/>
      <c r="N6" s="601"/>
      <c r="O6" s="601"/>
      <c r="P6" s="601"/>
      <c r="Q6" s="600"/>
      <c r="R6" s="600"/>
      <c r="S6" s="600"/>
      <c r="T6" s="600"/>
      <c r="U6" s="600"/>
      <c r="V6" s="600"/>
      <c r="W6" s="600"/>
      <c r="X6" s="600"/>
    </row>
    <row r="7" spans="2:24" x14ac:dyDescent="0.35">
      <c r="B7" s="29" t="s">
        <v>84</v>
      </c>
      <c r="C7" s="505">
        <f>'B5. Food services'!E35</f>
        <v>0</v>
      </c>
      <c r="G7" s="600"/>
      <c r="H7" s="600"/>
      <c r="I7" s="600"/>
      <c r="J7" s="600"/>
      <c r="K7" s="600"/>
      <c r="L7" s="601"/>
      <c r="M7" s="601"/>
      <c r="N7" s="601"/>
      <c r="O7" s="601"/>
      <c r="P7" s="601"/>
      <c r="Q7" s="600"/>
      <c r="R7" s="600"/>
      <c r="S7" s="600"/>
      <c r="T7" s="600"/>
      <c r="U7" s="600"/>
      <c r="V7" s="600"/>
      <c r="W7" s="600"/>
      <c r="X7" s="600"/>
    </row>
    <row r="8" spans="2:24" ht="18.75" customHeight="1" x14ac:dyDescent="0.35">
      <c r="B8" s="396" t="s">
        <v>106</v>
      </c>
      <c r="C8" s="251">
        <v>20000000</v>
      </c>
      <c r="G8" s="600"/>
      <c r="H8" s="600"/>
      <c r="I8" s="600"/>
      <c r="J8" s="600"/>
      <c r="K8" s="600"/>
      <c r="L8" s="601"/>
      <c r="M8" s="601"/>
      <c r="N8" s="601"/>
      <c r="O8" s="601"/>
      <c r="P8" s="601"/>
      <c r="Q8" s="600"/>
      <c r="R8" s="600"/>
      <c r="S8" s="600"/>
      <c r="T8" s="600"/>
      <c r="U8" s="600"/>
      <c r="V8" s="600"/>
      <c r="W8" s="600"/>
      <c r="X8" s="600"/>
    </row>
    <row r="9" spans="2:24" ht="29.5" thickBot="1" x14ac:dyDescent="0.4">
      <c r="B9" s="103" t="s">
        <v>795</v>
      </c>
      <c r="C9" s="49">
        <v>21250000</v>
      </c>
      <c r="G9" s="600"/>
      <c r="H9" s="600"/>
      <c r="I9" s="600"/>
      <c r="J9" s="600"/>
      <c r="K9" s="600"/>
      <c r="L9" s="601"/>
      <c r="M9" s="601"/>
      <c r="N9" s="601"/>
      <c r="O9" s="601"/>
      <c r="P9" s="601"/>
      <c r="Q9" s="600"/>
      <c r="R9" s="600"/>
      <c r="S9" s="600"/>
      <c r="T9" s="600"/>
      <c r="U9" s="600"/>
      <c r="V9" s="600"/>
      <c r="W9" s="600"/>
      <c r="X9" s="600"/>
    </row>
    <row r="10" spans="2:24" ht="15" thickBot="1" x14ac:dyDescent="0.4">
      <c r="G10" s="600"/>
      <c r="H10" s="600"/>
      <c r="I10" s="600"/>
      <c r="J10" s="600"/>
      <c r="K10" s="600"/>
      <c r="L10" s="601"/>
      <c r="M10" s="601"/>
      <c r="N10" s="601"/>
      <c r="O10" s="601"/>
      <c r="P10" s="601"/>
      <c r="Q10" s="600"/>
      <c r="R10" s="600"/>
      <c r="S10" s="600"/>
      <c r="T10" s="600"/>
      <c r="U10" s="600"/>
      <c r="V10" s="600"/>
      <c r="W10" s="600"/>
      <c r="X10" s="600"/>
    </row>
    <row r="11" spans="2:24" x14ac:dyDescent="0.35">
      <c r="B11" s="929" t="s">
        <v>695</v>
      </c>
      <c r="C11" s="930"/>
      <c r="G11" s="600"/>
      <c r="H11" s="600"/>
      <c r="I11" s="600"/>
      <c r="J11" s="600"/>
      <c r="K11" s="600"/>
      <c r="L11" s="601"/>
      <c r="M11" s="601"/>
      <c r="N11" s="601"/>
      <c r="O11" s="601"/>
      <c r="P11" s="601"/>
      <c r="Q11" s="600"/>
      <c r="R11" s="600"/>
      <c r="S11" s="600"/>
      <c r="T11" s="600"/>
      <c r="U11" s="600"/>
      <c r="V11" s="600"/>
      <c r="W11" s="600"/>
      <c r="X11" s="600"/>
    </row>
    <row r="12" spans="2:24" ht="15" thickBot="1" x14ac:dyDescent="0.4">
      <c r="B12" s="218" t="s">
        <v>796</v>
      </c>
      <c r="C12" s="507">
        <f>IF(C9-C8&lt;0, 0, C9-C8)</f>
        <v>1250000</v>
      </c>
      <c r="G12" s="600"/>
      <c r="H12" s="600"/>
      <c r="I12" s="600"/>
      <c r="J12" s="600"/>
      <c r="K12" s="600"/>
      <c r="L12" s="601"/>
      <c r="M12" s="601"/>
      <c r="N12" s="601"/>
      <c r="O12" s="601"/>
      <c r="P12" s="601"/>
      <c r="Q12" s="600"/>
      <c r="R12" s="600"/>
      <c r="S12" s="600"/>
      <c r="T12" s="600"/>
      <c r="U12" s="600"/>
      <c r="V12" s="600"/>
      <c r="W12" s="600"/>
      <c r="X12" s="600"/>
    </row>
    <row r="13" spans="2:24" ht="15" thickBot="1" x14ac:dyDescent="0.4">
      <c r="G13" s="600"/>
      <c r="H13" s="600"/>
      <c r="I13" s="600"/>
      <c r="J13" s="600"/>
      <c r="K13" s="600"/>
      <c r="L13" s="601"/>
      <c r="M13" s="601"/>
      <c r="N13" s="601"/>
      <c r="O13" s="601"/>
      <c r="P13" s="601"/>
      <c r="Q13" s="600"/>
      <c r="R13" s="600"/>
      <c r="S13" s="600"/>
      <c r="T13" s="600"/>
      <c r="U13" s="600"/>
      <c r="V13" s="600"/>
      <c r="W13" s="600"/>
      <c r="X13" s="600"/>
    </row>
    <row r="14" spans="2:24" x14ac:dyDescent="0.35">
      <c r="B14" s="929" t="s">
        <v>696</v>
      </c>
      <c r="C14" s="930"/>
      <c r="G14" s="600"/>
      <c r="H14" s="600"/>
      <c r="I14" s="600"/>
      <c r="J14" s="600"/>
      <c r="K14" s="600"/>
      <c r="L14" s="601"/>
      <c r="M14" s="601"/>
      <c r="N14" s="601"/>
      <c r="O14" s="601"/>
      <c r="P14" s="601"/>
      <c r="Q14" s="600"/>
      <c r="R14" s="600"/>
      <c r="S14" s="600"/>
      <c r="T14" s="600"/>
      <c r="U14" s="600"/>
      <c r="V14" s="600"/>
      <c r="W14" s="600"/>
      <c r="X14" s="600"/>
    </row>
    <row r="15" spans="2:24" ht="30" customHeight="1" x14ac:dyDescent="0.35">
      <c r="B15" s="740" t="s">
        <v>888</v>
      </c>
      <c r="C15" s="514">
        <f>(IF(C7&lt;50,F3,IF(C7&lt;75,F4,IF(C7&lt;100,F5,IF(C7&gt;99,F6,"")))))</f>
        <v>0</v>
      </c>
      <c r="G15" s="600"/>
      <c r="H15" s="600"/>
      <c r="I15" s="600"/>
      <c r="J15" s="600"/>
      <c r="K15" s="600"/>
      <c r="L15" s="601"/>
      <c r="M15" s="601"/>
      <c r="N15" s="601"/>
      <c r="O15" s="601"/>
      <c r="P15" s="601"/>
      <c r="Q15" s="600"/>
      <c r="R15" s="600"/>
      <c r="S15" s="600"/>
      <c r="T15" s="600"/>
      <c r="U15" s="600"/>
      <c r="V15" s="600"/>
      <c r="W15" s="600"/>
      <c r="X15" s="600"/>
    </row>
    <row r="16" spans="2:24" ht="15.75" customHeight="1" thickBot="1" x14ac:dyDescent="0.4">
      <c r="B16" s="54" t="s">
        <v>889</v>
      </c>
      <c r="C16" s="507">
        <f>ROUND(C15*C8, -4)</f>
        <v>0</v>
      </c>
      <c r="G16" s="600"/>
      <c r="H16" s="600"/>
      <c r="I16" s="600"/>
      <c r="J16" s="600"/>
      <c r="K16" s="600"/>
      <c r="L16" s="601"/>
      <c r="M16" s="601"/>
      <c r="N16" s="601"/>
      <c r="O16" s="601"/>
      <c r="P16" s="601"/>
      <c r="Q16" s="600"/>
      <c r="R16" s="600"/>
      <c r="S16" s="600"/>
      <c r="T16" s="600"/>
      <c r="U16" s="600"/>
      <c r="V16" s="600"/>
      <c r="W16" s="600"/>
      <c r="X16" s="600"/>
    </row>
    <row r="17" spans="1:24" x14ac:dyDescent="0.35">
      <c r="B17" s="97"/>
      <c r="C17" s="225"/>
      <c r="D17" s="38"/>
      <c r="G17" s="600"/>
      <c r="H17" s="600"/>
      <c r="I17" s="600"/>
      <c r="J17" s="600"/>
      <c r="K17" s="600"/>
      <c r="L17" s="601"/>
      <c r="M17" s="601"/>
      <c r="N17" s="601"/>
      <c r="O17" s="601"/>
      <c r="P17" s="601"/>
      <c r="Q17" s="600"/>
      <c r="R17" s="600"/>
      <c r="S17" s="600"/>
      <c r="T17" s="600"/>
      <c r="U17" s="600"/>
      <c r="V17" s="600"/>
      <c r="W17" s="600"/>
      <c r="X17" s="600"/>
    </row>
    <row r="18" spans="1:24" x14ac:dyDescent="0.35">
      <c r="A18" s="600"/>
      <c r="B18" s="678"/>
      <c r="C18" s="601"/>
      <c r="D18" s="600"/>
      <c r="G18" s="600"/>
      <c r="H18" s="600"/>
      <c r="I18" s="600"/>
      <c r="J18" s="600"/>
      <c r="K18" s="600"/>
      <c r="L18" s="601"/>
      <c r="M18" s="601"/>
      <c r="N18" s="601"/>
      <c r="O18" s="601"/>
      <c r="P18" s="601"/>
      <c r="Q18" s="600"/>
      <c r="R18" s="600"/>
      <c r="S18" s="600"/>
      <c r="T18" s="600"/>
      <c r="U18" s="600"/>
      <c r="V18" s="600"/>
      <c r="W18" s="600"/>
      <c r="X18" s="600"/>
    </row>
    <row r="19" spans="1:24" x14ac:dyDescent="0.35">
      <c r="A19" s="600"/>
      <c r="B19" s="600"/>
      <c r="C19" s="600"/>
      <c r="D19" s="600"/>
      <c r="G19" s="600"/>
      <c r="H19" s="600"/>
      <c r="I19" s="600"/>
      <c r="J19" s="600"/>
      <c r="K19" s="600"/>
      <c r="L19" s="601"/>
      <c r="M19" s="601"/>
      <c r="N19" s="601"/>
      <c r="O19" s="601"/>
      <c r="P19" s="601"/>
      <c r="Q19" s="600"/>
      <c r="R19" s="600"/>
      <c r="S19" s="600"/>
      <c r="T19" s="600"/>
      <c r="U19" s="600"/>
      <c r="V19" s="600"/>
      <c r="W19" s="600"/>
      <c r="X19" s="600"/>
    </row>
    <row r="20" spans="1:24" x14ac:dyDescent="0.35">
      <c r="A20" s="600"/>
      <c r="B20" s="600"/>
      <c r="C20" s="600"/>
      <c r="D20" s="600"/>
      <c r="G20" s="600"/>
      <c r="H20" s="600"/>
      <c r="I20" s="600"/>
      <c r="J20" s="600"/>
      <c r="K20" s="600"/>
      <c r="L20" s="601"/>
      <c r="M20" s="601"/>
      <c r="N20" s="601"/>
      <c r="O20" s="601"/>
      <c r="P20" s="601"/>
      <c r="Q20" s="600"/>
      <c r="R20" s="600"/>
      <c r="S20" s="600"/>
      <c r="T20" s="600"/>
      <c r="U20" s="600"/>
      <c r="V20" s="600"/>
      <c r="W20" s="600"/>
      <c r="X20" s="600"/>
    </row>
    <row r="21" spans="1:24" x14ac:dyDescent="0.35">
      <c r="A21" s="600"/>
      <c r="B21" s="600"/>
      <c r="C21" s="600"/>
      <c r="D21" s="600"/>
      <c r="G21" s="600"/>
      <c r="H21" s="600"/>
      <c r="I21" s="600"/>
      <c r="J21" s="600"/>
      <c r="K21" s="600"/>
      <c r="L21" s="601"/>
      <c r="M21" s="601"/>
      <c r="N21" s="601"/>
      <c r="O21" s="601"/>
      <c r="P21" s="601"/>
      <c r="Q21" s="600"/>
      <c r="R21" s="600"/>
      <c r="S21" s="600"/>
      <c r="T21" s="600"/>
      <c r="U21" s="600"/>
      <c r="V21" s="600"/>
      <c r="W21" s="600"/>
      <c r="X21" s="600"/>
    </row>
    <row r="22" spans="1:24" x14ac:dyDescent="0.35">
      <c r="A22" s="600"/>
      <c r="B22" s="600"/>
      <c r="C22" s="600"/>
      <c r="D22" s="600"/>
      <c r="G22" s="600"/>
      <c r="H22" s="600"/>
      <c r="I22" s="600"/>
      <c r="J22" s="600"/>
      <c r="K22" s="600"/>
      <c r="L22" s="601"/>
      <c r="M22" s="601"/>
      <c r="N22" s="601"/>
      <c r="O22" s="601"/>
      <c r="P22" s="601"/>
      <c r="Q22" s="600"/>
      <c r="R22" s="600"/>
      <c r="S22" s="600"/>
      <c r="T22" s="600"/>
      <c r="U22" s="600"/>
      <c r="V22" s="600"/>
      <c r="W22" s="600"/>
      <c r="X22" s="600"/>
    </row>
    <row r="23" spans="1:24" x14ac:dyDescent="0.35">
      <c r="A23" s="600"/>
      <c r="B23" s="600"/>
      <c r="C23" s="600"/>
      <c r="D23" s="600"/>
      <c r="G23" s="600"/>
      <c r="H23" s="600"/>
      <c r="I23" s="600"/>
      <c r="J23" s="600"/>
      <c r="K23" s="600"/>
      <c r="L23" s="601"/>
      <c r="M23" s="601"/>
      <c r="N23" s="601"/>
      <c r="O23" s="601"/>
      <c r="P23" s="601"/>
      <c r="Q23" s="600"/>
      <c r="R23" s="600"/>
      <c r="S23" s="600"/>
      <c r="T23" s="600"/>
      <c r="U23" s="600"/>
      <c r="V23" s="600"/>
      <c r="W23" s="600"/>
      <c r="X23" s="600"/>
    </row>
    <row r="24" spans="1:24" x14ac:dyDescent="0.35">
      <c r="A24" s="600"/>
      <c r="B24" s="600"/>
      <c r="C24" s="600"/>
      <c r="D24" s="600"/>
      <c r="G24" s="600"/>
      <c r="H24" s="600"/>
      <c r="I24" s="600"/>
      <c r="J24" s="600"/>
      <c r="K24" s="600"/>
      <c r="L24" s="601"/>
      <c r="M24" s="601"/>
      <c r="N24" s="601"/>
      <c r="O24" s="601"/>
      <c r="P24" s="601"/>
      <c r="Q24" s="600"/>
      <c r="R24" s="600"/>
      <c r="S24" s="600"/>
      <c r="T24" s="600"/>
      <c r="U24" s="600"/>
      <c r="V24" s="600"/>
      <c r="W24" s="600"/>
      <c r="X24" s="600"/>
    </row>
    <row r="25" spans="1:24" x14ac:dyDescent="0.35">
      <c r="A25" s="600"/>
      <c r="B25" s="600"/>
      <c r="C25" s="600"/>
      <c r="D25" s="600"/>
      <c r="G25" s="600"/>
      <c r="H25" s="600"/>
      <c r="I25" s="600"/>
      <c r="J25" s="600"/>
      <c r="K25" s="600"/>
      <c r="L25" s="601"/>
      <c r="M25" s="601"/>
      <c r="N25" s="601"/>
      <c r="O25" s="601"/>
      <c r="P25" s="601"/>
      <c r="Q25" s="600"/>
      <c r="R25" s="600"/>
      <c r="S25" s="600"/>
      <c r="T25" s="600"/>
      <c r="U25" s="600"/>
      <c r="V25" s="600"/>
      <c r="W25" s="600"/>
      <c r="X25" s="600"/>
    </row>
    <row r="26" spans="1:24" x14ac:dyDescent="0.35">
      <c r="A26" s="600"/>
      <c r="B26" s="600"/>
      <c r="C26" s="600"/>
      <c r="D26" s="600"/>
      <c r="G26" s="600"/>
      <c r="H26" s="600"/>
      <c r="I26" s="600"/>
      <c r="J26" s="600"/>
      <c r="K26" s="600"/>
      <c r="L26" s="601"/>
      <c r="M26" s="601"/>
      <c r="N26" s="601"/>
      <c r="O26" s="601"/>
      <c r="P26" s="601"/>
      <c r="Q26" s="600"/>
      <c r="R26" s="600"/>
      <c r="S26" s="600"/>
      <c r="T26" s="600"/>
      <c r="U26" s="600"/>
      <c r="V26" s="600"/>
      <c r="W26" s="600"/>
      <c r="X26" s="600"/>
    </row>
    <row r="27" spans="1:24" x14ac:dyDescent="0.35">
      <c r="A27" s="600"/>
      <c r="B27" s="600"/>
      <c r="C27" s="600"/>
      <c r="D27" s="600"/>
      <c r="G27" s="600"/>
      <c r="H27" s="600"/>
      <c r="I27" s="600"/>
      <c r="J27" s="600"/>
      <c r="K27" s="600"/>
      <c r="L27" s="601"/>
      <c r="M27" s="601"/>
      <c r="N27" s="601"/>
      <c r="O27" s="601"/>
      <c r="P27" s="601"/>
      <c r="Q27" s="600"/>
      <c r="R27" s="600"/>
      <c r="S27" s="600"/>
      <c r="T27" s="600"/>
      <c r="U27" s="600"/>
      <c r="V27" s="600"/>
      <c r="W27" s="600"/>
      <c r="X27" s="600"/>
    </row>
    <row r="28" spans="1:24" x14ac:dyDescent="0.35">
      <c r="A28" s="600"/>
      <c r="B28" s="600"/>
      <c r="C28" s="600"/>
      <c r="D28" s="600"/>
      <c r="G28" s="600"/>
      <c r="H28" s="600"/>
      <c r="I28" s="600"/>
      <c r="J28" s="600"/>
      <c r="K28" s="600"/>
      <c r="L28" s="601"/>
      <c r="M28" s="601"/>
      <c r="N28" s="601"/>
      <c r="O28" s="601"/>
      <c r="P28" s="601"/>
      <c r="Q28" s="600"/>
      <c r="R28" s="600"/>
      <c r="S28" s="600"/>
      <c r="T28" s="600"/>
      <c r="U28" s="600"/>
      <c r="V28" s="600"/>
      <c r="W28" s="600"/>
      <c r="X28" s="600"/>
    </row>
    <row r="29" spans="1:24" x14ac:dyDescent="0.35">
      <c r="A29" s="600"/>
      <c r="B29" s="600"/>
      <c r="C29" s="600"/>
      <c r="D29" s="600"/>
      <c r="G29" s="600"/>
      <c r="H29" s="600"/>
      <c r="I29" s="600"/>
      <c r="J29" s="600"/>
      <c r="K29" s="600"/>
      <c r="L29" s="601"/>
      <c r="M29" s="601"/>
      <c r="N29" s="601"/>
      <c r="O29" s="601"/>
      <c r="P29" s="601"/>
      <c r="Q29" s="600"/>
      <c r="R29" s="600"/>
      <c r="S29" s="600"/>
      <c r="T29" s="600"/>
      <c r="U29" s="600"/>
      <c r="V29" s="600"/>
      <c r="W29" s="600"/>
      <c r="X29" s="600"/>
    </row>
    <row r="30" spans="1:24" x14ac:dyDescent="0.35">
      <c r="A30" s="600"/>
      <c r="B30" s="600"/>
      <c r="C30" s="600"/>
      <c r="D30" s="600"/>
      <c r="G30" s="600"/>
      <c r="H30" s="600"/>
      <c r="I30" s="600"/>
      <c r="J30" s="600"/>
      <c r="K30" s="600"/>
      <c r="L30" s="601"/>
      <c r="M30" s="601"/>
      <c r="N30" s="601"/>
      <c r="O30" s="601"/>
      <c r="P30" s="601"/>
      <c r="Q30" s="600"/>
      <c r="R30" s="600"/>
      <c r="S30" s="600"/>
      <c r="T30" s="600"/>
      <c r="U30" s="600"/>
      <c r="V30" s="600"/>
      <c r="W30" s="600"/>
      <c r="X30" s="600"/>
    </row>
    <row r="31" spans="1:24" x14ac:dyDescent="0.35">
      <c r="A31" s="600"/>
      <c r="B31" s="600"/>
      <c r="C31" s="600"/>
      <c r="D31" s="600"/>
      <c r="G31" s="600"/>
      <c r="H31" s="600"/>
      <c r="I31" s="600"/>
      <c r="J31" s="600"/>
      <c r="K31" s="600"/>
      <c r="L31" s="601"/>
      <c r="M31" s="601"/>
      <c r="N31" s="601"/>
      <c r="O31" s="601"/>
      <c r="P31" s="601"/>
      <c r="Q31" s="600"/>
      <c r="R31" s="600"/>
      <c r="S31" s="600"/>
      <c r="T31" s="600"/>
      <c r="U31" s="600"/>
      <c r="V31" s="600"/>
      <c r="W31" s="600"/>
      <c r="X31" s="600"/>
    </row>
    <row r="32" spans="1:24" x14ac:dyDescent="0.35">
      <c r="A32" s="600"/>
      <c r="B32" s="600"/>
      <c r="C32" s="600"/>
      <c r="D32" s="600"/>
      <c r="G32" s="600"/>
      <c r="H32" s="600"/>
      <c r="I32" s="600"/>
      <c r="J32" s="600"/>
      <c r="K32" s="600"/>
      <c r="L32" s="601"/>
      <c r="M32" s="601"/>
      <c r="N32" s="601"/>
      <c r="O32" s="601"/>
      <c r="P32" s="601"/>
      <c r="Q32" s="600"/>
      <c r="R32" s="600"/>
      <c r="S32" s="600"/>
      <c r="T32" s="600"/>
      <c r="U32" s="600"/>
      <c r="V32" s="600"/>
      <c r="W32" s="600"/>
      <c r="X32" s="600"/>
    </row>
    <row r="33" spans="1:24" x14ac:dyDescent="0.35">
      <c r="A33" s="600"/>
      <c r="B33" s="600"/>
      <c r="C33" s="600"/>
      <c r="D33" s="600"/>
      <c r="G33" s="600"/>
      <c r="H33" s="600"/>
      <c r="I33" s="600"/>
      <c r="J33" s="600"/>
      <c r="K33" s="600"/>
      <c r="L33" s="601"/>
      <c r="M33" s="601"/>
      <c r="N33" s="601"/>
      <c r="O33" s="601"/>
      <c r="P33" s="601"/>
      <c r="Q33" s="600"/>
      <c r="R33" s="600"/>
      <c r="S33" s="600"/>
      <c r="T33" s="600"/>
      <c r="U33" s="600"/>
      <c r="V33" s="600"/>
      <c r="W33" s="600"/>
      <c r="X33" s="600"/>
    </row>
    <row r="34" spans="1:24" x14ac:dyDescent="0.35">
      <c r="A34" s="600"/>
      <c r="B34" s="600"/>
      <c r="C34" s="600"/>
      <c r="D34" s="600"/>
      <c r="G34" s="600"/>
      <c r="H34" s="600"/>
      <c r="I34" s="600"/>
      <c r="J34" s="600"/>
      <c r="K34" s="600"/>
      <c r="L34" s="601"/>
      <c r="M34" s="601"/>
      <c r="N34" s="601"/>
      <c r="O34" s="601"/>
      <c r="P34" s="601"/>
      <c r="Q34" s="600"/>
      <c r="R34" s="600"/>
      <c r="S34" s="600"/>
      <c r="T34" s="600"/>
      <c r="U34" s="600"/>
      <c r="V34" s="600"/>
      <c r="W34" s="600"/>
      <c r="X34" s="600"/>
    </row>
    <row r="35" spans="1:24" x14ac:dyDescent="0.35">
      <c r="A35" s="600"/>
      <c r="B35" s="600"/>
      <c r="C35" s="600"/>
      <c r="D35" s="600"/>
      <c r="G35" s="600"/>
      <c r="H35" s="600"/>
      <c r="I35" s="600"/>
      <c r="J35" s="600"/>
      <c r="K35" s="600"/>
      <c r="L35" s="601"/>
      <c r="M35" s="601"/>
      <c r="N35" s="601"/>
      <c r="O35" s="601"/>
      <c r="P35" s="601"/>
      <c r="Q35" s="600"/>
      <c r="R35" s="600"/>
      <c r="S35" s="600"/>
      <c r="T35" s="600"/>
      <c r="U35" s="600"/>
      <c r="V35" s="600"/>
      <c r="W35" s="600"/>
      <c r="X35" s="600"/>
    </row>
    <row r="36" spans="1:24" x14ac:dyDescent="0.35">
      <c r="A36" s="600"/>
      <c r="B36" s="600"/>
      <c r="C36" s="600"/>
      <c r="D36" s="600"/>
      <c r="G36" s="600"/>
      <c r="H36" s="600"/>
      <c r="I36" s="600"/>
      <c r="J36" s="600"/>
      <c r="K36" s="600"/>
      <c r="L36" s="601"/>
      <c r="M36" s="601"/>
      <c r="N36" s="601"/>
      <c r="O36" s="601"/>
      <c r="P36" s="601"/>
      <c r="Q36" s="600"/>
      <c r="R36" s="600"/>
      <c r="S36" s="600"/>
      <c r="T36" s="600"/>
      <c r="U36" s="600"/>
      <c r="V36" s="600"/>
      <c r="W36" s="600"/>
      <c r="X36" s="600"/>
    </row>
    <row r="37" spans="1:24" x14ac:dyDescent="0.35">
      <c r="A37" s="600"/>
      <c r="B37" s="600"/>
      <c r="C37" s="600"/>
      <c r="D37" s="600"/>
      <c r="G37" s="600"/>
      <c r="H37" s="600"/>
      <c r="I37" s="600"/>
      <c r="J37" s="600"/>
      <c r="K37" s="600"/>
      <c r="L37" s="601"/>
      <c r="M37" s="601"/>
      <c r="N37" s="601"/>
      <c r="O37" s="601"/>
      <c r="P37" s="601"/>
      <c r="Q37" s="600"/>
      <c r="R37" s="600"/>
      <c r="S37" s="600"/>
      <c r="T37" s="600"/>
      <c r="U37" s="600"/>
      <c r="V37" s="600"/>
      <c r="W37" s="600"/>
      <c r="X37" s="600"/>
    </row>
    <row r="38" spans="1:24" x14ac:dyDescent="0.35">
      <c r="A38" s="600"/>
      <c r="B38" s="600"/>
      <c r="C38" s="600"/>
      <c r="D38" s="600"/>
      <c r="G38" s="600"/>
      <c r="H38" s="600"/>
      <c r="I38" s="600"/>
      <c r="J38" s="600"/>
      <c r="K38" s="600"/>
      <c r="L38" s="601"/>
      <c r="M38" s="601"/>
      <c r="N38" s="601"/>
      <c r="O38" s="601"/>
      <c r="P38" s="601"/>
      <c r="Q38" s="600"/>
      <c r="R38" s="600"/>
      <c r="S38" s="600"/>
      <c r="T38" s="600"/>
      <c r="U38" s="600"/>
      <c r="V38" s="600"/>
      <c r="W38" s="600"/>
      <c r="X38" s="600"/>
    </row>
    <row r="39" spans="1:24" x14ac:dyDescent="0.35">
      <c r="A39" s="600"/>
      <c r="B39" s="600"/>
      <c r="C39" s="600"/>
      <c r="D39" s="600"/>
      <c r="G39" s="600"/>
      <c r="H39" s="600"/>
      <c r="I39" s="600"/>
      <c r="J39" s="600"/>
      <c r="K39" s="600"/>
      <c r="L39" s="601"/>
      <c r="M39" s="601"/>
      <c r="N39" s="601"/>
      <c r="O39" s="601"/>
      <c r="P39" s="601"/>
      <c r="Q39" s="600"/>
      <c r="R39" s="600"/>
      <c r="S39" s="600"/>
      <c r="T39" s="600"/>
      <c r="U39" s="600"/>
      <c r="V39" s="600"/>
      <c r="W39" s="600"/>
      <c r="X39" s="600"/>
    </row>
    <row r="40" spans="1:24" x14ac:dyDescent="0.35">
      <c r="A40" s="600"/>
      <c r="B40" s="600"/>
      <c r="C40" s="600"/>
      <c r="D40" s="600"/>
      <c r="G40" s="600"/>
      <c r="H40" s="600"/>
      <c r="I40" s="600"/>
      <c r="J40" s="600"/>
      <c r="K40" s="600"/>
      <c r="L40" s="601"/>
      <c r="M40" s="601"/>
      <c r="N40" s="601"/>
      <c r="O40" s="601"/>
      <c r="P40" s="601"/>
      <c r="Q40" s="600"/>
      <c r="R40" s="600"/>
      <c r="S40" s="600"/>
      <c r="T40" s="600"/>
      <c r="U40" s="600"/>
      <c r="V40" s="600"/>
      <c r="W40" s="600"/>
      <c r="X40" s="600"/>
    </row>
    <row r="41" spans="1:24" x14ac:dyDescent="0.35">
      <c r="A41" s="600"/>
      <c r="B41" s="600"/>
      <c r="C41" s="600"/>
      <c r="D41" s="600"/>
      <c r="G41" s="600"/>
      <c r="H41" s="600"/>
      <c r="I41" s="600"/>
      <c r="J41" s="600"/>
      <c r="K41" s="600"/>
      <c r="L41" s="601"/>
      <c r="M41" s="601"/>
      <c r="N41" s="601"/>
      <c r="O41" s="601"/>
      <c r="P41" s="601"/>
      <c r="Q41" s="600"/>
      <c r="R41" s="600"/>
      <c r="S41" s="600"/>
      <c r="T41" s="600"/>
      <c r="U41" s="600"/>
      <c r="V41" s="600"/>
      <c r="W41" s="600"/>
      <c r="X41" s="600"/>
    </row>
    <row r="42" spans="1:24" x14ac:dyDescent="0.35">
      <c r="A42" s="600"/>
      <c r="B42" s="600"/>
      <c r="C42" s="600"/>
      <c r="D42" s="600"/>
      <c r="G42" s="600"/>
      <c r="H42" s="600"/>
      <c r="I42" s="600"/>
      <c r="J42" s="600"/>
      <c r="K42" s="600"/>
      <c r="L42" s="601"/>
      <c r="M42" s="601"/>
      <c r="N42" s="601"/>
      <c r="O42" s="601"/>
      <c r="P42" s="601"/>
      <c r="Q42" s="600"/>
      <c r="R42" s="600"/>
      <c r="S42" s="600"/>
      <c r="T42" s="600"/>
      <c r="U42" s="600"/>
      <c r="V42" s="600"/>
      <c r="W42" s="600"/>
      <c r="X42" s="600"/>
    </row>
    <row r="43" spans="1:24" x14ac:dyDescent="0.35">
      <c r="A43" s="600"/>
      <c r="B43" s="600"/>
      <c r="C43" s="600"/>
      <c r="D43" s="600"/>
      <c r="G43" s="600"/>
      <c r="H43" s="600"/>
      <c r="I43" s="600"/>
      <c r="J43" s="600"/>
      <c r="K43" s="600"/>
      <c r="L43" s="601"/>
      <c r="M43" s="601"/>
      <c r="N43" s="601"/>
      <c r="O43" s="601"/>
      <c r="P43" s="601"/>
      <c r="Q43" s="600"/>
      <c r="R43" s="600"/>
      <c r="S43" s="600"/>
      <c r="T43" s="600"/>
      <c r="U43" s="600"/>
      <c r="V43" s="600"/>
      <c r="W43" s="600"/>
      <c r="X43" s="600"/>
    </row>
    <row r="44" spans="1:24" x14ac:dyDescent="0.35">
      <c r="A44" s="600"/>
      <c r="B44" s="600"/>
      <c r="C44" s="600"/>
      <c r="D44" s="600"/>
      <c r="G44" s="600"/>
      <c r="H44" s="600"/>
      <c r="I44" s="600"/>
      <c r="J44" s="600"/>
      <c r="K44" s="600"/>
      <c r="L44" s="601"/>
      <c r="M44" s="601"/>
      <c r="N44" s="601"/>
      <c r="O44" s="601"/>
      <c r="P44" s="601"/>
      <c r="Q44" s="600"/>
      <c r="R44" s="600"/>
      <c r="S44" s="600"/>
      <c r="T44" s="600"/>
      <c r="U44" s="600"/>
      <c r="V44" s="600"/>
      <c r="W44" s="600"/>
      <c r="X44" s="600"/>
    </row>
    <row r="45" spans="1:24" x14ac:dyDescent="0.35">
      <c r="A45" s="600"/>
      <c r="B45" s="600"/>
      <c r="C45" s="600"/>
      <c r="D45" s="600"/>
      <c r="G45" s="600"/>
      <c r="H45" s="600"/>
      <c r="I45" s="600"/>
      <c r="J45" s="600"/>
      <c r="K45" s="600"/>
      <c r="L45" s="601"/>
      <c r="M45" s="601"/>
      <c r="N45" s="601"/>
      <c r="O45" s="601"/>
      <c r="P45" s="601"/>
      <c r="Q45" s="600"/>
      <c r="R45" s="600"/>
      <c r="S45" s="600"/>
      <c r="T45" s="600"/>
      <c r="U45" s="600"/>
      <c r="V45" s="600"/>
      <c r="W45" s="600"/>
      <c r="X45" s="600"/>
    </row>
    <row r="46" spans="1:24" x14ac:dyDescent="0.35">
      <c r="A46" s="600"/>
      <c r="B46" s="600"/>
      <c r="C46" s="600"/>
      <c r="D46" s="600"/>
      <c r="G46" s="600"/>
      <c r="H46" s="600"/>
      <c r="I46" s="600"/>
      <c r="J46" s="600"/>
      <c r="K46" s="600"/>
      <c r="L46" s="601"/>
      <c r="M46" s="601"/>
      <c r="N46" s="601"/>
      <c r="O46" s="601"/>
      <c r="P46" s="601"/>
      <c r="Q46" s="600"/>
      <c r="R46" s="600"/>
      <c r="S46" s="600"/>
      <c r="T46" s="600"/>
      <c r="U46" s="600"/>
      <c r="V46" s="600"/>
      <c r="W46" s="600"/>
      <c r="X46" s="600"/>
    </row>
    <row r="47" spans="1:24" x14ac:dyDescent="0.35">
      <c r="A47" s="600"/>
      <c r="B47" s="600"/>
      <c r="C47" s="600"/>
      <c r="D47" s="600"/>
      <c r="G47" s="600"/>
      <c r="H47" s="600"/>
      <c r="I47" s="600"/>
      <c r="J47" s="600"/>
      <c r="K47" s="600"/>
      <c r="L47" s="601"/>
      <c r="M47" s="601"/>
      <c r="N47" s="601"/>
      <c r="O47" s="601"/>
      <c r="P47" s="601"/>
      <c r="Q47" s="600"/>
      <c r="R47" s="600"/>
      <c r="S47" s="600"/>
      <c r="T47" s="600"/>
      <c r="U47" s="600"/>
      <c r="V47" s="600"/>
      <c r="W47" s="600"/>
      <c r="X47" s="600"/>
    </row>
    <row r="48" spans="1:24" x14ac:dyDescent="0.35">
      <c r="A48" s="600"/>
      <c r="B48" s="600"/>
      <c r="C48" s="600"/>
      <c r="D48" s="600"/>
      <c r="G48" s="600"/>
      <c r="H48" s="600"/>
      <c r="I48" s="600"/>
      <c r="J48" s="600"/>
      <c r="K48" s="600"/>
      <c r="L48" s="601"/>
      <c r="M48" s="601"/>
      <c r="N48" s="601"/>
      <c r="O48" s="601"/>
      <c r="P48" s="601"/>
      <c r="Q48" s="600"/>
      <c r="R48" s="600"/>
      <c r="S48" s="600"/>
      <c r="T48" s="600"/>
      <c r="U48" s="600"/>
      <c r="V48" s="600"/>
      <c r="W48" s="600"/>
      <c r="X48" s="600"/>
    </row>
    <row r="49" spans="1:24" x14ac:dyDescent="0.35">
      <c r="A49" s="600"/>
      <c r="B49" s="600"/>
      <c r="C49" s="600"/>
      <c r="D49" s="600"/>
      <c r="G49" s="600"/>
      <c r="H49" s="600"/>
      <c r="I49" s="600"/>
      <c r="J49" s="600"/>
      <c r="K49" s="600"/>
      <c r="L49" s="601"/>
      <c r="M49" s="601"/>
      <c r="N49" s="601"/>
      <c r="O49" s="601"/>
      <c r="P49" s="601"/>
      <c r="Q49" s="600"/>
      <c r="R49" s="600"/>
      <c r="S49" s="600"/>
      <c r="T49" s="600"/>
      <c r="U49" s="600"/>
      <c r="V49" s="600"/>
      <c r="W49" s="600"/>
      <c r="X49" s="600"/>
    </row>
    <row r="50" spans="1:24" x14ac:dyDescent="0.35">
      <c r="A50" s="600"/>
      <c r="B50" s="600"/>
      <c r="C50" s="600"/>
      <c r="D50" s="600"/>
      <c r="G50" s="600"/>
      <c r="H50" s="600"/>
      <c r="I50" s="600"/>
      <c r="J50" s="600"/>
      <c r="K50" s="600"/>
      <c r="L50" s="601"/>
      <c r="M50" s="601"/>
      <c r="N50" s="601"/>
      <c r="O50" s="601"/>
      <c r="P50" s="601"/>
      <c r="Q50" s="600"/>
      <c r="R50" s="600"/>
      <c r="S50" s="600"/>
      <c r="T50" s="600"/>
      <c r="U50" s="600"/>
      <c r="V50" s="600"/>
      <c r="W50" s="600"/>
      <c r="X50" s="600"/>
    </row>
    <row r="51" spans="1:24" x14ac:dyDescent="0.35">
      <c r="A51" s="600"/>
      <c r="B51" s="600"/>
      <c r="C51" s="600"/>
      <c r="D51" s="600"/>
      <c r="G51" s="600"/>
      <c r="H51" s="600"/>
      <c r="I51" s="600"/>
      <c r="J51" s="600"/>
      <c r="K51" s="600"/>
      <c r="L51" s="601"/>
      <c r="M51" s="601"/>
      <c r="N51" s="601"/>
      <c r="O51" s="601"/>
      <c r="P51" s="601"/>
      <c r="Q51" s="600"/>
      <c r="R51" s="600"/>
      <c r="S51" s="600"/>
      <c r="T51" s="600"/>
      <c r="U51" s="600"/>
      <c r="V51" s="600"/>
      <c r="W51" s="600"/>
      <c r="X51" s="600"/>
    </row>
    <row r="52" spans="1:24" x14ac:dyDescent="0.35">
      <c r="A52" s="600"/>
      <c r="B52" s="600"/>
      <c r="C52" s="600"/>
      <c r="D52" s="600"/>
      <c r="G52" s="600"/>
      <c r="H52" s="600"/>
      <c r="I52" s="600"/>
      <c r="J52" s="600"/>
      <c r="K52" s="600"/>
      <c r="L52" s="601"/>
      <c r="M52" s="601"/>
      <c r="N52" s="601"/>
      <c r="O52" s="601"/>
      <c r="P52" s="601"/>
      <c r="Q52" s="600"/>
      <c r="R52" s="600"/>
      <c r="S52" s="600"/>
      <c r="T52" s="600"/>
      <c r="U52" s="600"/>
      <c r="V52" s="600"/>
      <c r="W52" s="600"/>
      <c r="X52" s="600"/>
    </row>
    <row r="53" spans="1:24" x14ac:dyDescent="0.35">
      <c r="A53" s="600"/>
      <c r="B53" s="600"/>
      <c r="C53" s="600"/>
      <c r="D53" s="600"/>
      <c r="G53" s="600"/>
      <c r="H53" s="600"/>
      <c r="I53" s="600"/>
      <c r="J53" s="600"/>
      <c r="K53" s="600"/>
      <c r="L53" s="601"/>
      <c r="M53" s="601"/>
      <c r="N53" s="601"/>
      <c r="O53" s="601"/>
      <c r="P53" s="601"/>
      <c r="Q53" s="600"/>
      <c r="R53" s="600"/>
      <c r="S53" s="600"/>
      <c r="T53" s="600"/>
      <c r="U53" s="600"/>
      <c r="V53" s="600"/>
      <c r="W53" s="600"/>
      <c r="X53" s="600"/>
    </row>
    <row r="54" spans="1:24" x14ac:dyDescent="0.35">
      <c r="A54" s="600"/>
      <c r="B54" s="600"/>
      <c r="C54" s="600"/>
      <c r="D54" s="600"/>
      <c r="G54" s="600"/>
      <c r="H54" s="600"/>
      <c r="I54" s="600"/>
      <c r="J54" s="600"/>
      <c r="K54" s="600"/>
      <c r="L54" s="601"/>
      <c r="M54" s="601"/>
      <c r="N54" s="601"/>
      <c r="O54" s="601"/>
      <c r="P54" s="601"/>
      <c r="Q54" s="600"/>
      <c r="R54" s="600"/>
      <c r="S54" s="600"/>
      <c r="T54" s="600"/>
      <c r="U54" s="600"/>
      <c r="V54" s="600"/>
      <c r="W54" s="600"/>
      <c r="X54" s="600"/>
    </row>
    <row r="55" spans="1:24" x14ac:dyDescent="0.35">
      <c r="A55" s="600"/>
      <c r="B55" s="600"/>
      <c r="C55" s="600"/>
      <c r="D55" s="600"/>
      <c r="G55" s="600"/>
      <c r="H55" s="600"/>
      <c r="I55" s="600"/>
      <c r="J55" s="600"/>
      <c r="K55" s="600"/>
      <c r="L55" s="601"/>
      <c r="M55" s="601"/>
      <c r="N55" s="601"/>
      <c r="O55" s="601"/>
      <c r="P55" s="601"/>
      <c r="Q55" s="600"/>
      <c r="R55" s="600"/>
      <c r="S55" s="600"/>
      <c r="T55" s="600"/>
      <c r="U55" s="600"/>
      <c r="V55" s="600"/>
      <c r="W55" s="600"/>
      <c r="X55" s="600"/>
    </row>
    <row r="56" spans="1:24" x14ac:dyDescent="0.35">
      <c r="A56" s="600"/>
      <c r="B56" s="600"/>
      <c r="C56" s="600"/>
      <c r="D56" s="600"/>
      <c r="G56" s="600"/>
      <c r="H56" s="600"/>
      <c r="I56" s="600"/>
      <c r="J56" s="600"/>
      <c r="K56" s="600"/>
      <c r="L56" s="601"/>
      <c r="M56" s="601"/>
      <c r="N56" s="601"/>
      <c r="O56" s="601"/>
      <c r="P56" s="601"/>
      <c r="Q56" s="600"/>
      <c r="R56" s="600"/>
      <c r="S56" s="600"/>
      <c r="T56" s="600"/>
      <c r="U56" s="600"/>
      <c r="V56" s="600"/>
      <c r="W56" s="600"/>
      <c r="X56" s="600"/>
    </row>
    <row r="57" spans="1:24" x14ac:dyDescent="0.35">
      <c r="A57" s="600"/>
      <c r="B57" s="600"/>
      <c r="C57" s="600"/>
      <c r="D57" s="600"/>
      <c r="G57" s="600"/>
      <c r="H57" s="600"/>
      <c r="I57" s="600"/>
      <c r="J57" s="600"/>
      <c r="K57" s="600"/>
      <c r="L57" s="601"/>
      <c r="M57" s="601"/>
      <c r="N57" s="601"/>
      <c r="O57" s="601"/>
      <c r="P57" s="601"/>
      <c r="Q57" s="600"/>
      <c r="R57" s="600"/>
      <c r="S57" s="600"/>
      <c r="T57" s="600"/>
      <c r="U57" s="600"/>
      <c r="V57" s="600"/>
      <c r="W57" s="600"/>
      <c r="X57" s="600"/>
    </row>
    <row r="58" spans="1:24" x14ac:dyDescent="0.35">
      <c r="A58" s="600"/>
      <c r="B58" s="600"/>
      <c r="C58" s="600"/>
      <c r="D58" s="600"/>
      <c r="G58" s="600"/>
      <c r="H58" s="600"/>
      <c r="I58" s="600"/>
      <c r="J58" s="600"/>
      <c r="K58" s="600"/>
      <c r="L58" s="601"/>
      <c r="M58" s="601"/>
      <c r="N58" s="601"/>
      <c r="O58" s="601"/>
      <c r="P58" s="601"/>
      <c r="Q58" s="600"/>
      <c r="R58" s="600"/>
      <c r="S58" s="600"/>
      <c r="T58" s="600"/>
      <c r="U58" s="600"/>
      <c r="V58" s="600"/>
      <c r="W58" s="600"/>
      <c r="X58" s="600"/>
    </row>
    <row r="59" spans="1:24" x14ac:dyDescent="0.35">
      <c r="A59" s="600"/>
      <c r="B59" s="600"/>
      <c r="C59" s="600"/>
      <c r="D59" s="600"/>
      <c r="G59" s="600"/>
      <c r="H59" s="600"/>
      <c r="I59" s="600"/>
      <c r="J59" s="600"/>
      <c r="K59" s="600"/>
      <c r="L59" s="601"/>
      <c r="M59" s="601"/>
      <c r="N59" s="601"/>
      <c r="O59" s="601"/>
      <c r="P59" s="601"/>
      <c r="Q59" s="600"/>
      <c r="R59" s="600"/>
      <c r="S59" s="600"/>
      <c r="T59" s="600"/>
      <c r="U59" s="600"/>
      <c r="V59" s="600"/>
      <c r="W59" s="600"/>
      <c r="X59" s="600"/>
    </row>
    <row r="60" spans="1:24" x14ac:dyDescent="0.35">
      <c r="A60" s="600"/>
      <c r="B60" s="600"/>
      <c r="C60" s="600"/>
      <c r="D60" s="600"/>
      <c r="G60" s="600"/>
      <c r="H60" s="600"/>
      <c r="I60" s="600"/>
      <c r="J60" s="600"/>
      <c r="K60" s="600"/>
      <c r="L60" s="601"/>
      <c r="M60" s="601"/>
      <c r="N60" s="601"/>
      <c r="O60" s="601"/>
      <c r="P60" s="601"/>
      <c r="Q60" s="600"/>
      <c r="R60" s="600"/>
      <c r="S60" s="600"/>
      <c r="T60" s="600"/>
      <c r="U60" s="600"/>
      <c r="V60" s="600"/>
      <c r="W60" s="600"/>
      <c r="X60" s="600"/>
    </row>
    <row r="61" spans="1:24" x14ac:dyDescent="0.35">
      <c r="A61" s="600"/>
      <c r="B61" s="600"/>
      <c r="C61" s="600"/>
      <c r="D61" s="600"/>
      <c r="G61" s="600"/>
      <c r="H61" s="600"/>
      <c r="I61" s="600"/>
      <c r="J61" s="600"/>
      <c r="K61" s="600"/>
      <c r="L61" s="601"/>
      <c r="M61" s="601"/>
      <c r="N61" s="601"/>
      <c r="O61" s="601"/>
      <c r="P61" s="601"/>
      <c r="Q61" s="600"/>
      <c r="R61" s="600"/>
      <c r="S61" s="600"/>
      <c r="T61" s="600"/>
      <c r="U61" s="600"/>
      <c r="V61" s="600"/>
      <c r="W61" s="600"/>
      <c r="X61" s="600"/>
    </row>
    <row r="62" spans="1:24" x14ac:dyDescent="0.35">
      <c r="A62" s="600"/>
      <c r="B62" s="600"/>
      <c r="C62" s="600"/>
      <c r="D62" s="600"/>
      <c r="G62" s="600"/>
      <c r="H62" s="600"/>
      <c r="I62" s="600"/>
      <c r="J62" s="600"/>
      <c r="K62" s="600"/>
      <c r="L62" s="601"/>
      <c r="M62" s="601"/>
      <c r="N62" s="601"/>
      <c r="O62" s="601"/>
      <c r="P62" s="601"/>
      <c r="Q62" s="600"/>
      <c r="R62" s="600"/>
      <c r="S62" s="600"/>
      <c r="T62" s="600"/>
      <c r="U62" s="600"/>
      <c r="V62" s="600"/>
      <c r="W62" s="600"/>
      <c r="X62" s="600"/>
    </row>
    <row r="63" spans="1:24" x14ac:dyDescent="0.35">
      <c r="A63" s="600"/>
      <c r="B63" s="600"/>
      <c r="C63" s="600"/>
      <c r="D63" s="600"/>
      <c r="G63" s="600"/>
      <c r="H63" s="600"/>
      <c r="I63" s="600"/>
      <c r="J63" s="600"/>
      <c r="K63" s="600"/>
      <c r="L63" s="601"/>
      <c r="M63" s="601"/>
      <c r="N63" s="601"/>
      <c r="O63" s="601"/>
      <c r="P63" s="601"/>
      <c r="Q63" s="600"/>
      <c r="R63" s="600"/>
      <c r="S63" s="600"/>
      <c r="T63" s="600"/>
      <c r="U63" s="600"/>
      <c r="V63" s="600"/>
      <c r="W63" s="600"/>
      <c r="X63" s="600"/>
    </row>
    <row r="64" spans="1:24" x14ac:dyDescent="0.35">
      <c r="A64" s="600"/>
      <c r="B64" s="600"/>
      <c r="C64" s="600"/>
      <c r="D64" s="600"/>
      <c r="G64" s="600"/>
      <c r="H64" s="600"/>
      <c r="I64" s="600"/>
      <c r="J64" s="600"/>
      <c r="K64" s="600"/>
      <c r="L64" s="601"/>
      <c r="M64" s="601"/>
      <c r="N64" s="601"/>
      <c r="O64" s="601"/>
      <c r="P64" s="601"/>
      <c r="Q64" s="600"/>
      <c r="R64" s="600"/>
      <c r="S64" s="600"/>
      <c r="T64" s="600"/>
      <c r="U64" s="600"/>
      <c r="V64" s="600"/>
      <c r="W64" s="600"/>
      <c r="X64" s="600"/>
    </row>
    <row r="65" spans="1:24" x14ac:dyDescent="0.35">
      <c r="A65" s="600"/>
      <c r="B65" s="600"/>
      <c r="C65" s="600"/>
      <c r="D65" s="600"/>
      <c r="G65" s="600"/>
      <c r="H65" s="600"/>
      <c r="I65" s="600"/>
      <c r="J65" s="600"/>
      <c r="K65" s="600"/>
      <c r="L65" s="601"/>
      <c r="M65" s="601"/>
      <c r="N65" s="601"/>
      <c r="O65" s="601"/>
      <c r="P65" s="601"/>
      <c r="Q65" s="600"/>
      <c r="R65" s="600"/>
      <c r="S65" s="600"/>
      <c r="T65" s="600"/>
      <c r="U65" s="600"/>
      <c r="V65" s="600"/>
      <c r="W65" s="600"/>
      <c r="X65" s="600"/>
    </row>
    <row r="66" spans="1:24" x14ac:dyDescent="0.35">
      <c r="A66" s="600"/>
      <c r="B66" s="600"/>
      <c r="C66" s="600"/>
      <c r="D66" s="600"/>
      <c r="G66" s="600"/>
      <c r="H66" s="600"/>
      <c r="I66" s="600"/>
      <c r="J66" s="600"/>
      <c r="K66" s="600"/>
      <c r="L66" s="601"/>
      <c r="M66" s="601"/>
      <c r="N66" s="601"/>
      <c r="O66" s="601"/>
      <c r="P66" s="601"/>
      <c r="Q66" s="600"/>
      <c r="R66" s="600"/>
      <c r="S66" s="600"/>
      <c r="T66" s="600"/>
      <c r="U66" s="600"/>
      <c r="V66" s="600"/>
      <c r="W66" s="600"/>
      <c r="X66" s="600"/>
    </row>
    <row r="67" spans="1:24" x14ac:dyDescent="0.35">
      <c r="A67" s="600"/>
      <c r="B67" s="600"/>
      <c r="C67" s="600"/>
      <c r="D67" s="600"/>
      <c r="G67" s="600"/>
      <c r="H67" s="600"/>
      <c r="I67" s="600"/>
      <c r="J67" s="600"/>
      <c r="K67" s="600"/>
      <c r="L67" s="601"/>
      <c r="M67" s="601"/>
      <c r="N67" s="601"/>
      <c r="O67" s="601"/>
      <c r="P67" s="601"/>
      <c r="Q67" s="600"/>
      <c r="R67" s="600"/>
      <c r="S67" s="600"/>
      <c r="T67" s="600"/>
      <c r="U67" s="600"/>
      <c r="V67" s="600"/>
      <c r="W67" s="600"/>
      <c r="X67" s="600"/>
    </row>
    <row r="68" spans="1:24" x14ac:dyDescent="0.35">
      <c r="A68" s="600"/>
      <c r="B68" s="600"/>
      <c r="C68" s="600"/>
      <c r="D68" s="600"/>
      <c r="G68" s="600"/>
      <c r="H68" s="600"/>
      <c r="I68" s="600"/>
      <c r="J68" s="600"/>
      <c r="K68" s="600"/>
      <c r="L68" s="601"/>
      <c r="M68" s="601"/>
      <c r="N68" s="601"/>
      <c r="O68" s="601"/>
      <c r="P68" s="601"/>
      <c r="Q68" s="600"/>
      <c r="R68" s="600"/>
      <c r="S68" s="600"/>
      <c r="T68" s="600"/>
      <c r="U68" s="600"/>
      <c r="V68" s="600"/>
      <c r="W68" s="600"/>
      <c r="X68" s="600"/>
    </row>
    <row r="69" spans="1:24" x14ac:dyDescent="0.35">
      <c r="A69" s="600"/>
      <c r="B69" s="600"/>
      <c r="C69" s="600"/>
      <c r="D69" s="600"/>
      <c r="G69" s="600"/>
      <c r="H69" s="600"/>
      <c r="I69" s="600"/>
      <c r="J69" s="600"/>
      <c r="K69" s="600"/>
      <c r="L69" s="601"/>
      <c r="M69" s="601"/>
      <c r="N69" s="601"/>
      <c r="O69" s="601"/>
      <c r="P69" s="601"/>
      <c r="Q69" s="600"/>
      <c r="R69" s="600"/>
      <c r="S69" s="600"/>
      <c r="T69" s="600"/>
      <c r="U69" s="600"/>
      <c r="V69" s="600"/>
      <c r="W69" s="600"/>
      <c r="X69" s="600"/>
    </row>
    <row r="70" spans="1:24" x14ac:dyDescent="0.35">
      <c r="A70" s="600"/>
      <c r="B70" s="600"/>
      <c r="C70" s="600"/>
      <c r="D70" s="600"/>
      <c r="G70" s="600"/>
      <c r="H70" s="600"/>
      <c r="I70" s="600"/>
      <c r="J70" s="600"/>
      <c r="K70" s="600"/>
      <c r="L70" s="601"/>
      <c r="M70" s="601"/>
      <c r="N70" s="601"/>
      <c r="O70" s="601"/>
      <c r="P70" s="601"/>
      <c r="Q70" s="600"/>
      <c r="R70" s="600"/>
      <c r="S70" s="600"/>
      <c r="T70" s="600"/>
      <c r="U70" s="600"/>
      <c r="V70" s="600"/>
      <c r="W70" s="600"/>
      <c r="X70" s="600"/>
    </row>
    <row r="71" spans="1:24" x14ac:dyDescent="0.35">
      <c r="A71" s="600"/>
      <c r="B71" s="600"/>
      <c r="C71" s="600"/>
      <c r="D71" s="600"/>
      <c r="G71" s="600"/>
      <c r="H71" s="600"/>
      <c r="I71" s="600"/>
      <c r="J71" s="600"/>
      <c r="K71" s="600"/>
      <c r="L71" s="601"/>
      <c r="M71" s="601"/>
      <c r="N71" s="601"/>
      <c r="O71" s="601"/>
      <c r="P71" s="601"/>
      <c r="Q71" s="600"/>
      <c r="R71" s="600"/>
      <c r="S71" s="600"/>
      <c r="T71" s="600"/>
      <c r="U71" s="600"/>
      <c r="V71" s="600"/>
      <c r="W71" s="600"/>
      <c r="X71" s="600"/>
    </row>
    <row r="72" spans="1:24" x14ac:dyDescent="0.35">
      <c r="A72" s="600"/>
      <c r="B72" s="600"/>
      <c r="C72" s="600"/>
      <c r="D72" s="600"/>
      <c r="G72" s="600"/>
      <c r="H72" s="600"/>
      <c r="I72" s="600"/>
      <c r="J72" s="600"/>
      <c r="K72" s="600"/>
      <c r="L72" s="601"/>
      <c r="M72" s="601"/>
      <c r="N72" s="601"/>
      <c r="O72" s="601"/>
      <c r="P72" s="601"/>
      <c r="Q72" s="600"/>
      <c r="R72" s="600"/>
      <c r="S72" s="600"/>
      <c r="T72" s="600"/>
      <c r="U72" s="600"/>
      <c r="V72" s="600"/>
      <c r="W72" s="600"/>
      <c r="X72" s="600"/>
    </row>
    <row r="73" spans="1:24" x14ac:dyDescent="0.35">
      <c r="A73" s="600"/>
      <c r="B73" s="600"/>
      <c r="C73" s="600"/>
      <c r="D73" s="600"/>
      <c r="G73" s="600"/>
      <c r="H73" s="600"/>
      <c r="I73" s="600"/>
      <c r="J73" s="600"/>
      <c r="K73" s="600"/>
      <c r="L73" s="601"/>
      <c r="M73" s="601"/>
      <c r="N73" s="601"/>
      <c r="O73" s="601"/>
      <c r="P73" s="601"/>
      <c r="Q73" s="600"/>
      <c r="R73" s="600"/>
      <c r="S73" s="600"/>
      <c r="T73" s="600"/>
      <c r="U73" s="600"/>
      <c r="V73" s="600"/>
      <c r="W73" s="600"/>
      <c r="X73" s="600"/>
    </row>
    <row r="74" spans="1:24" x14ac:dyDescent="0.35">
      <c r="L74" s="38"/>
      <c r="M74" s="38"/>
      <c r="N74" s="38"/>
      <c r="O74" s="38"/>
      <c r="P74" s="38"/>
    </row>
    <row r="75" spans="1:24" x14ac:dyDescent="0.35">
      <c r="L75" s="38"/>
      <c r="M75" s="38"/>
      <c r="N75" s="38"/>
      <c r="O75" s="38"/>
      <c r="P75" s="38"/>
    </row>
    <row r="76" spans="1:24" x14ac:dyDescent="0.35">
      <c r="L76" s="38"/>
      <c r="M76" s="38"/>
      <c r="N76" s="38"/>
      <c r="O76" s="38"/>
      <c r="P76" s="38"/>
    </row>
    <row r="77" spans="1:24" x14ac:dyDescent="0.35">
      <c r="L77" s="38"/>
      <c r="M77" s="38"/>
      <c r="N77" s="38"/>
      <c r="O77" s="38"/>
      <c r="P77" s="38"/>
    </row>
  </sheetData>
  <mergeCells count="7">
    <mergeCell ref="E2:F2"/>
    <mergeCell ref="B14:C14"/>
    <mergeCell ref="B2:C2"/>
    <mergeCell ref="B6:C6"/>
    <mergeCell ref="B11:C11"/>
    <mergeCell ref="B3:C3"/>
    <mergeCell ref="B4:D4"/>
  </mergeCells>
  <pageMargins left="0.25" right="0.25" top="0.75" bottom="0.75" header="0.3" footer="0.3"/>
  <pageSetup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theme="6" tint="0.59999389629810485"/>
    <pageSetUpPr fitToPage="1"/>
  </sheetPr>
  <dimension ref="A1:X73"/>
  <sheetViews>
    <sheetView showGridLines="0" zoomScale="80" zoomScaleNormal="80" zoomScaleSheetLayoutView="100" workbookViewId="0">
      <selection activeCell="L11" sqref="L11"/>
    </sheetView>
  </sheetViews>
  <sheetFormatPr defaultColWidth="9.08984375" defaultRowHeight="14.5" x14ac:dyDescent="0.35"/>
  <cols>
    <col min="1" max="1" width="7.36328125" style="22" customWidth="1"/>
    <col min="2" max="2" width="102.08984375" style="22" customWidth="1"/>
    <col min="3" max="3" width="15.90625" style="22" bestFit="1" customWidth="1"/>
    <col min="4" max="4" width="4.36328125" style="22" customWidth="1"/>
    <col min="5" max="5" width="19.90625" style="22" hidden="1" customWidth="1"/>
    <col min="6" max="6" width="16.54296875" style="22" hidden="1" customWidth="1"/>
    <col min="7" max="16384" width="9.08984375" style="22"/>
  </cols>
  <sheetData>
    <row r="1" spans="2:24" ht="21.75" customHeight="1" x14ac:dyDescent="0.45">
      <c r="B1" s="23" t="s">
        <v>80</v>
      </c>
      <c r="C1" s="177">
        <v>6</v>
      </c>
      <c r="D1" s="25"/>
      <c r="E1" s="25"/>
      <c r="F1" s="25"/>
      <c r="G1" s="646"/>
      <c r="H1" s="600"/>
      <c r="I1" s="600"/>
      <c r="J1" s="600"/>
      <c r="K1" s="600"/>
      <c r="L1" s="600"/>
      <c r="M1" s="600"/>
      <c r="N1" s="600"/>
      <c r="O1" s="600"/>
      <c r="P1" s="600"/>
      <c r="Q1" s="600"/>
      <c r="R1" s="600"/>
      <c r="S1" s="600"/>
      <c r="T1" s="600"/>
      <c r="U1" s="600"/>
      <c r="V1" s="600"/>
      <c r="W1" s="600"/>
      <c r="X1" s="600"/>
    </row>
    <row r="2" spans="2:24" ht="33" customHeight="1" x14ac:dyDescent="0.35">
      <c r="B2" s="933" t="s">
        <v>873</v>
      </c>
      <c r="C2" s="933"/>
      <c r="D2" s="25"/>
      <c r="E2" s="931" t="s">
        <v>261</v>
      </c>
      <c r="F2" s="931"/>
      <c r="G2" s="646"/>
      <c r="H2" s="600"/>
      <c r="I2" s="600"/>
      <c r="J2" s="600"/>
      <c r="K2" s="600"/>
      <c r="L2" s="600"/>
      <c r="M2" s="600"/>
      <c r="N2" s="600"/>
      <c r="O2" s="600"/>
      <c r="P2" s="600"/>
      <c r="Q2" s="600"/>
      <c r="R2" s="600"/>
      <c r="S2" s="600"/>
      <c r="T2" s="600"/>
      <c r="U2" s="600"/>
      <c r="V2" s="600"/>
      <c r="W2" s="600"/>
      <c r="X2" s="600"/>
    </row>
    <row r="3" spans="2:24" ht="52.5" customHeight="1" x14ac:dyDescent="0.35">
      <c r="B3" s="805" t="s">
        <v>999</v>
      </c>
      <c r="C3" s="805"/>
      <c r="E3" s="27" t="s">
        <v>239</v>
      </c>
      <c r="F3" s="28">
        <v>0</v>
      </c>
      <c r="G3" s="600"/>
      <c r="H3" s="600"/>
      <c r="I3" s="600"/>
      <c r="J3" s="600"/>
      <c r="K3" s="600"/>
      <c r="L3" s="600"/>
      <c r="M3" s="600"/>
      <c r="N3" s="600"/>
      <c r="O3" s="600"/>
      <c r="P3" s="600"/>
      <c r="Q3" s="600"/>
      <c r="R3" s="600"/>
      <c r="S3" s="600"/>
      <c r="T3" s="600"/>
      <c r="U3" s="600"/>
      <c r="V3" s="600"/>
      <c r="W3" s="600"/>
      <c r="X3" s="600"/>
    </row>
    <row r="4" spans="2:24" ht="30" customHeight="1" x14ac:dyDescent="0.35">
      <c r="B4" s="804" t="s">
        <v>1062</v>
      </c>
      <c r="C4" s="804"/>
      <c r="D4" s="804"/>
      <c r="E4" s="27" t="s">
        <v>238</v>
      </c>
      <c r="F4" s="28">
        <v>0.05</v>
      </c>
      <c r="G4" s="600"/>
      <c r="H4" s="600"/>
      <c r="I4" s="600"/>
      <c r="J4" s="600"/>
      <c r="K4" s="600"/>
      <c r="L4" s="600"/>
      <c r="M4" s="600"/>
      <c r="N4" s="600"/>
      <c r="O4" s="600"/>
      <c r="P4" s="600"/>
      <c r="Q4" s="600"/>
      <c r="R4" s="600"/>
      <c r="S4" s="600"/>
      <c r="T4" s="600"/>
      <c r="U4" s="600"/>
      <c r="V4" s="600"/>
      <c r="W4" s="600"/>
      <c r="X4" s="600"/>
    </row>
    <row r="5" spans="2:24" ht="15" thickBot="1" x14ac:dyDescent="0.4">
      <c r="E5" s="27" t="s">
        <v>133</v>
      </c>
      <c r="F5" s="28">
        <v>0.1</v>
      </c>
      <c r="G5" s="600"/>
      <c r="H5" s="600"/>
      <c r="I5" s="600"/>
      <c r="J5" s="600"/>
      <c r="K5" s="600"/>
      <c r="L5" s="600"/>
      <c r="M5" s="600"/>
      <c r="N5" s="600"/>
      <c r="O5" s="600"/>
      <c r="P5" s="600"/>
      <c r="Q5" s="600"/>
      <c r="R5" s="600"/>
      <c r="S5" s="600"/>
      <c r="T5" s="600"/>
      <c r="U5" s="600"/>
      <c r="V5" s="600"/>
      <c r="W5" s="600"/>
      <c r="X5" s="600"/>
    </row>
    <row r="6" spans="2:24" x14ac:dyDescent="0.35">
      <c r="B6" s="929" t="s">
        <v>256</v>
      </c>
      <c r="C6" s="930"/>
      <c r="E6" s="27" t="s">
        <v>134</v>
      </c>
      <c r="F6" s="28">
        <v>0.15</v>
      </c>
      <c r="G6" s="600"/>
      <c r="H6" s="600"/>
      <c r="I6" s="600"/>
      <c r="J6" s="600"/>
      <c r="K6" s="600"/>
      <c r="L6" s="600"/>
      <c r="M6" s="600"/>
      <c r="N6" s="600"/>
      <c r="O6" s="600"/>
      <c r="P6" s="600"/>
      <c r="Q6" s="600"/>
      <c r="R6" s="600"/>
      <c r="S6" s="600"/>
      <c r="T6" s="600"/>
      <c r="U6" s="600"/>
      <c r="V6" s="600"/>
      <c r="W6" s="600"/>
      <c r="X6" s="600"/>
    </row>
    <row r="7" spans="2:24" x14ac:dyDescent="0.35">
      <c r="B7" s="29" t="s">
        <v>84</v>
      </c>
      <c r="C7" s="505">
        <f>'B6. IT'!$E$35</f>
        <v>0</v>
      </c>
      <c r="G7" s="600"/>
      <c r="H7" s="600"/>
      <c r="I7" s="600"/>
      <c r="J7" s="600"/>
      <c r="K7" s="600"/>
      <c r="L7" s="600"/>
      <c r="M7" s="600"/>
      <c r="N7" s="600"/>
      <c r="O7" s="600"/>
      <c r="P7" s="600"/>
      <c r="Q7" s="600"/>
      <c r="R7" s="600"/>
      <c r="S7" s="600"/>
      <c r="T7" s="600"/>
      <c r="U7" s="600"/>
      <c r="V7" s="600"/>
      <c r="W7" s="600"/>
      <c r="X7" s="600"/>
    </row>
    <row r="8" spans="2:24" ht="15" thickBot="1" x14ac:dyDescent="0.4">
      <c r="B8" s="35" t="s">
        <v>507</v>
      </c>
      <c r="C8" s="102">
        <v>10000000</v>
      </c>
      <c r="G8" s="600"/>
      <c r="H8" s="600"/>
      <c r="I8" s="600"/>
      <c r="J8" s="600"/>
      <c r="K8" s="600"/>
      <c r="L8" s="600"/>
      <c r="M8" s="600"/>
      <c r="N8" s="600"/>
      <c r="O8" s="600"/>
      <c r="P8" s="600"/>
      <c r="Q8" s="600"/>
      <c r="R8" s="600"/>
      <c r="S8" s="600"/>
      <c r="T8" s="600"/>
      <c r="U8" s="600"/>
      <c r="V8" s="600"/>
      <c r="W8" s="600"/>
      <c r="X8" s="600"/>
    </row>
    <row r="9" spans="2:24" ht="13.5" customHeight="1" thickBot="1" x14ac:dyDescent="0.4">
      <c r="C9" s="36"/>
      <c r="G9" s="600"/>
      <c r="H9" s="600"/>
      <c r="I9" s="600"/>
      <c r="J9" s="600"/>
      <c r="K9" s="600"/>
      <c r="L9" s="600"/>
      <c r="M9" s="600"/>
      <c r="N9" s="600"/>
      <c r="O9" s="600"/>
      <c r="P9" s="600"/>
      <c r="Q9" s="600"/>
      <c r="R9" s="600"/>
      <c r="S9" s="600"/>
      <c r="T9" s="600"/>
      <c r="U9" s="600"/>
      <c r="V9" s="600"/>
      <c r="W9" s="600"/>
      <c r="X9" s="600"/>
    </row>
    <row r="10" spans="2:24" x14ac:dyDescent="0.35">
      <c r="B10" s="764" t="s">
        <v>590</v>
      </c>
      <c r="C10" s="765"/>
      <c r="G10" s="600"/>
      <c r="H10" s="600"/>
      <c r="I10" s="600"/>
      <c r="J10" s="600"/>
      <c r="K10" s="600"/>
      <c r="L10" s="600"/>
      <c r="M10" s="600"/>
      <c r="N10" s="600"/>
      <c r="O10" s="600"/>
      <c r="P10" s="600"/>
      <c r="Q10" s="600"/>
      <c r="R10" s="600"/>
      <c r="S10" s="600"/>
      <c r="T10" s="600"/>
      <c r="U10" s="600"/>
      <c r="V10" s="600"/>
      <c r="W10" s="600"/>
      <c r="X10" s="600"/>
    </row>
    <row r="11" spans="2:24" ht="30" customHeight="1" thickBot="1" x14ac:dyDescent="0.4">
      <c r="B11" s="41" t="s">
        <v>598</v>
      </c>
      <c r="C11" s="506">
        <f>(IF(C7&lt;50,F3,IF(C7&lt;75,F4,IF(C7&lt;100,F5,IF(C7&gt;99,F6,"")))))</f>
        <v>0</v>
      </c>
      <c r="D11" s="38"/>
      <c r="G11" s="600"/>
      <c r="H11" s="600"/>
      <c r="I11" s="600"/>
      <c r="J11" s="600"/>
      <c r="K11" s="600"/>
      <c r="L11" s="600"/>
      <c r="M11" s="600"/>
      <c r="N11" s="600"/>
      <c r="O11" s="600"/>
      <c r="P11" s="600"/>
      <c r="Q11" s="600"/>
      <c r="R11" s="600"/>
      <c r="S11" s="600"/>
      <c r="T11" s="600"/>
      <c r="U11" s="600"/>
      <c r="V11" s="600"/>
      <c r="W11" s="600"/>
      <c r="X11" s="600"/>
    </row>
    <row r="12" spans="2:24" ht="15" thickBot="1" x14ac:dyDescent="0.4">
      <c r="B12" s="42"/>
      <c r="C12" s="43"/>
      <c r="G12" s="600"/>
      <c r="H12" s="600"/>
      <c r="I12" s="600"/>
      <c r="J12" s="600"/>
      <c r="K12" s="600"/>
      <c r="L12" s="600"/>
      <c r="M12" s="600"/>
      <c r="N12" s="600"/>
      <c r="O12" s="600"/>
      <c r="P12" s="600"/>
      <c r="Q12" s="600"/>
      <c r="R12" s="600"/>
      <c r="S12" s="600"/>
      <c r="T12" s="600"/>
      <c r="U12" s="600"/>
      <c r="V12" s="600"/>
      <c r="W12" s="600"/>
      <c r="X12" s="600"/>
    </row>
    <row r="13" spans="2:24" x14ac:dyDescent="0.35">
      <c r="B13" s="764" t="s">
        <v>506</v>
      </c>
      <c r="C13" s="765"/>
      <c r="G13" s="600"/>
      <c r="H13" s="600"/>
      <c r="I13" s="600"/>
      <c r="J13" s="600"/>
      <c r="K13" s="600"/>
      <c r="L13" s="600"/>
      <c r="M13" s="600"/>
      <c r="N13" s="600"/>
      <c r="O13" s="600"/>
      <c r="P13" s="600"/>
      <c r="Q13" s="600"/>
      <c r="R13" s="600"/>
      <c r="S13" s="600"/>
      <c r="T13" s="600"/>
      <c r="U13" s="600"/>
      <c r="V13" s="600"/>
      <c r="W13" s="600"/>
      <c r="X13" s="600"/>
    </row>
    <row r="14" spans="2:24" ht="15" thickBot="1" x14ac:dyDescent="0.4">
      <c r="B14" s="40" t="s">
        <v>599</v>
      </c>
      <c r="C14" s="507">
        <f>ROUND(C11*C8, -4)</f>
        <v>0</v>
      </c>
      <c r="G14" s="600"/>
      <c r="H14" s="600"/>
      <c r="I14" s="600"/>
      <c r="J14" s="600"/>
      <c r="K14" s="600"/>
      <c r="L14" s="600"/>
      <c r="M14" s="600"/>
      <c r="N14" s="600"/>
      <c r="O14" s="600"/>
      <c r="P14" s="600"/>
      <c r="Q14" s="600"/>
      <c r="R14" s="600"/>
      <c r="S14" s="600"/>
      <c r="T14" s="600"/>
      <c r="U14" s="600"/>
      <c r="V14" s="600"/>
      <c r="W14" s="600"/>
      <c r="X14" s="600"/>
    </row>
    <row r="15" spans="2:24" s="110" customFormat="1" ht="13.5" customHeight="1" x14ac:dyDescent="0.35">
      <c r="B15" s="22"/>
      <c r="C15" s="22"/>
      <c r="G15" s="659"/>
      <c r="H15" s="659"/>
      <c r="I15" s="659"/>
      <c r="J15" s="659"/>
      <c r="K15" s="659"/>
      <c r="L15" s="659"/>
      <c r="M15" s="659"/>
      <c r="N15" s="659"/>
      <c r="O15" s="659"/>
      <c r="P15" s="659"/>
      <c r="Q15" s="659"/>
      <c r="R15" s="659"/>
      <c r="S15" s="659"/>
      <c r="T15" s="659"/>
      <c r="U15" s="659"/>
      <c r="V15" s="659"/>
      <c r="W15" s="659"/>
      <c r="X15" s="659"/>
    </row>
    <row r="16" spans="2:24" ht="92.25" customHeight="1" x14ac:dyDescent="0.35">
      <c r="B16" s="934" t="s">
        <v>1070</v>
      </c>
      <c r="C16" s="934"/>
      <c r="G16" s="600"/>
      <c r="H16" s="600"/>
      <c r="I16" s="600"/>
      <c r="J16" s="600"/>
      <c r="K16" s="600"/>
      <c r="L16" s="600"/>
      <c r="M16" s="600"/>
      <c r="N16" s="600"/>
      <c r="O16" s="600"/>
      <c r="P16" s="600"/>
      <c r="Q16" s="600"/>
      <c r="R16" s="600"/>
      <c r="S16" s="600"/>
      <c r="T16" s="600"/>
      <c r="U16" s="600"/>
      <c r="V16" s="600"/>
      <c r="W16" s="600"/>
      <c r="X16" s="600"/>
    </row>
    <row r="17" spans="1:24" x14ac:dyDescent="0.35">
      <c r="B17" s="98"/>
      <c r="G17" s="600"/>
      <c r="H17" s="600"/>
      <c r="I17" s="600"/>
      <c r="J17" s="600"/>
      <c r="K17" s="600"/>
      <c r="L17" s="600"/>
      <c r="M17" s="600"/>
      <c r="N17" s="600"/>
      <c r="O17" s="600"/>
      <c r="P17" s="600"/>
      <c r="Q17" s="600"/>
      <c r="R17" s="600"/>
      <c r="S17" s="600"/>
      <c r="T17" s="600"/>
      <c r="U17" s="600"/>
      <c r="V17" s="600"/>
      <c r="W17" s="600"/>
      <c r="X17" s="600"/>
    </row>
    <row r="18" spans="1:24" x14ac:dyDescent="0.35">
      <c r="A18" s="600"/>
      <c r="B18" s="600"/>
      <c r="C18" s="600"/>
      <c r="D18" s="600"/>
      <c r="G18" s="600"/>
      <c r="H18" s="600"/>
      <c r="I18" s="600"/>
      <c r="J18" s="600"/>
      <c r="K18" s="600"/>
      <c r="L18" s="600"/>
      <c r="M18" s="600"/>
      <c r="N18" s="600"/>
      <c r="O18" s="600"/>
      <c r="P18" s="600"/>
      <c r="Q18" s="600"/>
      <c r="R18" s="600"/>
      <c r="S18" s="600"/>
      <c r="T18" s="600"/>
      <c r="U18" s="600"/>
      <c r="V18" s="600"/>
      <c r="W18" s="600"/>
      <c r="X18" s="600"/>
    </row>
    <row r="19" spans="1:24" x14ac:dyDescent="0.35">
      <c r="A19" s="600"/>
      <c r="B19" s="600"/>
      <c r="C19" s="600"/>
      <c r="D19" s="600"/>
      <c r="G19" s="600"/>
      <c r="H19" s="600"/>
      <c r="I19" s="600"/>
      <c r="J19" s="600"/>
      <c r="K19" s="600"/>
      <c r="L19" s="600"/>
      <c r="M19" s="600"/>
      <c r="N19" s="600"/>
      <c r="O19" s="600"/>
      <c r="P19" s="600"/>
      <c r="Q19" s="600"/>
      <c r="R19" s="600"/>
      <c r="S19" s="600"/>
      <c r="T19" s="600"/>
      <c r="U19" s="600"/>
      <c r="V19" s="600"/>
      <c r="W19" s="600"/>
      <c r="X19" s="600"/>
    </row>
    <row r="20" spans="1:24" x14ac:dyDescent="0.35">
      <c r="A20" s="600"/>
      <c r="B20" s="600"/>
      <c r="C20" s="600"/>
      <c r="D20" s="600"/>
      <c r="G20" s="600"/>
      <c r="H20" s="600"/>
      <c r="I20" s="600"/>
      <c r="J20" s="600"/>
      <c r="K20" s="600"/>
      <c r="L20" s="600"/>
      <c r="M20" s="600"/>
      <c r="N20" s="600"/>
      <c r="O20" s="600"/>
      <c r="P20" s="600"/>
      <c r="Q20" s="600"/>
      <c r="R20" s="600"/>
      <c r="S20" s="600"/>
      <c r="T20" s="600"/>
      <c r="U20" s="600"/>
      <c r="V20" s="600"/>
      <c r="W20" s="600"/>
      <c r="X20" s="600"/>
    </row>
    <row r="21" spans="1:24" x14ac:dyDescent="0.35">
      <c r="A21" s="600"/>
      <c r="B21" s="600"/>
      <c r="C21" s="600"/>
      <c r="D21" s="600"/>
      <c r="G21" s="600"/>
      <c r="H21" s="600"/>
      <c r="I21" s="600"/>
      <c r="J21" s="600"/>
      <c r="K21" s="600"/>
      <c r="L21" s="600"/>
      <c r="M21" s="600"/>
      <c r="N21" s="600"/>
      <c r="O21" s="600"/>
      <c r="P21" s="600"/>
      <c r="Q21" s="600"/>
      <c r="R21" s="600"/>
      <c r="S21" s="600"/>
      <c r="T21" s="600"/>
      <c r="U21" s="600"/>
      <c r="V21" s="600"/>
      <c r="W21" s="600"/>
      <c r="X21" s="600"/>
    </row>
    <row r="22" spans="1:24" x14ac:dyDescent="0.35">
      <c r="A22" s="600"/>
      <c r="B22" s="600"/>
      <c r="C22" s="600"/>
      <c r="D22" s="600"/>
      <c r="G22" s="600"/>
      <c r="H22" s="600"/>
      <c r="I22" s="600"/>
      <c r="J22" s="600"/>
      <c r="K22" s="600"/>
      <c r="L22" s="600"/>
      <c r="M22" s="600"/>
      <c r="N22" s="600"/>
      <c r="O22" s="600"/>
      <c r="P22" s="600"/>
      <c r="Q22" s="600"/>
      <c r="R22" s="600"/>
      <c r="S22" s="600"/>
      <c r="T22" s="600"/>
      <c r="U22" s="600"/>
      <c r="V22" s="600"/>
      <c r="W22" s="600"/>
      <c r="X22" s="600"/>
    </row>
    <row r="23" spans="1:24" x14ac:dyDescent="0.35">
      <c r="A23" s="600"/>
      <c r="B23" s="600"/>
      <c r="C23" s="600"/>
      <c r="D23" s="600"/>
      <c r="G23" s="600"/>
      <c r="H23" s="600"/>
      <c r="I23" s="600"/>
      <c r="J23" s="600"/>
      <c r="K23" s="600"/>
      <c r="L23" s="600"/>
      <c r="M23" s="600"/>
      <c r="N23" s="600"/>
      <c r="O23" s="600"/>
      <c r="P23" s="600"/>
      <c r="Q23" s="600"/>
      <c r="R23" s="600"/>
      <c r="S23" s="600"/>
      <c r="T23" s="600"/>
      <c r="U23" s="600"/>
      <c r="V23" s="600"/>
      <c r="W23" s="600"/>
      <c r="X23" s="600"/>
    </row>
    <row r="24" spans="1:24" x14ac:dyDescent="0.35">
      <c r="A24" s="600"/>
      <c r="B24" s="600"/>
      <c r="C24" s="600"/>
      <c r="D24" s="600"/>
      <c r="G24" s="600"/>
      <c r="H24" s="600"/>
      <c r="I24" s="600"/>
      <c r="J24" s="600"/>
      <c r="K24" s="600"/>
      <c r="L24" s="600"/>
      <c r="M24" s="600"/>
      <c r="N24" s="600"/>
      <c r="O24" s="600"/>
      <c r="P24" s="600"/>
      <c r="Q24" s="600"/>
      <c r="R24" s="600"/>
      <c r="S24" s="600"/>
      <c r="T24" s="600"/>
      <c r="U24" s="600"/>
      <c r="V24" s="600"/>
      <c r="W24" s="600"/>
      <c r="X24" s="600"/>
    </row>
    <row r="25" spans="1:24" x14ac:dyDescent="0.35">
      <c r="A25" s="600"/>
      <c r="B25" s="600"/>
      <c r="C25" s="600"/>
      <c r="D25" s="600"/>
      <c r="G25" s="600"/>
      <c r="H25" s="600"/>
      <c r="I25" s="600"/>
      <c r="J25" s="600"/>
      <c r="K25" s="600"/>
      <c r="L25" s="600"/>
      <c r="M25" s="600"/>
      <c r="N25" s="600"/>
      <c r="O25" s="600"/>
      <c r="P25" s="600"/>
      <c r="Q25" s="600"/>
      <c r="R25" s="600"/>
      <c r="S25" s="600"/>
      <c r="T25" s="600"/>
      <c r="U25" s="600"/>
      <c r="V25" s="600"/>
      <c r="W25" s="600"/>
      <c r="X25" s="600"/>
    </row>
    <row r="26" spans="1:24" x14ac:dyDescent="0.35">
      <c r="A26" s="600"/>
      <c r="B26" s="600"/>
      <c r="C26" s="600"/>
      <c r="D26" s="600"/>
      <c r="G26" s="600"/>
      <c r="H26" s="600"/>
      <c r="I26" s="600"/>
      <c r="J26" s="600"/>
      <c r="K26" s="600"/>
      <c r="L26" s="600"/>
      <c r="M26" s="600"/>
      <c r="N26" s="600"/>
      <c r="O26" s="600"/>
      <c r="P26" s="600"/>
      <c r="Q26" s="600"/>
      <c r="R26" s="600"/>
      <c r="S26" s="600"/>
      <c r="T26" s="600"/>
      <c r="U26" s="600"/>
      <c r="V26" s="600"/>
      <c r="W26" s="600"/>
      <c r="X26" s="600"/>
    </row>
    <row r="27" spans="1:24" x14ac:dyDescent="0.35">
      <c r="A27" s="600"/>
      <c r="B27" s="600"/>
      <c r="C27" s="600"/>
      <c r="D27" s="600"/>
      <c r="G27" s="600"/>
      <c r="H27" s="600"/>
      <c r="I27" s="600"/>
      <c r="J27" s="600"/>
      <c r="K27" s="600"/>
      <c r="L27" s="600"/>
      <c r="M27" s="600"/>
      <c r="N27" s="600"/>
      <c r="O27" s="600"/>
      <c r="P27" s="600"/>
      <c r="Q27" s="600"/>
      <c r="R27" s="600"/>
      <c r="S27" s="600"/>
      <c r="T27" s="600"/>
      <c r="U27" s="600"/>
      <c r="V27" s="600"/>
      <c r="W27" s="600"/>
      <c r="X27" s="600"/>
    </row>
    <row r="28" spans="1:24" x14ac:dyDescent="0.35">
      <c r="A28" s="600"/>
      <c r="B28" s="600"/>
      <c r="C28" s="600"/>
      <c r="D28" s="600"/>
      <c r="G28" s="600"/>
      <c r="H28" s="600"/>
      <c r="I28" s="600"/>
      <c r="J28" s="600"/>
      <c r="K28" s="600"/>
      <c r="L28" s="600"/>
      <c r="M28" s="600"/>
      <c r="N28" s="600"/>
      <c r="O28" s="600"/>
      <c r="P28" s="600"/>
      <c r="Q28" s="600"/>
      <c r="R28" s="600"/>
      <c r="S28" s="600"/>
      <c r="T28" s="600"/>
      <c r="U28" s="600"/>
      <c r="V28" s="600"/>
      <c r="W28" s="600"/>
      <c r="X28" s="600"/>
    </row>
    <row r="29" spans="1:24" x14ac:dyDescent="0.35">
      <c r="A29" s="600"/>
      <c r="B29" s="600"/>
      <c r="C29" s="600"/>
      <c r="D29" s="600"/>
      <c r="G29" s="600"/>
      <c r="H29" s="600"/>
      <c r="I29" s="600"/>
      <c r="J29" s="600"/>
      <c r="K29" s="600"/>
      <c r="L29" s="600"/>
      <c r="M29" s="600"/>
      <c r="N29" s="600"/>
      <c r="O29" s="600"/>
      <c r="P29" s="600"/>
      <c r="Q29" s="600"/>
      <c r="R29" s="600"/>
      <c r="S29" s="600"/>
      <c r="T29" s="600"/>
      <c r="U29" s="600"/>
      <c r="V29" s="600"/>
      <c r="W29" s="600"/>
      <c r="X29" s="600"/>
    </row>
    <row r="30" spans="1:24" x14ac:dyDescent="0.35">
      <c r="A30" s="600"/>
      <c r="B30" s="600"/>
      <c r="C30" s="600"/>
      <c r="D30" s="600"/>
      <c r="G30" s="600"/>
      <c r="H30" s="600"/>
      <c r="I30" s="600"/>
      <c r="J30" s="600"/>
      <c r="K30" s="600"/>
      <c r="L30" s="600"/>
      <c r="M30" s="600"/>
      <c r="N30" s="600"/>
      <c r="O30" s="600"/>
      <c r="P30" s="600"/>
      <c r="Q30" s="600"/>
      <c r="R30" s="600"/>
      <c r="S30" s="600"/>
      <c r="T30" s="600"/>
      <c r="U30" s="600"/>
      <c r="V30" s="600"/>
      <c r="W30" s="600"/>
      <c r="X30" s="600"/>
    </row>
    <row r="31" spans="1:24" x14ac:dyDescent="0.35">
      <c r="A31" s="600"/>
      <c r="B31" s="600"/>
      <c r="C31" s="600"/>
      <c r="D31" s="600"/>
      <c r="G31" s="600"/>
      <c r="H31" s="600"/>
      <c r="I31" s="600"/>
      <c r="J31" s="600"/>
      <c r="K31" s="600"/>
      <c r="L31" s="600"/>
      <c r="M31" s="600"/>
      <c r="N31" s="600"/>
      <c r="O31" s="600"/>
      <c r="P31" s="600"/>
      <c r="Q31" s="600"/>
      <c r="R31" s="600"/>
      <c r="S31" s="600"/>
      <c r="T31" s="600"/>
      <c r="U31" s="600"/>
      <c r="V31" s="600"/>
      <c r="W31" s="600"/>
      <c r="X31" s="600"/>
    </row>
    <row r="32" spans="1:24" x14ac:dyDescent="0.35">
      <c r="A32" s="600"/>
      <c r="B32" s="600"/>
      <c r="C32" s="600"/>
      <c r="D32" s="600"/>
      <c r="G32" s="600"/>
      <c r="H32" s="600"/>
      <c r="I32" s="600"/>
      <c r="J32" s="600"/>
      <c r="K32" s="600"/>
      <c r="L32" s="600"/>
      <c r="M32" s="600"/>
      <c r="N32" s="600"/>
      <c r="O32" s="600"/>
      <c r="P32" s="600"/>
      <c r="Q32" s="600"/>
      <c r="R32" s="600"/>
      <c r="S32" s="600"/>
      <c r="T32" s="600"/>
      <c r="U32" s="600"/>
      <c r="V32" s="600"/>
      <c r="W32" s="600"/>
      <c r="X32" s="600"/>
    </row>
    <row r="33" spans="1:24" x14ac:dyDescent="0.35">
      <c r="A33" s="600"/>
      <c r="B33" s="600"/>
      <c r="C33" s="600"/>
      <c r="D33" s="600"/>
      <c r="G33" s="600"/>
      <c r="H33" s="600"/>
      <c r="I33" s="600"/>
      <c r="J33" s="600"/>
      <c r="K33" s="600"/>
      <c r="L33" s="600"/>
      <c r="M33" s="600"/>
      <c r="N33" s="600"/>
      <c r="O33" s="600"/>
      <c r="P33" s="600"/>
      <c r="Q33" s="600"/>
      <c r="R33" s="600"/>
      <c r="S33" s="600"/>
      <c r="T33" s="600"/>
      <c r="U33" s="600"/>
      <c r="V33" s="600"/>
      <c r="W33" s="600"/>
      <c r="X33" s="600"/>
    </row>
    <row r="34" spans="1:24" x14ac:dyDescent="0.35">
      <c r="A34" s="600"/>
      <c r="B34" s="600"/>
      <c r="C34" s="600"/>
      <c r="D34" s="600"/>
      <c r="G34" s="600"/>
      <c r="H34" s="600"/>
      <c r="I34" s="600"/>
      <c r="J34" s="600"/>
      <c r="K34" s="600"/>
      <c r="L34" s="600"/>
      <c r="M34" s="600"/>
      <c r="N34" s="600"/>
      <c r="O34" s="600"/>
      <c r="P34" s="600"/>
      <c r="Q34" s="600"/>
      <c r="R34" s="600"/>
      <c r="S34" s="600"/>
      <c r="T34" s="600"/>
      <c r="U34" s="600"/>
      <c r="V34" s="600"/>
      <c r="W34" s="600"/>
      <c r="X34" s="600"/>
    </row>
    <row r="35" spans="1:24" x14ac:dyDescent="0.35">
      <c r="A35" s="600"/>
      <c r="B35" s="600"/>
      <c r="C35" s="600"/>
      <c r="D35" s="600"/>
      <c r="G35" s="600"/>
      <c r="H35" s="600"/>
      <c r="I35" s="600"/>
      <c r="J35" s="600"/>
      <c r="K35" s="600"/>
      <c r="L35" s="600"/>
      <c r="M35" s="600"/>
      <c r="N35" s="600"/>
      <c r="O35" s="600"/>
      <c r="P35" s="600"/>
      <c r="Q35" s="600"/>
      <c r="R35" s="600"/>
      <c r="S35" s="600"/>
      <c r="T35" s="600"/>
      <c r="U35" s="600"/>
      <c r="V35" s="600"/>
      <c r="W35" s="600"/>
      <c r="X35" s="600"/>
    </row>
    <row r="36" spans="1:24" x14ac:dyDescent="0.35">
      <c r="A36" s="600"/>
      <c r="B36" s="600"/>
      <c r="C36" s="600"/>
      <c r="D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6">
    <mergeCell ref="E2:F2"/>
    <mergeCell ref="B2:C2"/>
    <mergeCell ref="B6:C6"/>
    <mergeCell ref="B16:C16"/>
    <mergeCell ref="B3:C3"/>
    <mergeCell ref="B4:D4"/>
  </mergeCells>
  <pageMargins left="0.7" right="0.7" top="0.75" bottom="0.75" header="0.3" footer="0.3"/>
  <pageSetup scale="94"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tabColor theme="6" tint="0.59999389629810485"/>
    <pageSetUpPr fitToPage="1"/>
  </sheetPr>
  <dimension ref="A1:AB129"/>
  <sheetViews>
    <sheetView showGridLines="0" zoomScale="80" zoomScaleNormal="80" zoomScaleSheetLayoutView="100" workbookViewId="0">
      <selection activeCell="K101" sqref="K101"/>
    </sheetView>
  </sheetViews>
  <sheetFormatPr defaultColWidth="9.08984375" defaultRowHeight="14.5" x14ac:dyDescent="0.35"/>
  <cols>
    <col min="1" max="1" width="6" style="22" customWidth="1"/>
    <col min="2" max="2" width="117" style="22" customWidth="1"/>
    <col min="3" max="3" width="15.54296875" style="22" customWidth="1"/>
    <col min="4" max="4" width="12.36328125" style="22" customWidth="1"/>
    <col min="5" max="15" width="9.08984375" style="22"/>
    <col min="16" max="16" width="12.54296875" style="22" bestFit="1" customWidth="1"/>
    <col min="17" max="16384" width="9.08984375" style="22"/>
  </cols>
  <sheetData>
    <row r="1" spans="2:28" ht="18.5" x14ac:dyDescent="0.45">
      <c r="B1" s="23" t="s">
        <v>80</v>
      </c>
      <c r="C1" s="24">
        <v>7</v>
      </c>
      <c r="E1" s="600"/>
      <c r="F1" s="600"/>
      <c r="G1" s="600"/>
      <c r="H1" s="600"/>
      <c r="I1" s="600"/>
      <c r="J1" s="600"/>
      <c r="K1" s="600"/>
      <c r="L1" s="600"/>
      <c r="M1" s="600"/>
      <c r="N1" s="600"/>
      <c r="O1" s="600"/>
      <c r="P1" s="600"/>
      <c r="Q1" s="600"/>
      <c r="R1" s="600"/>
      <c r="S1" s="600"/>
      <c r="T1" s="600"/>
      <c r="U1" s="600"/>
      <c r="V1" s="600"/>
      <c r="W1" s="600"/>
      <c r="X1" s="600"/>
      <c r="Y1" s="600"/>
      <c r="Z1" s="600"/>
      <c r="AA1" s="600"/>
      <c r="AB1" s="600"/>
    </row>
    <row r="2" spans="2:28" ht="31.5" customHeight="1" x14ac:dyDescent="0.35">
      <c r="B2" s="933" t="s">
        <v>709</v>
      </c>
      <c r="C2" s="933"/>
      <c r="E2" s="600"/>
      <c r="F2" s="600"/>
      <c r="G2" s="600"/>
      <c r="H2" s="600"/>
      <c r="I2" s="600"/>
      <c r="J2" s="600"/>
      <c r="K2" s="600"/>
      <c r="L2" s="600"/>
      <c r="M2" s="600"/>
      <c r="N2" s="600"/>
      <c r="O2" s="600"/>
      <c r="P2" s="600"/>
      <c r="Q2" s="600"/>
      <c r="R2" s="600"/>
      <c r="S2" s="600"/>
      <c r="T2" s="600"/>
      <c r="U2" s="600"/>
      <c r="V2" s="600"/>
      <c r="W2" s="600"/>
      <c r="X2" s="600"/>
      <c r="Y2" s="600"/>
      <c r="Z2" s="600"/>
      <c r="AA2" s="600"/>
      <c r="AB2" s="600"/>
    </row>
    <row r="3" spans="2:28" ht="37.5" customHeight="1" x14ac:dyDescent="0.35">
      <c r="B3" s="805" t="s">
        <v>999</v>
      </c>
      <c r="C3" s="805"/>
      <c r="D3" s="180"/>
      <c r="E3" s="657"/>
      <c r="F3" s="657"/>
      <c r="G3" s="657"/>
      <c r="H3" s="657"/>
      <c r="I3" s="657"/>
      <c r="J3" s="603"/>
      <c r="K3" s="603"/>
      <c r="L3" s="603"/>
      <c r="M3" s="603"/>
      <c r="N3" s="603"/>
      <c r="O3" s="600"/>
      <c r="P3" s="600"/>
      <c r="Q3" s="600"/>
      <c r="R3" s="600"/>
      <c r="S3" s="600"/>
      <c r="T3" s="600"/>
      <c r="U3" s="600"/>
      <c r="V3" s="600"/>
      <c r="W3" s="600"/>
      <c r="X3" s="600"/>
      <c r="Y3" s="600"/>
      <c r="Z3" s="600"/>
      <c r="AA3" s="600"/>
      <c r="AB3" s="600"/>
    </row>
    <row r="4" spans="2:28" ht="37.5" customHeight="1" x14ac:dyDescent="0.35">
      <c r="B4" s="804" t="s">
        <v>1067</v>
      </c>
      <c r="C4" s="804"/>
      <c r="D4" s="734"/>
      <c r="E4" s="600"/>
      <c r="F4" s="600"/>
      <c r="G4" s="600"/>
      <c r="H4" s="600"/>
      <c r="I4" s="600"/>
      <c r="J4" s="600"/>
      <c r="K4" s="600"/>
      <c r="L4" s="600"/>
      <c r="M4" s="601"/>
      <c r="N4" s="601"/>
      <c r="O4" s="601"/>
      <c r="P4" s="600"/>
      <c r="Q4" s="600"/>
      <c r="R4" s="600"/>
      <c r="S4" s="600"/>
      <c r="T4" s="600"/>
      <c r="U4" s="600"/>
      <c r="V4" s="600"/>
      <c r="W4" s="600"/>
      <c r="X4" s="600"/>
      <c r="Y4" s="600"/>
      <c r="Z4" s="600"/>
      <c r="AA4" s="600"/>
      <c r="AB4" s="600"/>
    </row>
    <row r="5" spans="2:28" ht="15" thickBot="1" x14ac:dyDescent="0.4">
      <c r="D5" s="33"/>
      <c r="E5" s="600"/>
      <c r="F5" s="600"/>
      <c r="G5" s="600"/>
      <c r="H5" s="600"/>
      <c r="I5" s="600"/>
      <c r="J5" s="600"/>
      <c r="K5" s="600"/>
      <c r="L5" s="600"/>
      <c r="M5" s="601"/>
      <c r="N5" s="601"/>
      <c r="O5" s="601"/>
      <c r="P5" s="600"/>
      <c r="Q5" s="600"/>
      <c r="R5" s="600"/>
      <c r="S5" s="600"/>
      <c r="T5" s="600"/>
      <c r="U5" s="600"/>
      <c r="V5" s="600"/>
      <c r="W5" s="600"/>
      <c r="X5" s="600"/>
      <c r="Y5" s="600"/>
      <c r="Z5" s="600"/>
      <c r="AA5" s="600"/>
      <c r="AB5" s="600"/>
    </row>
    <row r="6" spans="2:28" x14ac:dyDescent="0.35">
      <c r="B6" s="929" t="s">
        <v>256</v>
      </c>
      <c r="C6" s="930"/>
      <c r="D6" s="33"/>
      <c r="E6" s="600"/>
      <c r="F6" s="600"/>
      <c r="G6" s="600"/>
      <c r="H6" s="600"/>
      <c r="I6" s="600"/>
      <c r="J6" s="600"/>
      <c r="K6" s="600"/>
      <c r="L6" s="600"/>
      <c r="M6" s="601"/>
      <c r="N6" s="601"/>
      <c r="O6" s="601"/>
      <c r="P6" s="600"/>
      <c r="Q6" s="600"/>
      <c r="R6" s="600"/>
      <c r="S6" s="600"/>
      <c r="T6" s="600"/>
      <c r="U6" s="600"/>
      <c r="V6" s="600"/>
      <c r="W6" s="600"/>
      <c r="X6" s="600"/>
      <c r="Y6" s="600"/>
      <c r="Z6" s="600"/>
      <c r="AA6" s="600"/>
      <c r="AB6" s="600"/>
    </row>
    <row r="7" spans="2:28" x14ac:dyDescent="0.35">
      <c r="B7" s="29" t="s">
        <v>671</v>
      </c>
      <c r="C7" s="242" t="s">
        <v>175</v>
      </c>
      <c r="D7" s="33"/>
      <c r="E7" s="600"/>
      <c r="F7" s="600"/>
      <c r="G7" s="600"/>
      <c r="H7" s="600"/>
      <c r="I7" s="600"/>
      <c r="J7" s="600"/>
      <c r="K7" s="600"/>
      <c r="L7" s="600"/>
      <c r="M7" s="601"/>
      <c r="N7" s="658"/>
      <c r="O7" s="601"/>
      <c r="P7" s="600"/>
      <c r="Q7" s="600"/>
      <c r="R7" s="600"/>
      <c r="S7" s="600"/>
      <c r="T7" s="600"/>
      <c r="U7" s="600"/>
      <c r="V7" s="600"/>
      <c r="W7" s="600"/>
      <c r="X7" s="600"/>
      <c r="Y7" s="600"/>
      <c r="Z7" s="600"/>
      <c r="AA7" s="600"/>
      <c r="AB7" s="600"/>
    </row>
    <row r="8" spans="2:28" x14ac:dyDescent="0.35">
      <c r="B8" s="29" t="s">
        <v>273</v>
      </c>
      <c r="C8" s="100">
        <v>50000</v>
      </c>
      <c r="D8" s="33"/>
      <c r="E8" s="600"/>
      <c r="F8" s="600"/>
      <c r="G8" s="600"/>
      <c r="H8" s="600"/>
      <c r="I8" s="600"/>
      <c r="J8" s="600"/>
      <c r="K8" s="600"/>
      <c r="L8" s="600"/>
      <c r="M8" s="601"/>
      <c r="N8" s="658"/>
      <c r="O8" s="601"/>
      <c r="P8" s="600"/>
      <c r="Q8" s="600"/>
      <c r="R8" s="600"/>
      <c r="S8" s="600"/>
      <c r="T8" s="600"/>
      <c r="U8" s="600"/>
      <c r="V8" s="600"/>
      <c r="W8" s="600"/>
      <c r="X8" s="600"/>
      <c r="Y8" s="600"/>
      <c r="Z8" s="600"/>
      <c r="AA8" s="600"/>
      <c r="AB8" s="600"/>
    </row>
    <row r="9" spans="2:28" x14ac:dyDescent="0.35">
      <c r="B9" s="29" t="s">
        <v>226</v>
      </c>
      <c r="C9" s="108">
        <v>650000000</v>
      </c>
      <c r="D9" s="33"/>
      <c r="E9" s="600"/>
      <c r="F9" s="600"/>
      <c r="G9" s="600"/>
      <c r="H9" s="600"/>
      <c r="I9" s="600"/>
      <c r="J9" s="600"/>
      <c r="K9" s="600"/>
      <c r="L9" s="600"/>
      <c r="M9" s="601"/>
      <c r="N9" s="601"/>
      <c r="O9" s="601"/>
      <c r="P9" s="600"/>
      <c r="Q9" s="600"/>
      <c r="R9" s="600"/>
      <c r="S9" s="600"/>
      <c r="T9" s="600"/>
      <c r="U9" s="600"/>
      <c r="V9" s="600"/>
      <c r="W9" s="600"/>
      <c r="X9" s="600"/>
      <c r="Y9" s="600"/>
      <c r="Z9" s="600"/>
      <c r="AA9" s="600"/>
      <c r="AB9" s="600"/>
    </row>
    <row r="10" spans="2:28" ht="15" thickBot="1" x14ac:dyDescent="0.4">
      <c r="B10" s="35" t="s">
        <v>102</v>
      </c>
      <c r="C10" s="243">
        <v>0.17</v>
      </c>
      <c r="D10" s="33"/>
      <c r="E10" s="600"/>
      <c r="F10" s="600"/>
      <c r="G10" s="600"/>
      <c r="H10" s="600"/>
      <c r="I10" s="600"/>
      <c r="J10" s="600"/>
      <c r="K10" s="600"/>
      <c r="L10" s="600"/>
      <c r="M10" s="601"/>
      <c r="N10" s="601"/>
      <c r="O10" s="601"/>
      <c r="P10" s="600"/>
      <c r="Q10" s="600"/>
      <c r="R10" s="600"/>
      <c r="S10" s="600"/>
      <c r="T10" s="600"/>
      <c r="U10" s="600"/>
      <c r="V10" s="600"/>
      <c r="W10" s="600"/>
      <c r="X10" s="600"/>
      <c r="Y10" s="600"/>
      <c r="Z10" s="600"/>
      <c r="AA10" s="600"/>
      <c r="AB10" s="600"/>
    </row>
    <row r="11" spans="2:28" ht="15" hidden="1" customHeight="1" x14ac:dyDescent="0.35">
      <c r="B11" s="38" t="s">
        <v>227</v>
      </c>
      <c r="C11" s="240">
        <f>ROUND(C9/C8, -3)</f>
        <v>13000</v>
      </c>
      <c r="D11" s="33"/>
      <c r="E11" s="600"/>
      <c r="F11" s="600"/>
      <c r="G11" s="600"/>
      <c r="H11" s="600"/>
      <c r="I11" s="600"/>
      <c r="J11" s="600"/>
      <c r="K11" s="600"/>
      <c r="L11" s="600"/>
      <c r="M11" s="601"/>
      <c r="N11" s="601"/>
      <c r="O11" s="601"/>
      <c r="P11" s="600"/>
      <c r="Q11" s="600"/>
      <c r="R11" s="600"/>
      <c r="S11" s="600"/>
      <c r="T11" s="600"/>
      <c r="U11" s="600"/>
      <c r="V11" s="600"/>
      <c r="W11" s="600"/>
      <c r="X11" s="600"/>
      <c r="Y11" s="600"/>
      <c r="Z11" s="600"/>
      <c r="AA11" s="600"/>
      <c r="AB11" s="600"/>
    </row>
    <row r="12" spans="2:28" ht="15.75" customHeight="1" thickBot="1" x14ac:dyDescent="0.4">
      <c r="B12" s="38"/>
      <c r="C12" s="105"/>
      <c r="D12" s="33"/>
      <c r="E12" s="600"/>
      <c r="F12" s="600"/>
      <c r="G12" s="600"/>
      <c r="H12" s="600"/>
      <c r="I12" s="600"/>
      <c r="J12" s="600"/>
      <c r="K12" s="600"/>
      <c r="L12" s="600"/>
      <c r="M12" s="601"/>
      <c r="N12" s="601"/>
      <c r="O12" s="601"/>
      <c r="P12" s="600"/>
      <c r="Q12" s="600"/>
      <c r="R12" s="600"/>
      <c r="S12" s="600"/>
      <c r="T12" s="600"/>
      <c r="U12" s="600"/>
      <c r="V12" s="600"/>
      <c r="W12" s="600"/>
      <c r="X12" s="600"/>
      <c r="Y12" s="600"/>
      <c r="Z12" s="600"/>
      <c r="AA12" s="600"/>
      <c r="AB12" s="600"/>
    </row>
    <row r="13" spans="2:28" x14ac:dyDescent="0.35">
      <c r="B13" s="935" t="s">
        <v>255</v>
      </c>
      <c r="C13" s="936"/>
      <c r="D13" s="33"/>
      <c r="E13" s="600"/>
      <c r="F13" s="600"/>
      <c r="G13" s="600"/>
      <c r="H13" s="600"/>
      <c r="I13" s="600"/>
      <c r="J13" s="600"/>
      <c r="K13" s="600"/>
      <c r="L13" s="600"/>
      <c r="M13" s="601"/>
      <c r="N13" s="601"/>
      <c r="O13" s="601"/>
      <c r="P13" s="600"/>
      <c r="Q13" s="600"/>
      <c r="R13" s="600"/>
      <c r="S13" s="600"/>
      <c r="T13" s="600"/>
      <c r="U13" s="600"/>
      <c r="V13" s="600"/>
      <c r="W13" s="600"/>
      <c r="X13" s="600"/>
      <c r="Y13" s="600"/>
      <c r="Z13" s="600"/>
      <c r="AA13" s="600"/>
      <c r="AB13" s="600"/>
    </row>
    <row r="14" spans="2:28" ht="29" x14ac:dyDescent="0.35">
      <c r="B14" s="37" t="s">
        <v>893</v>
      </c>
      <c r="C14" s="515">
        <f>ROUND(C10*C8, -1)</f>
        <v>8500</v>
      </c>
      <c r="D14" s="33"/>
      <c r="E14" s="600"/>
      <c r="F14" s="600"/>
      <c r="G14" s="600"/>
      <c r="H14" s="600"/>
      <c r="I14" s="600"/>
      <c r="J14" s="600"/>
      <c r="K14" s="600"/>
      <c r="L14" s="600"/>
      <c r="M14" s="601"/>
      <c r="N14" s="601"/>
      <c r="O14" s="601"/>
      <c r="P14" s="600"/>
      <c r="Q14" s="600"/>
      <c r="R14" s="600"/>
      <c r="S14" s="600"/>
      <c r="T14" s="600"/>
      <c r="U14" s="600"/>
      <c r="V14" s="600"/>
      <c r="W14" s="600"/>
      <c r="X14" s="600"/>
      <c r="Y14" s="600"/>
      <c r="Z14" s="600"/>
      <c r="AA14" s="600"/>
      <c r="AB14" s="600"/>
    </row>
    <row r="15" spans="2:28" ht="29" x14ac:dyDescent="0.35">
      <c r="B15" s="37" t="s">
        <v>892</v>
      </c>
      <c r="C15" s="516">
        <f>ROUND(C19*C8, -1)</f>
        <v>7740</v>
      </c>
      <c r="D15" s="33"/>
      <c r="E15" s="600"/>
      <c r="F15" s="600"/>
      <c r="G15" s="600"/>
      <c r="H15" s="600"/>
      <c r="I15" s="600"/>
      <c r="J15" s="600"/>
      <c r="K15" s="600"/>
      <c r="L15" s="600"/>
      <c r="M15" s="601"/>
      <c r="N15" s="601"/>
      <c r="O15" s="601"/>
      <c r="P15" s="600"/>
      <c r="Q15" s="600"/>
      <c r="R15" s="600"/>
      <c r="S15" s="600"/>
      <c r="T15" s="600"/>
      <c r="U15" s="600"/>
      <c r="V15" s="600"/>
      <c r="W15" s="600"/>
      <c r="X15" s="600"/>
      <c r="Y15" s="600"/>
      <c r="Z15" s="600"/>
      <c r="AA15" s="600"/>
      <c r="AB15" s="600"/>
    </row>
    <row r="16" spans="2:28" ht="32.25" customHeight="1" thickBot="1" x14ac:dyDescent="0.4">
      <c r="B16" s="411" t="s">
        <v>930</v>
      </c>
      <c r="C16" s="517">
        <f>IF(C14-C15&lt;0, 0, C14-C15)</f>
        <v>760</v>
      </c>
      <c r="D16" s="33"/>
      <c r="E16" s="600"/>
      <c r="F16" s="600"/>
      <c r="G16" s="600"/>
      <c r="H16" s="600"/>
      <c r="I16" s="600"/>
      <c r="J16" s="600"/>
      <c r="K16" s="600"/>
      <c r="L16" s="600"/>
      <c r="M16" s="601"/>
      <c r="N16" s="601"/>
      <c r="O16" s="601"/>
      <c r="P16" s="600"/>
      <c r="Q16" s="600"/>
      <c r="R16" s="600"/>
      <c r="S16" s="600"/>
      <c r="T16" s="600"/>
      <c r="U16" s="600"/>
      <c r="V16" s="600"/>
      <c r="W16" s="600"/>
      <c r="X16" s="600"/>
      <c r="Y16" s="600"/>
      <c r="Z16" s="600"/>
      <c r="AA16" s="600"/>
      <c r="AB16" s="600"/>
    </row>
    <row r="17" spans="1:28" ht="16.5" customHeight="1" thickBot="1" x14ac:dyDescent="0.4">
      <c r="B17" s="38"/>
      <c r="C17" s="106"/>
      <c r="D17" s="33"/>
      <c r="E17" s="600"/>
      <c r="F17" s="600"/>
      <c r="G17" s="600"/>
      <c r="H17" s="600"/>
      <c r="I17" s="600"/>
      <c r="J17" s="600"/>
      <c r="K17" s="600"/>
      <c r="L17" s="600"/>
      <c r="M17" s="601"/>
      <c r="N17" s="601"/>
      <c r="O17" s="601"/>
      <c r="P17" s="600"/>
      <c r="Q17" s="600"/>
      <c r="R17" s="600"/>
      <c r="S17" s="600"/>
      <c r="T17" s="600"/>
      <c r="U17" s="600"/>
      <c r="V17" s="600"/>
      <c r="W17" s="600"/>
      <c r="X17" s="600"/>
      <c r="Y17" s="600"/>
      <c r="Z17" s="600"/>
      <c r="AA17" s="600"/>
      <c r="AB17" s="600"/>
    </row>
    <row r="18" spans="1:28" ht="16.5" customHeight="1" x14ac:dyDescent="0.35">
      <c r="A18" s="33"/>
      <c r="B18" s="935" t="s">
        <v>506</v>
      </c>
      <c r="C18" s="936"/>
      <c r="D18" s="33"/>
      <c r="E18" s="600"/>
      <c r="F18" s="600"/>
      <c r="G18" s="600"/>
      <c r="H18" s="600"/>
      <c r="I18" s="600"/>
      <c r="J18" s="600"/>
      <c r="K18" s="600"/>
      <c r="L18" s="600"/>
      <c r="M18" s="601"/>
      <c r="N18" s="601"/>
      <c r="O18" s="601"/>
      <c r="P18" s="600"/>
      <c r="Q18" s="600"/>
      <c r="R18" s="600"/>
      <c r="S18" s="600"/>
      <c r="T18" s="600"/>
      <c r="U18" s="600"/>
      <c r="V18" s="600"/>
      <c r="W18" s="600"/>
      <c r="X18" s="600"/>
      <c r="Y18" s="600"/>
      <c r="Z18" s="600"/>
      <c r="AA18" s="600"/>
      <c r="AB18" s="600"/>
    </row>
    <row r="19" spans="1:28" hidden="1" x14ac:dyDescent="0.35">
      <c r="A19" s="33"/>
      <c r="B19" s="662" t="s">
        <v>770</v>
      </c>
      <c r="C19" s="672">
        <f>IFERROR(VLOOKUP(C7, $C$30:$E$80, 3, FALSE), "")</f>
        <v>0.15476723347589988</v>
      </c>
      <c r="D19" s="33"/>
      <c r="E19" s="600"/>
      <c r="F19" s="600"/>
      <c r="G19" s="600"/>
      <c r="H19" s="600"/>
      <c r="I19" s="600"/>
      <c r="J19" s="600"/>
      <c r="K19" s="600"/>
      <c r="L19" s="600"/>
      <c r="M19" s="601"/>
      <c r="N19" s="601"/>
      <c r="O19" s="601"/>
      <c r="P19" s="600"/>
      <c r="Q19" s="600"/>
      <c r="R19" s="600"/>
      <c r="S19" s="600"/>
      <c r="T19" s="600"/>
      <c r="U19" s="600"/>
      <c r="V19" s="600"/>
      <c r="W19" s="600"/>
      <c r="X19" s="600"/>
      <c r="Y19" s="600"/>
      <c r="Z19" s="600"/>
      <c r="AA19" s="600"/>
      <c r="AB19" s="600"/>
    </row>
    <row r="20" spans="1:28" hidden="1" x14ac:dyDescent="0.35">
      <c r="A20" s="33"/>
      <c r="B20" s="662" t="s">
        <v>228</v>
      </c>
      <c r="C20" s="673">
        <v>5000</v>
      </c>
      <c r="D20" s="33"/>
      <c r="E20" s="600"/>
      <c r="F20" s="600"/>
      <c r="G20" s="600"/>
      <c r="H20" s="600"/>
      <c r="I20" s="600"/>
      <c r="J20" s="600"/>
      <c r="K20" s="600"/>
      <c r="L20" s="600"/>
      <c r="M20" s="601"/>
      <c r="N20" s="601"/>
      <c r="O20" s="601"/>
      <c r="P20" s="600"/>
      <c r="Q20" s="600"/>
      <c r="R20" s="600"/>
      <c r="S20" s="600"/>
      <c r="T20" s="600"/>
      <c r="U20" s="600"/>
      <c r="V20" s="600"/>
      <c r="W20" s="600"/>
      <c r="X20" s="600"/>
      <c r="Y20" s="600"/>
      <c r="Z20" s="600"/>
      <c r="AA20" s="600"/>
      <c r="AB20" s="600"/>
    </row>
    <row r="21" spans="1:28" hidden="1" x14ac:dyDescent="0.35">
      <c r="A21" s="33"/>
      <c r="B21" s="662" t="s">
        <v>107</v>
      </c>
      <c r="C21" s="673">
        <v>12500</v>
      </c>
      <c r="D21" s="33"/>
      <c r="E21" s="600"/>
      <c r="F21" s="600"/>
      <c r="G21" s="600"/>
      <c r="H21" s="600"/>
      <c r="I21" s="600"/>
      <c r="J21" s="600"/>
      <c r="K21" s="600"/>
      <c r="L21" s="600"/>
      <c r="M21" s="601"/>
      <c r="N21" s="601"/>
      <c r="O21" s="601"/>
      <c r="P21" s="600"/>
      <c r="Q21" s="600"/>
      <c r="R21" s="600"/>
      <c r="S21" s="600"/>
      <c r="T21" s="600"/>
      <c r="U21" s="600"/>
      <c r="V21" s="600"/>
      <c r="W21" s="600"/>
      <c r="X21" s="600"/>
      <c r="Y21" s="600"/>
      <c r="Z21" s="600"/>
      <c r="AA21" s="600"/>
      <c r="AB21" s="600"/>
    </row>
    <row r="22" spans="1:28" hidden="1" x14ac:dyDescent="0.35">
      <c r="A22" s="33"/>
      <c r="B22" s="662" t="s">
        <v>229</v>
      </c>
      <c r="C22" s="673">
        <f>(C20*C11)/C21</f>
        <v>5200</v>
      </c>
      <c r="D22" s="33"/>
      <c r="E22" s="600"/>
      <c r="F22" s="600"/>
      <c r="G22" s="600"/>
      <c r="H22" s="600"/>
      <c r="I22" s="600"/>
      <c r="J22" s="600"/>
      <c r="K22" s="600"/>
      <c r="L22" s="600"/>
      <c r="M22" s="601"/>
      <c r="N22" s="601"/>
      <c r="O22" s="601"/>
      <c r="P22" s="600"/>
      <c r="Q22" s="600"/>
      <c r="R22" s="600"/>
      <c r="S22" s="600"/>
      <c r="T22" s="600"/>
      <c r="U22" s="600"/>
      <c r="V22" s="600"/>
      <c r="W22" s="600"/>
      <c r="X22" s="600"/>
      <c r="Y22" s="600"/>
      <c r="Z22" s="600"/>
      <c r="AA22" s="600"/>
      <c r="AB22" s="600"/>
    </row>
    <row r="23" spans="1:28" ht="21" customHeight="1" thickBot="1" x14ac:dyDescent="0.4">
      <c r="A23" s="33"/>
      <c r="B23" s="107" t="s">
        <v>710</v>
      </c>
      <c r="C23" s="513">
        <f>ROUND(C22*C16, -5)</f>
        <v>4000000</v>
      </c>
      <c r="D23" s="33"/>
      <c r="E23" s="600"/>
      <c r="F23" s="600"/>
      <c r="G23" s="600"/>
      <c r="H23" s="600"/>
      <c r="I23" s="600"/>
      <c r="J23" s="600"/>
      <c r="K23" s="600"/>
      <c r="L23" s="600"/>
      <c r="M23" s="601"/>
      <c r="N23" s="601"/>
      <c r="O23" s="601"/>
      <c r="P23" s="600"/>
      <c r="Q23" s="600"/>
      <c r="R23" s="600"/>
      <c r="S23" s="600"/>
      <c r="T23" s="600"/>
      <c r="U23" s="600"/>
      <c r="V23" s="600"/>
      <c r="W23" s="600"/>
      <c r="X23" s="600"/>
      <c r="Y23" s="600"/>
      <c r="Z23" s="600"/>
      <c r="AA23" s="600"/>
      <c r="AB23" s="600"/>
    </row>
    <row r="24" spans="1:28" ht="16.5" customHeight="1" x14ac:dyDescent="0.35">
      <c r="A24" s="33"/>
      <c r="B24" s="409"/>
      <c r="C24" s="464"/>
      <c r="D24" s="33"/>
      <c r="E24" s="600"/>
      <c r="F24" s="600"/>
      <c r="G24" s="600"/>
      <c r="H24" s="600"/>
      <c r="I24" s="600"/>
      <c r="J24" s="600"/>
      <c r="K24" s="600"/>
      <c r="L24" s="600"/>
      <c r="M24" s="601"/>
      <c r="N24" s="601"/>
      <c r="O24" s="601"/>
      <c r="P24" s="600"/>
      <c r="Q24" s="600"/>
      <c r="R24" s="600"/>
      <c r="S24" s="600"/>
      <c r="T24" s="600"/>
      <c r="U24" s="600"/>
      <c r="V24" s="600"/>
      <c r="W24" s="600"/>
      <c r="X24" s="600"/>
      <c r="Y24" s="600"/>
      <c r="Z24" s="600"/>
      <c r="AA24" s="600"/>
      <c r="AB24" s="600"/>
    </row>
    <row r="25" spans="1:28" ht="51" customHeight="1" x14ac:dyDescent="0.35">
      <c r="A25" s="33"/>
      <c r="B25" s="937" t="s">
        <v>994</v>
      </c>
      <c r="C25" s="937"/>
      <c r="D25" s="33"/>
      <c r="E25" s="600"/>
      <c r="F25" s="600"/>
      <c r="G25" s="600"/>
      <c r="H25" s="600"/>
      <c r="I25" s="600"/>
      <c r="J25" s="600"/>
      <c r="K25" s="600"/>
      <c r="L25" s="600"/>
      <c r="M25" s="601"/>
      <c r="N25" s="601"/>
      <c r="O25" s="601"/>
      <c r="P25" s="600"/>
      <c r="Q25" s="600"/>
      <c r="R25" s="600"/>
      <c r="S25" s="600"/>
      <c r="T25" s="600"/>
      <c r="U25" s="600"/>
      <c r="V25" s="600"/>
      <c r="W25" s="600"/>
      <c r="X25" s="600"/>
      <c r="Y25" s="600"/>
      <c r="Z25" s="600"/>
      <c r="AA25" s="600"/>
      <c r="AB25" s="600"/>
    </row>
    <row r="26" spans="1:28" x14ac:dyDescent="0.35">
      <c r="A26" s="33"/>
      <c r="B26" s="682"/>
      <c r="C26" s="33"/>
      <c r="D26" s="33"/>
      <c r="E26" s="600"/>
      <c r="F26" s="600"/>
      <c r="G26" s="600"/>
      <c r="H26" s="600"/>
      <c r="I26" s="600"/>
      <c r="J26" s="600"/>
      <c r="K26" s="600"/>
      <c r="L26" s="600"/>
      <c r="M26" s="601"/>
      <c r="N26" s="601"/>
      <c r="O26" s="601"/>
      <c r="P26" s="600"/>
      <c r="Q26" s="600"/>
      <c r="R26" s="600"/>
      <c r="S26" s="600"/>
      <c r="T26" s="600"/>
      <c r="U26" s="600"/>
      <c r="V26" s="600"/>
      <c r="W26" s="600"/>
      <c r="X26" s="600"/>
      <c r="Y26" s="600"/>
      <c r="Z26" s="600"/>
      <c r="AA26" s="600"/>
      <c r="AB26" s="600"/>
    </row>
    <row r="27" spans="1:28" x14ac:dyDescent="0.35">
      <c r="A27" s="600"/>
      <c r="B27" s="601"/>
      <c r="C27" s="601"/>
      <c r="D27" s="600"/>
      <c r="E27" s="600"/>
      <c r="F27" s="600"/>
      <c r="G27" s="600"/>
      <c r="H27" s="600"/>
      <c r="I27" s="600"/>
      <c r="J27" s="600"/>
      <c r="K27" s="600"/>
      <c r="L27" s="600"/>
      <c r="M27" s="601"/>
      <c r="N27" s="601"/>
      <c r="O27" s="601"/>
      <c r="P27" s="600"/>
      <c r="Q27" s="600"/>
      <c r="R27" s="600"/>
      <c r="S27" s="600"/>
      <c r="T27" s="600"/>
      <c r="U27" s="600"/>
      <c r="V27" s="600"/>
      <c r="W27" s="600"/>
      <c r="X27" s="600"/>
      <c r="Y27" s="600"/>
      <c r="Z27" s="600"/>
      <c r="AA27" s="600"/>
      <c r="AB27" s="600"/>
    </row>
    <row r="28" spans="1:28" x14ac:dyDescent="0.35">
      <c r="A28" s="600"/>
      <c r="B28" s="601"/>
      <c r="C28" s="601"/>
      <c r="D28" s="600"/>
      <c r="E28" s="600"/>
      <c r="F28" s="600"/>
      <c r="G28" s="600"/>
      <c r="H28" s="600"/>
      <c r="I28" s="600"/>
      <c r="J28" s="600"/>
      <c r="K28" s="600"/>
      <c r="L28" s="600"/>
      <c r="M28" s="601"/>
      <c r="N28" s="601"/>
      <c r="O28" s="601"/>
      <c r="P28" s="600"/>
      <c r="Q28" s="600"/>
      <c r="R28" s="600"/>
      <c r="S28" s="600"/>
      <c r="T28" s="600"/>
      <c r="U28" s="600"/>
      <c r="V28" s="600"/>
      <c r="W28" s="600"/>
      <c r="X28" s="600"/>
      <c r="Y28" s="600"/>
      <c r="Z28" s="600"/>
      <c r="AA28" s="600"/>
      <c r="AB28" s="600"/>
    </row>
    <row r="29" spans="1:28" hidden="1" x14ac:dyDescent="0.35">
      <c r="A29" s="600"/>
      <c r="B29" s="601"/>
      <c r="C29" s="601"/>
      <c r="D29" s="674" t="s">
        <v>224</v>
      </c>
      <c r="E29" s="600" t="s">
        <v>771</v>
      </c>
      <c r="F29" s="600"/>
      <c r="G29" s="600"/>
      <c r="H29" s="600"/>
      <c r="I29" s="600"/>
      <c r="J29" s="600"/>
      <c r="K29" s="600"/>
      <c r="L29" s="600"/>
      <c r="M29" s="601"/>
      <c r="N29" s="601"/>
      <c r="O29" s="601"/>
      <c r="P29" s="600"/>
      <c r="Q29" s="600"/>
      <c r="R29" s="600"/>
      <c r="S29" s="600"/>
      <c r="T29" s="600"/>
      <c r="U29" s="600"/>
      <c r="V29" s="600"/>
      <c r="W29" s="600"/>
      <c r="X29" s="600"/>
      <c r="Y29" s="600"/>
      <c r="Z29" s="600"/>
      <c r="AA29" s="600"/>
      <c r="AB29" s="600"/>
    </row>
    <row r="30" spans="1:28" hidden="1" x14ac:dyDescent="0.35">
      <c r="A30" s="600"/>
      <c r="B30" s="601"/>
      <c r="C30" s="675" t="s">
        <v>172</v>
      </c>
      <c r="D30" s="676">
        <v>0.10890845368684088</v>
      </c>
      <c r="E30" s="676">
        <f>(D30+(D30*0.15))</f>
        <v>0.125244721739867</v>
      </c>
      <c r="F30" s="600"/>
      <c r="G30" s="600"/>
      <c r="H30" s="600"/>
      <c r="I30" s="600"/>
      <c r="J30" s="600"/>
      <c r="K30" s="600"/>
      <c r="L30" s="600"/>
      <c r="M30" s="601"/>
      <c r="N30" s="601"/>
      <c r="O30" s="601"/>
      <c r="P30" s="600"/>
      <c r="Q30" s="600"/>
      <c r="R30" s="600"/>
      <c r="S30" s="600"/>
      <c r="T30" s="600"/>
      <c r="U30" s="600"/>
      <c r="V30" s="600"/>
      <c r="W30" s="600"/>
      <c r="X30" s="600"/>
      <c r="Y30" s="600"/>
      <c r="Z30" s="600"/>
      <c r="AA30" s="600"/>
      <c r="AB30" s="600"/>
    </row>
    <row r="31" spans="1:28" hidden="1" x14ac:dyDescent="0.35">
      <c r="A31" s="600"/>
      <c r="B31" s="601"/>
      <c r="C31" s="677" t="s">
        <v>173</v>
      </c>
      <c r="D31" s="676">
        <v>0.13661963301641131</v>
      </c>
      <c r="E31" s="676">
        <f t="shared" ref="E31:E81" si="0">(D31+(D31*0.15))</f>
        <v>0.15711257796887301</v>
      </c>
      <c r="F31" s="600"/>
      <c r="G31" s="600"/>
      <c r="H31" s="600"/>
      <c r="I31" s="600"/>
      <c r="J31" s="600"/>
      <c r="K31" s="600"/>
      <c r="L31" s="600"/>
      <c r="M31" s="601"/>
      <c r="N31" s="601"/>
      <c r="O31" s="601"/>
      <c r="P31" s="600"/>
      <c r="Q31" s="600"/>
      <c r="R31" s="600"/>
      <c r="S31" s="600"/>
      <c r="T31" s="600"/>
      <c r="U31" s="600"/>
      <c r="V31" s="600"/>
      <c r="W31" s="600"/>
      <c r="X31" s="600"/>
      <c r="Y31" s="600"/>
      <c r="Z31" s="600"/>
      <c r="AA31" s="600"/>
      <c r="AB31" s="600"/>
    </row>
    <row r="32" spans="1:28" hidden="1" x14ac:dyDescent="0.35">
      <c r="A32" s="600"/>
      <c r="B32" s="601"/>
      <c r="C32" s="677" t="s">
        <v>174</v>
      </c>
      <c r="D32" s="676">
        <v>0.11739293921815795</v>
      </c>
      <c r="E32" s="676">
        <f t="shared" si="0"/>
        <v>0.13500188010088165</v>
      </c>
      <c r="F32" s="600"/>
      <c r="G32" s="600"/>
      <c r="H32" s="600"/>
      <c r="I32" s="600"/>
      <c r="J32" s="600"/>
      <c r="K32" s="600"/>
      <c r="L32" s="600"/>
      <c r="M32" s="601"/>
      <c r="N32" s="601"/>
      <c r="O32" s="601"/>
      <c r="P32" s="600"/>
      <c r="Q32" s="600"/>
      <c r="R32" s="600"/>
      <c r="S32" s="600"/>
      <c r="T32" s="600"/>
      <c r="U32" s="600"/>
      <c r="V32" s="600"/>
      <c r="W32" s="600"/>
      <c r="X32" s="600"/>
      <c r="Y32" s="600"/>
      <c r="Z32" s="600"/>
      <c r="AA32" s="600"/>
      <c r="AB32" s="600"/>
    </row>
    <row r="33" spans="1:28" hidden="1" x14ac:dyDescent="0.35">
      <c r="A33" s="600"/>
      <c r="B33" s="601"/>
      <c r="C33" s="677" t="s">
        <v>175</v>
      </c>
      <c r="D33" s="676">
        <v>0.13458020302252163</v>
      </c>
      <c r="E33" s="676">
        <f t="shared" si="0"/>
        <v>0.15476723347589988</v>
      </c>
      <c r="F33" s="600"/>
      <c r="G33" s="600"/>
      <c r="H33" s="600"/>
      <c r="I33" s="600"/>
      <c r="J33" s="600"/>
      <c r="K33" s="600"/>
      <c r="L33" s="600"/>
      <c r="M33" s="601"/>
      <c r="N33" s="601"/>
      <c r="O33" s="601"/>
      <c r="P33" s="600"/>
      <c r="Q33" s="600"/>
      <c r="R33" s="600"/>
      <c r="S33" s="600"/>
      <c r="T33" s="600"/>
      <c r="U33" s="600"/>
      <c r="V33" s="600"/>
      <c r="W33" s="600"/>
      <c r="X33" s="600"/>
      <c r="Y33" s="600"/>
      <c r="Z33" s="600"/>
      <c r="AA33" s="600"/>
      <c r="AB33" s="600"/>
    </row>
    <row r="34" spans="1:28" hidden="1" x14ac:dyDescent="0.35">
      <c r="A34" s="600"/>
      <c r="B34" s="601"/>
      <c r="C34" s="677" t="s">
        <v>176</v>
      </c>
      <c r="D34" s="676">
        <v>0.10687108101688221</v>
      </c>
      <c r="E34" s="676">
        <f t="shared" si="0"/>
        <v>0.12290174316941455</v>
      </c>
      <c r="F34" s="600"/>
      <c r="G34" s="600"/>
      <c r="H34" s="600"/>
      <c r="I34" s="600"/>
      <c r="J34" s="600"/>
      <c r="K34" s="600"/>
      <c r="L34" s="600"/>
      <c r="M34" s="601"/>
      <c r="N34" s="601"/>
      <c r="O34" s="601"/>
      <c r="P34" s="600"/>
      <c r="Q34" s="600"/>
      <c r="R34" s="600"/>
      <c r="S34" s="600"/>
      <c r="T34" s="600"/>
      <c r="U34" s="600"/>
      <c r="V34" s="600"/>
      <c r="W34" s="600"/>
      <c r="X34" s="600"/>
      <c r="Y34" s="600"/>
      <c r="Z34" s="600"/>
      <c r="AA34" s="600"/>
      <c r="AB34" s="600"/>
    </row>
    <row r="35" spans="1:28" hidden="1" x14ac:dyDescent="0.35">
      <c r="A35" s="600"/>
      <c r="B35" s="601"/>
      <c r="C35" s="677" t="s">
        <v>177</v>
      </c>
      <c r="D35" s="676">
        <v>0.1004487048745666</v>
      </c>
      <c r="E35" s="676">
        <f t="shared" si="0"/>
        <v>0.11551601060575159</v>
      </c>
      <c r="F35" s="600"/>
      <c r="G35" s="600"/>
      <c r="H35" s="600"/>
      <c r="I35" s="600"/>
      <c r="J35" s="600"/>
      <c r="K35" s="600"/>
      <c r="L35" s="600"/>
      <c r="M35" s="601"/>
      <c r="N35" s="601"/>
      <c r="O35" s="601"/>
      <c r="P35" s="600"/>
      <c r="Q35" s="600"/>
      <c r="R35" s="600"/>
      <c r="S35" s="600"/>
      <c r="T35" s="600"/>
      <c r="U35" s="600"/>
      <c r="V35" s="600"/>
      <c r="W35" s="600"/>
      <c r="X35" s="600"/>
      <c r="Y35" s="600"/>
      <c r="Z35" s="600"/>
      <c r="AA35" s="600"/>
      <c r="AB35" s="600"/>
    </row>
    <row r="36" spans="1:28" hidden="1" x14ac:dyDescent="0.35">
      <c r="A36" s="600"/>
      <c r="B36" s="601"/>
      <c r="C36" s="677" t="s">
        <v>178</v>
      </c>
      <c r="D36" s="676">
        <v>0.12160821770202623</v>
      </c>
      <c r="E36" s="676">
        <f t="shared" si="0"/>
        <v>0.13984945035733018</v>
      </c>
      <c r="F36" s="600"/>
      <c r="G36" s="600"/>
      <c r="H36" s="600"/>
      <c r="I36" s="600"/>
      <c r="J36" s="600"/>
      <c r="K36" s="600"/>
      <c r="L36" s="600"/>
      <c r="M36" s="601"/>
      <c r="N36" s="601"/>
      <c r="O36" s="601"/>
      <c r="P36" s="600"/>
      <c r="Q36" s="600"/>
      <c r="R36" s="600"/>
      <c r="S36" s="600"/>
      <c r="T36" s="600"/>
      <c r="U36" s="600"/>
      <c r="V36" s="600"/>
      <c r="W36" s="600"/>
      <c r="X36" s="600"/>
      <c r="Y36" s="600"/>
      <c r="Z36" s="600"/>
      <c r="AA36" s="600"/>
      <c r="AB36" s="600"/>
    </row>
    <row r="37" spans="1:28" hidden="1" x14ac:dyDescent="0.35">
      <c r="A37" s="600"/>
      <c r="B37" s="601"/>
      <c r="C37" s="677" t="s">
        <v>179</v>
      </c>
      <c r="D37" s="676">
        <v>0.14379883001166896</v>
      </c>
      <c r="E37" s="676">
        <f t="shared" si="0"/>
        <v>0.16536865451341931</v>
      </c>
      <c r="F37" s="600"/>
      <c r="G37" s="600"/>
      <c r="H37" s="600"/>
      <c r="I37" s="600"/>
      <c r="J37" s="600"/>
      <c r="K37" s="600"/>
      <c r="L37" s="600"/>
      <c r="M37" s="601"/>
      <c r="N37" s="601"/>
      <c r="O37" s="601"/>
      <c r="P37" s="600"/>
      <c r="Q37" s="600"/>
      <c r="R37" s="600"/>
      <c r="S37" s="600"/>
      <c r="T37" s="600"/>
      <c r="U37" s="600"/>
      <c r="V37" s="600"/>
      <c r="W37" s="600"/>
      <c r="X37" s="600"/>
      <c r="Y37" s="600"/>
      <c r="Z37" s="600"/>
      <c r="AA37" s="600"/>
      <c r="AB37" s="600"/>
    </row>
    <row r="38" spans="1:28" hidden="1" x14ac:dyDescent="0.35">
      <c r="A38" s="600"/>
      <c r="B38" s="601"/>
      <c r="C38" s="677" t="s">
        <v>180</v>
      </c>
      <c r="D38" s="676">
        <v>0.16759721676673586</v>
      </c>
      <c r="E38" s="676">
        <f t="shared" si="0"/>
        <v>0.19273679928174625</v>
      </c>
      <c r="F38" s="600"/>
      <c r="G38" s="600"/>
      <c r="H38" s="600"/>
      <c r="I38" s="600"/>
      <c r="J38" s="600"/>
      <c r="K38" s="600"/>
      <c r="L38" s="600"/>
      <c r="M38" s="601"/>
      <c r="N38" s="601"/>
      <c r="O38" s="601"/>
      <c r="P38" s="600"/>
      <c r="Q38" s="600"/>
      <c r="R38" s="600"/>
      <c r="S38" s="600"/>
      <c r="T38" s="600"/>
      <c r="U38" s="600"/>
      <c r="V38" s="600"/>
      <c r="W38" s="600"/>
      <c r="X38" s="600"/>
      <c r="Y38" s="600"/>
      <c r="Z38" s="600"/>
      <c r="AA38" s="600"/>
      <c r="AB38" s="600"/>
    </row>
    <row r="39" spans="1:28" hidden="1" x14ac:dyDescent="0.35">
      <c r="A39" s="600"/>
      <c r="B39" s="601"/>
      <c r="C39" s="677" t="s">
        <v>181</v>
      </c>
      <c r="D39" s="676">
        <v>0.13952311217558649</v>
      </c>
      <c r="E39" s="676">
        <f t="shared" si="0"/>
        <v>0.16045157900192447</v>
      </c>
      <c r="F39" s="600"/>
      <c r="G39" s="600"/>
      <c r="H39" s="600"/>
      <c r="I39" s="600"/>
      <c r="J39" s="600"/>
      <c r="K39" s="600"/>
      <c r="L39" s="600"/>
      <c r="M39" s="601"/>
      <c r="N39" s="601"/>
      <c r="O39" s="601"/>
      <c r="P39" s="600"/>
      <c r="Q39" s="600"/>
      <c r="R39" s="600"/>
      <c r="S39" s="600"/>
      <c r="T39" s="600"/>
      <c r="U39" s="600"/>
      <c r="V39" s="600"/>
      <c r="W39" s="600"/>
      <c r="X39" s="600"/>
      <c r="Y39" s="600"/>
      <c r="Z39" s="600"/>
      <c r="AA39" s="600"/>
      <c r="AB39" s="600"/>
    </row>
    <row r="40" spans="1:28" hidden="1" x14ac:dyDescent="0.35">
      <c r="A40" s="600"/>
      <c r="B40" s="601"/>
      <c r="C40" s="677" t="s">
        <v>182</v>
      </c>
      <c r="D40" s="676">
        <v>0.10586577638221967</v>
      </c>
      <c r="E40" s="676">
        <f t="shared" si="0"/>
        <v>0.12174564283955261</v>
      </c>
      <c r="F40" s="600"/>
      <c r="G40" s="600"/>
      <c r="H40" s="600"/>
      <c r="I40" s="600"/>
      <c r="J40" s="600"/>
      <c r="K40" s="600"/>
      <c r="L40" s="600"/>
      <c r="M40" s="600"/>
      <c r="N40" s="600"/>
      <c r="O40" s="600"/>
      <c r="P40" s="600"/>
      <c r="Q40" s="600"/>
      <c r="R40" s="600"/>
      <c r="S40" s="600"/>
      <c r="T40" s="600"/>
      <c r="U40" s="600"/>
      <c r="V40" s="600"/>
      <c r="W40" s="600"/>
      <c r="X40" s="600"/>
      <c r="Y40" s="600"/>
      <c r="Z40" s="600"/>
      <c r="AA40" s="600"/>
      <c r="AB40" s="600"/>
    </row>
    <row r="41" spans="1:28" hidden="1" x14ac:dyDescent="0.35">
      <c r="A41" s="600"/>
      <c r="B41" s="601"/>
      <c r="C41" s="677" t="s">
        <v>183</v>
      </c>
      <c r="D41" s="676">
        <v>0.10977667162209565</v>
      </c>
      <c r="E41" s="676">
        <f t="shared" si="0"/>
        <v>0.12624317236540999</v>
      </c>
      <c r="F41" s="600"/>
      <c r="G41" s="600"/>
      <c r="H41" s="600"/>
      <c r="I41" s="600"/>
      <c r="J41" s="600"/>
      <c r="K41" s="600"/>
      <c r="L41" s="600"/>
      <c r="M41" s="600"/>
      <c r="N41" s="600"/>
      <c r="O41" s="600"/>
      <c r="P41" s="600"/>
      <c r="Q41" s="600"/>
      <c r="R41" s="600"/>
      <c r="S41" s="600"/>
      <c r="T41" s="600"/>
      <c r="U41" s="600"/>
      <c r="V41" s="600"/>
      <c r="W41" s="600"/>
      <c r="X41" s="600"/>
      <c r="Y41" s="600"/>
      <c r="Z41" s="600"/>
      <c r="AA41" s="600"/>
      <c r="AB41" s="600"/>
    </row>
    <row r="42" spans="1:28" hidden="1" x14ac:dyDescent="0.35">
      <c r="A42" s="600"/>
      <c r="B42" s="601"/>
      <c r="C42" s="677" t="s">
        <v>184</v>
      </c>
      <c r="D42" s="676">
        <v>9.8039215686274522E-2</v>
      </c>
      <c r="E42" s="676">
        <f t="shared" si="0"/>
        <v>0.1127450980392157</v>
      </c>
      <c r="F42" s="600"/>
      <c r="G42" s="600"/>
      <c r="H42" s="600"/>
      <c r="I42" s="600"/>
      <c r="J42" s="600"/>
      <c r="K42" s="600"/>
      <c r="L42" s="600"/>
      <c r="M42" s="600"/>
      <c r="N42" s="600"/>
      <c r="O42" s="600"/>
      <c r="P42" s="600"/>
      <c r="Q42" s="600"/>
      <c r="R42" s="600"/>
      <c r="S42" s="600"/>
      <c r="T42" s="600"/>
      <c r="U42" s="600"/>
      <c r="V42" s="600"/>
      <c r="W42" s="600"/>
      <c r="X42" s="600"/>
      <c r="Y42" s="600"/>
      <c r="Z42" s="600"/>
      <c r="AA42" s="600"/>
      <c r="AB42" s="600"/>
    </row>
    <row r="43" spans="1:28" hidden="1" x14ac:dyDescent="0.35">
      <c r="A43" s="600"/>
      <c r="B43" s="601"/>
      <c r="C43" s="677" t="s">
        <v>185</v>
      </c>
      <c r="D43" s="676">
        <v>0.14490541934755941</v>
      </c>
      <c r="E43" s="676">
        <f t="shared" si="0"/>
        <v>0.16664123224969332</v>
      </c>
      <c r="F43" s="600"/>
      <c r="G43" s="600"/>
      <c r="H43" s="600"/>
      <c r="I43" s="600"/>
      <c r="J43" s="600"/>
      <c r="K43" s="600"/>
      <c r="L43" s="600"/>
      <c r="M43" s="600"/>
      <c r="N43" s="600"/>
      <c r="O43" s="600"/>
      <c r="P43" s="600"/>
      <c r="Q43" s="600"/>
      <c r="R43" s="600"/>
      <c r="S43" s="600"/>
      <c r="T43" s="600"/>
      <c r="U43" s="600"/>
      <c r="V43" s="600"/>
      <c r="W43" s="600"/>
      <c r="X43" s="600"/>
      <c r="Y43" s="600"/>
      <c r="Z43" s="600"/>
      <c r="AA43" s="600"/>
      <c r="AB43" s="600"/>
    </row>
    <row r="44" spans="1:28" hidden="1" x14ac:dyDescent="0.35">
      <c r="A44" s="600"/>
      <c r="B44" s="601"/>
      <c r="C44" s="677" t="s">
        <v>186</v>
      </c>
      <c r="D44" s="676">
        <v>0.15858281641508282</v>
      </c>
      <c r="E44" s="676">
        <f t="shared" si="0"/>
        <v>0.18237023887734524</v>
      </c>
      <c r="F44" s="600"/>
      <c r="G44" s="600"/>
      <c r="H44" s="600"/>
      <c r="I44" s="600"/>
      <c r="J44" s="600"/>
      <c r="K44" s="600"/>
      <c r="L44" s="600"/>
      <c r="M44" s="600"/>
      <c r="N44" s="600"/>
      <c r="O44" s="600"/>
      <c r="P44" s="600"/>
      <c r="Q44" s="600"/>
      <c r="R44" s="600"/>
      <c r="S44" s="600"/>
      <c r="T44" s="600"/>
      <c r="U44" s="600"/>
      <c r="V44" s="600"/>
      <c r="W44" s="600"/>
      <c r="X44" s="600"/>
      <c r="Y44" s="600"/>
      <c r="Z44" s="600"/>
      <c r="AA44" s="600"/>
      <c r="AB44" s="600"/>
    </row>
    <row r="45" spans="1:28" hidden="1" x14ac:dyDescent="0.35">
      <c r="A45" s="600"/>
      <c r="B45" s="601"/>
      <c r="C45" s="677" t="s">
        <v>187</v>
      </c>
      <c r="D45" s="676">
        <v>0.13816953255004791</v>
      </c>
      <c r="E45" s="676">
        <f t="shared" si="0"/>
        <v>0.1588949624325551</v>
      </c>
      <c r="F45" s="600"/>
      <c r="G45" s="600"/>
      <c r="H45" s="600"/>
      <c r="I45" s="600"/>
      <c r="J45" s="600"/>
      <c r="K45" s="600"/>
      <c r="L45" s="600"/>
      <c r="M45" s="600"/>
      <c r="N45" s="600"/>
      <c r="O45" s="600"/>
      <c r="P45" s="600"/>
      <c r="Q45" s="600"/>
      <c r="R45" s="600"/>
      <c r="S45" s="600"/>
      <c r="T45" s="600"/>
      <c r="U45" s="600"/>
      <c r="V45" s="600"/>
      <c r="W45" s="600"/>
      <c r="X45" s="600"/>
      <c r="Y45" s="600"/>
      <c r="Z45" s="600"/>
      <c r="AA45" s="600"/>
      <c r="AB45" s="600"/>
    </row>
    <row r="46" spans="1:28" hidden="1" x14ac:dyDescent="0.35">
      <c r="A46" s="600"/>
      <c r="B46" s="601"/>
      <c r="C46" s="677" t="s">
        <v>188</v>
      </c>
      <c r="D46" s="676">
        <v>0.13825276358742281</v>
      </c>
      <c r="E46" s="676">
        <f t="shared" si="0"/>
        <v>0.15899067812553622</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row>
    <row r="47" spans="1:28" hidden="1" x14ac:dyDescent="0.35">
      <c r="A47" s="600"/>
      <c r="B47" s="601"/>
      <c r="C47" s="677" t="s">
        <v>189</v>
      </c>
      <c r="D47" s="676">
        <v>0.15208103065093118</v>
      </c>
      <c r="E47" s="676">
        <f t="shared" si="0"/>
        <v>0.17489318524857084</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row>
    <row r="48" spans="1:28" hidden="1" x14ac:dyDescent="0.35">
      <c r="A48" s="600"/>
      <c r="B48" s="601"/>
      <c r="C48" s="677" t="s">
        <v>190</v>
      </c>
      <c r="D48" s="676">
        <v>0.11907551129984868</v>
      </c>
      <c r="E48" s="676">
        <f t="shared" si="0"/>
        <v>0.13693683799482598</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row>
    <row r="49" spans="1:28" hidden="1" x14ac:dyDescent="0.35">
      <c r="A49" s="600"/>
      <c r="B49" s="601"/>
      <c r="C49" s="677" t="s">
        <v>191</v>
      </c>
      <c r="D49" s="676">
        <v>0.17062360837119267</v>
      </c>
      <c r="E49" s="676">
        <f t="shared" si="0"/>
        <v>0.19621714962687156</v>
      </c>
      <c r="F49" s="600"/>
      <c r="G49" s="600"/>
      <c r="H49" s="600"/>
      <c r="I49" s="600"/>
      <c r="J49" s="600"/>
      <c r="K49" s="600"/>
      <c r="L49" s="600"/>
      <c r="M49" s="600"/>
      <c r="N49" s="600"/>
      <c r="O49" s="600"/>
      <c r="P49" s="600"/>
      <c r="Q49" s="600"/>
      <c r="R49" s="600"/>
      <c r="S49" s="600"/>
      <c r="T49" s="600"/>
      <c r="U49" s="600"/>
      <c r="V49" s="600"/>
      <c r="W49" s="600"/>
      <c r="X49" s="600"/>
      <c r="Y49" s="600"/>
      <c r="Z49" s="600"/>
      <c r="AA49" s="600"/>
      <c r="AB49" s="600"/>
    </row>
    <row r="50" spans="1:28" hidden="1" x14ac:dyDescent="0.35">
      <c r="A50" s="600"/>
      <c r="B50" s="601"/>
      <c r="C50" s="677" t="s">
        <v>192</v>
      </c>
      <c r="D50" s="676">
        <v>0.12143706194827338</v>
      </c>
      <c r="E50" s="676">
        <f t="shared" si="0"/>
        <v>0.13965262124051439</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row>
    <row r="51" spans="1:28" hidden="1" x14ac:dyDescent="0.35">
      <c r="A51" s="600"/>
      <c r="B51" s="601"/>
      <c r="C51" s="677" t="s">
        <v>193</v>
      </c>
      <c r="D51" s="676">
        <v>0.17531654113857484</v>
      </c>
      <c r="E51" s="676">
        <f t="shared" si="0"/>
        <v>0.20161402230936107</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row>
    <row r="52" spans="1:28" hidden="1" x14ac:dyDescent="0.35">
      <c r="A52" s="600"/>
      <c r="B52" s="601"/>
      <c r="C52" s="677" t="s">
        <v>194</v>
      </c>
      <c r="D52" s="676">
        <v>0.13796329959604731</v>
      </c>
      <c r="E52" s="676">
        <f t="shared" si="0"/>
        <v>0.15865779453545439</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row>
    <row r="53" spans="1:28" hidden="1" x14ac:dyDescent="0.35">
      <c r="A53" s="600"/>
      <c r="B53" s="601"/>
      <c r="C53" s="677" t="s">
        <v>195</v>
      </c>
      <c r="D53" s="676">
        <v>0.14659257288162694</v>
      </c>
      <c r="E53" s="676">
        <f t="shared" si="0"/>
        <v>0.16858145881387099</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row>
    <row r="54" spans="1:28" hidden="1" x14ac:dyDescent="0.35">
      <c r="A54" s="600"/>
      <c r="B54" s="600"/>
      <c r="C54" s="677" t="s">
        <v>196</v>
      </c>
      <c r="D54" s="676">
        <v>0.13054965486029282</v>
      </c>
      <c r="E54" s="676">
        <f t="shared" si="0"/>
        <v>0.15013210308933675</v>
      </c>
      <c r="F54" s="600"/>
      <c r="G54" s="600"/>
      <c r="H54" s="600"/>
      <c r="I54" s="600"/>
      <c r="J54" s="600"/>
      <c r="K54" s="600"/>
      <c r="L54" s="600"/>
      <c r="M54" s="600"/>
      <c r="N54" s="600"/>
      <c r="O54" s="600"/>
      <c r="P54" s="600"/>
      <c r="Q54" s="600"/>
      <c r="R54" s="600"/>
      <c r="S54" s="600"/>
      <c r="T54" s="600"/>
      <c r="U54" s="600"/>
      <c r="V54" s="600"/>
      <c r="W54" s="600"/>
      <c r="X54" s="600"/>
      <c r="Y54" s="600"/>
      <c r="Z54" s="600"/>
      <c r="AA54" s="600"/>
      <c r="AB54" s="600"/>
    </row>
    <row r="55" spans="1:28" hidden="1" x14ac:dyDescent="0.35">
      <c r="A55" s="600"/>
      <c r="B55" s="600"/>
      <c r="C55" s="677" t="s">
        <v>197</v>
      </c>
      <c r="D55" s="676">
        <v>0.1384158221854557</v>
      </c>
      <c r="E55" s="676">
        <f t="shared" si="0"/>
        <v>0.15917819551327406</v>
      </c>
      <c r="F55" s="600"/>
      <c r="G55" s="600"/>
      <c r="H55" s="600"/>
      <c r="I55" s="600"/>
      <c r="J55" s="600"/>
      <c r="K55" s="600"/>
      <c r="L55" s="600"/>
      <c r="M55" s="600"/>
      <c r="N55" s="600"/>
      <c r="O55" s="600"/>
      <c r="P55" s="600"/>
      <c r="Q55" s="600"/>
      <c r="R55" s="600"/>
      <c r="S55" s="600"/>
      <c r="T55" s="600"/>
      <c r="U55" s="600"/>
      <c r="V55" s="600"/>
      <c r="W55" s="600"/>
      <c r="X55" s="600"/>
      <c r="Y55" s="600"/>
      <c r="Z55" s="600"/>
      <c r="AA55" s="600"/>
      <c r="AB55" s="600"/>
    </row>
    <row r="56" spans="1:28" hidden="1" x14ac:dyDescent="0.35">
      <c r="A56" s="600"/>
      <c r="B56" s="600"/>
      <c r="C56" s="677" t="s">
        <v>198</v>
      </c>
      <c r="D56" s="676">
        <v>0.11829095297579979</v>
      </c>
      <c r="E56" s="676">
        <f t="shared" si="0"/>
        <v>0.13603459592216977</v>
      </c>
      <c r="F56" s="600"/>
      <c r="G56" s="600"/>
      <c r="H56" s="600"/>
      <c r="I56" s="600"/>
      <c r="J56" s="600"/>
      <c r="K56" s="600"/>
      <c r="L56" s="600"/>
      <c r="M56" s="600"/>
      <c r="N56" s="600"/>
      <c r="O56" s="600"/>
      <c r="P56" s="600"/>
      <c r="Q56" s="600"/>
      <c r="R56" s="600"/>
      <c r="S56" s="600"/>
      <c r="T56" s="600"/>
      <c r="U56" s="600"/>
      <c r="V56" s="600"/>
      <c r="W56" s="600"/>
      <c r="X56" s="600"/>
      <c r="Y56" s="600"/>
      <c r="Z56" s="600"/>
      <c r="AA56" s="600"/>
      <c r="AB56" s="600"/>
    </row>
    <row r="57" spans="1:28" hidden="1" x14ac:dyDescent="0.35">
      <c r="A57" s="600"/>
      <c r="B57" s="600"/>
      <c r="C57" s="677" t="s">
        <v>199</v>
      </c>
      <c r="D57" s="676">
        <v>0.14840536013400335</v>
      </c>
      <c r="E57" s="676">
        <f t="shared" si="0"/>
        <v>0.17066616415410385</v>
      </c>
      <c r="F57" s="600"/>
      <c r="G57" s="600"/>
      <c r="H57" s="600"/>
      <c r="I57" s="600"/>
      <c r="J57" s="600"/>
      <c r="K57" s="600"/>
      <c r="L57" s="600"/>
      <c r="M57" s="600"/>
      <c r="N57" s="600"/>
      <c r="O57" s="600"/>
      <c r="P57" s="600"/>
      <c r="Q57" s="600"/>
      <c r="R57" s="600"/>
      <c r="S57" s="600"/>
      <c r="T57" s="600"/>
      <c r="U57" s="600"/>
      <c r="V57" s="600"/>
      <c r="W57" s="600"/>
      <c r="X57" s="600"/>
      <c r="Y57" s="600"/>
      <c r="Z57" s="600"/>
      <c r="AA57" s="600"/>
      <c r="AB57" s="600"/>
    </row>
    <row r="58" spans="1:28" hidden="1" x14ac:dyDescent="0.35">
      <c r="A58" s="600"/>
      <c r="B58" s="600"/>
      <c r="C58" s="677" t="s">
        <v>200</v>
      </c>
      <c r="D58" s="676">
        <v>0.1099808074592416</v>
      </c>
      <c r="E58" s="676">
        <f t="shared" si="0"/>
        <v>0.12647792857812784</v>
      </c>
      <c r="F58" s="600"/>
      <c r="G58" s="600"/>
      <c r="H58" s="600"/>
      <c r="I58" s="600"/>
      <c r="J58" s="600"/>
      <c r="K58" s="600"/>
      <c r="L58" s="600"/>
      <c r="M58" s="600"/>
      <c r="N58" s="600"/>
      <c r="O58" s="600"/>
      <c r="P58" s="600"/>
      <c r="Q58" s="600"/>
      <c r="R58" s="600"/>
      <c r="S58" s="600"/>
      <c r="T58" s="600"/>
      <c r="U58" s="600"/>
      <c r="V58" s="600"/>
      <c r="W58" s="600"/>
      <c r="X58" s="600"/>
      <c r="Y58" s="600"/>
      <c r="Z58" s="600"/>
      <c r="AA58" s="600"/>
      <c r="AB58" s="600"/>
    </row>
    <row r="59" spans="1:28" hidden="1" x14ac:dyDescent="0.35">
      <c r="A59" s="600"/>
      <c r="B59" s="600"/>
      <c r="C59" s="677" t="s">
        <v>201</v>
      </c>
      <c r="D59" s="676">
        <v>0.15366363482289136</v>
      </c>
      <c r="E59" s="676">
        <f t="shared" si="0"/>
        <v>0.17671318004632505</v>
      </c>
      <c r="F59" s="600"/>
      <c r="G59" s="600"/>
      <c r="H59" s="600"/>
      <c r="I59" s="600"/>
      <c r="J59" s="600"/>
      <c r="K59" s="600"/>
      <c r="L59" s="600"/>
      <c r="M59" s="600"/>
      <c r="N59" s="600"/>
      <c r="O59" s="600"/>
      <c r="P59" s="600"/>
      <c r="Q59" s="600"/>
      <c r="R59" s="600"/>
      <c r="S59" s="600"/>
      <c r="T59" s="600"/>
      <c r="U59" s="600"/>
      <c r="V59" s="600"/>
      <c r="W59" s="600"/>
      <c r="X59" s="600"/>
      <c r="Y59" s="600"/>
      <c r="Z59" s="600"/>
      <c r="AA59" s="600"/>
      <c r="AB59" s="600"/>
    </row>
    <row r="60" spans="1:28" hidden="1" x14ac:dyDescent="0.35">
      <c r="A60" s="600"/>
      <c r="B60" s="600"/>
      <c r="C60" s="677" t="s">
        <v>202</v>
      </c>
      <c r="D60" s="676">
        <v>0.16541465960523274</v>
      </c>
      <c r="E60" s="676">
        <f t="shared" si="0"/>
        <v>0.19022685854601765</v>
      </c>
      <c r="F60" s="600"/>
      <c r="G60" s="600"/>
      <c r="H60" s="600"/>
      <c r="I60" s="600"/>
      <c r="J60" s="600"/>
      <c r="K60" s="600"/>
      <c r="L60" s="600"/>
      <c r="M60" s="600"/>
      <c r="N60" s="600"/>
      <c r="O60" s="600"/>
      <c r="P60" s="600"/>
      <c r="Q60" s="600"/>
      <c r="R60" s="600"/>
      <c r="S60" s="600"/>
      <c r="T60" s="600"/>
      <c r="U60" s="600"/>
      <c r="V60" s="600"/>
      <c r="W60" s="600"/>
      <c r="X60" s="600"/>
      <c r="Y60" s="600"/>
      <c r="Z60" s="600"/>
      <c r="AA60" s="600"/>
      <c r="AB60" s="600"/>
    </row>
    <row r="61" spans="1:28" hidden="1" x14ac:dyDescent="0.35">
      <c r="A61" s="600"/>
      <c r="B61" s="600"/>
      <c r="C61" s="677" t="s">
        <v>203</v>
      </c>
      <c r="D61" s="676">
        <v>0.13786148195030196</v>
      </c>
      <c r="E61" s="676">
        <f t="shared" si="0"/>
        <v>0.15854070424284725</v>
      </c>
      <c r="F61" s="600"/>
      <c r="G61" s="600"/>
      <c r="H61" s="600"/>
      <c r="I61" s="600"/>
      <c r="J61" s="600"/>
      <c r="K61" s="600"/>
      <c r="L61" s="600"/>
      <c r="M61" s="600"/>
      <c r="N61" s="600"/>
      <c r="O61" s="600"/>
      <c r="P61" s="600"/>
      <c r="Q61" s="600"/>
      <c r="R61" s="600"/>
      <c r="S61" s="600"/>
      <c r="T61" s="600"/>
      <c r="U61" s="600"/>
      <c r="V61" s="600"/>
      <c r="W61" s="600"/>
      <c r="X61" s="600"/>
      <c r="Y61" s="600"/>
      <c r="Z61" s="600"/>
      <c r="AA61" s="600"/>
      <c r="AB61" s="600"/>
    </row>
    <row r="62" spans="1:28" hidden="1" x14ac:dyDescent="0.35">
      <c r="A62" s="600"/>
      <c r="B62" s="600"/>
      <c r="C62" s="677" t="s">
        <v>204</v>
      </c>
      <c r="D62" s="676">
        <v>0.16619725004616165</v>
      </c>
      <c r="E62" s="676">
        <f t="shared" si="0"/>
        <v>0.1911268375530859</v>
      </c>
      <c r="F62" s="600"/>
      <c r="G62" s="600"/>
      <c r="H62" s="600"/>
      <c r="I62" s="600"/>
      <c r="J62" s="600"/>
      <c r="K62" s="600"/>
      <c r="L62" s="600"/>
      <c r="M62" s="600"/>
      <c r="N62" s="600"/>
      <c r="O62" s="600"/>
      <c r="P62" s="600"/>
      <c r="Q62" s="600"/>
      <c r="R62" s="600"/>
      <c r="S62" s="600"/>
      <c r="T62" s="600"/>
      <c r="U62" s="600"/>
      <c r="V62" s="600"/>
      <c r="W62" s="600"/>
      <c r="X62" s="600"/>
      <c r="Y62" s="600"/>
      <c r="Z62" s="600"/>
      <c r="AA62" s="600"/>
      <c r="AB62" s="600"/>
    </row>
    <row r="63" spans="1:28" hidden="1" x14ac:dyDescent="0.35">
      <c r="A63" s="600"/>
      <c r="B63" s="600"/>
      <c r="C63" s="677" t="s">
        <v>205</v>
      </c>
      <c r="D63" s="676">
        <v>0.12418246282549703</v>
      </c>
      <c r="E63" s="676">
        <f t="shared" si="0"/>
        <v>0.14280983224932159</v>
      </c>
      <c r="F63" s="600"/>
      <c r="G63" s="600"/>
      <c r="H63" s="600"/>
      <c r="I63" s="600"/>
      <c r="J63" s="600"/>
      <c r="K63" s="600"/>
      <c r="L63" s="600"/>
      <c r="M63" s="600"/>
      <c r="N63" s="600"/>
      <c r="O63" s="600"/>
      <c r="P63" s="600"/>
      <c r="Q63" s="600"/>
      <c r="R63" s="600"/>
      <c r="S63" s="600"/>
      <c r="T63" s="600"/>
      <c r="U63" s="600"/>
      <c r="V63" s="600"/>
      <c r="W63" s="600"/>
      <c r="X63" s="600"/>
      <c r="Y63" s="600"/>
      <c r="Z63" s="600"/>
      <c r="AA63" s="600"/>
      <c r="AB63" s="600"/>
    </row>
    <row r="64" spans="1:28" hidden="1" x14ac:dyDescent="0.35">
      <c r="A64" s="600"/>
      <c r="B64" s="600"/>
      <c r="C64" s="677" t="s">
        <v>206</v>
      </c>
      <c r="D64" s="676">
        <v>0.13672746903647104</v>
      </c>
      <c r="E64" s="676">
        <f t="shared" si="0"/>
        <v>0.15723658939194168</v>
      </c>
      <c r="F64" s="600"/>
      <c r="G64" s="600"/>
      <c r="H64" s="600"/>
      <c r="I64" s="600"/>
      <c r="J64" s="600"/>
      <c r="K64" s="600"/>
      <c r="L64" s="600"/>
      <c r="M64" s="600"/>
      <c r="N64" s="600"/>
      <c r="O64" s="600"/>
      <c r="P64" s="600"/>
      <c r="Q64" s="600"/>
      <c r="R64" s="600"/>
      <c r="S64" s="600"/>
      <c r="T64" s="600"/>
      <c r="U64" s="600"/>
      <c r="V64" s="600"/>
      <c r="W64" s="600"/>
      <c r="X64" s="600"/>
      <c r="Y64" s="600"/>
      <c r="Z64" s="600"/>
      <c r="AA64" s="600"/>
      <c r="AB64" s="600"/>
    </row>
    <row r="65" spans="1:28" hidden="1" x14ac:dyDescent="0.35">
      <c r="A65" s="600"/>
      <c r="B65" s="600"/>
      <c r="C65" s="677" t="s">
        <v>207</v>
      </c>
      <c r="D65" s="676">
        <v>0.14790521670673262</v>
      </c>
      <c r="E65" s="676">
        <f t="shared" si="0"/>
        <v>0.17009099921274251</v>
      </c>
      <c r="F65" s="600"/>
      <c r="G65" s="600"/>
      <c r="H65" s="600"/>
      <c r="I65" s="600"/>
      <c r="J65" s="600"/>
      <c r="K65" s="600"/>
      <c r="L65" s="600"/>
      <c r="M65" s="600"/>
      <c r="N65" s="600"/>
      <c r="O65" s="600"/>
      <c r="P65" s="600"/>
      <c r="Q65" s="600"/>
      <c r="R65" s="600"/>
      <c r="S65" s="600"/>
      <c r="T65" s="600"/>
      <c r="U65" s="600"/>
      <c r="V65" s="600"/>
      <c r="W65" s="600"/>
      <c r="X65" s="600"/>
      <c r="Y65" s="600"/>
      <c r="Z65" s="600"/>
      <c r="AA65" s="600"/>
      <c r="AB65" s="600"/>
    </row>
    <row r="66" spans="1:28" hidden="1" x14ac:dyDescent="0.35">
      <c r="A66" s="600"/>
      <c r="B66" s="600"/>
      <c r="C66" s="677" t="s">
        <v>208</v>
      </c>
      <c r="D66" s="676">
        <v>0.14736835724817438</v>
      </c>
      <c r="E66" s="676">
        <f t="shared" si="0"/>
        <v>0.16947361083540052</v>
      </c>
      <c r="F66" s="600"/>
      <c r="G66" s="600"/>
      <c r="H66" s="600"/>
      <c r="I66" s="600"/>
      <c r="J66" s="600"/>
      <c r="K66" s="600"/>
      <c r="L66" s="600"/>
      <c r="M66" s="600"/>
      <c r="N66" s="600"/>
      <c r="O66" s="600"/>
      <c r="P66" s="600"/>
      <c r="Q66" s="600"/>
      <c r="R66" s="600"/>
      <c r="S66" s="600"/>
      <c r="T66" s="600"/>
      <c r="U66" s="600"/>
      <c r="V66" s="600"/>
      <c r="W66" s="600"/>
      <c r="X66" s="600"/>
      <c r="Y66" s="600"/>
      <c r="Z66" s="600"/>
      <c r="AA66" s="600"/>
      <c r="AB66" s="600"/>
    </row>
    <row r="67" spans="1:28" hidden="1" x14ac:dyDescent="0.35">
      <c r="A67" s="600"/>
      <c r="B67" s="600"/>
      <c r="C67" s="677" t="s">
        <v>209</v>
      </c>
      <c r="D67" s="676">
        <v>0.14201359686010653</v>
      </c>
      <c r="E67" s="676">
        <f t="shared" si="0"/>
        <v>0.1633156363891225</v>
      </c>
      <c r="F67" s="600"/>
      <c r="G67" s="600"/>
      <c r="H67" s="600"/>
      <c r="I67" s="600"/>
      <c r="J67" s="600"/>
      <c r="K67" s="600"/>
      <c r="L67" s="600"/>
      <c r="M67" s="600"/>
      <c r="N67" s="600"/>
      <c r="O67" s="600"/>
      <c r="P67" s="600"/>
      <c r="Q67" s="600"/>
      <c r="R67" s="600"/>
      <c r="S67" s="600"/>
      <c r="T67" s="600"/>
      <c r="U67" s="600"/>
      <c r="V67" s="600"/>
      <c r="W67" s="600"/>
      <c r="X67" s="600"/>
      <c r="Y67" s="600"/>
      <c r="Z67" s="600"/>
      <c r="AA67" s="600"/>
      <c r="AB67" s="600"/>
    </row>
    <row r="68" spans="1:28" hidden="1" x14ac:dyDescent="0.35">
      <c r="A68" s="600"/>
      <c r="B68" s="600"/>
      <c r="C68" s="677" t="s">
        <v>210</v>
      </c>
      <c r="D68" s="676">
        <v>0.16454727750874931</v>
      </c>
      <c r="E68" s="676">
        <f t="shared" si="0"/>
        <v>0.18922936913506172</v>
      </c>
      <c r="F68" s="600"/>
      <c r="G68" s="600"/>
      <c r="H68" s="600"/>
      <c r="I68" s="600"/>
      <c r="J68" s="600"/>
      <c r="K68" s="600"/>
      <c r="L68" s="600"/>
      <c r="M68" s="600"/>
      <c r="N68" s="600"/>
      <c r="O68" s="600"/>
      <c r="P68" s="600"/>
      <c r="Q68" s="600"/>
      <c r="R68" s="600"/>
      <c r="S68" s="600"/>
      <c r="T68" s="600"/>
      <c r="U68" s="600"/>
      <c r="V68" s="600"/>
      <c r="W68" s="600"/>
      <c r="X68" s="600"/>
      <c r="Y68" s="600"/>
      <c r="Z68" s="600"/>
      <c r="AA68" s="600"/>
      <c r="AB68" s="600"/>
    </row>
    <row r="69" spans="1:28" hidden="1" x14ac:dyDescent="0.35">
      <c r="A69" s="600"/>
      <c r="B69" s="600"/>
      <c r="C69" s="677" t="s">
        <v>211</v>
      </c>
      <c r="D69" s="676">
        <v>0.17616991091360495</v>
      </c>
      <c r="E69" s="676">
        <f t="shared" si="0"/>
        <v>0.20259539755064571</v>
      </c>
      <c r="F69" s="600"/>
      <c r="G69" s="600"/>
      <c r="H69" s="600"/>
      <c r="I69" s="600"/>
      <c r="J69" s="600"/>
      <c r="K69" s="600"/>
      <c r="L69" s="600"/>
      <c r="M69" s="600"/>
      <c r="N69" s="600"/>
      <c r="O69" s="600"/>
      <c r="P69" s="600"/>
      <c r="Q69" s="600"/>
      <c r="R69" s="600"/>
      <c r="S69" s="600"/>
      <c r="T69" s="600"/>
      <c r="U69" s="600"/>
      <c r="V69" s="600"/>
      <c r="W69" s="600"/>
      <c r="X69" s="600"/>
      <c r="Y69" s="600"/>
      <c r="Z69" s="600"/>
      <c r="AA69" s="600"/>
      <c r="AB69" s="600"/>
    </row>
    <row r="70" spans="1:28" hidden="1" x14ac:dyDescent="0.35">
      <c r="A70" s="600"/>
      <c r="B70" s="600"/>
      <c r="C70" s="677" t="s">
        <v>212</v>
      </c>
      <c r="D70" s="676">
        <v>0.13816994976840563</v>
      </c>
      <c r="E70" s="676">
        <f t="shared" si="0"/>
        <v>0.15889544223366647</v>
      </c>
      <c r="F70" s="600"/>
      <c r="G70" s="600"/>
      <c r="H70" s="600"/>
      <c r="I70" s="600"/>
      <c r="J70" s="600"/>
      <c r="K70" s="600"/>
      <c r="L70" s="600"/>
      <c r="M70" s="600"/>
      <c r="N70" s="600"/>
      <c r="O70" s="600"/>
      <c r="P70" s="600"/>
      <c r="Q70" s="600"/>
      <c r="R70" s="600"/>
      <c r="S70" s="600"/>
      <c r="T70" s="600"/>
      <c r="U70" s="600"/>
      <c r="V70" s="600"/>
      <c r="W70" s="600"/>
      <c r="X70" s="600"/>
      <c r="Y70" s="600"/>
      <c r="Z70" s="600"/>
      <c r="AA70" s="600"/>
      <c r="AB70" s="600"/>
    </row>
    <row r="71" spans="1:28" hidden="1" x14ac:dyDescent="0.35">
      <c r="A71" s="600"/>
      <c r="B71" s="600"/>
      <c r="C71" s="677" t="s">
        <v>213</v>
      </c>
      <c r="D71" s="676">
        <v>0.14291830521375112</v>
      </c>
      <c r="E71" s="676">
        <f t="shared" si="0"/>
        <v>0.1643560509958138</v>
      </c>
      <c r="F71" s="600"/>
      <c r="G71" s="600"/>
      <c r="H71" s="600"/>
      <c r="I71" s="600"/>
      <c r="J71" s="600"/>
      <c r="K71" s="600"/>
      <c r="L71" s="600"/>
      <c r="M71" s="600"/>
      <c r="N71" s="600"/>
      <c r="O71" s="600"/>
      <c r="P71" s="600"/>
      <c r="Q71" s="600"/>
      <c r="R71" s="600"/>
      <c r="S71" s="600"/>
      <c r="T71" s="600"/>
      <c r="U71" s="600"/>
      <c r="V71" s="600"/>
      <c r="W71" s="600"/>
      <c r="X71" s="600"/>
      <c r="Y71" s="600"/>
      <c r="Z71" s="600"/>
      <c r="AA71" s="600"/>
      <c r="AB71" s="600"/>
    </row>
    <row r="72" spans="1:28" hidden="1" x14ac:dyDescent="0.35">
      <c r="A72" s="600"/>
      <c r="B72" s="600"/>
      <c r="C72" s="677" t="s">
        <v>214</v>
      </c>
      <c r="D72" s="676">
        <v>0.12179493671398854</v>
      </c>
      <c r="E72" s="676">
        <f t="shared" si="0"/>
        <v>0.14006417722108683</v>
      </c>
      <c r="F72" s="600"/>
      <c r="G72" s="600"/>
      <c r="H72" s="600"/>
      <c r="I72" s="600"/>
      <c r="J72" s="600"/>
      <c r="K72" s="600"/>
      <c r="L72" s="600"/>
      <c r="M72" s="600"/>
      <c r="N72" s="600"/>
      <c r="O72" s="600"/>
      <c r="P72" s="600"/>
      <c r="Q72" s="600"/>
      <c r="R72" s="600"/>
      <c r="S72" s="600"/>
      <c r="T72" s="600"/>
      <c r="U72" s="600"/>
      <c r="V72" s="600"/>
      <c r="W72" s="600"/>
      <c r="X72" s="600"/>
      <c r="Y72" s="600"/>
      <c r="Z72" s="600"/>
      <c r="AA72" s="600"/>
      <c r="AB72" s="600"/>
    </row>
    <row r="73" spans="1:28" hidden="1" x14ac:dyDescent="0.35">
      <c r="A73" s="600"/>
      <c r="B73" s="600"/>
      <c r="C73" s="677" t="s">
        <v>215</v>
      </c>
      <c r="D73" s="676">
        <v>8.9555211352357264E-2</v>
      </c>
      <c r="E73" s="676">
        <f t="shared" si="0"/>
        <v>0.10298849305521085</v>
      </c>
      <c r="F73" s="600"/>
      <c r="G73" s="600"/>
      <c r="H73" s="600"/>
      <c r="I73" s="600"/>
      <c r="J73" s="600"/>
      <c r="K73" s="600"/>
      <c r="L73" s="600"/>
      <c r="M73" s="600"/>
      <c r="N73" s="600"/>
      <c r="O73" s="600"/>
      <c r="P73" s="600"/>
      <c r="Q73" s="600"/>
      <c r="R73" s="600"/>
      <c r="S73" s="600"/>
      <c r="T73" s="600"/>
      <c r="U73" s="600"/>
      <c r="V73" s="600"/>
      <c r="W73" s="600"/>
      <c r="X73" s="600"/>
      <c r="Y73" s="600"/>
      <c r="Z73" s="600"/>
      <c r="AA73" s="600"/>
      <c r="AB73" s="600"/>
    </row>
    <row r="74" spans="1:28" hidden="1" x14ac:dyDescent="0.35">
      <c r="A74" s="600"/>
      <c r="B74" s="600"/>
      <c r="C74" s="677" t="s">
        <v>216</v>
      </c>
      <c r="D74" s="676">
        <v>0.12002008361341093</v>
      </c>
      <c r="E74" s="676">
        <f t="shared" si="0"/>
        <v>0.13802309615542258</v>
      </c>
      <c r="F74" s="600"/>
      <c r="G74" s="600"/>
      <c r="H74" s="600"/>
      <c r="I74" s="600"/>
      <c r="J74" s="600"/>
      <c r="K74" s="600"/>
      <c r="L74" s="600"/>
      <c r="M74" s="600"/>
      <c r="N74" s="600"/>
      <c r="O74" s="600"/>
      <c r="P74" s="600"/>
      <c r="Q74" s="600"/>
      <c r="R74" s="600"/>
      <c r="S74" s="600"/>
      <c r="T74" s="600"/>
      <c r="U74" s="600"/>
      <c r="V74" s="600"/>
      <c r="W74" s="600"/>
      <c r="X74" s="600"/>
      <c r="Y74" s="600"/>
      <c r="Z74" s="600"/>
      <c r="AA74" s="600"/>
      <c r="AB74" s="600"/>
    </row>
    <row r="75" spans="1:28" hidden="1" x14ac:dyDescent="0.35">
      <c r="A75" s="600"/>
      <c r="B75" s="600"/>
      <c r="C75" s="677" t="s">
        <v>217</v>
      </c>
      <c r="D75" s="676">
        <v>0.14388073261888537</v>
      </c>
      <c r="E75" s="676">
        <f t="shared" si="0"/>
        <v>0.16546284251171817</v>
      </c>
      <c r="F75" s="600"/>
      <c r="G75" s="600"/>
      <c r="H75" s="600"/>
      <c r="I75" s="600"/>
      <c r="J75" s="600"/>
      <c r="K75" s="600"/>
      <c r="L75" s="600"/>
      <c r="M75" s="600"/>
      <c r="N75" s="600"/>
      <c r="O75" s="600"/>
      <c r="P75" s="600"/>
      <c r="Q75" s="600"/>
      <c r="R75" s="600"/>
      <c r="S75" s="600"/>
      <c r="T75" s="600"/>
      <c r="U75" s="600"/>
      <c r="V75" s="600"/>
      <c r="W75" s="600"/>
      <c r="X75" s="600"/>
      <c r="Y75" s="600"/>
      <c r="Z75" s="600"/>
      <c r="AA75" s="600"/>
      <c r="AB75" s="600"/>
    </row>
    <row r="76" spans="1:28" hidden="1" x14ac:dyDescent="0.35">
      <c r="A76" s="600"/>
      <c r="B76" s="600"/>
      <c r="C76" s="677" t="s">
        <v>218</v>
      </c>
      <c r="D76" s="676">
        <v>0.12972096145240683</v>
      </c>
      <c r="E76" s="676">
        <f t="shared" si="0"/>
        <v>0.14917910567026785</v>
      </c>
      <c r="F76" s="600"/>
      <c r="G76" s="600"/>
      <c r="H76" s="600"/>
      <c r="I76" s="600"/>
      <c r="J76" s="600"/>
      <c r="K76" s="600"/>
      <c r="L76" s="600"/>
      <c r="M76" s="600"/>
      <c r="N76" s="600"/>
      <c r="O76" s="600"/>
      <c r="P76" s="600"/>
      <c r="Q76" s="600"/>
      <c r="R76" s="600"/>
      <c r="S76" s="600"/>
      <c r="T76" s="600"/>
      <c r="U76" s="600"/>
      <c r="V76" s="600"/>
      <c r="W76" s="600"/>
      <c r="X76" s="600"/>
      <c r="Y76" s="600"/>
      <c r="Z76" s="600"/>
      <c r="AA76" s="600"/>
      <c r="AB76" s="600"/>
    </row>
    <row r="77" spans="1:28" hidden="1" x14ac:dyDescent="0.35">
      <c r="A77" s="600"/>
      <c r="B77" s="600"/>
      <c r="C77" s="677" t="s">
        <v>219</v>
      </c>
      <c r="D77" s="676">
        <v>0.12260918883911293</v>
      </c>
      <c r="E77" s="676">
        <f t="shared" si="0"/>
        <v>0.14100056716497986</v>
      </c>
      <c r="F77" s="600"/>
      <c r="G77" s="600"/>
      <c r="H77" s="600"/>
      <c r="I77" s="600"/>
      <c r="J77" s="600"/>
      <c r="K77" s="600"/>
      <c r="L77" s="600"/>
      <c r="M77" s="600"/>
      <c r="N77" s="600"/>
      <c r="O77" s="600"/>
      <c r="P77" s="600"/>
      <c r="Q77" s="600"/>
      <c r="R77" s="600"/>
      <c r="S77" s="600"/>
      <c r="T77" s="600"/>
      <c r="U77" s="600"/>
      <c r="V77" s="600"/>
      <c r="W77" s="600"/>
      <c r="X77" s="600"/>
      <c r="Y77" s="600"/>
      <c r="Z77" s="600"/>
      <c r="AA77" s="600"/>
      <c r="AB77" s="600"/>
    </row>
    <row r="78" spans="1:28" hidden="1" x14ac:dyDescent="0.35">
      <c r="A78" s="600"/>
      <c r="B78" s="600"/>
      <c r="C78" s="677" t="s">
        <v>220</v>
      </c>
      <c r="D78" s="676">
        <v>0.15910336221493995</v>
      </c>
      <c r="E78" s="676">
        <f t="shared" si="0"/>
        <v>0.18296886654718095</v>
      </c>
      <c r="F78" s="600"/>
      <c r="G78" s="600"/>
      <c r="H78" s="600"/>
      <c r="I78" s="600"/>
      <c r="J78" s="600"/>
      <c r="K78" s="600"/>
      <c r="L78" s="600"/>
      <c r="M78" s="600"/>
      <c r="N78" s="600"/>
      <c r="O78" s="600"/>
      <c r="P78" s="600"/>
      <c r="Q78" s="600"/>
      <c r="R78" s="600"/>
      <c r="S78" s="600"/>
      <c r="T78" s="600"/>
      <c r="U78" s="600"/>
      <c r="V78" s="600"/>
      <c r="W78" s="600"/>
      <c r="X78" s="600"/>
      <c r="Y78" s="600"/>
      <c r="Z78" s="600"/>
      <c r="AA78" s="600"/>
      <c r="AB78" s="600"/>
    </row>
    <row r="79" spans="1:28" hidden="1" x14ac:dyDescent="0.35">
      <c r="A79" s="600"/>
      <c r="B79" s="600"/>
      <c r="C79" s="677" t="s">
        <v>221</v>
      </c>
      <c r="D79" s="676">
        <v>0.1429829207392988</v>
      </c>
      <c r="E79" s="676">
        <f t="shared" si="0"/>
        <v>0.16443035885019364</v>
      </c>
      <c r="F79" s="600"/>
      <c r="G79" s="600"/>
      <c r="H79" s="600"/>
      <c r="I79" s="600"/>
      <c r="J79" s="600"/>
      <c r="K79" s="600"/>
      <c r="L79" s="600"/>
      <c r="M79" s="600"/>
      <c r="N79" s="600"/>
      <c r="O79" s="600"/>
      <c r="P79" s="600"/>
      <c r="Q79" s="600"/>
      <c r="R79" s="600"/>
      <c r="S79" s="600"/>
      <c r="T79" s="600"/>
      <c r="U79" s="600"/>
      <c r="V79" s="600"/>
      <c r="W79" s="600"/>
      <c r="X79" s="600"/>
      <c r="Y79" s="600"/>
      <c r="Z79" s="600"/>
      <c r="AA79" s="600"/>
      <c r="AB79" s="600"/>
    </row>
    <row r="80" spans="1:28" hidden="1" x14ac:dyDescent="0.35">
      <c r="A80" s="600"/>
      <c r="B80" s="600"/>
      <c r="C80" s="677" t="s">
        <v>222</v>
      </c>
      <c r="D80" s="676">
        <v>0.13</v>
      </c>
      <c r="E80" s="676">
        <f t="shared" si="0"/>
        <v>0.14949999999999999</v>
      </c>
      <c r="F80" s="600"/>
      <c r="G80" s="600"/>
      <c r="H80" s="600"/>
      <c r="I80" s="600"/>
      <c r="J80" s="600"/>
      <c r="K80" s="600"/>
      <c r="L80" s="600"/>
      <c r="M80" s="600"/>
      <c r="N80" s="600"/>
      <c r="O80" s="600"/>
      <c r="P80" s="600"/>
      <c r="Q80" s="600"/>
      <c r="R80" s="600"/>
      <c r="S80" s="600"/>
      <c r="T80" s="600"/>
      <c r="U80" s="600"/>
      <c r="V80" s="600"/>
      <c r="W80" s="600"/>
      <c r="X80" s="600"/>
      <c r="Y80" s="600"/>
      <c r="Z80" s="600"/>
      <c r="AA80" s="600"/>
      <c r="AB80" s="600"/>
    </row>
    <row r="81" spans="1:28" hidden="1" x14ac:dyDescent="0.35">
      <c r="A81" s="600"/>
      <c r="B81" s="600"/>
      <c r="C81" s="677" t="s">
        <v>223</v>
      </c>
      <c r="D81" s="676">
        <v>0.13200000000000001</v>
      </c>
      <c r="E81" s="676">
        <f t="shared" si="0"/>
        <v>0.15180000000000002</v>
      </c>
      <c r="F81" s="600"/>
      <c r="G81" s="600"/>
      <c r="H81" s="600"/>
      <c r="I81" s="600"/>
      <c r="J81" s="600"/>
      <c r="K81" s="600"/>
      <c r="L81" s="600"/>
      <c r="M81" s="600"/>
      <c r="N81" s="600"/>
      <c r="O81" s="600"/>
      <c r="P81" s="600"/>
      <c r="Q81" s="600"/>
      <c r="R81" s="600"/>
      <c r="S81" s="600"/>
      <c r="T81" s="600"/>
      <c r="U81" s="600"/>
      <c r="V81" s="600"/>
      <c r="W81" s="600"/>
      <c r="X81" s="600"/>
      <c r="Y81" s="600"/>
      <c r="Z81" s="600"/>
      <c r="AA81" s="600"/>
      <c r="AB81" s="600"/>
    </row>
    <row r="82" spans="1:28" hidden="1" x14ac:dyDescent="0.35">
      <c r="A82" s="600"/>
      <c r="B82" s="600"/>
      <c r="C82" s="677" t="s">
        <v>225</v>
      </c>
      <c r="D82" s="600"/>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row>
    <row r="83" spans="1:28" hidden="1" x14ac:dyDescent="0.35">
      <c r="A83" s="600"/>
      <c r="B83" s="600"/>
      <c r="C83" s="677" t="s">
        <v>931</v>
      </c>
      <c r="D83" s="600"/>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row>
    <row r="84" spans="1:28" x14ac:dyDescent="0.35">
      <c r="A84" s="600"/>
      <c r="B84" s="600"/>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row>
    <row r="85" spans="1:28" x14ac:dyDescent="0.35">
      <c r="A85" s="600"/>
      <c r="B85" s="600"/>
      <c r="C85" s="600"/>
      <c r="D85" s="600"/>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row>
    <row r="86" spans="1:28" x14ac:dyDescent="0.35">
      <c r="A86" s="600"/>
      <c r="B86" s="600"/>
      <c r="C86" s="600"/>
      <c r="D86" s="600"/>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row>
    <row r="87" spans="1:28" x14ac:dyDescent="0.35">
      <c r="A87" s="600"/>
      <c r="B87" s="600"/>
      <c r="C87" s="600"/>
      <c r="D87" s="600"/>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row>
    <row r="88" spans="1:28" x14ac:dyDescent="0.35">
      <c r="A88" s="600"/>
      <c r="B88" s="600"/>
      <c r="C88" s="600"/>
      <c r="D88" s="600"/>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row>
    <row r="89" spans="1:28" x14ac:dyDescent="0.35">
      <c r="A89" s="600"/>
      <c r="B89" s="600"/>
      <c r="C89" s="600"/>
      <c r="D89" s="600"/>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row>
    <row r="90" spans="1:28" x14ac:dyDescent="0.35">
      <c r="A90" s="600"/>
      <c r="B90" s="600"/>
      <c r="C90" s="600"/>
      <c r="D90" s="600"/>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row>
    <row r="91" spans="1:28" x14ac:dyDescent="0.35">
      <c r="A91" s="600"/>
      <c r="B91" s="600"/>
      <c r="C91" s="600"/>
      <c r="D91" s="600"/>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row>
    <row r="92" spans="1:28" x14ac:dyDescent="0.35">
      <c r="A92" s="600"/>
      <c r="B92" s="600"/>
      <c r="C92" s="600"/>
      <c r="D92" s="600"/>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row>
    <row r="93" spans="1:28" x14ac:dyDescent="0.35">
      <c r="A93" s="600"/>
      <c r="B93" s="600"/>
      <c r="C93" s="600"/>
      <c r="D93" s="600"/>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row>
    <row r="94" spans="1:28" x14ac:dyDescent="0.35">
      <c r="A94" s="600"/>
      <c r="B94" s="600"/>
      <c r="C94" s="600"/>
      <c r="D94" s="600"/>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row>
    <row r="95" spans="1:28" x14ac:dyDescent="0.35">
      <c r="A95" s="600"/>
      <c r="B95" s="600"/>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row>
    <row r="96" spans="1:28" x14ac:dyDescent="0.35">
      <c r="A96" s="600"/>
      <c r="B96" s="600"/>
      <c r="C96" s="600"/>
      <c r="D96" s="600"/>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row>
    <row r="97" spans="1:28" x14ac:dyDescent="0.35">
      <c r="A97" s="600"/>
      <c r="B97" s="600"/>
      <c r="C97" s="600"/>
      <c r="D97" s="600"/>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row>
    <row r="98" spans="1:28" x14ac:dyDescent="0.35">
      <c r="A98" s="600"/>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row>
    <row r="99" spans="1:28" x14ac:dyDescent="0.35">
      <c r="A99" s="600"/>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row>
    <row r="100" spans="1:28" x14ac:dyDescent="0.35">
      <c r="A100" s="600"/>
      <c r="B100" s="600"/>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row>
    <row r="101" spans="1:28" x14ac:dyDescent="0.35">
      <c r="A101" s="600"/>
      <c r="B101" s="600"/>
      <c r="C101" s="600"/>
      <c r="D101" s="600"/>
      <c r="E101" s="600"/>
      <c r="F101" s="600"/>
      <c r="G101" s="600"/>
      <c r="H101" s="600"/>
      <c r="I101" s="600"/>
      <c r="J101" s="600"/>
      <c r="K101" s="600"/>
      <c r="L101" s="600"/>
      <c r="M101" s="600"/>
      <c r="N101" s="600"/>
      <c r="O101" s="600"/>
      <c r="P101" s="600"/>
      <c r="Q101" s="600"/>
      <c r="R101" s="600"/>
      <c r="S101" s="600"/>
      <c r="T101" s="600"/>
      <c r="U101" s="600"/>
      <c r="V101" s="600"/>
      <c r="W101" s="600"/>
      <c r="X101" s="600"/>
      <c r="Y101" s="600"/>
      <c r="Z101" s="600"/>
      <c r="AA101" s="600"/>
      <c r="AB101" s="600"/>
    </row>
    <row r="102" spans="1:28" x14ac:dyDescent="0.35">
      <c r="A102" s="600"/>
      <c r="B102" s="600"/>
      <c r="C102" s="600"/>
      <c r="D102" s="600"/>
      <c r="E102" s="600"/>
      <c r="F102" s="600"/>
      <c r="G102" s="600"/>
      <c r="H102" s="600"/>
      <c r="I102" s="600"/>
      <c r="J102" s="600"/>
      <c r="K102" s="600"/>
      <c r="L102" s="600"/>
      <c r="M102" s="600"/>
      <c r="N102" s="600"/>
      <c r="O102" s="600"/>
      <c r="P102" s="600"/>
      <c r="Q102" s="600"/>
      <c r="R102" s="600"/>
      <c r="S102" s="600"/>
      <c r="T102" s="600"/>
      <c r="U102" s="600"/>
      <c r="V102" s="600"/>
      <c r="W102" s="600"/>
      <c r="X102" s="600"/>
      <c r="Y102" s="600"/>
      <c r="Z102" s="600"/>
      <c r="AA102" s="600"/>
      <c r="AB102" s="600"/>
    </row>
    <row r="103" spans="1:28" x14ac:dyDescent="0.35">
      <c r="A103" s="600"/>
      <c r="B103" s="600"/>
      <c r="C103" s="600"/>
      <c r="D103" s="600"/>
      <c r="E103" s="600"/>
      <c r="F103" s="600"/>
      <c r="G103" s="600"/>
      <c r="H103" s="600"/>
      <c r="I103" s="600"/>
      <c r="J103" s="600"/>
      <c r="K103" s="600"/>
      <c r="L103" s="600"/>
      <c r="M103" s="600"/>
      <c r="N103" s="600"/>
      <c r="O103" s="600"/>
      <c r="P103" s="600"/>
      <c r="Q103" s="600"/>
      <c r="R103" s="600"/>
      <c r="S103" s="600"/>
      <c r="T103" s="600"/>
      <c r="U103" s="600"/>
      <c r="V103" s="600"/>
      <c r="W103" s="600"/>
      <c r="X103" s="600"/>
      <c r="Y103" s="600"/>
      <c r="Z103" s="600"/>
      <c r="AA103" s="600"/>
      <c r="AB103" s="600"/>
    </row>
    <row r="104" spans="1:28" x14ac:dyDescent="0.35">
      <c r="A104" s="600"/>
      <c r="B104" s="600"/>
      <c r="C104" s="600"/>
      <c r="D104" s="600"/>
      <c r="E104" s="600"/>
      <c r="F104" s="600"/>
      <c r="G104" s="600"/>
      <c r="H104" s="600"/>
      <c r="I104" s="600"/>
      <c r="J104" s="600"/>
      <c r="K104" s="600"/>
      <c r="L104" s="600"/>
      <c r="M104" s="600"/>
      <c r="N104" s="600"/>
      <c r="O104" s="600"/>
      <c r="P104" s="600"/>
      <c r="Q104" s="600"/>
      <c r="R104" s="600"/>
      <c r="S104" s="600"/>
      <c r="T104" s="600"/>
      <c r="U104" s="600"/>
      <c r="V104" s="600"/>
      <c r="W104" s="600"/>
      <c r="X104" s="600"/>
      <c r="Y104" s="600"/>
      <c r="Z104" s="600"/>
      <c r="AA104" s="600"/>
      <c r="AB104" s="600"/>
    </row>
    <row r="105" spans="1:28" x14ac:dyDescent="0.35">
      <c r="A105" s="600"/>
      <c r="B105" s="600"/>
      <c r="C105" s="600"/>
      <c r="D105" s="600"/>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c r="AA105" s="600"/>
      <c r="AB105" s="600"/>
    </row>
    <row r="106" spans="1:28" x14ac:dyDescent="0.35">
      <c r="A106" s="600"/>
      <c r="B106" s="600"/>
      <c r="C106" s="600"/>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row>
    <row r="107" spans="1:28" x14ac:dyDescent="0.35">
      <c r="A107" s="600"/>
      <c r="B107" s="600"/>
      <c r="C107" s="600"/>
      <c r="D107" s="600"/>
      <c r="E107" s="600"/>
      <c r="F107" s="600"/>
      <c r="G107" s="600"/>
      <c r="H107" s="600"/>
      <c r="I107" s="600"/>
      <c r="J107" s="600"/>
      <c r="K107" s="600"/>
      <c r="L107" s="600"/>
      <c r="M107" s="600"/>
      <c r="N107" s="600"/>
      <c r="O107" s="600"/>
      <c r="P107" s="600"/>
      <c r="Q107" s="600"/>
      <c r="R107" s="600"/>
      <c r="S107" s="600"/>
      <c r="T107" s="600"/>
      <c r="U107" s="600"/>
      <c r="V107" s="600"/>
      <c r="W107" s="600"/>
      <c r="X107" s="600"/>
      <c r="Y107" s="600"/>
      <c r="Z107" s="600"/>
      <c r="AA107" s="600"/>
      <c r="AB107" s="600"/>
    </row>
    <row r="108" spans="1:28" x14ac:dyDescent="0.35">
      <c r="A108" s="600"/>
      <c r="B108" s="600"/>
      <c r="C108" s="600"/>
      <c r="D108" s="600"/>
      <c r="E108" s="600"/>
      <c r="F108" s="600"/>
      <c r="G108" s="600"/>
      <c r="H108" s="600"/>
      <c r="I108" s="600"/>
      <c r="J108" s="600"/>
      <c r="K108" s="600"/>
      <c r="L108" s="600"/>
      <c r="M108" s="600"/>
      <c r="N108" s="600"/>
      <c r="O108" s="600"/>
      <c r="P108" s="600"/>
      <c r="Q108" s="600"/>
      <c r="R108" s="600"/>
      <c r="S108" s="600"/>
      <c r="T108" s="600"/>
      <c r="U108" s="600"/>
      <c r="V108" s="600"/>
      <c r="W108" s="600"/>
      <c r="X108" s="600"/>
      <c r="Y108" s="600"/>
      <c r="Z108" s="600"/>
      <c r="AA108" s="600"/>
      <c r="AB108" s="600"/>
    </row>
    <row r="109" spans="1:28" x14ac:dyDescent="0.35">
      <c r="A109" s="600"/>
      <c r="B109" s="600"/>
      <c r="C109" s="600"/>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row>
    <row r="110" spans="1:28" x14ac:dyDescent="0.35">
      <c r="A110" s="600"/>
      <c r="B110" s="600"/>
      <c r="C110" s="600"/>
      <c r="D110" s="600"/>
      <c r="E110" s="600"/>
      <c r="F110" s="600"/>
      <c r="G110" s="600"/>
      <c r="H110" s="600"/>
      <c r="I110" s="600"/>
      <c r="J110" s="600"/>
      <c r="K110" s="600"/>
      <c r="L110" s="600"/>
      <c r="M110" s="600"/>
      <c r="N110" s="600"/>
      <c r="O110" s="600"/>
      <c r="P110" s="600"/>
      <c r="Q110" s="600"/>
      <c r="R110" s="600"/>
      <c r="S110" s="600"/>
      <c r="T110" s="600"/>
      <c r="U110" s="600"/>
      <c r="V110" s="600"/>
      <c r="W110" s="600"/>
      <c r="X110" s="600"/>
      <c r="Y110" s="600"/>
      <c r="Z110" s="600"/>
      <c r="AA110" s="600"/>
      <c r="AB110" s="600"/>
    </row>
    <row r="111" spans="1:28" x14ac:dyDescent="0.35">
      <c r="A111" s="600"/>
      <c r="B111" s="600"/>
      <c r="C111" s="600"/>
      <c r="D111" s="600"/>
      <c r="E111" s="600"/>
      <c r="F111" s="600"/>
      <c r="G111" s="600"/>
      <c r="H111" s="600"/>
      <c r="I111" s="600"/>
      <c r="J111" s="600"/>
      <c r="K111" s="600"/>
      <c r="L111" s="600"/>
      <c r="M111" s="600"/>
      <c r="N111" s="600"/>
      <c r="O111" s="600"/>
      <c r="P111" s="600"/>
      <c r="Q111" s="600"/>
      <c r="R111" s="600"/>
      <c r="S111" s="600"/>
      <c r="T111" s="600"/>
      <c r="U111" s="600"/>
      <c r="V111" s="600"/>
      <c r="W111" s="600"/>
      <c r="X111" s="600"/>
      <c r="Y111" s="600"/>
      <c r="Z111" s="600"/>
      <c r="AA111" s="600"/>
      <c r="AB111" s="600"/>
    </row>
    <row r="112" spans="1:28" x14ac:dyDescent="0.35">
      <c r="A112" s="600"/>
      <c r="B112" s="600"/>
      <c r="C112" s="600"/>
      <c r="D112" s="600"/>
      <c r="E112" s="600"/>
      <c r="F112" s="600"/>
      <c r="G112" s="600"/>
      <c r="H112" s="600"/>
      <c r="I112" s="600"/>
      <c r="J112" s="600"/>
      <c r="K112" s="600"/>
      <c r="L112" s="600"/>
      <c r="M112" s="600"/>
      <c r="N112" s="600"/>
      <c r="O112" s="600"/>
      <c r="P112" s="600"/>
      <c r="Q112" s="600"/>
      <c r="R112" s="600"/>
      <c r="S112" s="600"/>
      <c r="T112" s="600"/>
      <c r="U112" s="600"/>
      <c r="V112" s="600"/>
      <c r="W112" s="600"/>
      <c r="X112" s="600"/>
      <c r="Y112" s="600"/>
      <c r="Z112" s="600"/>
      <c r="AA112" s="600"/>
      <c r="AB112" s="600"/>
    </row>
    <row r="113" spans="1:28" x14ac:dyDescent="0.35">
      <c r="A113" s="600"/>
      <c r="B113" s="600"/>
      <c r="C113" s="600"/>
      <c r="D113" s="600"/>
      <c r="E113" s="600"/>
      <c r="F113" s="600"/>
      <c r="G113" s="600"/>
      <c r="H113" s="600"/>
      <c r="I113" s="600"/>
      <c r="J113" s="600"/>
      <c r="K113" s="600"/>
      <c r="L113" s="600"/>
      <c r="M113" s="600"/>
      <c r="N113" s="600"/>
      <c r="O113" s="600"/>
      <c r="P113" s="600"/>
      <c r="Q113" s="600"/>
      <c r="R113" s="600"/>
      <c r="S113" s="600"/>
      <c r="T113" s="600"/>
      <c r="U113" s="600"/>
      <c r="V113" s="600"/>
      <c r="W113" s="600"/>
      <c r="X113" s="600"/>
      <c r="Y113" s="600"/>
      <c r="Z113" s="600"/>
      <c r="AA113" s="600"/>
      <c r="AB113" s="600"/>
    </row>
    <row r="114" spans="1:28" x14ac:dyDescent="0.35">
      <c r="A114" s="600"/>
      <c r="B114" s="600"/>
      <c r="C114" s="600"/>
      <c r="D114" s="600"/>
      <c r="E114" s="600"/>
      <c r="F114" s="600"/>
      <c r="G114" s="600"/>
      <c r="H114" s="600"/>
      <c r="I114" s="600"/>
      <c r="J114" s="600"/>
      <c r="K114" s="600"/>
      <c r="L114" s="600"/>
      <c r="M114" s="600"/>
      <c r="N114" s="600"/>
      <c r="O114" s="600"/>
      <c r="P114" s="600"/>
      <c r="Q114" s="600"/>
      <c r="R114" s="600"/>
      <c r="S114" s="600"/>
      <c r="T114" s="600"/>
      <c r="U114" s="600"/>
      <c r="V114" s="600"/>
      <c r="W114" s="600"/>
      <c r="X114" s="600"/>
      <c r="Y114" s="600"/>
      <c r="Z114" s="600"/>
      <c r="AA114" s="600"/>
      <c r="AB114" s="600"/>
    </row>
    <row r="115" spans="1:28" x14ac:dyDescent="0.35">
      <c r="A115" s="600"/>
      <c r="B115" s="600"/>
      <c r="C115" s="600"/>
      <c r="D115" s="600"/>
      <c r="E115" s="600"/>
      <c r="F115" s="600"/>
      <c r="G115" s="600"/>
      <c r="H115" s="600"/>
      <c r="I115" s="600"/>
      <c r="J115" s="600"/>
      <c r="K115" s="600"/>
      <c r="L115" s="600"/>
      <c r="M115" s="600"/>
      <c r="N115" s="600"/>
      <c r="O115" s="600"/>
      <c r="P115" s="600"/>
      <c r="Q115" s="600"/>
      <c r="R115" s="600"/>
      <c r="S115" s="600"/>
      <c r="T115" s="600"/>
      <c r="U115" s="600"/>
      <c r="V115" s="600"/>
      <c r="W115" s="600"/>
      <c r="X115" s="600"/>
      <c r="Y115" s="600"/>
      <c r="Z115" s="600"/>
      <c r="AA115" s="600"/>
      <c r="AB115" s="600"/>
    </row>
    <row r="116" spans="1:28" x14ac:dyDescent="0.35">
      <c r="A116" s="600"/>
      <c r="B116" s="600"/>
      <c r="C116" s="600"/>
      <c r="D116" s="600"/>
      <c r="E116" s="600"/>
      <c r="F116" s="600"/>
      <c r="G116" s="600"/>
      <c r="H116" s="600"/>
      <c r="I116" s="600"/>
      <c r="J116" s="600"/>
      <c r="K116" s="600"/>
      <c r="L116" s="600"/>
      <c r="M116" s="600"/>
      <c r="N116" s="600"/>
      <c r="O116" s="600"/>
      <c r="P116" s="600"/>
      <c r="Q116" s="600"/>
      <c r="R116" s="600"/>
      <c r="S116" s="600"/>
      <c r="T116" s="600"/>
      <c r="U116" s="600"/>
      <c r="V116" s="600"/>
      <c r="W116" s="600"/>
      <c r="X116" s="600"/>
      <c r="Y116" s="600"/>
      <c r="Z116" s="600"/>
      <c r="AA116" s="600"/>
      <c r="AB116" s="600"/>
    </row>
    <row r="117" spans="1:28" x14ac:dyDescent="0.35">
      <c r="A117" s="600"/>
      <c r="B117" s="600"/>
      <c r="C117" s="600"/>
      <c r="D117" s="600"/>
      <c r="E117" s="600"/>
      <c r="F117" s="600"/>
      <c r="G117" s="600"/>
      <c r="H117" s="600"/>
      <c r="I117" s="600"/>
      <c r="J117" s="600"/>
      <c r="K117" s="600"/>
      <c r="L117" s="600"/>
      <c r="M117" s="600"/>
      <c r="N117" s="600"/>
      <c r="O117" s="600"/>
      <c r="P117" s="600"/>
      <c r="Q117" s="600"/>
      <c r="R117" s="600"/>
      <c r="S117" s="600"/>
      <c r="T117" s="600"/>
      <c r="U117" s="600"/>
      <c r="V117" s="600"/>
      <c r="W117" s="600"/>
      <c r="X117" s="600"/>
      <c r="Y117" s="600"/>
      <c r="Z117" s="600"/>
      <c r="AA117" s="600"/>
      <c r="AB117" s="600"/>
    </row>
    <row r="118" spans="1:28" x14ac:dyDescent="0.35">
      <c r="A118" s="600"/>
      <c r="B118" s="600"/>
      <c r="C118" s="600"/>
      <c r="D118" s="600"/>
      <c r="E118" s="600"/>
      <c r="F118" s="600"/>
      <c r="G118" s="600"/>
      <c r="H118" s="600"/>
      <c r="I118" s="600"/>
      <c r="J118" s="600"/>
      <c r="K118" s="600"/>
      <c r="L118" s="600"/>
      <c r="M118" s="600"/>
      <c r="N118" s="600"/>
      <c r="O118" s="600"/>
      <c r="P118" s="600"/>
      <c r="Q118" s="600"/>
      <c r="R118" s="600"/>
      <c r="S118" s="600"/>
      <c r="T118" s="600"/>
      <c r="U118" s="600"/>
      <c r="V118" s="600"/>
      <c r="W118" s="600"/>
      <c r="X118" s="600"/>
      <c r="Y118" s="600"/>
      <c r="Z118" s="600"/>
      <c r="AA118" s="600"/>
      <c r="AB118" s="600"/>
    </row>
    <row r="119" spans="1:28" x14ac:dyDescent="0.35">
      <c r="A119" s="600"/>
      <c r="B119" s="600"/>
      <c r="C119" s="600"/>
      <c r="D119" s="600"/>
      <c r="E119" s="600"/>
      <c r="F119" s="600"/>
      <c r="G119" s="600"/>
      <c r="H119" s="600"/>
      <c r="I119" s="600"/>
      <c r="J119" s="600"/>
      <c r="K119" s="600"/>
      <c r="L119" s="600"/>
      <c r="M119" s="600"/>
      <c r="N119" s="600"/>
      <c r="O119" s="600"/>
      <c r="P119" s="600"/>
      <c r="Q119" s="600"/>
      <c r="R119" s="600"/>
      <c r="S119" s="600"/>
      <c r="T119" s="600"/>
      <c r="U119" s="600"/>
      <c r="V119" s="600"/>
      <c r="W119" s="600"/>
      <c r="X119" s="600"/>
      <c r="Y119" s="600"/>
      <c r="Z119" s="600"/>
      <c r="AA119" s="600"/>
      <c r="AB119" s="600"/>
    </row>
    <row r="120" spans="1:28" x14ac:dyDescent="0.35">
      <c r="A120" s="600"/>
      <c r="B120" s="600"/>
      <c r="C120" s="600"/>
      <c r="D120" s="600"/>
      <c r="E120" s="600"/>
      <c r="F120" s="600"/>
      <c r="G120" s="600"/>
      <c r="H120" s="600"/>
      <c r="I120" s="600"/>
      <c r="J120" s="600"/>
      <c r="K120" s="600"/>
      <c r="L120" s="600"/>
      <c r="M120" s="600"/>
      <c r="N120" s="600"/>
      <c r="O120" s="600"/>
      <c r="P120" s="600"/>
      <c r="Q120" s="600"/>
      <c r="R120" s="600"/>
      <c r="S120" s="600"/>
      <c r="T120" s="600"/>
      <c r="U120" s="600"/>
      <c r="V120" s="600"/>
      <c r="W120" s="600"/>
      <c r="X120" s="600"/>
      <c r="Y120" s="600"/>
      <c r="Z120" s="600"/>
      <c r="AA120" s="600"/>
      <c r="AB120" s="600"/>
    </row>
    <row r="121" spans="1:28" x14ac:dyDescent="0.35">
      <c r="A121" s="600"/>
      <c r="B121" s="600"/>
      <c r="C121" s="600"/>
      <c r="D121" s="600"/>
      <c r="E121" s="600"/>
      <c r="F121" s="600"/>
      <c r="G121" s="600"/>
      <c r="H121" s="600"/>
      <c r="I121" s="600"/>
      <c r="J121" s="600"/>
      <c r="K121" s="600"/>
      <c r="L121" s="600"/>
      <c r="M121" s="600"/>
      <c r="N121" s="600"/>
      <c r="O121" s="600"/>
      <c r="P121" s="600"/>
      <c r="Q121" s="600"/>
      <c r="R121" s="600"/>
      <c r="S121" s="600"/>
      <c r="T121" s="600"/>
      <c r="U121" s="600"/>
      <c r="V121" s="600"/>
      <c r="W121" s="600"/>
      <c r="X121" s="600"/>
      <c r="Y121" s="600"/>
      <c r="Z121" s="600"/>
      <c r="AA121" s="600"/>
      <c r="AB121" s="600"/>
    </row>
    <row r="122" spans="1:28" x14ac:dyDescent="0.35">
      <c r="A122" s="600"/>
      <c r="B122" s="600"/>
      <c r="C122" s="600"/>
      <c r="D122" s="600"/>
      <c r="E122" s="600"/>
      <c r="F122" s="600"/>
      <c r="G122" s="600"/>
      <c r="H122" s="600"/>
      <c r="I122" s="600"/>
      <c r="J122" s="600"/>
      <c r="K122" s="600"/>
      <c r="L122" s="600"/>
      <c r="M122" s="600"/>
      <c r="N122" s="600"/>
      <c r="O122" s="600"/>
      <c r="P122" s="600"/>
      <c r="Q122" s="600"/>
      <c r="R122" s="600"/>
      <c r="S122" s="600"/>
      <c r="T122" s="600"/>
      <c r="U122" s="600"/>
      <c r="V122" s="600"/>
      <c r="W122" s="600"/>
      <c r="X122" s="600"/>
      <c r="Y122" s="600"/>
      <c r="Z122" s="600"/>
      <c r="AA122" s="600"/>
      <c r="AB122" s="600"/>
    </row>
    <row r="123" spans="1:28" x14ac:dyDescent="0.35">
      <c r="A123" s="600"/>
      <c r="B123" s="600"/>
      <c r="C123" s="600"/>
      <c r="D123" s="600"/>
      <c r="E123" s="600"/>
      <c r="F123" s="600"/>
      <c r="G123" s="600"/>
      <c r="H123" s="600"/>
      <c r="I123" s="600"/>
      <c r="J123" s="600"/>
      <c r="K123" s="600"/>
      <c r="L123" s="600"/>
      <c r="M123" s="600"/>
      <c r="N123" s="600"/>
      <c r="O123" s="600"/>
      <c r="P123" s="600"/>
      <c r="Q123" s="600"/>
      <c r="R123" s="600"/>
      <c r="S123" s="600"/>
      <c r="T123" s="600"/>
      <c r="U123" s="600"/>
      <c r="V123" s="600"/>
      <c r="W123" s="600"/>
      <c r="X123" s="600"/>
      <c r="Y123" s="600"/>
      <c r="Z123" s="600"/>
      <c r="AA123" s="600"/>
      <c r="AB123" s="600"/>
    </row>
    <row r="124" spans="1:28" x14ac:dyDescent="0.35">
      <c r="A124" s="600"/>
      <c r="B124" s="600"/>
      <c r="C124" s="600"/>
      <c r="D124" s="600"/>
      <c r="E124" s="600"/>
      <c r="F124" s="600"/>
      <c r="G124" s="600"/>
      <c r="H124" s="600"/>
      <c r="I124" s="600"/>
      <c r="J124" s="600"/>
      <c r="K124" s="600"/>
      <c r="L124" s="600"/>
      <c r="M124" s="600"/>
      <c r="N124" s="600"/>
      <c r="O124" s="600"/>
      <c r="P124" s="600"/>
      <c r="Q124" s="600"/>
      <c r="R124" s="600"/>
      <c r="S124" s="600"/>
      <c r="T124" s="600"/>
      <c r="U124" s="600"/>
      <c r="V124" s="600"/>
      <c r="W124" s="600"/>
      <c r="X124" s="600"/>
      <c r="Y124" s="600"/>
      <c r="Z124" s="600"/>
      <c r="AA124" s="600"/>
      <c r="AB124" s="600"/>
    </row>
    <row r="125" spans="1:28" x14ac:dyDescent="0.35">
      <c r="A125" s="600"/>
      <c r="B125" s="600"/>
      <c r="C125" s="600"/>
      <c r="D125" s="600"/>
      <c r="E125" s="600"/>
      <c r="F125" s="600"/>
      <c r="G125" s="600"/>
      <c r="H125" s="600"/>
      <c r="I125" s="600"/>
      <c r="J125" s="600"/>
      <c r="K125" s="600"/>
      <c r="L125" s="600"/>
      <c r="M125" s="600"/>
      <c r="N125" s="600"/>
      <c r="O125" s="600"/>
      <c r="P125" s="600"/>
      <c r="Q125" s="600"/>
      <c r="R125" s="600"/>
      <c r="S125" s="600"/>
      <c r="T125" s="600"/>
      <c r="U125" s="600"/>
      <c r="V125" s="600"/>
      <c r="W125" s="600"/>
      <c r="X125" s="600"/>
      <c r="Y125" s="600"/>
      <c r="Z125" s="600"/>
      <c r="AA125" s="600"/>
      <c r="AB125" s="600"/>
    </row>
    <row r="126" spans="1:28" x14ac:dyDescent="0.35">
      <c r="A126" s="600"/>
      <c r="B126" s="600"/>
      <c r="C126" s="600"/>
      <c r="D126" s="600"/>
      <c r="E126" s="600"/>
      <c r="F126" s="600"/>
      <c r="G126" s="600"/>
      <c r="H126" s="600"/>
      <c r="I126" s="600"/>
      <c r="J126" s="600"/>
      <c r="K126" s="600"/>
      <c r="L126" s="600"/>
      <c r="M126" s="600"/>
      <c r="N126" s="600"/>
      <c r="O126" s="600"/>
      <c r="P126" s="600"/>
      <c r="Q126" s="600"/>
      <c r="R126" s="600"/>
      <c r="S126" s="600"/>
      <c r="T126" s="600"/>
      <c r="U126" s="600"/>
      <c r="V126" s="600"/>
      <c r="W126" s="600"/>
      <c r="X126" s="600"/>
      <c r="Y126" s="600"/>
      <c r="Z126" s="600"/>
      <c r="AA126" s="600"/>
      <c r="AB126" s="600"/>
    </row>
    <row r="127" spans="1:28" x14ac:dyDescent="0.35">
      <c r="A127" s="600"/>
      <c r="B127" s="600"/>
      <c r="C127" s="600"/>
      <c r="D127" s="600"/>
      <c r="E127" s="600"/>
      <c r="F127" s="600"/>
      <c r="G127" s="600"/>
      <c r="H127" s="600"/>
      <c r="I127" s="600"/>
      <c r="J127" s="600"/>
      <c r="K127" s="600"/>
      <c r="L127" s="600"/>
      <c r="M127" s="600"/>
      <c r="N127" s="600"/>
      <c r="O127" s="600"/>
      <c r="P127" s="600"/>
      <c r="Q127" s="600"/>
      <c r="R127" s="600"/>
      <c r="S127" s="600"/>
      <c r="T127" s="600"/>
      <c r="U127" s="600"/>
      <c r="V127" s="600"/>
      <c r="W127" s="600"/>
      <c r="X127" s="600"/>
      <c r="Y127" s="600"/>
      <c r="Z127" s="600"/>
      <c r="AA127" s="600"/>
      <c r="AB127" s="600"/>
    </row>
    <row r="128" spans="1:28" x14ac:dyDescent="0.35">
      <c r="A128" s="600"/>
      <c r="B128" s="600"/>
      <c r="C128" s="600"/>
      <c r="D128" s="600"/>
      <c r="E128" s="600"/>
      <c r="F128" s="600"/>
      <c r="G128" s="600"/>
      <c r="H128" s="600"/>
      <c r="I128" s="600"/>
      <c r="J128" s="600"/>
      <c r="K128" s="600"/>
      <c r="L128" s="600"/>
      <c r="M128" s="600"/>
      <c r="N128" s="600"/>
      <c r="O128" s="600"/>
      <c r="P128" s="600"/>
      <c r="Q128" s="600"/>
      <c r="R128" s="600"/>
      <c r="S128" s="600"/>
      <c r="T128" s="600"/>
      <c r="U128" s="600"/>
      <c r="V128" s="600"/>
      <c r="W128" s="600"/>
      <c r="X128" s="600"/>
      <c r="Y128" s="600"/>
      <c r="Z128" s="600"/>
      <c r="AA128" s="600"/>
      <c r="AB128" s="600"/>
    </row>
    <row r="129" spans="1:28" x14ac:dyDescent="0.35">
      <c r="A129" s="600"/>
      <c r="B129" s="600"/>
      <c r="C129" s="600"/>
      <c r="D129" s="600"/>
      <c r="E129" s="600"/>
      <c r="F129" s="600"/>
      <c r="G129" s="600"/>
      <c r="H129" s="600"/>
      <c r="I129" s="600"/>
      <c r="J129" s="600"/>
      <c r="K129" s="600"/>
      <c r="L129" s="600"/>
      <c r="M129" s="600"/>
      <c r="N129" s="600"/>
      <c r="O129" s="600"/>
      <c r="P129" s="600"/>
      <c r="Q129" s="600"/>
      <c r="R129" s="600"/>
      <c r="S129" s="600"/>
      <c r="T129" s="600"/>
      <c r="U129" s="600"/>
      <c r="V129" s="600"/>
      <c r="W129" s="600"/>
      <c r="X129" s="600"/>
      <c r="Y129" s="600"/>
      <c r="Z129" s="600"/>
      <c r="AA129" s="600"/>
      <c r="AB129" s="600"/>
    </row>
  </sheetData>
  <mergeCells count="7">
    <mergeCell ref="B2:C2"/>
    <mergeCell ref="B6:C6"/>
    <mergeCell ref="B18:C18"/>
    <mergeCell ref="B25:C25"/>
    <mergeCell ref="B13:C13"/>
    <mergeCell ref="B3:C3"/>
    <mergeCell ref="B4:C4"/>
  </mergeCells>
  <dataValidations count="1">
    <dataValidation type="list" allowBlank="1" showInputMessage="1" showErrorMessage="1" sqref="C7" xr:uid="{00000000-0002-0000-2B00-000000000000}">
      <formula1>$C$31:$C$81</formula1>
    </dataValidation>
  </dataValidations>
  <pageMargins left="0.25" right="0.25" top="0.75" bottom="0.75" header="0.3" footer="0.3"/>
  <pageSetup scale="97"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tabColor theme="6" tint="0.59999389629810485"/>
    <pageSetUpPr fitToPage="1"/>
  </sheetPr>
  <dimension ref="A1:X73"/>
  <sheetViews>
    <sheetView showGridLines="0" zoomScale="80" zoomScaleNormal="80" zoomScaleSheetLayoutView="100" workbookViewId="0">
      <selection activeCell="B21" sqref="B21"/>
    </sheetView>
  </sheetViews>
  <sheetFormatPr defaultColWidth="9.08984375" defaultRowHeight="14.5" x14ac:dyDescent="0.35"/>
  <cols>
    <col min="1" max="1" width="3.36328125" style="22" customWidth="1"/>
    <col min="2" max="2" width="110.6328125" style="22" customWidth="1"/>
    <col min="3" max="3" width="13.6328125" style="22" bestFit="1" customWidth="1"/>
    <col min="4" max="4" width="16.90625" style="22" customWidth="1"/>
    <col min="5" max="16384" width="9.08984375" style="22"/>
  </cols>
  <sheetData>
    <row r="1" spans="2:24" ht="18.5" x14ac:dyDescent="0.45">
      <c r="B1" s="23" t="s">
        <v>80</v>
      </c>
      <c r="D1" s="23">
        <v>8</v>
      </c>
      <c r="G1" s="600"/>
      <c r="H1" s="600"/>
      <c r="I1" s="600"/>
      <c r="J1" s="600"/>
      <c r="K1" s="600"/>
      <c r="L1" s="600"/>
      <c r="M1" s="600"/>
      <c r="N1" s="600"/>
      <c r="O1" s="600"/>
      <c r="P1" s="600"/>
      <c r="Q1" s="600"/>
      <c r="R1" s="600"/>
      <c r="S1" s="600"/>
      <c r="T1" s="600"/>
      <c r="U1" s="600"/>
      <c r="V1" s="600"/>
      <c r="W1" s="600"/>
      <c r="X1" s="600"/>
    </row>
    <row r="2" spans="2:24" ht="18.5" x14ac:dyDescent="0.35">
      <c r="B2" s="275" t="s">
        <v>722</v>
      </c>
      <c r="G2" s="600"/>
      <c r="H2" s="600"/>
      <c r="I2" s="600"/>
      <c r="J2" s="600"/>
      <c r="K2" s="600"/>
      <c r="L2" s="600"/>
      <c r="M2" s="600"/>
      <c r="N2" s="600"/>
      <c r="O2" s="600"/>
      <c r="P2" s="600"/>
      <c r="Q2" s="600"/>
      <c r="R2" s="600"/>
      <c r="S2" s="600"/>
      <c r="T2" s="600"/>
      <c r="U2" s="600"/>
      <c r="V2" s="600"/>
      <c r="W2" s="600"/>
      <c r="X2" s="600"/>
    </row>
    <row r="3" spans="2:24" ht="36" customHeight="1" x14ac:dyDescent="0.35">
      <c r="B3" s="805" t="s">
        <v>999</v>
      </c>
      <c r="C3" s="805"/>
      <c r="D3" s="805"/>
      <c r="G3" s="600"/>
      <c r="H3" s="600"/>
      <c r="I3" s="600"/>
      <c r="J3" s="600"/>
      <c r="K3" s="600"/>
      <c r="L3" s="600"/>
      <c r="M3" s="600"/>
      <c r="N3" s="600"/>
      <c r="O3" s="600"/>
      <c r="P3" s="600"/>
      <c r="Q3" s="600"/>
      <c r="R3" s="600"/>
      <c r="S3" s="600"/>
      <c r="T3" s="600"/>
      <c r="U3" s="600"/>
      <c r="V3" s="600"/>
      <c r="W3" s="600"/>
      <c r="X3" s="600"/>
    </row>
    <row r="4" spans="2:24" ht="29.25" customHeight="1" x14ac:dyDescent="0.35">
      <c r="B4" s="804" t="s">
        <v>1067</v>
      </c>
      <c r="C4" s="804"/>
      <c r="D4" s="804"/>
      <c r="G4" s="600"/>
      <c r="H4" s="600"/>
      <c r="I4" s="600"/>
      <c r="J4" s="603"/>
      <c r="K4" s="603"/>
      <c r="L4" s="603"/>
      <c r="M4" s="615"/>
      <c r="N4" s="615"/>
      <c r="O4" s="600"/>
      <c r="P4" s="600"/>
      <c r="Q4" s="600"/>
      <c r="R4" s="600"/>
      <c r="S4" s="600"/>
      <c r="T4" s="600"/>
      <c r="U4" s="600"/>
      <c r="V4" s="600"/>
      <c r="W4" s="600"/>
      <c r="X4" s="600"/>
    </row>
    <row r="5" spans="2:24" ht="15" thickBot="1" x14ac:dyDescent="0.4">
      <c r="G5" s="600"/>
      <c r="H5" s="600"/>
      <c r="I5" s="600"/>
      <c r="J5" s="600"/>
      <c r="K5" s="600"/>
      <c r="L5" s="600"/>
      <c r="M5" s="601"/>
      <c r="N5" s="601"/>
      <c r="O5" s="600"/>
      <c r="P5" s="600"/>
      <c r="Q5" s="600"/>
      <c r="R5" s="600"/>
      <c r="S5" s="600"/>
      <c r="T5" s="600"/>
      <c r="U5" s="600"/>
      <c r="V5" s="600"/>
      <c r="W5" s="600"/>
      <c r="X5" s="600"/>
    </row>
    <row r="6" spans="2:24" x14ac:dyDescent="0.35">
      <c r="B6" s="929" t="s">
        <v>256</v>
      </c>
      <c r="C6" s="932"/>
      <c r="D6" s="930"/>
      <c r="G6" s="600"/>
      <c r="H6" s="600"/>
      <c r="I6" s="600"/>
      <c r="J6" s="600"/>
      <c r="K6" s="600"/>
      <c r="L6" s="600"/>
      <c r="M6" s="601"/>
      <c r="N6" s="601"/>
      <c r="O6" s="600"/>
      <c r="P6" s="600"/>
      <c r="Q6" s="600"/>
      <c r="R6" s="600"/>
      <c r="S6" s="600"/>
      <c r="T6" s="600"/>
      <c r="U6" s="600"/>
      <c r="V6" s="600"/>
      <c r="W6" s="600"/>
      <c r="X6" s="600"/>
    </row>
    <row r="7" spans="2:24" x14ac:dyDescent="0.35">
      <c r="B7" s="264" t="s">
        <v>273</v>
      </c>
      <c r="C7" s="38"/>
      <c r="D7" s="48">
        <v>50000</v>
      </c>
      <c r="G7" s="600"/>
      <c r="H7" s="600"/>
      <c r="I7" s="600"/>
      <c r="J7" s="600"/>
      <c r="K7" s="600"/>
      <c r="L7" s="600"/>
      <c r="M7" s="601"/>
      <c r="N7" s="601"/>
      <c r="O7" s="600"/>
      <c r="P7" s="600"/>
      <c r="Q7" s="600"/>
      <c r="R7" s="600"/>
      <c r="S7" s="600"/>
      <c r="T7" s="600"/>
      <c r="U7" s="600"/>
      <c r="V7" s="600"/>
      <c r="W7" s="600"/>
      <c r="X7" s="600"/>
    </row>
    <row r="8" spans="2:24" x14ac:dyDescent="0.35">
      <c r="B8" s="29" t="s">
        <v>149</v>
      </c>
      <c r="C8" s="38"/>
      <c r="D8" s="236">
        <v>0.13200000000000001</v>
      </c>
      <c r="G8" s="600"/>
      <c r="H8" s="600"/>
      <c r="I8" s="600"/>
      <c r="J8" s="600"/>
      <c r="K8" s="600"/>
      <c r="L8" s="600"/>
      <c r="M8" s="601"/>
      <c r="N8" s="601"/>
      <c r="O8" s="600"/>
      <c r="P8" s="600"/>
      <c r="Q8" s="600"/>
      <c r="R8" s="600"/>
      <c r="S8" s="600"/>
      <c r="T8" s="600"/>
      <c r="U8" s="600"/>
      <c r="V8" s="600"/>
      <c r="W8" s="600"/>
      <c r="X8" s="600"/>
    </row>
    <row r="9" spans="2:24" x14ac:dyDescent="0.35">
      <c r="B9" s="264" t="s">
        <v>565</v>
      </c>
      <c r="C9" s="38"/>
      <c r="D9" s="50">
        <v>360</v>
      </c>
      <c r="G9" s="600"/>
      <c r="H9" s="600"/>
      <c r="I9" s="600"/>
      <c r="J9" s="600"/>
      <c r="K9" s="600"/>
      <c r="L9" s="600"/>
      <c r="M9" s="601"/>
      <c r="N9" s="601"/>
      <c r="O9" s="600"/>
      <c r="P9" s="600"/>
      <c r="Q9" s="600"/>
      <c r="R9" s="600"/>
      <c r="S9" s="600"/>
      <c r="T9" s="600"/>
      <c r="U9" s="600"/>
      <c r="V9" s="600"/>
      <c r="W9" s="600"/>
      <c r="X9" s="600"/>
    </row>
    <row r="10" spans="2:24" ht="15" thickBot="1" x14ac:dyDescent="0.4">
      <c r="B10" s="265" t="s">
        <v>566</v>
      </c>
      <c r="C10" s="42"/>
      <c r="D10" s="102">
        <v>30000</v>
      </c>
      <c r="G10" s="600"/>
      <c r="H10" s="600"/>
      <c r="I10" s="600"/>
      <c r="J10" s="600"/>
      <c r="K10" s="600"/>
      <c r="L10" s="600"/>
      <c r="M10" s="601"/>
      <c r="N10" s="601"/>
      <c r="O10" s="600"/>
      <c r="P10" s="600"/>
      <c r="Q10" s="600"/>
      <c r="R10" s="600"/>
      <c r="S10" s="600"/>
      <c r="T10" s="600"/>
      <c r="U10" s="600"/>
      <c r="V10" s="600"/>
      <c r="W10" s="600"/>
      <c r="X10" s="600"/>
    </row>
    <row r="11" spans="2:24" ht="15" thickBot="1" x14ac:dyDescent="0.4">
      <c r="B11" s="276"/>
      <c r="G11" s="600"/>
      <c r="H11" s="600"/>
      <c r="I11" s="600"/>
      <c r="J11" s="600"/>
      <c r="K11" s="600"/>
      <c r="L11" s="600"/>
      <c r="M11" s="601"/>
      <c r="N11" s="601"/>
      <c r="O11" s="600"/>
      <c r="P11" s="600"/>
      <c r="Q11" s="600"/>
      <c r="R11" s="600"/>
      <c r="S11" s="600"/>
      <c r="T11" s="600"/>
      <c r="U11" s="600"/>
      <c r="V11" s="600"/>
      <c r="W11" s="600"/>
      <c r="X11" s="600"/>
    </row>
    <row r="12" spans="2:24" x14ac:dyDescent="0.35">
      <c r="B12" s="929" t="s">
        <v>252</v>
      </c>
      <c r="C12" s="932"/>
      <c r="D12" s="930"/>
      <c r="G12" s="600"/>
      <c r="H12" s="600"/>
      <c r="I12" s="600"/>
      <c r="J12" s="600"/>
      <c r="K12" s="600"/>
      <c r="L12" s="600"/>
      <c r="M12" s="601"/>
      <c r="N12" s="601"/>
      <c r="O12" s="600"/>
      <c r="P12" s="600"/>
      <c r="Q12" s="600"/>
      <c r="R12" s="600"/>
      <c r="S12" s="600"/>
      <c r="T12" s="600"/>
      <c r="U12" s="600"/>
      <c r="V12" s="600"/>
      <c r="W12" s="600"/>
      <c r="X12" s="600"/>
    </row>
    <row r="13" spans="2:24" x14ac:dyDescent="0.35">
      <c r="B13" s="264" t="s">
        <v>719</v>
      </c>
      <c r="C13" s="38"/>
      <c r="D13" s="518">
        <f>D9/D7*1000</f>
        <v>7.2</v>
      </c>
      <c r="G13" s="600"/>
      <c r="H13" s="600"/>
      <c r="I13" s="600"/>
      <c r="J13" s="600"/>
      <c r="K13" s="600"/>
      <c r="L13" s="600"/>
      <c r="M13" s="601"/>
      <c r="N13" s="601"/>
      <c r="O13" s="600"/>
      <c r="P13" s="600"/>
      <c r="Q13" s="600"/>
      <c r="R13" s="600"/>
      <c r="S13" s="600"/>
      <c r="T13" s="600"/>
      <c r="U13" s="600"/>
      <c r="V13" s="600"/>
      <c r="W13" s="600"/>
      <c r="X13" s="600"/>
    </row>
    <row r="14" spans="2:24" x14ac:dyDescent="0.35">
      <c r="B14" s="264" t="s">
        <v>808</v>
      </c>
      <c r="C14" s="38"/>
      <c r="D14" s="519">
        <f>ROUND((D9*D10), -5)</f>
        <v>10800000</v>
      </c>
      <c r="G14" s="600"/>
      <c r="H14" s="600"/>
      <c r="I14" s="600"/>
      <c r="J14" s="600"/>
      <c r="K14" s="600"/>
      <c r="L14" s="600"/>
      <c r="M14" s="601"/>
      <c r="N14" s="601"/>
      <c r="O14" s="600"/>
      <c r="P14" s="600"/>
      <c r="Q14" s="600"/>
      <c r="R14" s="600"/>
      <c r="S14" s="600"/>
      <c r="T14" s="600"/>
      <c r="U14" s="600"/>
      <c r="V14" s="600"/>
      <c r="W14" s="600"/>
      <c r="X14" s="600"/>
    </row>
    <row r="15" spans="2:24" s="115" customFormat="1" ht="43.5" customHeight="1" x14ac:dyDescent="0.35">
      <c r="B15" s="192"/>
      <c r="C15" s="509" t="s">
        <v>802</v>
      </c>
      <c r="D15" s="509" t="s">
        <v>793</v>
      </c>
      <c r="G15" s="649"/>
      <c r="H15" s="649"/>
      <c r="I15" s="649"/>
      <c r="J15" s="649"/>
      <c r="K15" s="649"/>
      <c r="L15" s="649"/>
      <c r="M15" s="651"/>
      <c r="N15" s="651"/>
      <c r="O15" s="649"/>
      <c r="P15" s="649"/>
      <c r="Q15" s="649"/>
      <c r="R15" s="649"/>
      <c r="S15" s="649"/>
      <c r="T15" s="649"/>
      <c r="U15" s="649"/>
      <c r="V15" s="649"/>
      <c r="W15" s="649"/>
      <c r="X15" s="649"/>
    </row>
    <row r="16" spans="2:24" x14ac:dyDescent="0.35">
      <c r="B16" s="277" t="s">
        <v>1073</v>
      </c>
      <c r="C16" s="520">
        <f>6.5*($D$8/0.132)</f>
        <v>6.5</v>
      </c>
      <c r="D16" s="521">
        <f>5.03*(D8/0.132)</f>
        <v>5.03</v>
      </c>
      <c r="G16" s="600"/>
      <c r="H16" s="600"/>
      <c r="I16" s="600"/>
      <c r="J16" s="600"/>
      <c r="K16" s="600"/>
      <c r="L16" s="600"/>
      <c r="M16" s="601"/>
      <c r="N16" s="601"/>
      <c r="O16" s="600"/>
      <c r="P16" s="600"/>
      <c r="Q16" s="600"/>
      <c r="R16" s="600"/>
      <c r="S16" s="600"/>
      <c r="T16" s="600"/>
      <c r="U16" s="600"/>
      <c r="V16" s="600"/>
      <c r="W16" s="600"/>
      <c r="X16" s="600"/>
    </row>
    <row r="17" spans="1:24" ht="30.75" customHeight="1" thickBot="1" x14ac:dyDescent="0.4">
      <c r="B17" s="297" t="s">
        <v>1072</v>
      </c>
      <c r="C17" s="522">
        <f>ROUND((($D$10*C16)/1000)*$D$7, -5)</f>
        <v>9800000</v>
      </c>
      <c r="D17" s="523">
        <f>ROUND((($D$10*D16)/1000)*$D$7, -5)</f>
        <v>7500000</v>
      </c>
      <c r="G17" s="600"/>
      <c r="H17" s="600"/>
      <c r="I17" s="600"/>
      <c r="J17" s="600"/>
      <c r="K17" s="600"/>
      <c r="L17" s="600"/>
      <c r="M17" s="601"/>
      <c r="N17" s="601"/>
      <c r="O17" s="600"/>
      <c r="P17" s="600"/>
      <c r="Q17" s="600"/>
      <c r="R17" s="600"/>
      <c r="S17" s="600"/>
      <c r="T17" s="600"/>
      <c r="U17" s="600"/>
      <c r="V17" s="600"/>
      <c r="W17" s="600"/>
      <c r="X17" s="600"/>
    </row>
    <row r="18" spans="1:24" ht="15" thickBot="1" x14ac:dyDescent="0.4">
      <c r="A18" s="33"/>
      <c r="B18" s="688"/>
      <c r="C18" s="33"/>
      <c r="D18" s="33"/>
      <c r="G18" s="600"/>
      <c r="H18" s="600"/>
      <c r="I18" s="600"/>
      <c r="J18" s="600"/>
      <c r="K18" s="600"/>
      <c r="L18" s="600"/>
      <c r="M18" s="601"/>
      <c r="N18" s="601"/>
      <c r="O18" s="600"/>
      <c r="P18" s="600"/>
      <c r="Q18" s="600"/>
      <c r="R18" s="600"/>
      <c r="S18" s="600"/>
      <c r="T18" s="600"/>
      <c r="U18" s="600"/>
      <c r="V18" s="600"/>
      <c r="W18" s="600"/>
      <c r="X18" s="600"/>
    </row>
    <row r="19" spans="1:24" x14ac:dyDescent="0.35">
      <c r="A19" s="33"/>
      <c r="B19" s="938" t="s">
        <v>506</v>
      </c>
      <c r="C19" s="939"/>
      <c r="D19" s="940"/>
      <c r="G19" s="600"/>
      <c r="H19" s="600"/>
      <c r="I19" s="600"/>
      <c r="J19" s="600"/>
      <c r="K19" s="600"/>
      <c r="L19" s="600"/>
      <c r="M19" s="601"/>
      <c r="N19" s="601"/>
      <c r="O19" s="600"/>
      <c r="P19" s="600"/>
      <c r="Q19" s="600"/>
      <c r="R19" s="600"/>
      <c r="S19" s="600"/>
      <c r="T19" s="600"/>
      <c r="U19" s="600"/>
      <c r="V19" s="600"/>
      <c r="W19" s="600"/>
      <c r="X19" s="600"/>
    </row>
    <row r="20" spans="1:24" ht="15" thickBot="1" x14ac:dyDescent="0.4">
      <c r="A20" s="33"/>
      <c r="B20" s="54" t="s">
        <v>1066</v>
      </c>
      <c r="C20" s="524">
        <f>IF($D$14-C17&lt;0, 0, $D$14-C17)</f>
        <v>1000000</v>
      </c>
      <c r="D20" s="507">
        <f>IF($D$14-D17&lt;0, 0, $D$14-D17)</f>
        <v>3300000</v>
      </c>
      <c r="G20" s="600"/>
      <c r="H20" s="600"/>
      <c r="I20" s="600"/>
      <c r="J20" s="600"/>
      <c r="K20" s="600"/>
      <c r="L20" s="600"/>
      <c r="M20" s="601"/>
      <c r="N20" s="601"/>
      <c r="O20" s="600"/>
      <c r="P20" s="600"/>
      <c r="Q20" s="600"/>
      <c r="R20" s="600"/>
      <c r="S20" s="600"/>
      <c r="T20" s="600"/>
      <c r="U20" s="600"/>
      <c r="V20" s="600"/>
      <c r="W20" s="600"/>
      <c r="X20" s="600"/>
    </row>
    <row r="21" spans="1:24" x14ac:dyDescent="0.35">
      <c r="A21" s="33"/>
      <c r="B21" s="33"/>
      <c r="C21" s="33"/>
      <c r="D21" s="33"/>
      <c r="G21" s="600"/>
      <c r="H21" s="600"/>
      <c r="I21" s="600"/>
      <c r="J21" s="600"/>
      <c r="K21" s="600"/>
      <c r="L21" s="600"/>
      <c r="M21" s="601"/>
      <c r="N21" s="601"/>
      <c r="O21" s="600"/>
      <c r="P21" s="600"/>
      <c r="Q21" s="600"/>
      <c r="R21" s="600"/>
      <c r="S21" s="600"/>
      <c r="T21" s="600"/>
      <c r="U21" s="600"/>
      <c r="V21" s="600"/>
      <c r="W21" s="600"/>
      <c r="X21" s="600"/>
    </row>
    <row r="22" spans="1:24" x14ac:dyDescent="0.35">
      <c r="A22" s="33"/>
      <c r="B22" s="689" t="s">
        <v>1003</v>
      </c>
      <c r="C22" s="33"/>
      <c r="D22" s="33"/>
      <c r="G22" s="600"/>
      <c r="H22" s="600"/>
      <c r="I22" s="600"/>
      <c r="J22" s="600"/>
      <c r="K22" s="600"/>
      <c r="L22" s="600"/>
      <c r="M22" s="601"/>
      <c r="N22" s="601"/>
      <c r="O22" s="600"/>
      <c r="P22" s="600"/>
      <c r="Q22" s="600"/>
      <c r="R22" s="600"/>
      <c r="S22" s="600"/>
      <c r="T22" s="600"/>
      <c r="U22" s="600"/>
      <c r="V22" s="600"/>
      <c r="W22" s="600"/>
      <c r="X22" s="600"/>
    </row>
    <row r="23" spans="1:24" ht="42" customHeight="1" x14ac:dyDescent="0.35">
      <c r="A23" s="33"/>
      <c r="B23" s="941" t="s">
        <v>933</v>
      </c>
      <c r="C23" s="941"/>
      <c r="D23" s="941"/>
      <c r="G23" s="600"/>
      <c r="H23" s="600"/>
      <c r="I23" s="600"/>
      <c r="J23" s="600"/>
      <c r="K23" s="600"/>
      <c r="L23" s="600"/>
      <c r="M23" s="601"/>
      <c r="N23" s="601"/>
      <c r="O23" s="600"/>
      <c r="P23" s="600"/>
      <c r="Q23" s="600"/>
      <c r="R23" s="600"/>
      <c r="S23" s="600"/>
      <c r="T23" s="600"/>
      <c r="U23" s="600"/>
      <c r="V23" s="600"/>
      <c r="W23" s="600"/>
      <c r="X23" s="600"/>
    </row>
    <row r="24" spans="1:24" x14ac:dyDescent="0.35">
      <c r="A24" s="33"/>
      <c r="B24" s="33"/>
      <c r="C24" s="33"/>
      <c r="D24" s="33"/>
      <c r="G24" s="600"/>
      <c r="H24" s="600"/>
      <c r="I24" s="600"/>
      <c r="J24" s="600"/>
      <c r="K24" s="600"/>
      <c r="L24" s="600"/>
      <c r="M24" s="601"/>
      <c r="N24" s="601"/>
      <c r="O24" s="600"/>
      <c r="P24" s="600"/>
      <c r="Q24" s="600"/>
      <c r="R24" s="600"/>
      <c r="S24" s="600"/>
      <c r="T24" s="600"/>
      <c r="U24" s="600"/>
      <c r="V24" s="600"/>
      <c r="W24" s="600"/>
      <c r="X24" s="600"/>
    </row>
    <row r="25" spans="1:24" x14ac:dyDescent="0.35">
      <c r="A25" s="33"/>
      <c r="B25" s="33"/>
      <c r="C25" s="33"/>
      <c r="D25" s="33"/>
      <c r="G25" s="600"/>
      <c r="H25" s="600"/>
      <c r="I25" s="600"/>
      <c r="J25" s="600"/>
      <c r="K25" s="600"/>
      <c r="L25" s="600"/>
      <c r="M25" s="601"/>
      <c r="N25" s="601"/>
      <c r="O25" s="600"/>
      <c r="P25" s="600"/>
      <c r="Q25" s="600"/>
      <c r="R25" s="600"/>
      <c r="S25" s="600"/>
      <c r="T25" s="600"/>
      <c r="U25" s="600"/>
      <c r="V25" s="600"/>
      <c r="W25" s="600"/>
      <c r="X25" s="600"/>
    </row>
    <row r="26" spans="1:24" x14ac:dyDescent="0.35">
      <c r="A26" s="600"/>
      <c r="B26" s="600"/>
      <c r="C26" s="600"/>
      <c r="D26" s="600"/>
      <c r="E26" s="600"/>
      <c r="F26" s="600"/>
      <c r="G26" s="600"/>
      <c r="H26" s="600"/>
      <c r="I26" s="600"/>
      <c r="J26" s="600"/>
      <c r="K26" s="600"/>
      <c r="L26" s="600"/>
      <c r="M26" s="601"/>
      <c r="N26" s="601"/>
      <c r="O26" s="600"/>
      <c r="P26" s="600"/>
      <c r="Q26" s="600"/>
      <c r="R26" s="600"/>
      <c r="S26" s="600"/>
      <c r="T26" s="600"/>
      <c r="U26" s="600"/>
      <c r="V26" s="600"/>
      <c r="W26" s="600"/>
      <c r="X26" s="600"/>
    </row>
    <row r="27" spans="1:24" x14ac:dyDescent="0.35">
      <c r="A27" s="600"/>
      <c r="B27" s="600"/>
      <c r="C27" s="600"/>
      <c r="D27" s="600"/>
      <c r="E27" s="600"/>
      <c r="F27" s="600"/>
      <c r="G27" s="600"/>
      <c r="H27" s="600"/>
      <c r="I27" s="600"/>
      <c r="J27" s="600"/>
      <c r="K27" s="600"/>
      <c r="L27" s="600"/>
      <c r="M27" s="601"/>
      <c r="N27" s="601"/>
      <c r="O27" s="600"/>
      <c r="P27" s="600"/>
      <c r="Q27" s="600"/>
      <c r="R27" s="600"/>
      <c r="S27" s="600"/>
      <c r="T27" s="600"/>
      <c r="U27" s="600"/>
      <c r="V27" s="600"/>
      <c r="W27" s="600"/>
      <c r="X27" s="600"/>
    </row>
    <row r="28" spans="1:24" x14ac:dyDescent="0.35">
      <c r="A28" s="600"/>
      <c r="B28" s="600"/>
      <c r="C28" s="600"/>
      <c r="D28" s="600"/>
      <c r="E28" s="600"/>
      <c r="F28" s="600"/>
      <c r="G28" s="600"/>
      <c r="H28" s="600"/>
      <c r="I28" s="600"/>
      <c r="J28" s="600"/>
      <c r="K28" s="600"/>
      <c r="L28" s="600"/>
      <c r="M28" s="601"/>
      <c r="N28" s="601"/>
      <c r="O28" s="600"/>
      <c r="P28" s="600"/>
      <c r="Q28" s="600"/>
      <c r="R28" s="600"/>
      <c r="S28" s="600"/>
      <c r="T28" s="600"/>
      <c r="U28" s="600"/>
      <c r="V28" s="600"/>
      <c r="W28" s="600"/>
      <c r="X28" s="600"/>
    </row>
    <row r="29" spans="1:24" x14ac:dyDescent="0.35">
      <c r="A29" s="600"/>
      <c r="B29" s="600"/>
      <c r="C29" s="600"/>
      <c r="D29" s="600"/>
      <c r="E29" s="600"/>
      <c r="F29" s="600"/>
      <c r="G29" s="600"/>
      <c r="H29" s="600"/>
      <c r="I29" s="600"/>
      <c r="J29" s="600"/>
      <c r="K29" s="600"/>
      <c r="L29" s="600"/>
      <c r="M29" s="601"/>
      <c r="N29" s="601"/>
      <c r="O29" s="600"/>
      <c r="P29" s="600"/>
      <c r="Q29" s="600"/>
      <c r="R29" s="600"/>
      <c r="S29" s="600"/>
      <c r="T29" s="600"/>
      <c r="U29" s="600"/>
      <c r="V29" s="600"/>
      <c r="W29" s="600"/>
      <c r="X29" s="600"/>
    </row>
    <row r="30" spans="1:24" x14ac:dyDescent="0.35">
      <c r="A30" s="600"/>
      <c r="B30" s="600"/>
      <c r="C30" s="600"/>
      <c r="D30" s="600"/>
      <c r="E30" s="600"/>
      <c r="F30" s="600"/>
      <c r="G30" s="600"/>
      <c r="H30" s="600"/>
      <c r="I30" s="600"/>
      <c r="J30" s="600"/>
      <c r="K30" s="600"/>
      <c r="L30" s="600"/>
      <c r="M30" s="601"/>
      <c r="N30" s="601"/>
      <c r="O30" s="600"/>
      <c r="P30" s="600"/>
      <c r="Q30" s="600"/>
      <c r="R30" s="600"/>
      <c r="S30" s="600"/>
      <c r="T30" s="600"/>
      <c r="U30" s="600"/>
      <c r="V30" s="600"/>
      <c r="W30" s="600"/>
      <c r="X30" s="600"/>
    </row>
    <row r="31" spans="1:24" x14ac:dyDescent="0.35">
      <c r="A31" s="600"/>
      <c r="B31" s="600"/>
      <c r="C31" s="600"/>
      <c r="D31" s="600"/>
      <c r="E31" s="600"/>
      <c r="F31" s="600"/>
      <c r="G31" s="600"/>
      <c r="H31" s="600"/>
      <c r="I31" s="600"/>
      <c r="J31" s="600"/>
      <c r="K31" s="600"/>
      <c r="L31" s="600"/>
      <c r="M31" s="601"/>
      <c r="N31" s="601"/>
      <c r="O31" s="600"/>
      <c r="P31" s="600"/>
      <c r="Q31" s="600"/>
      <c r="R31" s="600"/>
      <c r="S31" s="600"/>
      <c r="T31" s="600"/>
      <c r="U31" s="600"/>
      <c r="V31" s="600"/>
      <c r="W31" s="600"/>
      <c r="X31" s="600"/>
    </row>
    <row r="32" spans="1:24" x14ac:dyDescent="0.35">
      <c r="A32" s="600"/>
      <c r="B32" s="600"/>
      <c r="C32" s="600"/>
      <c r="D32" s="600"/>
      <c r="E32" s="600"/>
      <c r="F32" s="600"/>
      <c r="G32" s="600"/>
      <c r="H32" s="600"/>
      <c r="I32" s="600"/>
      <c r="J32" s="600"/>
      <c r="K32" s="600"/>
      <c r="L32" s="600"/>
      <c r="M32" s="601"/>
      <c r="N32" s="601"/>
      <c r="O32" s="600"/>
      <c r="P32" s="600"/>
      <c r="Q32" s="600"/>
      <c r="R32" s="600"/>
      <c r="S32" s="600"/>
      <c r="T32" s="600"/>
      <c r="U32" s="600"/>
      <c r="V32" s="600"/>
      <c r="W32" s="600"/>
      <c r="X32" s="600"/>
    </row>
    <row r="33" spans="1:24" x14ac:dyDescent="0.35">
      <c r="A33" s="600"/>
      <c r="B33" s="600"/>
      <c r="C33" s="600"/>
      <c r="D33" s="600"/>
      <c r="E33" s="600"/>
      <c r="F33" s="600"/>
      <c r="G33" s="600"/>
      <c r="H33" s="600"/>
      <c r="I33" s="600"/>
      <c r="J33" s="600"/>
      <c r="K33" s="600"/>
      <c r="L33" s="600"/>
      <c r="M33" s="601"/>
      <c r="N33" s="601"/>
      <c r="O33" s="600"/>
      <c r="P33" s="600"/>
      <c r="Q33" s="600"/>
      <c r="R33" s="600"/>
      <c r="S33" s="600"/>
      <c r="T33" s="600"/>
      <c r="U33" s="600"/>
      <c r="V33" s="600"/>
      <c r="W33" s="600"/>
      <c r="X33" s="600"/>
    </row>
    <row r="34" spans="1:24" x14ac:dyDescent="0.35">
      <c r="A34" s="600"/>
      <c r="B34" s="600"/>
      <c r="C34" s="600"/>
      <c r="D34" s="600"/>
      <c r="E34" s="600"/>
      <c r="F34" s="600"/>
      <c r="G34" s="600"/>
      <c r="H34" s="600"/>
      <c r="I34" s="600"/>
      <c r="J34" s="600"/>
      <c r="K34" s="600"/>
      <c r="L34" s="600"/>
      <c r="M34" s="601"/>
      <c r="N34" s="601"/>
      <c r="O34" s="600"/>
      <c r="P34" s="600"/>
      <c r="Q34" s="600"/>
      <c r="R34" s="600"/>
      <c r="S34" s="600"/>
      <c r="T34" s="600"/>
      <c r="U34" s="600"/>
      <c r="V34" s="600"/>
      <c r="W34" s="600"/>
      <c r="X34" s="600"/>
    </row>
    <row r="35" spans="1:24" x14ac:dyDescent="0.35">
      <c r="A35" s="600"/>
      <c r="B35" s="600"/>
      <c r="C35" s="600"/>
      <c r="D35" s="600"/>
      <c r="E35" s="600"/>
      <c r="F35" s="600"/>
      <c r="G35" s="600"/>
      <c r="H35" s="600"/>
      <c r="I35" s="600"/>
      <c r="J35" s="600"/>
      <c r="K35" s="600"/>
      <c r="L35" s="600"/>
      <c r="M35" s="601"/>
      <c r="N35" s="601"/>
      <c r="O35" s="600"/>
      <c r="P35" s="600"/>
      <c r="Q35" s="600"/>
      <c r="R35" s="600"/>
      <c r="S35" s="600"/>
      <c r="T35" s="600"/>
      <c r="U35" s="600"/>
      <c r="V35" s="600"/>
      <c r="W35" s="600"/>
      <c r="X35" s="600"/>
    </row>
    <row r="36" spans="1:24" x14ac:dyDescent="0.35">
      <c r="A36" s="600"/>
      <c r="B36" s="600"/>
      <c r="C36" s="600"/>
      <c r="D36" s="600"/>
      <c r="E36" s="600"/>
      <c r="F36" s="600"/>
      <c r="G36" s="600"/>
      <c r="H36" s="600"/>
      <c r="I36" s="600"/>
      <c r="J36" s="600"/>
      <c r="K36" s="600"/>
      <c r="L36" s="600"/>
      <c r="M36" s="601"/>
      <c r="N36" s="601"/>
      <c r="O36" s="600"/>
      <c r="P36" s="600"/>
      <c r="Q36" s="600"/>
      <c r="R36" s="600"/>
      <c r="S36" s="600"/>
      <c r="T36" s="600"/>
      <c r="U36" s="600"/>
      <c r="V36" s="600"/>
      <c r="W36" s="600"/>
      <c r="X36" s="600"/>
    </row>
    <row r="37" spans="1:24" x14ac:dyDescent="0.35">
      <c r="A37" s="600"/>
      <c r="B37" s="600"/>
      <c r="C37" s="600"/>
      <c r="D37" s="600"/>
      <c r="E37" s="600"/>
      <c r="F37" s="600"/>
      <c r="G37" s="600"/>
      <c r="H37" s="600"/>
      <c r="I37" s="600"/>
      <c r="J37" s="600"/>
      <c r="K37" s="600"/>
      <c r="L37" s="600"/>
      <c r="M37" s="601"/>
      <c r="N37" s="601"/>
      <c r="O37" s="600"/>
      <c r="P37" s="600"/>
      <c r="Q37" s="600"/>
      <c r="R37" s="600"/>
      <c r="S37" s="600"/>
      <c r="T37" s="600"/>
      <c r="U37" s="600"/>
      <c r="V37" s="600"/>
      <c r="W37" s="600"/>
      <c r="X37" s="600"/>
    </row>
    <row r="38" spans="1:24" x14ac:dyDescent="0.35">
      <c r="A38" s="600"/>
      <c r="B38" s="600"/>
      <c r="C38" s="600"/>
      <c r="D38" s="600"/>
      <c r="E38" s="600"/>
      <c r="F38" s="600"/>
      <c r="G38" s="600"/>
      <c r="H38" s="600"/>
      <c r="I38" s="600"/>
      <c r="J38" s="600"/>
      <c r="K38" s="600"/>
      <c r="L38" s="600"/>
      <c r="M38" s="601"/>
      <c r="N38" s="601"/>
      <c r="O38" s="600"/>
      <c r="P38" s="600"/>
      <c r="Q38" s="600"/>
      <c r="R38" s="600"/>
      <c r="S38" s="600"/>
      <c r="T38" s="600"/>
      <c r="U38" s="600"/>
      <c r="V38" s="600"/>
      <c r="W38" s="600"/>
      <c r="X38" s="600"/>
    </row>
    <row r="39" spans="1:24" x14ac:dyDescent="0.35">
      <c r="A39" s="600"/>
      <c r="B39" s="600"/>
      <c r="C39" s="600"/>
      <c r="D39" s="600"/>
      <c r="E39" s="600"/>
      <c r="F39" s="600"/>
      <c r="G39" s="600"/>
      <c r="H39" s="600"/>
      <c r="I39" s="600"/>
      <c r="J39" s="600"/>
      <c r="K39" s="600"/>
      <c r="L39" s="600"/>
      <c r="M39" s="601"/>
      <c r="N39" s="601"/>
      <c r="O39" s="600"/>
      <c r="P39" s="600"/>
      <c r="Q39" s="600"/>
      <c r="R39" s="600"/>
      <c r="S39" s="600"/>
      <c r="T39" s="600"/>
      <c r="U39" s="600"/>
      <c r="V39" s="600"/>
      <c r="W39" s="600"/>
      <c r="X39" s="600"/>
    </row>
    <row r="40" spans="1:24"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row>
  </sheetData>
  <mergeCells count="6">
    <mergeCell ref="B19:D19"/>
    <mergeCell ref="B12:D12"/>
    <mergeCell ref="B23:D23"/>
    <mergeCell ref="B3:D3"/>
    <mergeCell ref="B4:D4"/>
    <mergeCell ref="B6:D6"/>
  </mergeCells>
  <pageMargins left="0.25" right="0.25" top="0.75" bottom="0.75" header="0.3" footer="0.3"/>
  <pageSetup scale="90"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2">
    <tabColor theme="6" tint="0.59999389629810485"/>
    <pageSetUpPr fitToPage="1"/>
  </sheetPr>
  <dimension ref="A1:X76"/>
  <sheetViews>
    <sheetView showGridLines="0" topLeftCell="B1" zoomScale="80" zoomScaleNormal="80" zoomScaleSheetLayoutView="100" workbookViewId="0">
      <selection activeCell="U42" sqref="U42"/>
    </sheetView>
  </sheetViews>
  <sheetFormatPr defaultColWidth="9.08984375" defaultRowHeight="14.5" x14ac:dyDescent="0.35"/>
  <cols>
    <col min="1" max="1" width="3.36328125" style="22" customWidth="1"/>
    <col min="2" max="2" width="97.6328125" style="22" customWidth="1"/>
    <col min="3" max="3" width="15.453125" style="22" customWidth="1"/>
    <col min="4" max="4" width="3.90625" style="22" customWidth="1"/>
    <col min="5" max="5" width="18.08984375" style="22" hidden="1" customWidth="1"/>
    <col min="6" max="6" width="13.08984375" style="22" hidden="1" customWidth="1"/>
    <col min="7" max="16384" width="9.08984375" style="22"/>
  </cols>
  <sheetData>
    <row r="1" spans="2:24" ht="18.5" x14ac:dyDescent="0.45">
      <c r="B1" s="23" t="s">
        <v>80</v>
      </c>
      <c r="C1" s="4">
        <v>9</v>
      </c>
      <c r="G1" s="600"/>
      <c r="H1" s="600"/>
      <c r="I1" s="600"/>
      <c r="J1" s="600"/>
      <c r="K1" s="600"/>
      <c r="L1" s="600"/>
      <c r="M1" s="600"/>
      <c r="N1" s="600"/>
      <c r="O1" s="600"/>
      <c r="P1" s="600"/>
      <c r="Q1" s="600"/>
      <c r="R1" s="600"/>
      <c r="S1" s="600"/>
      <c r="T1" s="600"/>
      <c r="U1" s="600"/>
      <c r="V1" s="600"/>
      <c r="W1" s="600"/>
      <c r="X1" s="600"/>
    </row>
    <row r="2" spans="2:24" ht="33" customHeight="1" x14ac:dyDescent="0.35">
      <c r="B2" s="942" t="s">
        <v>729</v>
      </c>
      <c r="C2" s="942"/>
      <c r="E2" s="943" t="s">
        <v>261</v>
      </c>
      <c r="F2" s="943"/>
      <c r="G2" s="600"/>
      <c r="H2" s="600"/>
      <c r="I2" s="600"/>
      <c r="J2" s="600"/>
      <c r="K2" s="600"/>
      <c r="L2" s="600"/>
      <c r="M2" s="600"/>
      <c r="N2" s="600"/>
      <c r="O2" s="600"/>
      <c r="P2" s="600"/>
      <c r="Q2" s="600"/>
      <c r="R2" s="600"/>
      <c r="S2" s="600"/>
      <c r="T2" s="600"/>
      <c r="U2" s="600"/>
      <c r="V2" s="600"/>
      <c r="W2" s="600"/>
      <c r="X2" s="600"/>
    </row>
    <row r="3" spans="2:24" ht="33" customHeight="1" x14ac:dyDescent="0.35">
      <c r="B3" s="805" t="s">
        <v>999</v>
      </c>
      <c r="C3" s="805"/>
      <c r="D3" s="805"/>
      <c r="E3" s="27" t="s">
        <v>239</v>
      </c>
      <c r="F3" s="28">
        <v>0</v>
      </c>
      <c r="G3" s="600"/>
      <c r="H3" s="600"/>
      <c r="I3" s="600"/>
      <c r="J3" s="600"/>
      <c r="K3" s="600"/>
      <c r="L3" s="600"/>
      <c r="M3" s="600"/>
      <c r="N3" s="600"/>
      <c r="O3" s="600"/>
      <c r="P3" s="600"/>
      <c r="Q3" s="600"/>
      <c r="R3" s="600"/>
      <c r="S3" s="600"/>
      <c r="T3" s="600"/>
      <c r="U3" s="600"/>
      <c r="V3" s="600"/>
      <c r="W3" s="600"/>
      <c r="X3" s="600"/>
    </row>
    <row r="4" spans="2:24" ht="26.25" customHeight="1" x14ac:dyDescent="0.35">
      <c r="B4" s="804" t="s">
        <v>1067</v>
      </c>
      <c r="C4" s="804"/>
      <c r="E4" s="27" t="s">
        <v>238</v>
      </c>
      <c r="F4" s="28">
        <v>0.05</v>
      </c>
      <c r="G4" s="600"/>
      <c r="H4" s="600"/>
      <c r="I4" s="600"/>
      <c r="J4" s="603"/>
      <c r="K4" s="603"/>
      <c r="L4" s="603"/>
      <c r="M4" s="615"/>
      <c r="N4" s="615"/>
      <c r="O4" s="601"/>
      <c r="P4" s="601"/>
      <c r="Q4" s="600"/>
      <c r="R4" s="600"/>
      <c r="S4" s="600"/>
      <c r="T4" s="600"/>
      <c r="U4" s="600"/>
      <c r="V4" s="600"/>
      <c r="W4" s="600"/>
      <c r="X4" s="600"/>
    </row>
    <row r="5" spans="2:24" ht="15" thickBot="1" x14ac:dyDescent="0.4">
      <c r="E5" s="27" t="s">
        <v>133</v>
      </c>
      <c r="F5" s="28">
        <v>0.1</v>
      </c>
      <c r="G5" s="600"/>
      <c r="H5" s="600"/>
      <c r="I5" s="600"/>
      <c r="J5" s="600"/>
      <c r="K5" s="600"/>
      <c r="L5" s="600"/>
      <c r="M5" s="601"/>
      <c r="N5" s="601"/>
      <c r="O5" s="601"/>
      <c r="P5" s="601"/>
      <c r="Q5" s="600"/>
      <c r="R5" s="600"/>
      <c r="S5" s="600"/>
      <c r="T5" s="600"/>
      <c r="U5" s="600"/>
      <c r="V5" s="600"/>
      <c r="W5" s="600"/>
      <c r="X5" s="600"/>
    </row>
    <row r="6" spans="2:24" x14ac:dyDescent="0.35">
      <c r="B6" s="929" t="s">
        <v>256</v>
      </c>
      <c r="C6" s="930"/>
      <c r="E6" s="27" t="s">
        <v>613</v>
      </c>
      <c r="F6" s="28">
        <v>0.15</v>
      </c>
      <c r="G6" s="600"/>
      <c r="H6" s="600"/>
      <c r="I6" s="600"/>
      <c r="J6" s="600"/>
      <c r="K6" s="600"/>
      <c r="L6" s="600"/>
      <c r="M6" s="601"/>
      <c r="N6" s="601"/>
      <c r="O6" s="601"/>
      <c r="P6" s="601"/>
      <c r="Q6" s="600"/>
      <c r="R6" s="600"/>
      <c r="S6" s="600"/>
      <c r="T6" s="600"/>
      <c r="U6" s="600"/>
      <c r="V6" s="600"/>
      <c r="W6" s="600"/>
      <c r="X6" s="600"/>
    </row>
    <row r="7" spans="2:24" x14ac:dyDescent="0.35">
      <c r="B7" s="29" t="s">
        <v>84</v>
      </c>
      <c r="C7" s="505">
        <f>'B9. Intervention'!E43</f>
        <v>0</v>
      </c>
      <c r="E7" s="27" t="s">
        <v>614</v>
      </c>
      <c r="F7" s="28">
        <v>0.2</v>
      </c>
      <c r="G7" s="600"/>
      <c r="H7" s="600"/>
      <c r="I7" s="600"/>
      <c r="J7" s="600"/>
      <c r="K7" s="600"/>
      <c r="L7" s="600"/>
      <c r="M7" s="601"/>
      <c r="N7" s="601"/>
      <c r="O7" s="601"/>
      <c r="P7" s="601"/>
      <c r="Q7" s="600"/>
      <c r="R7" s="600"/>
      <c r="S7" s="600"/>
      <c r="T7" s="600"/>
      <c r="U7" s="600"/>
      <c r="V7" s="600"/>
      <c r="W7" s="600"/>
      <c r="X7" s="600"/>
    </row>
    <row r="8" spans="2:24" x14ac:dyDescent="0.35">
      <c r="B8" s="29" t="s">
        <v>273</v>
      </c>
      <c r="C8" s="48">
        <v>50000</v>
      </c>
      <c r="E8" s="27" t="s">
        <v>615</v>
      </c>
      <c r="F8" s="28">
        <v>0.25</v>
      </c>
      <c r="G8" s="600"/>
      <c r="H8" s="600"/>
      <c r="I8" s="600"/>
      <c r="J8" s="600"/>
      <c r="K8" s="600"/>
      <c r="L8" s="600"/>
      <c r="M8" s="601"/>
      <c r="N8" s="601"/>
      <c r="O8" s="601"/>
      <c r="P8" s="601"/>
      <c r="Q8" s="600"/>
      <c r="R8" s="600"/>
      <c r="S8" s="600"/>
      <c r="T8" s="600"/>
      <c r="U8" s="600"/>
      <c r="V8" s="600"/>
      <c r="W8" s="600"/>
      <c r="X8" s="600"/>
    </row>
    <row r="9" spans="2:24" x14ac:dyDescent="0.35">
      <c r="B9" s="29" t="s">
        <v>285</v>
      </c>
      <c r="C9" s="50">
        <v>100</v>
      </c>
      <c r="G9" s="600"/>
      <c r="H9" s="600"/>
      <c r="I9" s="600"/>
      <c r="J9" s="600"/>
      <c r="K9" s="600"/>
      <c r="L9" s="600"/>
      <c r="M9" s="601"/>
      <c r="N9" s="601"/>
      <c r="O9" s="601"/>
      <c r="P9" s="601"/>
      <c r="Q9" s="600"/>
      <c r="R9" s="600"/>
      <c r="S9" s="600"/>
      <c r="T9" s="600"/>
      <c r="U9" s="600"/>
      <c r="V9" s="600"/>
      <c r="W9" s="600"/>
      <c r="X9" s="600"/>
    </row>
    <row r="10" spans="2:24" ht="15.75" customHeight="1" thickBot="1" x14ac:dyDescent="0.4">
      <c r="B10" s="35" t="s">
        <v>148</v>
      </c>
      <c r="C10" s="102">
        <v>75000</v>
      </c>
      <c r="G10" s="600"/>
      <c r="H10" s="600"/>
      <c r="I10" s="600"/>
      <c r="J10" s="600"/>
      <c r="K10" s="600"/>
      <c r="L10" s="600"/>
      <c r="M10" s="601"/>
      <c r="N10" s="601"/>
      <c r="O10" s="601"/>
      <c r="P10" s="601"/>
      <c r="Q10" s="600"/>
      <c r="R10" s="600"/>
      <c r="S10" s="600"/>
      <c r="T10" s="600"/>
      <c r="U10" s="600"/>
      <c r="V10" s="600"/>
      <c r="W10" s="600"/>
      <c r="X10" s="600"/>
    </row>
    <row r="11" spans="2:24" ht="15" thickBot="1" x14ac:dyDescent="0.4">
      <c r="B11" s="181"/>
      <c r="C11" s="230"/>
      <c r="G11" s="600"/>
      <c r="H11" s="600"/>
      <c r="I11" s="600"/>
      <c r="J11" s="600"/>
      <c r="K11" s="600"/>
      <c r="L11" s="600"/>
      <c r="M11" s="601"/>
      <c r="N11" s="601"/>
      <c r="O11" s="601"/>
      <c r="P11" s="601"/>
      <c r="Q11" s="600"/>
      <c r="R11" s="600"/>
      <c r="S11" s="600"/>
      <c r="T11" s="600"/>
      <c r="U11" s="600"/>
      <c r="V11" s="600"/>
      <c r="W11" s="600"/>
      <c r="X11" s="600"/>
    </row>
    <row r="12" spans="2:24" x14ac:dyDescent="0.35">
      <c r="B12" s="929" t="s">
        <v>730</v>
      </c>
      <c r="C12" s="930"/>
      <c r="G12" s="600"/>
      <c r="H12" s="600"/>
      <c r="I12" s="600"/>
      <c r="J12" s="600"/>
      <c r="K12" s="600"/>
      <c r="L12" s="600"/>
      <c r="M12" s="601"/>
      <c r="N12" s="601"/>
      <c r="O12" s="601"/>
      <c r="P12" s="601"/>
      <c r="Q12" s="600"/>
      <c r="R12" s="600"/>
      <c r="S12" s="600"/>
      <c r="T12" s="600"/>
      <c r="U12" s="600"/>
      <c r="V12" s="600"/>
      <c r="W12" s="600"/>
      <c r="X12" s="600"/>
    </row>
    <row r="13" spans="2:24" x14ac:dyDescent="0.35">
      <c r="B13" s="31" t="s">
        <v>731</v>
      </c>
      <c r="C13" s="525">
        <f>C10*C9</f>
        <v>7500000</v>
      </c>
      <c r="G13" s="600"/>
      <c r="H13" s="600"/>
      <c r="I13" s="600"/>
      <c r="J13" s="600"/>
      <c r="K13" s="600"/>
      <c r="L13" s="600"/>
      <c r="M13" s="601"/>
      <c r="N13" s="601"/>
      <c r="O13" s="601"/>
      <c r="P13" s="601"/>
      <c r="Q13" s="600"/>
      <c r="R13" s="600"/>
      <c r="S13" s="600"/>
      <c r="T13" s="600"/>
      <c r="U13" s="600"/>
      <c r="V13" s="600"/>
      <c r="W13" s="600"/>
      <c r="X13" s="600"/>
    </row>
    <row r="14" spans="2:24" ht="15.75" customHeight="1" thickBot="1" x14ac:dyDescent="0.4">
      <c r="B14" s="231" t="s">
        <v>732</v>
      </c>
      <c r="C14" s="526">
        <f>(IF(C7&lt;50,F3,IF(C7&lt;75,F4,IF(C7&lt;100,F5,IF(C7&lt;200,F6,IF(C7&lt;300,F7,IF(C7&gt;299,F8,"")))))))</f>
        <v>0</v>
      </c>
      <c r="G14" s="600"/>
      <c r="H14" s="600"/>
      <c r="I14" s="600"/>
      <c r="J14" s="600"/>
      <c r="K14" s="600"/>
      <c r="L14" s="600"/>
      <c r="M14" s="601"/>
      <c r="N14" s="601"/>
      <c r="O14" s="601"/>
      <c r="P14" s="601"/>
      <c r="Q14" s="600"/>
      <c r="R14" s="600"/>
      <c r="S14" s="600"/>
      <c r="T14" s="600"/>
      <c r="U14" s="600"/>
      <c r="V14" s="600"/>
      <c r="W14" s="600"/>
      <c r="X14" s="600"/>
    </row>
    <row r="15" spans="2:24" ht="15" thickBot="1" x14ac:dyDescent="0.4">
      <c r="B15" s="33"/>
      <c r="G15" s="600"/>
      <c r="H15" s="600"/>
      <c r="I15" s="600"/>
      <c r="J15" s="600"/>
      <c r="K15" s="600"/>
      <c r="L15" s="600"/>
      <c r="M15" s="601"/>
      <c r="N15" s="601"/>
      <c r="O15" s="601"/>
      <c r="P15" s="601"/>
      <c r="Q15" s="600"/>
      <c r="R15" s="600"/>
      <c r="S15" s="600"/>
      <c r="T15" s="600"/>
      <c r="U15" s="600"/>
      <c r="V15" s="600"/>
      <c r="W15" s="600"/>
      <c r="X15" s="600"/>
    </row>
    <row r="16" spans="2:24" x14ac:dyDescent="0.35">
      <c r="B16" s="929" t="s">
        <v>733</v>
      </c>
      <c r="C16" s="930"/>
      <c r="G16" s="600"/>
      <c r="H16" s="600"/>
      <c r="I16" s="600"/>
      <c r="J16" s="600"/>
      <c r="K16" s="600"/>
      <c r="L16" s="600"/>
      <c r="M16" s="601"/>
      <c r="N16" s="601"/>
      <c r="O16" s="601"/>
      <c r="P16" s="601"/>
      <c r="Q16" s="600"/>
      <c r="R16" s="600"/>
      <c r="S16" s="600"/>
      <c r="T16" s="600"/>
      <c r="U16" s="600"/>
      <c r="V16" s="600"/>
      <c r="W16" s="600"/>
      <c r="X16" s="600"/>
    </row>
    <row r="17" spans="1:24" ht="17.25" customHeight="1" thickBot="1" x14ac:dyDescent="0.4">
      <c r="B17" s="232" t="s">
        <v>734</v>
      </c>
      <c r="C17" s="513">
        <f>ROUND(C14*C13, -5)</f>
        <v>0</v>
      </c>
      <c r="G17" s="600"/>
      <c r="H17" s="600"/>
      <c r="I17" s="600"/>
      <c r="J17" s="600"/>
      <c r="K17" s="600"/>
      <c r="L17" s="600"/>
      <c r="M17" s="601"/>
      <c r="N17" s="601"/>
      <c r="O17" s="601"/>
      <c r="P17" s="601"/>
      <c r="Q17" s="600"/>
      <c r="R17" s="600"/>
      <c r="S17" s="600"/>
      <c r="T17" s="600"/>
      <c r="U17" s="600"/>
      <c r="V17" s="600"/>
      <c r="W17" s="600"/>
      <c r="X17" s="600"/>
    </row>
    <row r="18" spans="1:24" x14ac:dyDescent="0.35">
      <c r="A18" s="683"/>
      <c r="B18" s="683"/>
      <c r="C18" s="683"/>
      <c r="D18" s="683"/>
      <c r="G18" s="600"/>
      <c r="H18" s="600"/>
      <c r="I18" s="600"/>
      <c r="J18" s="600"/>
      <c r="K18" s="600"/>
      <c r="L18" s="600"/>
      <c r="M18" s="601"/>
      <c r="N18" s="601"/>
      <c r="O18" s="601"/>
      <c r="P18" s="601"/>
      <c r="Q18" s="600"/>
      <c r="R18" s="600"/>
      <c r="S18" s="600"/>
      <c r="T18" s="600"/>
      <c r="U18" s="600"/>
      <c r="V18" s="600"/>
      <c r="W18" s="600"/>
      <c r="X18" s="600"/>
    </row>
    <row r="19" spans="1:24" ht="79.5" customHeight="1" x14ac:dyDescent="0.35">
      <c r="A19" s="683"/>
      <c r="B19" s="944" t="s">
        <v>1075</v>
      </c>
      <c r="C19" s="944"/>
      <c r="D19" s="683"/>
      <c r="G19" s="600"/>
      <c r="H19" s="600"/>
      <c r="I19" s="600"/>
      <c r="J19" s="600"/>
      <c r="K19" s="600"/>
      <c r="L19" s="600"/>
      <c r="M19" s="601"/>
      <c r="N19" s="601"/>
      <c r="O19" s="601"/>
      <c r="P19" s="601"/>
      <c r="Q19" s="600"/>
      <c r="R19" s="600"/>
      <c r="S19" s="600"/>
      <c r="T19" s="600"/>
      <c r="U19" s="600"/>
      <c r="V19" s="600"/>
      <c r="W19" s="600"/>
      <c r="X19" s="600"/>
    </row>
    <row r="20" spans="1:24" x14ac:dyDescent="0.35">
      <c r="A20" s="683"/>
      <c r="B20" s="690"/>
      <c r="C20" s="683"/>
      <c r="D20" s="683"/>
      <c r="G20" s="600"/>
      <c r="H20" s="600"/>
      <c r="I20" s="600"/>
      <c r="J20" s="600"/>
      <c r="K20" s="600"/>
      <c r="L20" s="600"/>
      <c r="M20" s="601"/>
      <c r="N20" s="601"/>
      <c r="O20" s="601"/>
      <c r="P20" s="601"/>
      <c r="Q20" s="600"/>
      <c r="R20" s="600"/>
      <c r="S20" s="600"/>
      <c r="T20" s="600"/>
      <c r="U20" s="600"/>
      <c r="V20" s="600"/>
      <c r="W20" s="600"/>
      <c r="X20" s="600"/>
    </row>
    <row r="21" spans="1:24" ht="42" customHeight="1" x14ac:dyDescent="0.35">
      <c r="A21" s="600"/>
      <c r="B21" s="668"/>
      <c r="C21" s="669"/>
      <c r="D21" s="600"/>
      <c r="G21" s="600"/>
      <c r="H21" s="600"/>
      <c r="I21" s="600"/>
      <c r="J21" s="600"/>
      <c r="K21" s="600"/>
      <c r="L21" s="600"/>
      <c r="M21" s="601"/>
      <c r="N21" s="601"/>
      <c r="O21" s="601"/>
      <c r="P21" s="601"/>
      <c r="Q21" s="600"/>
      <c r="R21" s="600"/>
      <c r="S21" s="600"/>
      <c r="T21" s="600"/>
      <c r="U21" s="600"/>
      <c r="V21" s="600"/>
      <c r="W21" s="600"/>
      <c r="X21" s="600"/>
    </row>
    <row r="22" spans="1:24" x14ac:dyDescent="0.35">
      <c r="A22" s="600"/>
      <c r="B22" s="670"/>
      <c r="C22" s="671"/>
      <c r="D22" s="600"/>
      <c r="G22" s="600"/>
      <c r="H22" s="600"/>
      <c r="I22" s="600"/>
      <c r="J22" s="600"/>
      <c r="K22" s="600"/>
      <c r="L22" s="600"/>
      <c r="M22" s="601"/>
      <c r="N22" s="601"/>
      <c r="O22" s="601"/>
      <c r="P22" s="601"/>
      <c r="Q22" s="600"/>
      <c r="R22" s="600"/>
      <c r="S22" s="600"/>
      <c r="T22" s="600"/>
      <c r="U22" s="600"/>
      <c r="V22" s="600"/>
      <c r="W22" s="600"/>
      <c r="X22" s="600"/>
    </row>
    <row r="23" spans="1:24" x14ac:dyDescent="0.35">
      <c r="A23" s="600"/>
      <c r="B23" s="670"/>
      <c r="C23" s="671"/>
      <c r="D23" s="600"/>
      <c r="G23" s="600"/>
      <c r="H23" s="600"/>
      <c r="I23" s="600"/>
      <c r="J23" s="600"/>
      <c r="K23" s="600"/>
      <c r="L23" s="600"/>
      <c r="M23" s="601"/>
      <c r="N23" s="601"/>
      <c r="O23" s="601"/>
      <c r="P23" s="601"/>
      <c r="Q23" s="600"/>
      <c r="R23" s="600"/>
      <c r="S23" s="600"/>
      <c r="T23" s="600"/>
      <c r="U23" s="600"/>
      <c r="V23" s="600"/>
      <c r="W23" s="600"/>
      <c r="X23" s="600"/>
    </row>
    <row r="24" spans="1:24" x14ac:dyDescent="0.35">
      <c r="A24" s="600"/>
      <c r="B24" s="670"/>
      <c r="C24" s="671"/>
      <c r="D24" s="600"/>
      <c r="G24" s="600"/>
      <c r="H24" s="600"/>
      <c r="I24" s="600"/>
      <c r="J24" s="600"/>
      <c r="K24" s="600"/>
      <c r="L24" s="600"/>
      <c r="M24" s="601"/>
      <c r="N24" s="601"/>
      <c r="O24" s="601"/>
      <c r="P24" s="601"/>
      <c r="Q24" s="600"/>
      <c r="R24" s="600"/>
      <c r="S24" s="600"/>
      <c r="T24" s="600"/>
      <c r="U24" s="600"/>
      <c r="V24" s="600"/>
      <c r="W24" s="600"/>
      <c r="X24" s="600"/>
    </row>
    <row r="25" spans="1:24" x14ac:dyDescent="0.35">
      <c r="A25" s="600"/>
      <c r="B25" s="670"/>
      <c r="C25" s="671"/>
      <c r="D25" s="600"/>
      <c r="G25" s="600"/>
      <c r="H25" s="600"/>
      <c r="I25" s="600"/>
      <c r="J25" s="600"/>
      <c r="K25" s="600"/>
      <c r="L25" s="600"/>
      <c r="M25" s="601"/>
      <c r="N25" s="601"/>
      <c r="O25" s="601"/>
      <c r="P25" s="601"/>
      <c r="Q25" s="600"/>
      <c r="R25" s="600"/>
      <c r="S25" s="600"/>
      <c r="T25" s="600"/>
      <c r="U25" s="600"/>
      <c r="V25" s="600"/>
      <c r="W25" s="600"/>
      <c r="X25" s="600"/>
    </row>
    <row r="26" spans="1:24" x14ac:dyDescent="0.35">
      <c r="A26" s="600"/>
      <c r="B26" s="670"/>
      <c r="C26" s="671"/>
      <c r="D26" s="600"/>
      <c r="G26" s="600"/>
      <c r="H26" s="600"/>
      <c r="I26" s="600"/>
      <c r="J26" s="600"/>
      <c r="K26" s="600"/>
      <c r="L26" s="600"/>
      <c r="M26" s="601"/>
      <c r="N26" s="601"/>
      <c r="O26" s="601"/>
      <c r="P26" s="601"/>
      <c r="Q26" s="600"/>
      <c r="R26" s="600"/>
      <c r="S26" s="600"/>
      <c r="T26" s="600"/>
      <c r="U26" s="600"/>
      <c r="V26" s="600"/>
      <c r="W26" s="600"/>
      <c r="X26" s="600"/>
    </row>
    <row r="27" spans="1:24" x14ac:dyDescent="0.35">
      <c r="A27" s="600"/>
      <c r="B27" s="670"/>
      <c r="C27" s="671"/>
      <c r="D27" s="600"/>
      <c r="G27" s="600"/>
      <c r="H27" s="600"/>
      <c r="I27" s="600"/>
      <c r="J27" s="600"/>
      <c r="K27" s="600"/>
      <c r="L27" s="600"/>
      <c r="M27" s="601"/>
      <c r="N27" s="601"/>
      <c r="O27" s="601"/>
      <c r="P27" s="601"/>
      <c r="Q27" s="600"/>
      <c r="R27" s="600"/>
      <c r="S27" s="600"/>
      <c r="T27" s="600"/>
      <c r="U27" s="600"/>
      <c r="V27" s="600"/>
      <c r="W27" s="600"/>
      <c r="X27" s="600"/>
    </row>
    <row r="28" spans="1:24" x14ac:dyDescent="0.35">
      <c r="A28" s="600"/>
      <c r="B28" s="670"/>
      <c r="C28" s="671"/>
      <c r="D28" s="600"/>
      <c r="G28" s="600"/>
      <c r="H28" s="600"/>
      <c r="I28" s="600"/>
      <c r="J28" s="600"/>
      <c r="K28" s="600"/>
      <c r="L28" s="600"/>
      <c r="M28" s="601"/>
      <c r="N28" s="601"/>
      <c r="O28" s="601"/>
      <c r="P28" s="601"/>
      <c r="Q28" s="600"/>
      <c r="R28" s="600"/>
      <c r="S28" s="600"/>
      <c r="T28" s="600"/>
      <c r="U28" s="600"/>
      <c r="V28" s="600"/>
      <c r="W28" s="600"/>
      <c r="X28" s="600"/>
    </row>
    <row r="29" spans="1:24" x14ac:dyDescent="0.35">
      <c r="A29" s="600"/>
      <c r="B29" s="670"/>
      <c r="C29" s="671"/>
      <c r="D29" s="600"/>
      <c r="G29" s="600"/>
      <c r="H29" s="600"/>
      <c r="I29" s="600"/>
      <c r="J29" s="600"/>
      <c r="K29" s="600"/>
      <c r="L29" s="600"/>
      <c r="M29" s="601"/>
      <c r="N29" s="601"/>
      <c r="O29" s="601"/>
      <c r="P29" s="601"/>
      <c r="Q29" s="600"/>
      <c r="R29" s="600"/>
      <c r="S29" s="600"/>
      <c r="T29" s="600"/>
      <c r="U29" s="600"/>
      <c r="V29" s="600"/>
      <c r="W29" s="600"/>
      <c r="X29" s="600"/>
    </row>
    <row r="30" spans="1:24" x14ac:dyDescent="0.35">
      <c r="A30" s="600"/>
      <c r="B30" s="670"/>
      <c r="C30" s="671"/>
      <c r="D30" s="600"/>
      <c r="G30" s="600"/>
      <c r="H30" s="600"/>
      <c r="I30" s="600"/>
      <c r="J30" s="600"/>
      <c r="K30" s="600"/>
      <c r="L30" s="600"/>
      <c r="M30" s="601"/>
      <c r="N30" s="601"/>
      <c r="O30" s="601"/>
      <c r="P30" s="601"/>
      <c r="Q30" s="600"/>
      <c r="R30" s="600"/>
      <c r="S30" s="600"/>
      <c r="T30" s="600"/>
      <c r="U30" s="600"/>
      <c r="V30" s="600"/>
      <c r="W30" s="600"/>
      <c r="X30" s="600"/>
    </row>
    <row r="31" spans="1:24" x14ac:dyDescent="0.35">
      <c r="A31" s="600"/>
      <c r="B31" s="670"/>
      <c r="C31" s="671"/>
      <c r="D31" s="600"/>
      <c r="G31" s="600"/>
      <c r="H31" s="600"/>
      <c r="I31" s="600"/>
      <c r="J31" s="600"/>
      <c r="K31" s="600"/>
      <c r="L31" s="600"/>
      <c r="M31" s="601"/>
      <c r="N31" s="601"/>
      <c r="O31" s="601"/>
      <c r="P31" s="601"/>
      <c r="Q31" s="600"/>
      <c r="R31" s="600"/>
      <c r="S31" s="600"/>
      <c r="T31" s="600"/>
      <c r="U31" s="600"/>
      <c r="V31" s="600"/>
      <c r="W31" s="600"/>
      <c r="X31" s="600"/>
    </row>
    <row r="32" spans="1:24" x14ac:dyDescent="0.35">
      <c r="A32" s="600"/>
      <c r="B32" s="670"/>
      <c r="C32" s="671"/>
      <c r="D32" s="600"/>
      <c r="G32" s="600"/>
      <c r="H32" s="600"/>
      <c r="I32" s="600"/>
      <c r="J32" s="600"/>
      <c r="K32" s="600"/>
      <c r="L32" s="600"/>
      <c r="M32" s="601"/>
      <c r="N32" s="601"/>
      <c r="O32" s="601"/>
      <c r="P32" s="601"/>
      <c r="Q32" s="600"/>
      <c r="R32" s="600"/>
      <c r="S32" s="600"/>
      <c r="T32" s="600"/>
      <c r="U32" s="600"/>
      <c r="V32" s="600"/>
      <c r="W32" s="600"/>
      <c r="X32" s="600"/>
    </row>
    <row r="33" spans="1:24" x14ac:dyDescent="0.35">
      <c r="A33" s="600"/>
      <c r="B33" s="670"/>
      <c r="C33" s="671"/>
      <c r="D33" s="600"/>
      <c r="G33" s="600"/>
      <c r="H33" s="600"/>
      <c r="I33" s="600"/>
      <c r="J33" s="600"/>
      <c r="K33" s="600"/>
      <c r="L33" s="600"/>
      <c r="M33" s="601"/>
      <c r="N33" s="601"/>
      <c r="O33" s="601"/>
      <c r="P33" s="601"/>
      <c r="Q33" s="600"/>
      <c r="R33" s="600"/>
      <c r="S33" s="600"/>
      <c r="T33" s="600"/>
      <c r="U33" s="600"/>
      <c r="V33" s="600"/>
      <c r="W33" s="600"/>
      <c r="X33" s="600"/>
    </row>
    <row r="34" spans="1:24" x14ac:dyDescent="0.35">
      <c r="A34" s="600"/>
      <c r="B34" s="670"/>
      <c r="C34" s="671"/>
      <c r="D34" s="600"/>
      <c r="G34" s="600"/>
      <c r="H34" s="600"/>
      <c r="I34" s="600"/>
      <c r="J34" s="600"/>
      <c r="K34" s="600"/>
      <c r="L34" s="600"/>
      <c r="M34" s="601"/>
      <c r="N34" s="601"/>
      <c r="O34" s="601"/>
      <c r="P34" s="601"/>
      <c r="Q34" s="600"/>
      <c r="R34" s="600"/>
      <c r="S34" s="600"/>
      <c r="T34" s="600"/>
      <c r="U34" s="600"/>
      <c r="V34" s="600"/>
      <c r="W34" s="600"/>
      <c r="X34" s="600"/>
    </row>
    <row r="35" spans="1:24" x14ac:dyDescent="0.35">
      <c r="A35" s="600"/>
      <c r="B35" s="670"/>
      <c r="C35" s="671"/>
      <c r="D35" s="600"/>
      <c r="G35" s="600"/>
      <c r="H35" s="600"/>
      <c r="I35" s="600"/>
      <c r="J35" s="600"/>
      <c r="K35" s="600"/>
      <c r="L35" s="600"/>
      <c r="M35" s="601"/>
      <c r="N35" s="601"/>
      <c r="O35" s="601"/>
      <c r="P35" s="601"/>
      <c r="Q35" s="600"/>
      <c r="R35" s="600"/>
      <c r="S35" s="600"/>
      <c r="T35" s="600"/>
      <c r="U35" s="600"/>
      <c r="V35" s="600"/>
      <c r="W35" s="600"/>
      <c r="X35" s="600"/>
    </row>
    <row r="36" spans="1:24" x14ac:dyDescent="0.35">
      <c r="A36" s="600"/>
      <c r="B36" s="670"/>
      <c r="C36" s="671"/>
      <c r="D36" s="600"/>
      <c r="G36" s="600"/>
      <c r="H36" s="600"/>
      <c r="I36" s="600"/>
      <c r="J36" s="600"/>
      <c r="K36" s="600"/>
      <c r="L36" s="600"/>
      <c r="M36" s="601"/>
      <c r="N36" s="601"/>
      <c r="O36" s="601"/>
      <c r="P36" s="601"/>
      <c r="Q36" s="600"/>
      <c r="R36" s="600"/>
      <c r="S36" s="600"/>
      <c r="T36" s="600"/>
      <c r="U36" s="600"/>
      <c r="V36" s="600"/>
      <c r="W36" s="600"/>
      <c r="X36" s="600"/>
    </row>
    <row r="37" spans="1:24" x14ac:dyDescent="0.35">
      <c r="A37" s="600"/>
      <c r="B37" s="670"/>
      <c r="C37" s="671"/>
      <c r="D37" s="600"/>
      <c r="G37" s="600"/>
      <c r="H37" s="600"/>
      <c r="I37" s="600"/>
      <c r="J37" s="600"/>
      <c r="K37" s="600"/>
      <c r="L37" s="600"/>
      <c r="M37" s="601"/>
      <c r="N37" s="601"/>
      <c r="O37" s="601"/>
      <c r="P37" s="601"/>
      <c r="Q37" s="600"/>
      <c r="R37" s="600"/>
      <c r="S37" s="600"/>
      <c r="T37" s="600"/>
      <c r="U37" s="600"/>
      <c r="V37" s="600"/>
      <c r="W37" s="600"/>
      <c r="X37" s="600"/>
    </row>
    <row r="38" spans="1:24" x14ac:dyDescent="0.35">
      <c r="A38" s="600"/>
      <c r="B38" s="670"/>
      <c r="C38" s="671"/>
      <c r="D38" s="600"/>
      <c r="G38" s="600"/>
      <c r="H38" s="600"/>
      <c r="I38" s="600"/>
      <c r="J38" s="600"/>
      <c r="K38" s="600"/>
      <c r="L38" s="600"/>
      <c r="M38" s="601"/>
      <c r="N38" s="601"/>
      <c r="O38" s="601"/>
      <c r="P38" s="601"/>
      <c r="Q38" s="600"/>
      <c r="R38" s="600"/>
      <c r="S38" s="600"/>
      <c r="T38" s="600"/>
      <c r="U38" s="600"/>
      <c r="V38" s="600"/>
      <c r="W38" s="600"/>
      <c r="X38" s="600"/>
    </row>
    <row r="39" spans="1:24" x14ac:dyDescent="0.35">
      <c r="A39" s="600"/>
      <c r="B39" s="670"/>
      <c r="C39" s="671"/>
      <c r="D39" s="600"/>
      <c r="G39" s="600"/>
      <c r="H39" s="600"/>
      <c r="I39" s="600"/>
      <c r="J39" s="600"/>
      <c r="K39" s="600"/>
      <c r="L39" s="600"/>
      <c r="M39" s="601"/>
      <c r="N39" s="601"/>
      <c r="O39" s="601"/>
      <c r="P39" s="601"/>
      <c r="Q39" s="600"/>
      <c r="R39" s="600"/>
      <c r="S39" s="600"/>
      <c r="T39" s="600"/>
      <c r="U39" s="600"/>
      <c r="V39" s="600"/>
      <c r="W39" s="600"/>
      <c r="X39" s="600"/>
    </row>
    <row r="40" spans="1:24" x14ac:dyDescent="0.35">
      <c r="A40" s="600"/>
      <c r="B40" s="670"/>
      <c r="C40" s="671"/>
      <c r="D40" s="600"/>
      <c r="G40" s="600"/>
      <c r="H40" s="600"/>
      <c r="I40" s="600"/>
      <c r="J40" s="600"/>
      <c r="K40" s="600"/>
      <c r="L40" s="600"/>
      <c r="M40" s="601"/>
      <c r="N40" s="601"/>
      <c r="O40" s="601"/>
      <c r="P40" s="601"/>
      <c r="Q40" s="600"/>
      <c r="R40" s="600"/>
      <c r="S40" s="600"/>
      <c r="T40" s="600"/>
      <c r="U40" s="600"/>
      <c r="V40" s="600"/>
      <c r="W40" s="600"/>
      <c r="X40" s="600"/>
    </row>
    <row r="41" spans="1:24" x14ac:dyDescent="0.35">
      <c r="A41" s="600"/>
      <c r="B41" s="670"/>
      <c r="C41" s="671"/>
      <c r="D41" s="600"/>
      <c r="G41" s="600"/>
      <c r="H41" s="600"/>
      <c r="I41" s="600"/>
      <c r="J41" s="600"/>
      <c r="K41" s="600"/>
      <c r="L41" s="600"/>
      <c r="M41" s="601"/>
      <c r="N41" s="601"/>
      <c r="O41" s="601"/>
      <c r="P41" s="601"/>
      <c r="Q41" s="600"/>
      <c r="R41" s="600"/>
      <c r="S41" s="600"/>
      <c r="T41" s="600"/>
      <c r="U41" s="600"/>
      <c r="V41" s="600"/>
      <c r="W41" s="600"/>
      <c r="X41" s="600"/>
    </row>
    <row r="42" spans="1:24" x14ac:dyDescent="0.35">
      <c r="A42" s="600"/>
      <c r="B42" s="670"/>
      <c r="C42" s="671"/>
      <c r="D42" s="600"/>
      <c r="G42" s="600"/>
      <c r="H42" s="600"/>
      <c r="I42" s="600"/>
      <c r="J42" s="600"/>
      <c r="K42" s="600"/>
      <c r="L42" s="600"/>
      <c r="M42" s="601"/>
      <c r="N42" s="601"/>
      <c r="O42" s="601"/>
      <c r="P42" s="601"/>
      <c r="Q42" s="600"/>
      <c r="R42" s="600"/>
      <c r="S42" s="600"/>
      <c r="T42" s="600"/>
      <c r="U42" s="600"/>
      <c r="V42" s="600"/>
      <c r="W42" s="600"/>
      <c r="X42" s="600"/>
    </row>
    <row r="43" spans="1:24" x14ac:dyDescent="0.35">
      <c r="A43" s="600"/>
      <c r="B43" s="670"/>
      <c r="C43" s="671"/>
      <c r="D43" s="600"/>
      <c r="G43" s="600"/>
      <c r="H43" s="600"/>
      <c r="I43" s="600"/>
      <c r="J43" s="600"/>
      <c r="K43" s="600"/>
      <c r="L43" s="600"/>
      <c r="M43" s="601"/>
      <c r="N43" s="601"/>
      <c r="O43" s="601"/>
      <c r="P43" s="601"/>
      <c r="Q43" s="600"/>
      <c r="R43" s="600"/>
      <c r="S43" s="600"/>
      <c r="T43" s="600"/>
      <c r="U43" s="600"/>
      <c r="V43" s="600"/>
      <c r="W43" s="600"/>
      <c r="X43" s="600"/>
    </row>
    <row r="44" spans="1:24" x14ac:dyDescent="0.35">
      <c r="A44" s="600"/>
      <c r="B44" s="670"/>
      <c r="C44" s="671"/>
      <c r="D44" s="600"/>
      <c r="G44" s="600"/>
      <c r="H44" s="600"/>
      <c r="I44" s="600"/>
      <c r="J44" s="600"/>
      <c r="K44" s="600"/>
      <c r="L44" s="600"/>
      <c r="M44" s="601"/>
      <c r="N44" s="601"/>
      <c r="O44" s="601"/>
      <c r="P44" s="601"/>
      <c r="Q44" s="600"/>
      <c r="R44" s="600"/>
      <c r="S44" s="600"/>
      <c r="T44" s="600"/>
      <c r="U44" s="600"/>
      <c r="V44" s="600"/>
      <c r="W44" s="600"/>
      <c r="X44" s="600"/>
    </row>
    <row r="45" spans="1:24" x14ac:dyDescent="0.35">
      <c r="A45" s="600"/>
      <c r="B45" s="670"/>
      <c r="C45" s="671"/>
      <c r="D45" s="600"/>
      <c r="G45" s="600"/>
      <c r="H45" s="600"/>
      <c r="I45" s="600"/>
      <c r="J45" s="600"/>
      <c r="K45" s="600"/>
      <c r="L45" s="600"/>
      <c r="M45" s="601"/>
      <c r="N45" s="601"/>
      <c r="O45" s="601"/>
      <c r="P45" s="601"/>
      <c r="Q45" s="600"/>
      <c r="R45" s="600"/>
      <c r="S45" s="600"/>
      <c r="T45" s="600"/>
      <c r="U45" s="600"/>
      <c r="V45" s="600"/>
      <c r="W45" s="600"/>
      <c r="X45" s="600"/>
    </row>
    <row r="46" spans="1:24" x14ac:dyDescent="0.35">
      <c r="A46" s="600"/>
      <c r="B46" s="670"/>
      <c r="C46" s="671"/>
      <c r="D46" s="600"/>
      <c r="G46" s="600"/>
      <c r="H46" s="600"/>
      <c r="I46" s="600"/>
      <c r="J46" s="600"/>
      <c r="K46" s="600"/>
      <c r="L46" s="600"/>
      <c r="M46" s="601"/>
      <c r="N46" s="601"/>
      <c r="O46" s="601"/>
      <c r="P46" s="601"/>
      <c r="Q46" s="600"/>
      <c r="R46" s="600"/>
      <c r="S46" s="600"/>
      <c r="T46" s="600"/>
      <c r="U46" s="600"/>
      <c r="V46" s="600"/>
      <c r="W46" s="600"/>
      <c r="X46" s="600"/>
    </row>
    <row r="47" spans="1:24" x14ac:dyDescent="0.35">
      <c r="A47" s="600"/>
      <c r="B47" s="670"/>
      <c r="C47" s="671"/>
      <c r="D47" s="600"/>
      <c r="G47" s="600"/>
      <c r="H47" s="600"/>
      <c r="I47" s="600"/>
      <c r="J47" s="600"/>
      <c r="K47" s="600"/>
      <c r="L47" s="600"/>
      <c r="M47" s="601"/>
      <c r="N47" s="601"/>
      <c r="O47" s="601"/>
      <c r="P47" s="601"/>
      <c r="Q47" s="600"/>
      <c r="R47" s="600"/>
      <c r="S47" s="600"/>
      <c r="T47" s="600"/>
      <c r="U47" s="600"/>
      <c r="V47" s="600"/>
      <c r="W47" s="600"/>
      <c r="X47" s="600"/>
    </row>
    <row r="48" spans="1:24" x14ac:dyDescent="0.35">
      <c r="A48" s="600"/>
      <c r="B48" s="670"/>
      <c r="C48" s="671"/>
      <c r="D48" s="600"/>
      <c r="G48" s="600"/>
      <c r="H48" s="600"/>
      <c r="I48" s="600"/>
      <c r="J48" s="600"/>
      <c r="K48" s="600"/>
      <c r="L48" s="600"/>
      <c r="M48" s="601"/>
      <c r="N48" s="601"/>
      <c r="O48" s="601"/>
      <c r="P48" s="601"/>
      <c r="Q48" s="600"/>
      <c r="R48" s="600"/>
      <c r="S48" s="600"/>
      <c r="T48" s="600"/>
      <c r="U48" s="600"/>
      <c r="V48" s="600"/>
      <c r="W48" s="600"/>
      <c r="X48" s="600"/>
    </row>
    <row r="49" spans="1:24" x14ac:dyDescent="0.35">
      <c r="A49" s="600"/>
      <c r="B49" s="670"/>
      <c r="C49" s="671"/>
      <c r="D49" s="600"/>
      <c r="G49" s="600"/>
      <c r="H49" s="600"/>
      <c r="I49" s="600"/>
      <c r="J49" s="600"/>
      <c r="K49" s="600"/>
      <c r="L49" s="600"/>
      <c r="M49" s="601"/>
      <c r="N49" s="601"/>
      <c r="O49" s="601"/>
      <c r="P49" s="601"/>
      <c r="Q49" s="600"/>
      <c r="R49" s="600"/>
      <c r="S49" s="600"/>
      <c r="T49" s="600"/>
      <c r="U49" s="600"/>
      <c r="V49" s="600"/>
      <c r="W49" s="600"/>
      <c r="X49" s="600"/>
    </row>
    <row r="50" spans="1:24" x14ac:dyDescent="0.35">
      <c r="A50" s="600"/>
      <c r="B50" s="670"/>
      <c r="C50" s="671"/>
      <c r="D50" s="600"/>
      <c r="G50" s="600"/>
      <c r="H50" s="600"/>
      <c r="I50" s="600"/>
      <c r="J50" s="600"/>
      <c r="K50" s="600"/>
      <c r="L50" s="600"/>
      <c r="M50" s="601"/>
      <c r="N50" s="601"/>
      <c r="O50" s="601"/>
      <c r="P50" s="601"/>
      <c r="Q50" s="600"/>
      <c r="R50" s="600"/>
      <c r="S50" s="600"/>
      <c r="T50" s="600"/>
      <c r="U50" s="600"/>
      <c r="V50" s="600"/>
      <c r="W50" s="600"/>
      <c r="X50" s="600"/>
    </row>
    <row r="51" spans="1:24" x14ac:dyDescent="0.35">
      <c r="A51" s="600"/>
      <c r="B51" s="670"/>
      <c r="C51" s="671"/>
      <c r="D51" s="600"/>
      <c r="G51" s="600"/>
      <c r="H51" s="600"/>
      <c r="I51" s="600"/>
      <c r="J51" s="600"/>
      <c r="K51" s="600"/>
      <c r="L51" s="600"/>
      <c r="M51" s="601"/>
      <c r="N51" s="601"/>
      <c r="O51" s="601"/>
      <c r="P51" s="601"/>
      <c r="Q51" s="600"/>
      <c r="R51" s="600"/>
      <c r="S51" s="600"/>
      <c r="T51" s="600"/>
      <c r="U51" s="600"/>
      <c r="V51" s="600"/>
      <c r="W51" s="600"/>
      <c r="X51" s="600"/>
    </row>
    <row r="52" spans="1:24" x14ac:dyDescent="0.35">
      <c r="A52" s="600"/>
      <c r="B52" s="670"/>
      <c r="C52" s="671"/>
      <c r="D52" s="600"/>
      <c r="G52" s="600"/>
      <c r="H52" s="600"/>
      <c r="I52" s="600"/>
      <c r="J52" s="600"/>
      <c r="K52" s="600"/>
      <c r="L52" s="600"/>
      <c r="M52" s="601"/>
      <c r="N52" s="601"/>
      <c r="O52" s="601"/>
      <c r="P52" s="601"/>
      <c r="Q52" s="600"/>
      <c r="R52" s="600"/>
      <c r="S52" s="600"/>
      <c r="T52" s="600"/>
      <c r="U52" s="600"/>
      <c r="V52" s="600"/>
      <c r="W52" s="600"/>
      <c r="X52" s="600"/>
    </row>
    <row r="53" spans="1:24" x14ac:dyDescent="0.35">
      <c r="A53" s="600"/>
      <c r="B53" s="670"/>
      <c r="C53" s="671"/>
      <c r="D53" s="600"/>
      <c r="G53" s="600"/>
      <c r="H53" s="600"/>
      <c r="I53" s="600"/>
      <c r="J53" s="600"/>
      <c r="K53" s="600"/>
      <c r="L53" s="600"/>
      <c r="M53" s="601"/>
      <c r="N53" s="601"/>
      <c r="O53" s="601"/>
      <c r="P53" s="601"/>
      <c r="Q53" s="600"/>
      <c r="R53" s="600"/>
      <c r="S53" s="600"/>
      <c r="T53" s="600"/>
      <c r="U53" s="600"/>
      <c r="V53" s="600"/>
      <c r="W53" s="600"/>
      <c r="X53" s="600"/>
    </row>
    <row r="54" spans="1:24" x14ac:dyDescent="0.35">
      <c r="A54" s="600"/>
      <c r="B54" s="670"/>
      <c r="C54" s="671"/>
      <c r="D54" s="600"/>
      <c r="G54" s="600"/>
      <c r="H54" s="600"/>
      <c r="I54" s="600"/>
      <c r="J54" s="600"/>
      <c r="K54" s="600"/>
      <c r="L54" s="600"/>
      <c r="M54" s="601"/>
      <c r="N54" s="601"/>
      <c r="O54" s="601"/>
      <c r="P54" s="601"/>
      <c r="Q54" s="600"/>
      <c r="R54" s="600"/>
      <c r="S54" s="600"/>
      <c r="T54" s="600"/>
      <c r="U54" s="600"/>
      <c r="V54" s="600"/>
      <c r="W54" s="600"/>
      <c r="X54" s="600"/>
    </row>
    <row r="55" spans="1:24" x14ac:dyDescent="0.35">
      <c r="A55" s="600"/>
      <c r="B55" s="670"/>
      <c r="C55" s="671"/>
      <c r="D55" s="600"/>
      <c r="G55" s="600"/>
      <c r="H55" s="600"/>
      <c r="I55" s="600"/>
      <c r="J55" s="600"/>
      <c r="K55" s="600"/>
      <c r="L55" s="600"/>
      <c r="M55" s="601"/>
      <c r="N55" s="601"/>
      <c r="O55" s="601"/>
      <c r="P55" s="601"/>
      <c r="Q55" s="600"/>
      <c r="R55" s="600"/>
      <c r="S55" s="600"/>
      <c r="T55" s="600"/>
      <c r="U55" s="600"/>
      <c r="V55" s="600"/>
      <c r="W55" s="600"/>
      <c r="X55" s="600"/>
    </row>
    <row r="56" spans="1:24" x14ac:dyDescent="0.35">
      <c r="A56" s="600"/>
      <c r="B56" s="670"/>
      <c r="C56" s="671"/>
      <c r="D56" s="600"/>
      <c r="G56" s="600"/>
      <c r="H56" s="600"/>
      <c r="I56" s="600"/>
      <c r="J56" s="600"/>
      <c r="K56" s="600"/>
      <c r="L56" s="600"/>
      <c r="M56" s="601"/>
      <c r="N56" s="601"/>
      <c r="O56" s="601"/>
      <c r="P56" s="601"/>
      <c r="Q56" s="600"/>
      <c r="R56" s="600"/>
      <c r="S56" s="600"/>
      <c r="T56" s="600"/>
      <c r="U56" s="600"/>
      <c r="V56" s="600"/>
      <c r="W56" s="600"/>
      <c r="X56" s="600"/>
    </row>
    <row r="57" spans="1:24" x14ac:dyDescent="0.35">
      <c r="A57" s="600"/>
      <c r="B57" s="670"/>
      <c r="C57" s="671"/>
      <c r="D57" s="600"/>
      <c r="G57" s="600"/>
      <c r="H57" s="600"/>
      <c r="I57" s="600"/>
      <c r="J57" s="600"/>
      <c r="K57" s="600"/>
      <c r="L57" s="600"/>
      <c r="M57" s="601"/>
      <c r="N57" s="601"/>
      <c r="O57" s="601"/>
      <c r="P57" s="601"/>
      <c r="Q57" s="600"/>
      <c r="R57" s="600"/>
      <c r="S57" s="600"/>
      <c r="T57" s="600"/>
      <c r="U57" s="600"/>
      <c r="V57" s="600"/>
      <c r="W57" s="600"/>
      <c r="X57" s="600"/>
    </row>
    <row r="58" spans="1:24" x14ac:dyDescent="0.35">
      <c r="A58" s="600"/>
      <c r="B58" s="670"/>
      <c r="C58" s="671"/>
      <c r="D58" s="600"/>
      <c r="G58" s="600"/>
      <c r="H58" s="600"/>
      <c r="I58" s="600"/>
      <c r="J58" s="600"/>
      <c r="K58" s="600"/>
      <c r="L58" s="600"/>
      <c r="M58" s="601"/>
      <c r="N58" s="601"/>
      <c r="O58" s="601"/>
      <c r="P58" s="601"/>
      <c r="Q58" s="600"/>
      <c r="R58" s="600"/>
      <c r="S58" s="600"/>
      <c r="T58" s="600"/>
      <c r="U58" s="600"/>
      <c r="V58" s="600"/>
      <c r="W58" s="600"/>
      <c r="X58" s="600"/>
    </row>
    <row r="59" spans="1:24" x14ac:dyDescent="0.35">
      <c r="A59" s="600"/>
      <c r="B59" s="670"/>
      <c r="C59" s="671"/>
      <c r="D59" s="600"/>
      <c r="G59" s="600"/>
      <c r="H59" s="600"/>
      <c r="I59" s="600"/>
      <c r="J59" s="600"/>
      <c r="K59" s="600"/>
      <c r="L59" s="600"/>
      <c r="M59" s="601"/>
      <c r="N59" s="601"/>
      <c r="O59" s="601"/>
      <c r="P59" s="601"/>
      <c r="Q59" s="600"/>
      <c r="R59" s="600"/>
      <c r="S59" s="600"/>
      <c r="T59" s="600"/>
      <c r="U59" s="600"/>
      <c r="V59" s="600"/>
      <c r="W59" s="600"/>
      <c r="X59" s="600"/>
    </row>
    <row r="60" spans="1:24" x14ac:dyDescent="0.35">
      <c r="A60" s="600"/>
      <c r="B60" s="670"/>
      <c r="C60" s="671"/>
      <c r="D60" s="600"/>
      <c r="G60" s="600"/>
      <c r="H60" s="600"/>
      <c r="I60" s="600"/>
      <c r="J60" s="600"/>
      <c r="K60" s="600"/>
      <c r="L60" s="600"/>
      <c r="M60" s="601"/>
      <c r="N60" s="601"/>
      <c r="O60" s="601"/>
      <c r="P60" s="601"/>
      <c r="Q60" s="600"/>
      <c r="R60" s="600"/>
      <c r="S60" s="600"/>
      <c r="T60" s="600"/>
      <c r="U60" s="600"/>
      <c r="V60" s="600"/>
      <c r="W60" s="600"/>
      <c r="X60" s="600"/>
    </row>
    <row r="61" spans="1:24" x14ac:dyDescent="0.35">
      <c r="A61" s="600"/>
      <c r="B61" s="670"/>
      <c r="C61" s="671"/>
      <c r="D61" s="600"/>
      <c r="G61" s="600"/>
      <c r="H61" s="600"/>
      <c r="I61" s="600"/>
      <c r="J61" s="600"/>
      <c r="K61" s="600"/>
      <c r="L61" s="600"/>
      <c r="M61" s="601"/>
      <c r="N61" s="601"/>
      <c r="O61" s="601"/>
      <c r="P61" s="601"/>
      <c r="Q61" s="600"/>
      <c r="R61" s="600"/>
      <c r="S61" s="600"/>
      <c r="T61" s="600"/>
      <c r="U61" s="600"/>
      <c r="V61" s="600"/>
      <c r="W61" s="600"/>
      <c r="X61" s="600"/>
    </row>
    <row r="62" spans="1:24" x14ac:dyDescent="0.35">
      <c r="A62" s="600"/>
      <c r="B62" s="670"/>
      <c r="C62" s="671"/>
      <c r="D62" s="600"/>
      <c r="G62" s="600"/>
      <c r="H62" s="600"/>
      <c r="I62" s="600"/>
      <c r="J62" s="600"/>
      <c r="K62" s="600"/>
      <c r="L62" s="600"/>
      <c r="M62" s="601"/>
      <c r="N62" s="601"/>
      <c r="O62" s="601"/>
      <c r="P62" s="601"/>
      <c r="Q62" s="600"/>
      <c r="R62" s="600"/>
      <c r="S62" s="600"/>
      <c r="T62" s="600"/>
      <c r="U62" s="600"/>
      <c r="V62" s="600"/>
      <c r="W62" s="600"/>
      <c r="X62" s="600"/>
    </row>
    <row r="63" spans="1:24" x14ac:dyDescent="0.35">
      <c r="A63" s="600"/>
      <c r="B63" s="670"/>
      <c r="C63" s="671"/>
      <c r="D63" s="600"/>
      <c r="G63" s="600"/>
      <c r="H63" s="600"/>
      <c r="I63" s="600"/>
      <c r="J63" s="600"/>
      <c r="K63" s="600"/>
      <c r="L63" s="600"/>
      <c r="M63" s="601"/>
      <c r="N63" s="601"/>
      <c r="O63" s="601"/>
      <c r="P63" s="601"/>
      <c r="Q63" s="600"/>
      <c r="R63" s="600"/>
      <c r="S63" s="600"/>
      <c r="T63" s="600"/>
      <c r="U63" s="600"/>
      <c r="V63" s="600"/>
      <c r="W63" s="600"/>
      <c r="X63" s="600"/>
    </row>
    <row r="64" spans="1:24" x14ac:dyDescent="0.35">
      <c r="A64" s="600"/>
      <c r="B64" s="670"/>
      <c r="C64" s="671"/>
      <c r="D64" s="600"/>
      <c r="G64" s="600"/>
      <c r="H64" s="600"/>
      <c r="I64" s="600"/>
      <c r="J64" s="600"/>
      <c r="K64" s="600"/>
      <c r="L64" s="600"/>
      <c r="M64" s="601"/>
      <c r="N64" s="601"/>
      <c r="O64" s="601"/>
      <c r="P64" s="601"/>
      <c r="Q64" s="600"/>
      <c r="R64" s="600"/>
      <c r="S64" s="600"/>
      <c r="T64" s="600"/>
      <c r="U64" s="600"/>
      <c r="V64" s="600"/>
      <c r="W64" s="600"/>
      <c r="X64" s="600"/>
    </row>
    <row r="65" spans="1:24" x14ac:dyDescent="0.35">
      <c r="A65" s="600"/>
      <c r="B65" s="670"/>
      <c r="C65" s="671"/>
      <c r="D65" s="600"/>
      <c r="G65" s="600"/>
      <c r="H65" s="600"/>
      <c r="I65" s="600"/>
      <c r="J65" s="600"/>
      <c r="K65" s="600"/>
      <c r="L65" s="600"/>
      <c r="M65" s="601"/>
      <c r="N65" s="601"/>
      <c r="O65" s="601"/>
      <c r="P65" s="601"/>
      <c r="Q65" s="600"/>
      <c r="R65" s="600"/>
      <c r="S65" s="600"/>
      <c r="T65" s="600"/>
      <c r="U65" s="600"/>
      <c r="V65" s="600"/>
      <c r="W65" s="600"/>
      <c r="X65" s="600"/>
    </row>
    <row r="66" spans="1:24" x14ac:dyDescent="0.35">
      <c r="A66" s="600"/>
      <c r="B66" s="670"/>
      <c r="C66" s="671"/>
      <c r="D66" s="600"/>
      <c r="G66" s="600"/>
      <c r="H66" s="600"/>
      <c r="I66" s="600"/>
      <c r="J66" s="600"/>
      <c r="K66" s="600"/>
      <c r="L66" s="600"/>
      <c r="M66" s="601"/>
      <c r="N66" s="601"/>
      <c r="O66" s="601"/>
      <c r="P66" s="601"/>
      <c r="Q66" s="600"/>
      <c r="R66" s="600"/>
      <c r="S66" s="600"/>
      <c r="T66" s="600"/>
      <c r="U66" s="600"/>
      <c r="V66" s="600"/>
      <c r="W66" s="600"/>
      <c r="X66" s="600"/>
    </row>
    <row r="67" spans="1:24" x14ac:dyDescent="0.35">
      <c r="A67" s="600"/>
      <c r="B67" s="670"/>
      <c r="C67" s="671"/>
      <c r="D67" s="600"/>
      <c r="G67" s="600"/>
      <c r="H67" s="600"/>
      <c r="I67" s="600"/>
      <c r="J67" s="600"/>
      <c r="K67" s="600"/>
      <c r="L67" s="600"/>
      <c r="M67" s="601"/>
      <c r="N67" s="601"/>
      <c r="O67" s="601"/>
      <c r="P67" s="601"/>
      <c r="Q67" s="600"/>
      <c r="R67" s="600"/>
      <c r="S67" s="600"/>
      <c r="T67" s="600"/>
      <c r="U67" s="600"/>
      <c r="V67" s="600"/>
      <c r="W67" s="600"/>
      <c r="X67" s="600"/>
    </row>
    <row r="68" spans="1:24" x14ac:dyDescent="0.35">
      <c r="A68" s="600"/>
      <c r="B68" s="670"/>
      <c r="C68" s="671"/>
      <c r="D68" s="600"/>
      <c r="G68" s="600"/>
      <c r="H68" s="600"/>
      <c r="I68" s="600"/>
      <c r="J68" s="600"/>
      <c r="K68" s="600"/>
      <c r="L68" s="600"/>
      <c r="M68" s="601"/>
      <c r="N68" s="601"/>
      <c r="O68" s="601"/>
      <c r="P68" s="601"/>
      <c r="Q68" s="600"/>
      <c r="R68" s="600"/>
      <c r="S68" s="600"/>
      <c r="T68" s="600"/>
      <c r="U68" s="600"/>
      <c r="V68" s="600"/>
      <c r="W68" s="600"/>
      <c r="X68" s="600"/>
    </row>
    <row r="69" spans="1:24" x14ac:dyDescent="0.35">
      <c r="A69" s="600"/>
      <c r="B69" s="670"/>
      <c r="C69" s="671"/>
      <c r="D69" s="600"/>
      <c r="G69" s="600"/>
      <c r="H69" s="600"/>
      <c r="I69" s="600"/>
      <c r="J69" s="600"/>
      <c r="K69" s="600"/>
      <c r="L69" s="600"/>
      <c r="M69" s="601"/>
      <c r="N69" s="601"/>
      <c r="O69" s="601"/>
      <c r="P69" s="601"/>
      <c r="Q69" s="600"/>
      <c r="R69" s="600"/>
      <c r="S69" s="600"/>
      <c r="T69" s="600"/>
      <c r="U69" s="600"/>
      <c r="V69" s="600"/>
      <c r="W69" s="600"/>
      <c r="X69" s="600"/>
    </row>
    <row r="70" spans="1:24" x14ac:dyDescent="0.35">
      <c r="A70" s="600"/>
      <c r="B70" s="670"/>
      <c r="C70" s="671"/>
      <c r="D70" s="600"/>
      <c r="G70" s="600"/>
      <c r="H70" s="600"/>
      <c r="I70" s="600"/>
      <c r="J70" s="600"/>
      <c r="K70" s="600"/>
      <c r="L70" s="600"/>
      <c r="M70" s="601"/>
      <c r="N70" s="601"/>
      <c r="O70" s="601"/>
      <c r="P70" s="601"/>
      <c r="Q70" s="600"/>
      <c r="R70" s="600"/>
      <c r="S70" s="600"/>
      <c r="T70" s="600"/>
      <c r="U70" s="600"/>
      <c r="V70" s="600"/>
      <c r="W70" s="600"/>
      <c r="X70" s="600"/>
    </row>
    <row r="71" spans="1:24" x14ac:dyDescent="0.35">
      <c r="A71" s="600"/>
      <c r="B71" s="670"/>
      <c r="C71" s="671"/>
      <c r="D71" s="600"/>
      <c r="G71" s="600"/>
      <c r="H71" s="600"/>
      <c r="I71" s="600"/>
      <c r="J71" s="600"/>
      <c r="K71" s="600"/>
      <c r="L71" s="600"/>
      <c r="M71" s="601"/>
      <c r="N71" s="601"/>
      <c r="O71" s="601"/>
      <c r="P71" s="601"/>
      <c r="Q71" s="600"/>
      <c r="R71" s="600"/>
      <c r="S71" s="600"/>
      <c r="T71" s="600"/>
      <c r="U71" s="600"/>
      <c r="V71" s="600"/>
      <c r="W71" s="600"/>
      <c r="X71" s="600"/>
    </row>
    <row r="72" spans="1:24" x14ac:dyDescent="0.35">
      <c r="A72" s="600"/>
      <c r="B72" s="670"/>
      <c r="C72" s="671"/>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70"/>
      <c r="C73" s="671"/>
      <c r="D73" s="600"/>
      <c r="G73" s="600"/>
      <c r="H73" s="600"/>
      <c r="I73" s="600"/>
      <c r="J73" s="600"/>
      <c r="K73" s="600"/>
      <c r="L73" s="600"/>
      <c r="M73" s="600"/>
      <c r="N73" s="600"/>
      <c r="O73" s="600"/>
      <c r="P73" s="600"/>
      <c r="Q73" s="600"/>
      <c r="R73" s="600"/>
      <c r="S73" s="600"/>
      <c r="T73" s="600"/>
      <c r="U73" s="600"/>
      <c r="V73" s="600"/>
      <c r="W73" s="600"/>
      <c r="X73" s="600"/>
    </row>
    <row r="74" spans="1:24" x14ac:dyDescent="0.35">
      <c r="B74" s="233"/>
      <c r="C74" s="234"/>
    </row>
    <row r="75" spans="1:24" x14ac:dyDescent="0.35">
      <c r="B75" s="233"/>
      <c r="C75" s="234"/>
    </row>
    <row r="76" spans="1:24" x14ac:dyDescent="0.35">
      <c r="B76" s="233"/>
      <c r="C76" s="234"/>
    </row>
  </sheetData>
  <mergeCells count="8">
    <mergeCell ref="B2:C2"/>
    <mergeCell ref="E2:F2"/>
    <mergeCell ref="B6:C6"/>
    <mergeCell ref="B19:C19"/>
    <mergeCell ref="B3:D3"/>
    <mergeCell ref="B4:C4"/>
    <mergeCell ref="B12:C12"/>
    <mergeCell ref="B16:C16"/>
  </mergeCells>
  <pageMargins left="0.25" right="0.25" top="0.75" bottom="0.75" header="0.3" footer="0.3"/>
  <pageSetup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3">
    <tabColor theme="6" tint="0.59999389629810485"/>
    <pageSetUpPr fitToPage="1"/>
  </sheetPr>
  <dimension ref="A1:X79"/>
  <sheetViews>
    <sheetView showGridLines="0" zoomScale="80" zoomScaleNormal="80" zoomScaleSheetLayoutView="100" workbookViewId="0">
      <selection activeCell="B24" sqref="B24"/>
    </sheetView>
  </sheetViews>
  <sheetFormatPr defaultColWidth="9.08984375" defaultRowHeight="14.5" x14ac:dyDescent="0.35"/>
  <cols>
    <col min="1" max="1" width="3.36328125" style="22" customWidth="1"/>
    <col min="2" max="2" width="113.6328125" style="22" customWidth="1"/>
    <col min="3" max="3" width="15.54296875" style="22" customWidth="1"/>
    <col min="4" max="4" width="17.90625" style="22" customWidth="1"/>
    <col min="5" max="16384" width="9.08984375" style="22"/>
  </cols>
  <sheetData>
    <row r="1" spans="2:24" ht="18.5" x14ac:dyDescent="0.45">
      <c r="B1" s="23" t="s">
        <v>80</v>
      </c>
      <c r="D1" s="204">
        <v>10</v>
      </c>
      <c r="G1" s="600"/>
      <c r="H1" s="600"/>
      <c r="I1" s="600"/>
      <c r="J1" s="600"/>
      <c r="K1" s="600"/>
      <c r="L1" s="600"/>
      <c r="M1" s="600"/>
      <c r="N1" s="600"/>
      <c r="O1" s="600"/>
      <c r="P1" s="600"/>
      <c r="Q1" s="600"/>
      <c r="R1" s="600"/>
      <c r="S1" s="600"/>
      <c r="T1" s="600"/>
      <c r="U1" s="600"/>
      <c r="V1" s="600"/>
      <c r="W1" s="600"/>
      <c r="X1" s="600"/>
    </row>
    <row r="2" spans="2:24" ht="24.75" customHeight="1" x14ac:dyDescent="0.35">
      <c r="B2" s="828" t="s">
        <v>717</v>
      </c>
      <c r="C2" s="828"/>
      <c r="G2" s="600"/>
      <c r="H2" s="600"/>
      <c r="I2" s="600"/>
      <c r="J2" s="600"/>
      <c r="K2" s="600"/>
      <c r="L2" s="600"/>
      <c r="M2" s="600"/>
      <c r="N2" s="600"/>
      <c r="O2" s="600"/>
      <c r="P2" s="600"/>
      <c r="Q2" s="600"/>
      <c r="R2" s="600"/>
      <c r="S2" s="600"/>
      <c r="T2" s="600"/>
      <c r="U2" s="600"/>
      <c r="V2" s="600"/>
      <c r="W2" s="600"/>
      <c r="X2" s="600"/>
    </row>
    <row r="3" spans="2:24" ht="36" customHeight="1" x14ac:dyDescent="0.35">
      <c r="B3" s="805" t="s">
        <v>999</v>
      </c>
      <c r="C3" s="805"/>
      <c r="D3" s="805"/>
      <c r="G3" s="600"/>
      <c r="H3" s="600"/>
      <c r="I3" s="600"/>
      <c r="J3" s="600"/>
      <c r="K3" s="600"/>
      <c r="L3" s="600"/>
      <c r="M3" s="600"/>
      <c r="N3" s="600"/>
      <c r="O3" s="600"/>
      <c r="P3" s="600"/>
      <c r="Q3" s="600"/>
      <c r="R3" s="600"/>
      <c r="S3" s="600"/>
      <c r="T3" s="600"/>
      <c r="U3" s="600"/>
      <c r="V3" s="600"/>
      <c r="W3" s="600"/>
      <c r="X3" s="600"/>
    </row>
    <row r="4" spans="2:24" ht="27.75" customHeight="1" x14ac:dyDescent="0.35">
      <c r="B4" s="804" t="s">
        <v>1077</v>
      </c>
      <c r="C4" s="804"/>
      <c r="D4" s="804"/>
      <c r="G4" s="600"/>
      <c r="H4" s="600"/>
      <c r="I4" s="600"/>
      <c r="J4" s="603"/>
      <c r="K4" s="603"/>
      <c r="L4" s="615"/>
      <c r="M4" s="615"/>
      <c r="N4" s="615"/>
      <c r="O4" s="601"/>
      <c r="P4" s="600"/>
      <c r="Q4" s="600"/>
      <c r="R4" s="600"/>
      <c r="S4" s="600"/>
      <c r="T4" s="600"/>
      <c r="U4" s="600"/>
      <c r="V4" s="600"/>
      <c r="W4" s="600"/>
      <c r="X4" s="600"/>
    </row>
    <row r="5" spans="2:24" ht="15" thickBot="1" x14ac:dyDescent="0.4">
      <c r="G5" s="600"/>
      <c r="H5" s="600"/>
      <c r="I5" s="600"/>
      <c r="J5" s="600"/>
      <c r="K5" s="600"/>
      <c r="L5" s="601"/>
      <c r="M5" s="601"/>
      <c r="N5" s="601"/>
      <c r="O5" s="601"/>
      <c r="P5" s="600"/>
      <c r="Q5" s="600"/>
      <c r="R5" s="600"/>
      <c r="S5" s="600"/>
      <c r="T5" s="600"/>
      <c r="U5" s="600"/>
      <c r="V5" s="600"/>
      <c r="W5" s="600"/>
      <c r="X5" s="600"/>
    </row>
    <row r="6" spans="2:24" x14ac:dyDescent="0.35">
      <c r="B6" s="929" t="s">
        <v>256</v>
      </c>
      <c r="C6" s="932"/>
      <c r="D6" s="930"/>
      <c r="G6" s="600"/>
      <c r="H6" s="600"/>
      <c r="I6" s="600"/>
      <c r="J6" s="600"/>
      <c r="K6" s="600"/>
      <c r="L6" s="601"/>
      <c r="M6" s="601"/>
      <c r="N6" s="601"/>
      <c r="O6" s="601"/>
      <c r="P6" s="600"/>
      <c r="Q6" s="600"/>
      <c r="R6" s="600"/>
      <c r="S6" s="600"/>
      <c r="T6" s="600"/>
      <c r="U6" s="600"/>
      <c r="V6" s="600"/>
      <c r="W6" s="600"/>
      <c r="X6" s="600"/>
    </row>
    <row r="7" spans="2:24" x14ac:dyDescent="0.35">
      <c r="B7" s="29" t="s">
        <v>273</v>
      </c>
      <c r="C7" s="38"/>
      <c r="D7" s="48">
        <v>50000</v>
      </c>
      <c r="G7" s="600"/>
      <c r="H7" s="600"/>
      <c r="I7" s="600"/>
      <c r="J7" s="600"/>
      <c r="K7" s="600"/>
      <c r="L7" s="601"/>
      <c r="M7" s="601"/>
      <c r="N7" s="601"/>
      <c r="O7" s="601"/>
      <c r="P7" s="600"/>
      <c r="Q7" s="600"/>
      <c r="R7" s="600"/>
      <c r="S7" s="600"/>
      <c r="T7" s="600"/>
      <c r="U7" s="600"/>
      <c r="V7" s="600"/>
      <c r="W7" s="600"/>
      <c r="X7" s="600"/>
    </row>
    <row r="8" spans="2:24" x14ac:dyDescent="0.35">
      <c r="B8" s="29" t="s">
        <v>149</v>
      </c>
      <c r="C8" s="38"/>
      <c r="D8" s="236">
        <v>0.13200000000000001</v>
      </c>
      <c r="G8" s="600"/>
      <c r="H8" s="600"/>
      <c r="I8" s="600"/>
      <c r="J8" s="600"/>
      <c r="K8" s="600"/>
      <c r="L8" s="601"/>
      <c r="M8" s="601"/>
      <c r="N8" s="601"/>
      <c r="O8" s="601"/>
      <c r="P8" s="600"/>
      <c r="Q8" s="600"/>
      <c r="R8" s="600"/>
      <c r="S8" s="600"/>
      <c r="T8" s="600"/>
      <c r="U8" s="600"/>
      <c r="V8" s="600"/>
      <c r="W8" s="600"/>
      <c r="X8" s="600"/>
    </row>
    <row r="9" spans="2:24" x14ac:dyDescent="0.35">
      <c r="B9" s="29" t="s">
        <v>286</v>
      </c>
      <c r="C9" s="38"/>
      <c r="D9" s="50">
        <v>400</v>
      </c>
      <c r="G9" s="600"/>
      <c r="H9" s="600"/>
      <c r="I9" s="600"/>
      <c r="J9" s="600"/>
      <c r="K9" s="600"/>
      <c r="L9" s="601"/>
      <c r="M9" s="601"/>
      <c r="N9" s="601"/>
      <c r="O9" s="601"/>
      <c r="P9" s="600"/>
      <c r="Q9" s="600"/>
      <c r="R9" s="600"/>
      <c r="S9" s="600"/>
      <c r="T9" s="600"/>
      <c r="U9" s="600"/>
      <c r="V9" s="600"/>
      <c r="W9" s="600"/>
      <c r="X9" s="600"/>
    </row>
    <row r="10" spans="2:24" ht="15" thickBot="1" x14ac:dyDescent="0.4">
      <c r="B10" s="35" t="s">
        <v>148</v>
      </c>
      <c r="C10" s="42"/>
      <c r="D10" s="102">
        <v>75000</v>
      </c>
      <c r="G10" s="600"/>
      <c r="H10" s="600"/>
      <c r="I10" s="600"/>
      <c r="J10" s="600"/>
      <c r="K10" s="600"/>
      <c r="L10" s="601"/>
      <c r="M10" s="601"/>
      <c r="N10" s="601"/>
      <c r="O10" s="601"/>
      <c r="P10" s="600"/>
      <c r="Q10" s="600"/>
      <c r="R10" s="600"/>
      <c r="S10" s="600"/>
      <c r="T10" s="600"/>
      <c r="U10" s="600"/>
      <c r="V10" s="600"/>
      <c r="W10" s="600"/>
      <c r="X10" s="600"/>
    </row>
    <row r="11" spans="2:24" ht="15" thickBot="1" x14ac:dyDescent="0.4">
      <c r="B11" s="181"/>
      <c r="G11" s="600"/>
      <c r="H11" s="600"/>
      <c r="I11" s="600"/>
      <c r="J11" s="600"/>
      <c r="K11" s="600"/>
      <c r="L11" s="601"/>
      <c r="M11" s="601"/>
      <c r="N11" s="601"/>
      <c r="O11" s="601"/>
      <c r="P11" s="600"/>
      <c r="Q11" s="600"/>
      <c r="R11" s="600"/>
      <c r="S11" s="600"/>
      <c r="T11" s="600"/>
      <c r="U11" s="600"/>
      <c r="V11" s="600"/>
      <c r="W11" s="600"/>
      <c r="X11" s="600"/>
    </row>
    <row r="12" spans="2:24" x14ac:dyDescent="0.35">
      <c r="B12" s="929" t="s">
        <v>252</v>
      </c>
      <c r="C12" s="932"/>
      <c r="D12" s="930"/>
      <c r="G12" s="600"/>
      <c r="H12" s="600"/>
      <c r="I12" s="600"/>
      <c r="J12" s="600"/>
      <c r="K12" s="600"/>
      <c r="L12" s="601"/>
      <c r="M12" s="601"/>
      <c r="N12" s="601"/>
      <c r="O12" s="601"/>
      <c r="P12" s="600"/>
      <c r="Q12" s="600"/>
      <c r="R12" s="600"/>
      <c r="S12" s="600"/>
      <c r="T12" s="600"/>
      <c r="U12" s="600"/>
      <c r="V12" s="600"/>
      <c r="W12" s="600"/>
      <c r="X12" s="600"/>
    </row>
    <row r="13" spans="2:24" x14ac:dyDescent="0.35">
      <c r="B13" s="29" t="s">
        <v>718</v>
      </c>
      <c r="C13" s="38"/>
      <c r="D13" s="527">
        <f>D9/D7*1000</f>
        <v>8</v>
      </c>
      <c r="G13" s="600"/>
      <c r="H13" s="600"/>
      <c r="I13" s="600"/>
      <c r="J13" s="600"/>
      <c r="K13" s="600"/>
      <c r="L13" s="601"/>
      <c r="M13" s="601"/>
      <c r="N13" s="601"/>
      <c r="O13" s="601"/>
      <c r="P13" s="600"/>
      <c r="Q13" s="600"/>
      <c r="R13" s="600"/>
      <c r="S13" s="600"/>
      <c r="T13" s="600"/>
      <c r="U13" s="600"/>
      <c r="V13" s="600"/>
      <c r="W13" s="600"/>
      <c r="X13" s="600"/>
    </row>
    <row r="14" spans="2:24" x14ac:dyDescent="0.35">
      <c r="B14" s="29" t="s">
        <v>807</v>
      </c>
      <c r="C14" s="114"/>
      <c r="D14" s="519">
        <f>ROUND(D9*D10, -5)</f>
        <v>30000000</v>
      </c>
      <c r="G14" s="600"/>
      <c r="H14" s="600"/>
      <c r="I14" s="600"/>
      <c r="J14" s="600"/>
      <c r="K14" s="600"/>
      <c r="L14" s="601"/>
      <c r="M14" s="601"/>
      <c r="N14" s="601"/>
      <c r="O14" s="601"/>
      <c r="P14" s="600"/>
      <c r="Q14" s="600"/>
      <c r="R14" s="600"/>
      <c r="S14" s="600"/>
      <c r="T14" s="600"/>
      <c r="U14" s="600"/>
      <c r="V14" s="600"/>
      <c r="W14" s="600"/>
      <c r="X14" s="600"/>
    </row>
    <row r="15" spans="2:24" s="115" customFormat="1" ht="43.5" customHeight="1" x14ac:dyDescent="0.35">
      <c r="B15" s="192"/>
      <c r="C15" s="509" t="s">
        <v>802</v>
      </c>
      <c r="D15" s="509" t="s">
        <v>793</v>
      </c>
      <c r="G15" s="649"/>
      <c r="H15" s="649"/>
      <c r="I15" s="649"/>
      <c r="J15" s="649"/>
      <c r="K15" s="649"/>
      <c r="L15" s="651"/>
      <c r="M15" s="651"/>
      <c r="N15" s="651"/>
      <c r="O15" s="651"/>
      <c r="P15" s="649"/>
      <c r="Q15" s="649"/>
      <c r="R15" s="649"/>
      <c r="S15" s="649"/>
      <c r="T15" s="649"/>
      <c r="U15" s="649"/>
      <c r="V15" s="649"/>
      <c r="W15" s="649"/>
      <c r="X15" s="649"/>
    </row>
    <row r="16" spans="2:24" ht="30" customHeight="1" x14ac:dyDescent="0.35">
      <c r="B16" s="116" t="s">
        <v>1078</v>
      </c>
      <c r="C16" s="528">
        <f>7.4*($D$8/0.132)</f>
        <v>7.4</v>
      </c>
      <c r="D16" s="527">
        <f>5.9*($D$8/0.132)</f>
        <v>5.9</v>
      </c>
      <c r="G16" s="600"/>
      <c r="H16" s="600"/>
      <c r="I16" s="600"/>
      <c r="J16" s="600"/>
      <c r="K16" s="600"/>
      <c r="L16" s="601"/>
      <c r="M16" s="601"/>
      <c r="N16" s="601"/>
      <c r="O16" s="601"/>
      <c r="P16" s="600"/>
      <c r="Q16" s="600"/>
      <c r="R16" s="600"/>
      <c r="S16" s="600"/>
      <c r="T16" s="600"/>
      <c r="U16" s="600"/>
      <c r="V16" s="600"/>
      <c r="W16" s="600"/>
      <c r="X16" s="600"/>
    </row>
    <row r="17" spans="1:24" ht="30" customHeight="1" thickBot="1" x14ac:dyDescent="0.4">
      <c r="B17" s="297" t="s">
        <v>1072</v>
      </c>
      <c r="C17" s="529">
        <f>ROUND((($D$10*C16)/1000)*$D$7, -5)</f>
        <v>27800000</v>
      </c>
      <c r="D17" s="530">
        <f>ROUND((($D$10*D16)/1000)*$D$7, -5)</f>
        <v>22100000</v>
      </c>
      <c r="G17" s="600"/>
      <c r="H17" s="600"/>
      <c r="I17" s="600"/>
      <c r="J17" s="600"/>
      <c r="K17" s="600"/>
      <c r="L17" s="601"/>
      <c r="M17" s="601"/>
      <c r="N17" s="601"/>
      <c r="O17" s="601"/>
      <c r="P17" s="600"/>
      <c r="Q17" s="600"/>
      <c r="R17" s="600"/>
      <c r="S17" s="600"/>
      <c r="T17" s="600"/>
      <c r="U17" s="600"/>
      <c r="V17" s="600"/>
      <c r="W17" s="600"/>
      <c r="X17" s="600"/>
    </row>
    <row r="18" spans="1:24" ht="15" thickBot="1" x14ac:dyDescent="0.4">
      <c r="A18" s="683"/>
      <c r="B18" s="683"/>
      <c r="C18" s="683"/>
      <c r="D18" s="683"/>
      <c r="G18" s="600"/>
      <c r="H18" s="600"/>
      <c r="I18" s="600"/>
      <c r="J18" s="600"/>
      <c r="K18" s="600"/>
      <c r="L18" s="601"/>
      <c r="M18" s="601"/>
      <c r="N18" s="601"/>
      <c r="O18" s="601"/>
      <c r="P18" s="600"/>
      <c r="Q18" s="600"/>
      <c r="R18" s="600"/>
      <c r="S18" s="600"/>
      <c r="T18" s="600"/>
      <c r="U18" s="600"/>
      <c r="V18" s="600"/>
      <c r="W18" s="600"/>
      <c r="X18" s="600"/>
    </row>
    <row r="19" spans="1:24" x14ac:dyDescent="0.35">
      <c r="A19" s="683"/>
      <c r="B19" s="929" t="s">
        <v>506</v>
      </c>
      <c r="C19" s="932"/>
      <c r="D19" s="930"/>
      <c r="G19" s="600"/>
      <c r="H19" s="600"/>
      <c r="I19" s="600"/>
      <c r="J19" s="600"/>
      <c r="K19" s="600"/>
      <c r="L19" s="601"/>
      <c r="M19" s="601"/>
      <c r="N19" s="601"/>
      <c r="O19" s="601"/>
      <c r="P19" s="600"/>
      <c r="Q19" s="600"/>
      <c r="R19" s="600"/>
      <c r="S19" s="600"/>
      <c r="T19" s="600"/>
      <c r="U19" s="600"/>
      <c r="V19" s="600"/>
      <c r="W19" s="600"/>
      <c r="X19" s="600"/>
    </row>
    <row r="20" spans="1:24" ht="15" thickBot="1" x14ac:dyDescent="0.4">
      <c r="A20" s="683"/>
      <c r="B20" s="691" t="s">
        <v>1066</v>
      </c>
      <c r="C20" s="524">
        <f>IF($D$14-C17&lt;0, 0, $D$14-C17)</f>
        <v>2200000</v>
      </c>
      <c r="D20" s="507">
        <f>IF($D$14-D17&lt;0,0,  $D$14-D17)</f>
        <v>7900000</v>
      </c>
      <c r="G20" s="600"/>
      <c r="H20" s="600"/>
      <c r="I20" s="600"/>
      <c r="J20" s="600"/>
      <c r="K20" s="600"/>
      <c r="L20" s="601"/>
      <c r="M20" s="601"/>
      <c r="N20" s="601"/>
      <c r="O20" s="601"/>
      <c r="P20" s="600"/>
      <c r="Q20" s="600"/>
      <c r="R20" s="600"/>
      <c r="S20" s="600"/>
      <c r="T20" s="600"/>
      <c r="U20" s="600"/>
      <c r="V20" s="600"/>
      <c r="W20" s="600"/>
      <c r="X20" s="600"/>
    </row>
    <row r="21" spans="1:24" x14ac:dyDescent="0.35">
      <c r="A21" s="683"/>
      <c r="B21" s="692"/>
      <c r="C21" s="693"/>
      <c r="D21" s="693"/>
      <c r="G21" s="600"/>
      <c r="H21" s="600"/>
      <c r="I21" s="600"/>
      <c r="J21" s="600"/>
      <c r="K21" s="600"/>
      <c r="L21" s="601"/>
      <c r="M21" s="601"/>
      <c r="N21" s="601"/>
      <c r="O21" s="601"/>
      <c r="P21" s="600"/>
      <c r="Q21" s="600"/>
      <c r="R21" s="600"/>
      <c r="S21" s="600"/>
      <c r="T21" s="600"/>
      <c r="U21" s="600"/>
      <c r="V21" s="600"/>
      <c r="W21" s="600"/>
      <c r="X21" s="600"/>
    </row>
    <row r="22" spans="1:24" x14ac:dyDescent="0.35">
      <c r="A22" s="683"/>
      <c r="B22" s="694" t="s">
        <v>1003</v>
      </c>
      <c r="C22" s="683"/>
      <c r="D22" s="683"/>
      <c r="G22" s="600"/>
      <c r="H22" s="600"/>
      <c r="I22" s="600"/>
      <c r="J22" s="600"/>
      <c r="K22" s="600"/>
      <c r="L22" s="601"/>
      <c r="M22" s="601"/>
      <c r="N22" s="601"/>
      <c r="O22" s="601"/>
      <c r="P22" s="600"/>
      <c r="Q22" s="600"/>
      <c r="R22" s="600"/>
      <c r="S22" s="600"/>
      <c r="T22" s="600"/>
      <c r="U22" s="600"/>
      <c r="V22" s="600"/>
      <c r="W22" s="600"/>
      <c r="X22" s="600"/>
    </row>
    <row r="23" spans="1:24" ht="81.75" customHeight="1" x14ac:dyDescent="0.35">
      <c r="A23" s="683"/>
      <c r="B23" s="945" t="s">
        <v>1079</v>
      </c>
      <c r="C23" s="945"/>
      <c r="D23" s="945"/>
      <c r="G23" s="600"/>
      <c r="H23" s="600"/>
      <c r="I23" s="600"/>
      <c r="J23" s="600"/>
      <c r="K23" s="600"/>
      <c r="L23" s="601"/>
      <c r="M23" s="601"/>
      <c r="N23" s="601"/>
      <c r="O23" s="601"/>
      <c r="P23" s="600"/>
      <c r="Q23" s="600"/>
      <c r="R23" s="600"/>
      <c r="S23" s="600"/>
      <c r="T23" s="600"/>
      <c r="U23" s="600"/>
      <c r="V23" s="600"/>
      <c r="W23" s="600"/>
      <c r="X23" s="600"/>
    </row>
    <row r="24" spans="1:24" x14ac:dyDescent="0.35">
      <c r="A24" s="683"/>
      <c r="B24" s="690"/>
      <c r="C24" s="683"/>
      <c r="D24" s="683"/>
      <c r="G24" s="600"/>
      <c r="H24" s="600"/>
      <c r="I24" s="600"/>
      <c r="J24" s="600"/>
      <c r="K24" s="600"/>
      <c r="L24" s="601"/>
      <c r="M24" s="601"/>
      <c r="N24" s="601"/>
      <c r="O24" s="601"/>
      <c r="P24" s="600"/>
      <c r="Q24" s="600"/>
      <c r="R24" s="600"/>
      <c r="S24" s="600"/>
      <c r="T24" s="600"/>
      <c r="U24" s="600"/>
      <c r="V24" s="600"/>
      <c r="W24" s="600"/>
      <c r="X24" s="600"/>
    </row>
    <row r="25" spans="1:24" x14ac:dyDescent="0.35">
      <c r="A25" s="683"/>
      <c r="B25" s="695"/>
      <c r="C25" s="696"/>
      <c r="D25" s="683"/>
      <c r="G25" s="600"/>
      <c r="H25" s="600"/>
      <c r="I25" s="600"/>
      <c r="J25" s="600"/>
      <c r="K25" s="600"/>
      <c r="L25" s="601"/>
      <c r="M25" s="601"/>
      <c r="N25" s="601"/>
      <c r="O25" s="601"/>
      <c r="P25" s="600"/>
      <c r="Q25" s="600"/>
      <c r="R25" s="600"/>
      <c r="S25" s="600"/>
      <c r="T25" s="600"/>
      <c r="U25" s="600"/>
      <c r="V25" s="600"/>
      <c r="W25" s="600"/>
      <c r="X25" s="600"/>
    </row>
    <row r="26" spans="1:24" x14ac:dyDescent="0.35">
      <c r="A26" s="600"/>
      <c r="B26" s="666"/>
      <c r="C26" s="667"/>
      <c r="D26" s="600"/>
      <c r="E26" s="600"/>
      <c r="F26" s="600"/>
      <c r="G26" s="600"/>
      <c r="H26" s="600"/>
      <c r="I26" s="600"/>
      <c r="J26" s="600"/>
      <c r="K26" s="600"/>
      <c r="L26" s="601"/>
      <c r="M26" s="601"/>
      <c r="N26" s="601"/>
      <c r="O26" s="601"/>
      <c r="P26" s="600"/>
      <c r="Q26" s="600"/>
      <c r="R26" s="600"/>
      <c r="S26" s="600"/>
      <c r="T26" s="600"/>
      <c r="U26" s="600"/>
      <c r="V26" s="600"/>
      <c r="W26" s="600"/>
      <c r="X26" s="600"/>
    </row>
    <row r="27" spans="1:24" x14ac:dyDescent="0.35">
      <c r="A27" s="600"/>
      <c r="B27" s="666"/>
      <c r="C27" s="667"/>
      <c r="D27" s="600"/>
      <c r="E27" s="600"/>
      <c r="F27" s="600"/>
      <c r="G27" s="600"/>
      <c r="H27" s="600"/>
      <c r="I27" s="600"/>
      <c r="J27" s="600"/>
      <c r="K27" s="600"/>
      <c r="L27" s="601"/>
      <c r="M27" s="601"/>
      <c r="N27" s="601"/>
      <c r="O27" s="601"/>
      <c r="P27" s="600"/>
      <c r="Q27" s="600"/>
      <c r="R27" s="600"/>
      <c r="S27" s="600"/>
      <c r="T27" s="600"/>
      <c r="U27" s="600"/>
      <c r="V27" s="600"/>
      <c r="W27" s="600"/>
      <c r="X27" s="600"/>
    </row>
    <row r="28" spans="1:24" x14ac:dyDescent="0.35">
      <c r="A28" s="600"/>
      <c r="B28" s="666"/>
      <c r="C28" s="667"/>
      <c r="D28" s="600"/>
      <c r="E28" s="600"/>
      <c r="F28" s="600"/>
      <c r="G28" s="600"/>
      <c r="H28" s="600"/>
      <c r="I28" s="600"/>
      <c r="J28" s="600"/>
      <c r="K28" s="600"/>
      <c r="L28" s="601"/>
      <c r="M28" s="601"/>
      <c r="N28" s="601"/>
      <c r="O28" s="601"/>
      <c r="P28" s="600"/>
      <c r="Q28" s="600"/>
      <c r="R28" s="600"/>
      <c r="S28" s="600"/>
      <c r="T28" s="600"/>
      <c r="U28" s="600"/>
      <c r="V28" s="600"/>
      <c r="W28" s="600"/>
      <c r="X28" s="600"/>
    </row>
    <row r="29" spans="1:24" x14ac:dyDescent="0.35">
      <c r="A29" s="600"/>
      <c r="B29" s="666"/>
      <c r="C29" s="667"/>
      <c r="D29" s="600"/>
      <c r="E29" s="600"/>
      <c r="F29" s="600"/>
      <c r="G29" s="600"/>
      <c r="H29" s="600"/>
      <c r="I29" s="600"/>
      <c r="J29" s="600"/>
      <c r="K29" s="600"/>
      <c r="L29" s="601"/>
      <c r="M29" s="601"/>
      <c r="N29" s="601"/>
      <c r="O29" s="601"/>
      <c r="P29" s="600"/>
      <c r="Q29" s="600"/>
      <c r="R29" s="600"/>
      <c r="S29" s="600"/>
      <c r="T29" s="600"/>
      <c r="U29" s="600"/>
      <c r="V29" s="600"/>
      <c r="W29" s="600"/>
      <c r="X29" s="600"/>
    </row>
    <row r="30" spans="1:24" x14ac:dyDescent="0.35">
      <c r="A30" s="600"/>
      <c r="B30" s="666"/>
      <c r="C30" s="667"/>
      <c r="D30" s="600"/>
      <c r="E30" s="600"/>
      <c r="F30" s="600"/>
      <c r="G30" s="600"/>
      <c r="H30" s="600"/>
      <c r="I30" s="600"/>
      <c r="J30" s="600"/>
      <c r="K30" s="600"/>
      <c r="L30" s="601"/>
      <c r="M30" s="601"/>
      <c r="N30" s="601"/>
      <c r="O30" s="601"/>
      <c r="P30" s="600"/>
      <c r="Q30" s="600"/>
      <c r="R30" s="600"/>
      <c r="S30" s="600"/>
      <c r="T30" s="600"/>
      <c r="U30" s="600"/>
      <c r="V30" s="600"/>
      <c r="W30" s="600"/>
      <c r="X30" s="600"/>
    </row>
    <row r="31" spans="1:24" x14ac:dyDescent="0.35">
      <c r="A31" s="600"/>
      <c r="B31" s="666"/>
      <c r="C31" s="667"/>
      <c r="D31" s="600"/>
      <c r="E31" s="600"/>
      <c r="F31" s="600"/>
      <c r="G31" s="600"/>
      <c r="H31" s="600"/>
      <c r="I31" s="600"/>
      <c r="J31" s="600"/>
      <c r="K31" s="600"/>
      <c r="L31" s="601"/>
      <c r="M31" s="601"/>
      <c r="N31" s="601"/>
      <c r="O31" s="601"/>
      <c r="P31" s="600"/>
      <c r="Q31" s="600"/>
      <c r="R31" s="600"/>
      <c r="S31" s="600"/>
      <c r="T31" s="600"/>
      <c r="U31" s="600"/>
      <c r="V31" s="600"/>
      <c r="W31" s="600"/>
      <c r="X31" s="600"/>
    </row>
    <row r="32" spans="1:24" x14ac:dyDescent="0.35">
      <c r="A32" s="600"/>
      <c r="B32" s="666"/>
      <c r="C32" s="667"/>
      <c r="D32" s="600"/>
      <c r="E32" s="600"/>
      <c r="F32" s="600"/>
      <c r="G32" s="600"/>
      <c r="H32" s="600"/>
      <c r="I32" s="600"/>
      <c r="J32" s="600"/>
      <c r="K32" s="600"/>
      <c r="L32" s="601"/>
      <c r="M32" s="601"/>
      <c r="N32" s="601"/>
      <c r="O32" s="601"/>
      <c r="P32" s="600"/>
      <c r="Q32" s="600"/>
      <c r="R32" s="600"/>
      <c r="S32" s="600"/>
      <c r="T32" s="600"/>
      <c r="U32" s="600"/>
      <c r="V32" s="600"/>
      <c r="W32" s="600"/>
      <c r="X32" s="600"/>
    </row>
    <row r="33" spans="1:24" x14ac:dyDescent="0.35">
      <c r="A33" s="600"/>
      <c r="B33" s="666"/>
      <c r="C33" s="667"/>
      <c r="D33" s="600"/>
      <c r="E33" s="600"/>
      <c r="F33" s="600"/>
      <c r="G33" s="600"/>
      <c r="H33" s="600"/>
      <c r="I33" s="600"/>
      <c r="J33" s="600"/>
      <c r="K33" s="600"/>
      <c r="L33" s="601"/>
      <c r="M33" s="601"/>
      <c r="N33" s="601"/>
      <c r="O33" s="601"/>
      <c r="P33" s="600"/>
      <c r="Q33" s="600"/>
      <c r="R33" s="600"/>
      <c r="S33" s="600"/>
      <c r="T33" s="600"/>
      <c r="U33" s="600"/>
      <c r="V33" s="600"/>
      <c r="W33" s="600"/>
      <c r="X33" s="600"/>
    </row>
    <row r="34" spans="1:24" x14ac:dyDescent="0.35">
      <c r="A34" s="600"/>
      <c r="B34" s="666"/>
      <c r="C34" s="667"/>
      <c r="D34" s="600"/>
      <c r="E34" s="600"/>
      <c r="F34" s="600"/>
      <c r="G34" s="600"/>
      <c r="H34" s="600"/>
      <c r="I34" s="600"/>
      <c r="J34" s="600"/>
      <c r="K34" s="600"/>
      <c r="L34" s="601"/>
      <c r="M34" s="601"/>
      <c r="N34" s="601"/>
      <c r="O34" s="601"/>
      <c r="P34" s="600"/>
      <c r="Q34" s="600"/>
      <c r="R34" s="600"/>
      <c r="S34" s="600"/>
      <c r="T34" s="600"/>
      <c r="U34" s="600"/>
      <c r="V34" s="600"/>
      <c r="W34" s="600"/>
      <c r="X34" s="600"/>
    </row>
    <row r="35" spans="1:24" x14ac:dyDescent="0.35">
      <c r="A35" s="600"/>
      <c r="B35" s="666"/>
      <c r="C35" s="667"/>
      <c r="D35" s="600"/>
      <c r="E35" s="600"/>
      <c r="F35" s="600"/>
      <c r="G35" s="600"/>
      <c r="H35" s="600"/>
      <c r="I35" s="600"/>
      <c r="J35" s="600"/>
      <c r="K35" s="600"/>
      <c r="L35" s="601"/>
      <c r="M35" s="601"/>
      <c r="N35" s="601"/>
      <c r="O35" s="601"/>
      <c r="P35" s="600"/>
      <c r="Q35" s="600"/>
      <c r="R35" s="600"/>
      <c r="S35" s="600"/>
      <c r="T35" s="600"/>
      <c r="U35" s="600"/>
      <c r="V35" s="600"/>
      <c r="W35" s="600"/>
      <c r="X35" s="600"/>
    </row>
    <row r="36" spans="1:24" x14ac:dyDescent="0.35">
      <c r="A36" s="600"/>
      <c r="B36" s="666"/>
      <c r="C36" s="667"/>
      <c r="D36" s="600"/>
      <c r="E36" s="600"/>
      <c r="F36" s="600"/>
      <c r="G36" s="600"/>
      <c r="H36" s="600"/>
      <c r="I36" s="600"/>
      <c r="J36" s="600"/>
      <c r="K36" s="600"/>
      <c r="L36" s="601"/>
      <c r="M36" s="601"/>
      <c r="N36" s="601"/>
      <c r="O36" s="601"/>
      <c r="P36" s="600"/>
      <c r="Q36" s="600"/>
      <c r="R36" s="600"/>
      <c r="S36" s="600"/>
      <c r="T36" s="600"/>
      <c r="U36" s="600"/>
      <c r="V36" s="600"/>
      <c r="W36" s="600"/>
      <c r="X36" s="600"/>
    </row>
    <row r="37" spans="1:24" x14ac:dyDescent="0.35">
      <c r="A37" s="600"/>
      <c r="B37" s="666"/>
      <c r="C37" s="667"/>
      <c r="D37" s="600"/>
      <c r="E37" s="600"/>
      <c r="F37" s="600"/>
      <c r="G37" s="600"/>
      <c r="H37" s="600"/>
      <c r="I37" s="600"/>
      <c r="J37" s="600"/>
      <c r="K37" s="600"/>
      <c r="L37" s="601"/>
      <c r="M37" s="601"/>
      <c r="N37" s="601"/>
      <c r="O37" s="601"/>
      <c r="P37" s="600"/>
      <c r="Q37" s="600"/>
      <c r="R37" s="600"/>
      <c r="S37" s="600"/>
      <c r="T37" s="600"/>
      <c r="U37" s="600"/>
      <c r="V37" s="600"/>
      <c r="W37" s="600"/>
      <c r="X37" s="600"/>
    </row>
    <row r="38" spans="1:24" x14ac:dyDescent="0.35">
      <c r="A38" s="600"/>
      <c r="B38" s="666"/>
      <c r="C38" s="667"/>
      <c r="D38" s="600"/>
      <c r="E38" s="600"/>
      <c r="F38" s="600"/>
      <c r="G38" s="600"/>
      <c r="H38" s="600"/>
      <c r="I38" s="600"/>
      <c r="J38" s="600"/>
      <c r="K38" s="600"/>
      <c r="L38" s="601"/>
      <c r="M38" s="601"/>
      <c r="N38" s="601"/>
      <c r="O38" s="601"/>
      <c r="P38" s="600"/>
      <c r="Q38" s="600"/>
      <c r="R38" s="600"/>
      <c r="S38" s="600"/>
      <c r="T38" s="600"/>
      <c r="U38" s="600"/>
      <c r="V38" s="600"/>
      <c r="W38" s="600"/>
      <c r="X38" s="600"/>
    </row>
    <row r="39" spans="1:24" x14ac:dyDescent="0.35">
      <c r="A39" s="600"/>
      <c r="B39" s="666"/>
      <c r="C39" s="667"/>
      <c r="D39" s="600"/>
      <c r="E39" s="600"/>
      <c r="F39" s="600"/>
      <c r="G39" s="600"/>
      <c r="H39" s="600"/>
      <c r="I39" s="600"/>
      <c r="J39" s="600"/>
      <c r="K39" s="600"/>
      <c r="L39" s="601"/>
      <c r="M39" s="601"/>
      <c r="N39" s="601"/>
      <c r="O39" s="601"/>
      <c r="P39" s="600"/>
      <c r="Q39" s="600"/>
      <c r="R39" s="600"/>
      <c r="S39" s="600"/>
      <c r="T39" s="600"/>
      <c r="U39" s="600"/>
      <c r="V39" s="600"/>
      <c r="W39" s="600"/>
      <c r="X39" s="600"/>
    </row>
    <row r="40" spans="1:24" x14ac:dyDescent="0.35">
      <c r="A40" s="600"/>
      <c r="B40" s="666"/>
      <c r="C40" s="667"/>
      <c r="D40" s="600"/>
      <c r="E40" s="600"/>
      <c r="F40" s="600"/>
      <c r="G40" s="600"/>
      <c r="H40" s="600"/>
      <c r="I40" s="600"/>
      <c r="J40" s="600"/>
      <c r="K40" s="600"/>
      <c r="L40" s="601"/>
      <c r="M40" s="601"/>
      <c r="N40" s="601"/>
      <c r="O40" s="601"/>
      <c r="P40" s="600"/>
      <c r="Q40" s="600"/>
      <c r="R40" s="600"/>
      <c r="S40" s="600"/>
      <c r="T40" s="600"/>
      <c r="U40" s="600"/>
      <c r="V40" s="600"/>
      <c r="W40" s="600"/>
      <c r="X40" s="600"/>
    </row>
    <row r="41" spans="1:24" x14ac:dyDescent="0.35">
      <c r="A41" s="600"/>
      <c r="B41" s="666"/>
      <c r="C41" s="667"/>
      <c r="D41" s="600"/>
      <c r="E41" s="600"/>
      <c r="F41" s="600"/>
      <c r="G41" s="600"/>
      <c r="H41" s="600"/>
      <c r="I41" s="600"/>
      <c r="J41" s="600"/>
      <c r="K41" s="600"/>
      <c r="L41" s="601"/>
      <c r="M41" s="601"/>
      <c r="N41" s="601"/>
      <c r="O41" s="601"/>
      <c r="P41" s="600"/>
      <c r="Q41" s="600"/>
      <c r="R41" s="600"/>
      <c r="S41" s="600"/>
      <c r="T41" s="600"/>
      <c r="U41" s="600"/>
      <c r="V41" s="600"/>
      <c r="W41" s="600"/>
      <c r="X41" s="600"/>
    </row>
    <row r="42" spans="1:24" x14ac:dyDescent="0.35">
      <c r="A42" s="600"/>
      <c r="B42" s="666"/>
      <c r="C42" s="667"/>
      <c r="D42" s="600"/>
      <c r="E42" s="600"/>
      <c r="F42" s="600"/>
      <c r="G42" s="600"/>
      <c r="H42" s="600"/>
      <c r="I42" s="600"/>
      <c r="J42" s="600"/>
      <c r="K42" s="600"/>
      <c r="L42" s="601"/>
      <c r="M42" s="601"/>
      <c r="N42" s="601"/>
      <c r="O42" s="601"/>
      <c r="P42" s="600"/>
      <c r="Q42" s="600"/>
      <c r="R42" s="600"/>
      <c r="S42" s="600"/>
      <c r="T42" s="600"/>
      <c r="U42" s="600"/>
      <c r="V42" s="600"/>
      <c r="W42" s="600"/>
      <c r="X42" s="600"/>
    </row>
    <row r="43" spans="1:24" x14ac:dyDescent="0.35">
      <c r="A43" s="600"/>
      <c r="B43" s="666"/>
      <c r="C43" s="667"/>
      <c r="D43" s="600"/>
      <c r="E43" s="600"/>
      <c r="F43" s="600"/>
      <c r="G43" s="600"/>
      <c r="H43" s="600"/>
      <c r="I43" s="600"/>
      <c r="J43" s="600"/>
      <c r="K43" s="600"/>
      <c r="L43" s="601"/>
      <c r="M43" s="601"/>
      <c r="N43" s="601"/>
      <c r="O43" s="601"/>
      <c r="P43" s="600"/>
      <c r="Q43" s="600"/>
      <c r="R43" s="600"/>
      <c r="S43" s="600"/>
      <c r="T43" s="600"/>
      <c r="U43" s="600"/>
      <c r="V43" s="600"/>
      <c r="W43" s="600"/>
      <c r="X43" s="600"/>
    </row>
    <row r="44" spans="1:24" x14ac:dyDescent="0.35">
      <c r="A44" s="600"/>
      <c r="B44" s="666"/>
      <c r="C44" s="667"/>
      <c r="D44" s="600"/>
      <c r="E44" s="600"/>
      <c r="F44" s="600"/>
      <c r="G44" s="600"/>
      <c r="H44" s="600"/>
      <c r="I44" s="600"/>
      <c r="J44" s="600"/>
      <c r="K44" s="600"/>
      <c r="L44" s="601"/>
      <c r="M44" s="601"/>
      <c r="N44" s="601"/>
      <c r="O44" s="601"/>
      <c r="P44" s="600"/>
      <c r="Q44" s="600"/>
      <c r="R44" s="600"/>
      <c r="S44" s="600"/>
      <c r="T44" s="600"/>
      <c r="U44" s="600"/>
      <c r="V44" s="600"/>
      <c r="W44" s="600"/>
      <c r="X44" s="600"/>
    </row>
    <row r="45" spans="1:24" x14ac:dyDescent="0.35">
      <c r="A45" s="600"/>
      <c r="B45" s="666"/>
      <c r="C45" s="667"/>
      <c r="D45" s="600"/>
      <c r="E45" s="600"/>
      <c r="F45" s="600"/>
      <c r="G45" s="600"/>
      <c r="H45" s="600"/>
      <c r="I45" s="600"/>
      <c r="J45" s="600"/>
      <c r="K45" s="600"/>
      <c r="L45" s="601"/>
      <c r="M45" s="601"/>
      <c r="N45" s="601"/>
      <c r="O45" s="601"/>
      <c r="P45" s="600"/>
      <c r="Q45" s="600"/>
      <c r="R45" s="600"/>
      <c r="S45" s="600"/>
      <c r="T45" s="600"/>
      <c r="U45" s="600"/>
      <c r="V45" s="600"/>
      <c r="W45" s="600"/>
      <c r="X45" s="600"/>
    </row>
    <row r="46" spans="1:24" x14ac:dyDescent="0.35">
      <c r="A46" s="600"/>
      <c r="B46" s="666"/>
      <c r="C46" s="667"/>
      <c r="D46" s="600"/>
      <c r="E46" s="600"/>
      <c r="F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66"/>
      <c r="C47" s="667"/>
      <c r="D47" s="600"/>
      <c r="E47" s="600"/>
      <c r="F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66"/>
      <c r="C48" s="667"/>
      <c r="D48" s="600"/>
      <c r="E48" s="600"/>
      <c r="F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66"/>
      <c r="C49" s="667"/>
      <c r="D49" s="600"/>
      <c r="E49" s="600"/>
      <c r="F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66"/>
      <c r="C50" s="667"/>
      <c r="D50" s="600"/>
      <c r="E50" s="600"/>
      <c r="F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66"/>
      <c r="C51" s="667"/>
      <c r="D51" s="600"/>
      <c r="E51" s="600"/>
      <c r="F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66"/>
      <c r="C52" s="667"/>
      <c r="D52" s="600"/>
      <c r="E52" s="600"/>
      <c r="F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66"/>
      <c r="C53" s="667"/>
      <c r="D53" s="600"/>
      <c r="E53" s="600"/>
      <c r="F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66"/>
      <c r="C54" s="667"/>
      <c r="D54" s="600"/>
      <c r="E54" s="600"/>
      <c r="F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66"/>
      <c r="C55" s="667"/>
      <c r="D55" s="600"/>
      <c r="E55" s="600"/>
      <c r="F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66"/>
      <c r="C56" s="667"/>
      <c r="D56" s="600"/>
      <c r="E56" s="600"/>
      <c r="F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66"/>
      <c r="C57" s="667"/>
      <c r="D57" s="600"/>
      <c r="E57" s="600"/>
      <c r="F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66"/>
      <c r="C58" s="667"/>
      <c r="D58" s="600"/>
      <c r="E58" s="600"/>
      <c r="F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66"/>
      <c r="C59" s="667"/>
      <c r="D59" s="600"/>
      <c r="E59" s="600"/>
      <c r="F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66"/>
      <c r="C60" s="667"/>
      <c r="D60" s="600"/>
      <c r="E60" s="600"/>
      <c r="F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66"/>
      <c r="C61" s="667"/>
      <c r="D61" s="600"/>
      <c r="E61" s="600"/>
      <c r="F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66"/>
      <c r="C62" s="667"/>
      <c r="D62" s="600"/>
      <c r="E62" s="600"/>
      <c r="F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66"/>
      <c r="C63" s="667"/>
      <c r="D63" s="600"/>
      <c r="E63" s="600"/>
      <c r="F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66"/>
      <c r="C64" s="667"/>
      <c r="D64" s="600"/>
      <c r="E64" s="600"/>
      <c r="F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66"/>
      <c r="C65" s="667"/>
      <c r="D65" s="600"/>
      <c r="E65" s="600"/>
      <c r="F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66"/>
      <c r="C66" s="667"/>
      <c r="D66" s="600"/>
      <c r="E66" s="600"/>
      <c r="F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66"/>
      <c r="C67" s="667"/>
      <c r="D67" s="600"/>
      <c r="E67" s="600"/>
      <c r="F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66"/>
      <c r="C68" s="667"/>
      <c r="D68" s="600"/>
      <c r="E68" s="600"/>
      <c r="F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66"/>
      <c r="C69" s="667"/>
      <c r="D69" s="600"/>
      <c r="E69" s="600"/>
      <c r="F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66"/>
      <c r="C70" s="667"/>
      <c r="D70" s="600"/>
      <c r="E70" s="600"/>
      <c r="F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66"/>
      <c r="C71" s="667"/>
      <c r="D71" s="600"/>
      <c r="E71" s="600"/>
      <c r="F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66"/>
      <c r="C72" s="667"/>
      <c r="D72" s="600"/>
      <c r="E72" s="600"/>
      <c r="F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66"/>
      <c r="C73" s="667"/>
      <c r="D73" s="600"/>
      <c r="E73" s="600"/>
      <c r="F73" s="600"/>
      <c r="G73" s="600"/>
      <c r="H73" s="600"/>
      <c r="I73" s="600"/>
      <c r="J73" s="600"/>
      <c r="K73" s="600"/>
      <c r="L73" s="600"/>
      <c r="M73" s="600"/>
      <c r="N73" s="600"/>
      <c r="O73" s="600"/>
      <c r="P73" s="600"/>
      <c r="Q73" s="600"/>
      <c r="R73" s="600"/>
      <c r="S73" s="600"/>
      <c r="T73" s="600"/>
      <c r="U73" s="600"/>
      <c r="V73" s="600"/>
      <c r="W73" s="600"/>
      <c r="X73" s="600"/>
    </row>
    <row r="74" spans="1:24" x14ac:dyDescent="0.35">
      <c r="B74" s="237"/>
      <c r="C74" s="238"/>
    </row>
    <row r="75" spans="1:24" x14ac:dyDescent="0.35">
      <c r="B75" s="237"/>
      <c r="C75" s="238"/>
    </row>
    <row r="76" spans="1:24" x14ac:dyDescent="0.35">
      <c r="B76" s="237"/>
      <c r="C76" s="238"/>
    </row>
    <row r="77" spans="1:24" x14ac:dyDescent="0.35">
      <c r="B77" s="237"/>
      <c r="C77" s="238"/>
    </row>
    <row r="78" spans="1:24" x14ac:dyDescent="0.35">
      <c r="B78" s="237"/>
      <c r="C78" s="238"/>
    </row>
    <row r="79" spans="1:24" x14ac:dyDescent="0.35">
      <c r="B79" s="237"/>
      <c r="C79" s="238"/>
    </row>
  </sheetData>
  <mergeCells count="7">
    <mergeCell ref="B2:C2"/>
    <mergeCell ref="B6:D6"/>
    <mergeCell ref="B23:D23"/>
    <mergeCell ref="B3:D3"/>
    <mergeCell ref="B4:D4"/>
    <mergeCell ref="B12:D12"/>
    <mergeCell ref="B19:D19"/>
  </mergeCells>
  <pageMargins left="0.25" right="0.25" top="0.75" bottom="0.75" header="0.3" footer="0.3"/>
  <pageSetup scale="85"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tabColor theme="6" tint="0.59999389629810485"/>
    <pageSetUpPr fitToPage="1"/>
  </sheetPr>
  <dimension ref="A1:X73"/>
  <sheetViews>
    <sheetView showGridLines="0" zoomScale="80" zoomScaleNormal="80" zoomScaleSheetLayoutView="100" workbookViewId="0">
      <selection activeCell="B24" sqref="B24"/>
    </sheetView>
  </sheetViews>
  <sheetFormatPr defaultColWidth="9.08984375" defaultRowHeight="14.5" x14ac:dyDescent="0.35"/>
  <cols>
    <col min="1" max="1" width="3.36328125" style="22" customWidth="1"/>
    <col min="2" max="2" width="111.6328125" style="22" customWidth="1"/>
    <col min="3" max="3" width="17.08984375" style="22" customWidth="1"/>
    <col min="4" max="4" width="16.08984375" style="22" customWidth="1"/>
    <col min="5" max="16384" width="9.08984375" style="22"/>
  </cols>
  <sheetData>
    <row r="1" spans="2:24" ht="18.5" x14ac:dyDescent="0.45">
      <c r="B1" s="23" t="s">
        <v>80</v>
      </c>
      <c r="D1" s="23">
        <v>11</v>
      </c>
      <c r="G1" s="600"/>
      <c r="H1" s="600"/>
      <c r="I1" s="600"/>
      <c r="J1" s="600"/>
      <c r="K1" s="600"/>
      <c r="L1" s="600"/>
      <c r="M1" s="600"/>
      <c r="N1" s="600"/>
      <c r="O1" s="600"/>
      <c r="P1" s="600"/>
      <c r="Q1" s="600"/>
      <c r="R1" s="600"/>
      <c r="S1" s="600"/>
      <c r="T1" s="600"/>
      <c r="U1" s="600"/>
      <c r="V1" s="600"/>
      <c r="W1" s="600"/>
      <c r="X1" s="600"/>
    </row>
    <row r="2" spans="2:24" ht="18.5" x14ac:dyDescent="0.35">
      <c r="B2" s="275" t="s">
        <v>552</v>
      </c>
      <c r="G2" s="600"/>
      <c r="H2" s="600"/>
      <c r="I2" s="600"/>
      <c r="J2" s="600"/>
      <c r="K2" s="600"/>
      <c r="L2" s="600"/>
      <c r="M2" s="600"/>
      <c r="N2" s="600"/>
      <c r="O2" s="600"/>
      <c r="P2" s="600"/>
      <c r="Q2" s="600"/>
      <c r="R2" s="600"/>
      <c r="S2" s="600"/>
      <c r="T2" s="600"/>
      <c r="U2" s="600"/>
      <c r="V2" s="600"/>
      <c r="W2" s="600"/>
      <c r="X2" s="600"/>
    </row>
    <row r="3" spans="2:24" ht="30.75" customHeight="1" x14ac:dyDescent="0.35">
      <c r="B3" s="805" t="s">
        <v>999</v>
      </c>
      <c r="C3" s="805"/>
      <c r="D3" s="805"/>
      <c r="G3" s="600"/>
      <c r="H3" s="600"/>
      <c r="I3" s="600"/>
      <c r="J3" s="600"/>
      <c r="K3" s="600"/>
      <c r="L3" s="600"/>
      <c r="M3" s="601"/>
      <c r="N3" s="601"/>
      <c r="O3" s="601"/>
      <c r="P3" s="600"/>
      <c r="Q3" s="600"/>
      <c r="R3" s="600"/>
      <c r="S3" s="600"/>
      <c r="T3" s="600"/>
      <c r="U3" s="600"/>
      <c r="V3" s="600"/>
      <c r="W3" s="600"/>
      <c r="X3" s="600"/>
    </row>
    <row r="4" spans="2:24" ht="30" customHeight="1" x14ac:dyDescent="0.35">
      <c r="B4" s="804" t="s">
        <v>1067</v>
      </c>
      <c r="C4" s="804"/>
      <c r="D4" s="804"/>
      <c r="G4" s="600"/>
      <c r="H4" s="600"/>
      <c r="I4" s="600"/>
      <c r="J4" s="603"/>
      <c r="K4" s="603"/>
      <c r="L4" s="603"/>
      <c r="M4" s="615"/>
      <c r="N4" s="615"/>
      <c r="O4" s="601"/>
      <c r="P4" s="600"/>
      <c r="Q4" s="600"/>
      <c r="R4" s="600"/>
      <c r="S4" s="600"/>
      <c r="T4" s="600"/>
      <c r="U4" s="600"/>
      <c r="V4" s="600"/>
      <c r="W4" s="600"/>
      <c r="X4" s="600"/>
    </row>
    <row r="5" spans="2:24" ht="15" thickBot="1" x14ac:dyDescent="0.4">
      <c r="G5" s="600"/>
      <c r="H5" s="600"/>
      <c r="I5" s="600"/>
      <c r="J5" s="600"/>
      <c r="K5" s="600"/>
      <c r="L5" s="600"/>
      <c r="M5" s="601"/>
      <c r="N5" s="601"/>
      <c r="O5" s="601"/>
      <c r="P5" s="600"/>
      <c r="Q5" s="600"/>
      <c r="R5" s="600"/>
      <c r="S5" s="600"/>
      <c r="T5" s="600"/>
      <c r="U5" s="600"/>
      <c r="V5" s="600"/>
      <c r="W5" s="600"/>
      <c r="X5" s="600"/>
    </row>
    <row r="6" spans="2:24" x14ac:dyDescent="0.35">
      <c r="B6" s="929" t="s">
        <v>256</v>
      </c>
      <c r="C6" s="932"/>
      <c r="D6" s="930"/>
      <c r="G6" s="600"/>
      <c r="H6" s="600"/>
      <c r="I6" s="600"/>
      <c r="J6" s="600"/>
      <c r="K6" s="600"/>
      <c r="L6" s="600"/>
      <c r="M6" s="601"/>
      <c r="N6" s="601"/>
      <c r="O6" s="601"/>
      <c r="P6" s="600"/>
      <c r="Q6" s="600"/>
      <c r="R6" s="600"/>
      <c r="S6" s="600"/>
      <c r="T6" s="600"/>
      <c r="U6" s="600"/>
      <c r="V6" s="600"/>
      <c r="W6" s="600"/>
      <c r="X6" s="600"/>
    </row>
    <row r="7" spans="2:24" x14ac:dyDescent="0.35">
      <c r="B7" s="29" t="s">
        <v>273</v>
      </c>
      <c r="C7" s="38"/>
      <c r="D7" s="48">
        <v>50000</v>
      </c>
      <c r="G7" s="600"/>
      <c r="H7" s="600"/>
      <c r="I7" s="600"/>
      <c r="J7" s="600"/>
      <c r="K7" s="600"/>
      <c r="L7" s="600"/>
      <c r="M7" s="601"/>
      <c r="N7" s="601"/>
      <c r="O7" s="601"/>
      <c r="P7" s="600"/>
      <c r="Q7" s="600"/>
      <c r="R7" s="600"/>
      <c r="S7" s="600"/>
      <c r="T7" s="600"/>
      <c r="U7" s="600"/>
      <c r="V7" s="600"/>
      <c r="W7" s="600"/>
      <c r="X7" s="600"/>
    </row>
    <row r="8" spans="2:24" x14ac:dyDescent="0.35">
      <c r="B8" s="29" t="s">
        <v>149</v>
      </c>
      <c r="C8" s="38"/>
      <c r="D8" s="236">
        <v>0.13200000000000001</v>
      </c>
      <c r="G8" s="600"/>
      <c r="H8" s="600"/>
      <c r="I8" s="600"/>
      <c r="J8" s="600"/>
      <c r="K8" s="600"/>
      <c r="L8" s="600"/>
      <c r="M8" s="601"/>
      <c r="N8" s="601"/>
      <c r="O8" s="601"/>
      <c r="P8" s="600"/>
      <c r="Q8" s="600"/>
      <c r="R8" s="600"/>
      <c r="S8" s="600"/>
      <c r="T8" s="600"/>
      <c r="U8" s="600"/>
      <c r="V8" s="600"/>
      <c r="W8" s="600"/>
      <c r="X8" s="600"/>
    </row>
    <row r="9" spans="2:24" x14ac:dyDescent="0.35">
      <c r="B9" s="29" t="s">
        <v>554</v>
      </c>
      <c r="C9" s="38"/>
      <c r="D9" s="50">
        <v>90</v>
      </c>
      <c r="G9" s="600"/>
      <c r="H9" s="600"/>
      <c r="I9" s="600"/>
      <c r="J9" s="600"/>
      <c r="K9" s="600"/>
      <c r="L9" s="600"/>
      <c r="M9" s="601"/>
      <c r="N9" s="601"/>
      <c r="O9" s="601"/>
      <c r="P9" s="600"/>
      <c r="Q9" s="600"/>
      <c r="R9" s="600"/>
      <c r="S9" s="600"/>
      <c r="T9" s="600"/>
      <c r="U9" s="600"/>
      <c r="V9" s="600"/>
      <c r="W9" s="600"/>
      <c r="X9" s="600"/>
    </row>
    <row r="10" spans="2:24" ht="15" thickBot="1" x14ac:dyDescent="0.4">
      <c r="B10" s="35" t="s">
        <v>553</v>
      </c>
      <c r="C10" s="42"/>
      <c r="D10" s="102">
        <v>75000</v>
      </c>
      <c r="G10" s="600"/>
      <c r="H10" s="600"/>
      <c r="I10" s="600"/>
      <c r="J10" s="600"/>
      <c r="K10" s="600"/>
      <c r="L10" s="600"/>
      <c r="M10" s="601"/>
      <c r="N10" s="601"/>
      <c r="O10" s="601"/>
      <c r="P10" s="600"/>
      <c r="Q10" s="600"/>
      <c r="R10" s="600"/>
      <c r="S10" s="600"/>
      <c r="T10" s="600"/>
      <c r="U10" s="600"/>
      <c r="V10" s="600"/>
      <c r="W10" s="600"/>
      <c r="X10" s="600"/>
    </row>
    <row r="11" spans="2:24" ht="15" thickBot="1" x14ac:dyDescent="0.4">
      <c r="G11" s="600"/>
      <c r="H11" s="600"/>
      <c r="I11" s="600"/>
      <c r="J11" s="600"/>
      <c r="K11" s="600"/>
      <c r="L11" s="600"/>
      <c r="M11" s="601"/>
      <c r="N11" s="601"/>
      <c r="O11" s="601"/>
      <c r="P11" s="600"/>
      <c r="Q11" s="600"/>
      <c r="R11" s="600"/>
      <c r="S11" s="600"/>
      <c r="T11" s="600"/>
      <c r="U11" s="600"/>
      <c r="V11" s="600"/>
      <c r="W11" s="600"/>
      <c r="X11" s="600"/>
    </row>
    <row r="12" spans="2:24" x14ac:dyDescent="0.35">
      <c r="B12" s="929" t="s">
        <v>252</v>
      </c>
      <c r="C12" s="932"/>
      <c r="D12" s="930"/>
      <c r="G12" s="600"/>
      <c r="H12" s="600"/>
      <c r="I12" s="600"/>
      <c r="J12" s="600"/>
      <c r="K12" s="600"/>
      <c r="L12" s="600"/>
      <c r="M12" s="601"/>
      <c r="N12" s="601"/>
      <c r="O12" s="601"/>
      <c r="P12" s="600"/>
      <c r="Q12" s="600"/>
      <c r="R12" s="600"/>
      <c r="S12" s="600"/>
      <c r="T12" s="600"/>
      <c r="U12" s="600"/>
      <c r="V12" s="600"/>
      <c r="W12" s="600"/>
      <c r="X12" s="600"/>
    </row>
    <row r="13" spans="2:24" x14ac:dyDescent="0.35">
      <c r="B13" s="29" t="s">
        <v>723</v>
      </c>
      <c r="C13" s="38"/>
      <c r="D13" s="527">
        <f>D9/D7*1000</f>
        <v>1.8</v>
      </c>
      <c r="G13" s="600"/>
      <c r="H13" s="600"/>
      <c r="I13" s="600"/>
      <c r="J13" s="600"/>
      <c r="K13" s="600"/>
      <c r="L13" s="600"/>
      <c r="M13" s="601"/>
      <c r="N13" s="601"/>
      <c r="O13" s="601"/>
      <c r="P13" s="600"/>
      <c r="Q13" s="600"/>
      <c r="R13" s="600"/>
      <c r="S13" s="600"/>
      <c r="T13" s="600"/>
      <c r="U13" s="600"/>
      <c r="V13" s="600"/>
      <c r="W13" s="600"/>
      <c r="X13" s="600"/>
    </row>
    <row r="14" spans="2:24" x14ac:dyDescent="0.35">
      <c r="B14" s="29" t="s">
        <v>805</v>
      </c>
      <c r="C14" s="38"/>
      <c r="D14" s="519">
        <f>ROUND(D9*D10, -5)</f>
        <v>6800000</v>
      </c>
      <c r="G14" s="600"/>
      <c r="H14" s="600"/>
      <c r="I14" s="600"/>
      <c r="J14" s="600"/>
      <c r="K14" s="600"/>
      <c r="L14" s="600"/>
      <c r="M14" s="601"/>
      <c r="N14" s="601"/>
      <c r="O14" s="601"/>
      <c r="P14" s="600"/>
      <c r="Q14" s="600"/>
      <c r="R14" s="600"/>
      <c r="S14" s="600"/>
      <c r="T14" s="600"/>
      <c r="U14" s="600"/>
      <c r="V14" s="600"/>
      <c r="W14" s="600"/>
      <c r="X14" s="600"/>
    </row>
    <row r="15" spans="2:24" s="115" customFormat="1" ht="42" customHeight="1" x14ac:dyDescent="0.35">
      <c r="B15" s="192"/>
      <c r="C15" s="509" t="s">
        <v>802</v>
      </c>
      <c r="D15" s="509" t="s">
        <v>793</v>
      </c>
      <c r="G15" s="649"/>
      <c r="H15" s="649"/>
      <c r="I15" s="649"/>
      <c r="J15" s="649"/>
      <c r="K15" s="649"/>
      <c r="L15" s="649"/>
      <c r="M15" s="651"/>
      <c r="N15" s="651"/>
      <c r="O15" s="651"/>
      <c r="P15" s="649"/>
      <c r="Q15" s="649"/>
      <c r="R15" s="649"/>
      <c r="S15" s="649"/>
      <c r="T15" s="649"/>
      <c r="U15" s="649"/>
      <c r="V15" s="649"/>
      <c r="W15" s="649"/>
      <c r="X15" s="649"/>
    </row>
    <row r="16" spans="2:24" ht="30" customHeight="1" x14ac:dyDescent="0.35">
      <c r="B16" s="741" t="s">
        <v>1080</v>
      </c>
      <c r="C16" s="528">
        <f>1.23*(D8/0.132)</f>
        <v>1.23</v>
      </c>
      <c r="D16" s="527">
        <f>0.93*(D8/0.132)</f>
        <v>0.93</v>
      </c>
      <c r="G16" s="600"/>
      <c r="H16" s="600"/>
      <c r="I16" s="600"/>
      <c r="J16" s="600"/>
      <c r="K16" s="600"/>
      <c r="L16" s="600"/>
      <c r="M16" s="601"/>
      <c r="N16" s="601"/>
      <c r="O16" s="601"/>
      <c r="P16" s="600"/>
      <c r="Q16" s="600"/>
      <c r="R16" s="600"/>
      <c r="S16" s="600"/>
      <c r="T16" s="600"/>
      <c r="U16" s="600"/>
      <c r="V16" s="600"/>
      <c r="W16" s="600"/>
      <c r="X16" s="600"/>
    </row>
    <row r="17" spans="1:24" ht="30" customHeight="1" thickBot="1" x14ac:dyDescent="0.4">
      <c r="B17" s="297" t="s">
        <v>1072</v>
      </c>
      <c r="C17" s="529">
        <f>ROUND((($D$10*C16)/1000)*$D$7, -5)</f>
        <v>4600000</v>
      </c>
      <c r="D17" s="530">
        <f>ROUND((($D$10*D16)/1000)*$D$7, -5)</f>
        <v>3500000</v>
      </c>
      <c r="G17" s="600"/>
      <c r="H17" s="600"/>
      <c r="I17" s="600"/>
      <c r="J17" s="600"/>
      <c r="K17" s="600"/>
      <c r="L17" s="600"/>
      <c r="M17" s="601"/>
      <c r="N17" s="601"/>
      <c r="O17" s="601"/>
      <c r="P17" s="600"/>
      <c r="Q17" s="600"/>
      <c r="R17" s="600"/>
      <c r="S17" s="600"/>
      <c r="T17" s="600"/>
      <c r="U17" s="600"/>
      <c r="V17" s="600"/>
      <c r="W17" s="600"/>
      <c r="X17" s="600"/>
    </row>
    <row r="18" spans="1:24" ht="15" thickBot="1" x14ac:dyDescent="0.4">
      <c r="A18" s="683"/>
      <c r="B18" s="683"/>
      <c r="C18" s="683"/>
      <c r="D18" s="683"/>
      <c r="G18" s="600"/>
      <c r="H18" s="600"/>
      <c r="I18" s="600"/>
      <c r="J18" s="600"/>
      <c r="K18" s="600"/>
      <c r="L18" s="600"/>
      <c r="M18" s="601"/>
      <c r="N18" s="601"/>
      <c r="O18" s="601"/>
      <c r="P18" s="600"/>
      <c r="Q18" s="600"/>
      <c r="R18" s="600"/>
      <c r="S18" s="600"/>
      <c r="T18" s="600"/>
      <c r="U18" s="600"/>
      <c r="V18" s="600"/>
      <c r="W18" s="600"/>
      <c r="X18" s="600"/>
    </row>
    <row r="19" spans="1:24" x14ac:dyDescent="0.35">
      <c r="A19" s="683"/>
      <c r="B19" s="929" t="s">
        <v>506</v>
      </c>
      <c r="C19" s="932"/>
      <c r="D19" s="930"/>
      <c r="G19" s="600"/>
      <c r="H19" s="600"/>
      <c r="I19" s="600"/>
      <c r="J19" s="600"/>
      <c r="K19" s="600"/>
      <c r="L19" s="600"/>
      <c r="M19" s="601"/>
      <c r="N19" s="601"/>
      <c r="O19" s="601"/>
      <c r="P19" s="600"/>
      <c r="Q19" s="600"/>
      <c r="R19" s="600"/>
      <c r="S19" s="600"/>
      <c r="T19" s="600"/>
      <c r="U19" s="600"/>
      <c r="V19" s="600"/>
      <c r="W19" s="600"/>
      <c r="X19" s="600"/>
    </row>
    <row r="20" spans="1:24" ht="15" thickBot="1" x14ac:dyDescent="0.4">
      <c r="A20" s="683"/>
      <c r="B20" s="697" t="s">
        <v>1081</v>
      </c>
      <c r="C20" s="524">
        <f>IF($D$14-C17&lt;0, 0, $D$14-C17)</f>
        <v>2200000</v>
      </c>
      <c r="D20" s="531">
        <f>IF($D$14-D17&lt;0, 0, $D$14-D17)</f>
        <v>3300000</v>
      </c>
      <c r="G20" s="600"/>
      <c r="H20" s="600"/>
      <c r="I20" s="600"/>
      <c r="J20" s="600"/>
      <c r="K20" s="600"/>
      <c r="L20" s="600"/>
      <c r="M20" s="601"/>
      <c r="N20" s="601"/>
      <c r="O20" s="601"/>
      <c r="P20" s="600"/>
      <c r="Q20" s="600"/>
      <c r="R20" s="600"/>
      <c r="S20" s="600"/>
      <c r="T20" s="600"/>
      <c r="U20" s="600"/>
      <c r="V20" s="600"/>
      <c r="W20" s="600"/>
      <c r="X20" s="600"/>
    </row>
    <row r="21" spans="1:24" x14ac:dyDescent="0.35">
      <c r="A21" s="683"/>
      <c r="B21" s="683"/>
      <c r="C21" s="683"/>
      <c r="D21" s="683"/>
      <c r="G21" s="600"/>
      <c r="H21" s="600"/>
      <c r="I21" s="600"/>
      <c r="J21" s="600"/>
      <c r="K21" s="600"/>
      <c r="L21" s="600"/>
      <c r="M21" s="601"/>
      <c r="N21" s="601"/>
      <c r="O21" s="601"/>
      <c r="P21" s="600"/>
      <c r="Q21" s="600"/>
      <c r="R21" s="600"/>
      <c r="S21" s="600"/>
      <c r="T21" s="600"/>
      <c r="U21" s="600"/>
      <c r="V21" s="600"/>
      <c r="W21" s="600"/>
      <c r="X21" s="600"/>
    </row>
    <row r="22" spans="1:24" x14ac:dyDescent="0.35">
      <c r="A22" s="683"/>
      <c r="B22" s="694" t="s">
        <v>1003</v>
      </c>
      <c r="C22" s="683"/>
      <c r="D22" s="683"/>
      <c r="G22" s="600"/>
      <c r="H22" s="600"/>
      <c r="I22" s="600"/>
      <c r="J22" s="600"/>
      <c r="K22" s="600"/>
      <c r="L22" s="600"/>
      <c r="M22" s="601"/>
      <c r="N22" s="601"/>
      <c r="O22" s="601"/>
      <c r="P22" s="600"/>
      <c r="Q22" s="600"/>
      <c r="R22" s="600"/>
      <c r="S22" s="600"/>
      <c r="T22" s="600"/>
      <c r="U22" s="600"/>
      <c r="V22" s="600"/>
      <c r="W22" s="600"/>
      <c r="X22" s="600"/>
    </row>
    <row r="23" spans="1:24" ht="24.75" customHeight="1" x14ac:dyDescent="0.35">
      <c r="A23" s="683"/>
      <c r="B23" s="946" t="s">
        <v>932</v>
      </c>
      <c r="C23" s="946"/>
      <c r="D23" s="946"/>
      <c r="G23" s="600"/>
      <c r="H23" s="600"/>
      <c r="I23" s="600"/>
      <c r="J23" s="600"/>
      <c r="K23" s="600"/>
      <c r="L23" s="600"/>
      <c r="M23" s="601"/>
      <c r="N23" s="601"/>
      <c r="O23" s="601"/>
      <c r="P23" s="600"/>
      <c r="Q23" s="600"/>
      <c r="R23" s="600"/>
      <c r="S23" s="600"/>
      <c r="T23" s="600"/>
      <c r="U23" s="600"/>
      <c r="V23" s="600"/>
      <c r="W23" s="600"/>
      <c r="X23" s="600"/>
    </row>
    <row r="24" spans="1:24" x14ac:dyDescent="0.35">
      <c r="A24" s="683"/>
      <c r="B24" s="690"/>
      <c r="C24" s="683"/>
      <c r="D24" s="683"/>
      <c r="G24" s="600"/>
      <c r="H24" s="600"/>
      <c r="I24" s="600"/>
      <c r="J24" s="600"/>
      <c r="K24" s="600"/>
      <c r="L24" s="600"/>
      <c r="M24" s="601"/>
      <c r="N24" s="601"/>
      <c r="O24" s="601"/>
      <c r="P24" s="600"/>
      <c r="Q24" s="600"/>
      <c r="R24" s="600"/>
      <c r="S24" s="600"/>
      <c r="T24" s="600"/>
      <c r="U24" s="600"/>
      <c r="V24" s="600"/>
      <c r="W24" s="600"/>
      <c r="X24" s="600"/>
    </row>
    <row r="25" spans="1:24" x14ac:dyDescent="0.35">
      <c r="A25" s="600"/>
      <c r="B25" s="600"/>
      <c r="C25" s="600"/>
      <c r="D25" s="600"/>
      <c r="E25" s="600"/>
      <c r="F25" s="600"/>
      <c r="G25" s="600"/>
      <c r="H25" s="600"/>
      <c r="I25" s="600"/>
      <c r="J25" s="600"/>
      <c r="K25" s="600"/>
      <c r="L25" s="600"/>
      <c r="M25" s="601"/>
      <c r="N25" s="601"/>
      <c r="O25" s="601"/>
      <c r="P25" s="600"/>
      <c r="Q25" s="600"/>
      <c r="R25" s="600"/>
      <c r="S25" s="600"/>
      <c r="T25" s="600"/>
      <c r="U25" s="600"/>
      <c r="V25" s="600"/>
      <c r="W25" s="600"/>
      <c r="X25" s="600"/>
    </row>
    <row r="26" spans="1:24" x14ac:dyDescent="0.35">
      <c r="A26" s="600"/>
      <c r="B26" s="600"/>
      <c r="C26" s="600"/>
      <c r="D26" s="600"/>
      <c r="E26" s="600"/>
      <c r="F26" s="600"/>
      <c r="G26" s="600"/>
      <c r="H26" s="600"/>
      <c r="I26" s="600"/>
      <c r="J26" s="600"/>
      <c r="K26" s="600"/>
      <c r="L26" s="600"/>
      <c r="M26" s="601"/>
      <c r="N26" s="601"/>
      <c r="O26" s="601"/>
      <c r="P26" s="600"/>
      <c r="Q26" s="600"/>
      <c r="R26" s="600"/>
      <c r="S26" s="600"/>
      <c r="T26" s="600"/>
      <c r="U26" s="600"/>
      <c r="V26" s="600"/>
      <c r="W26" s="600"/>
      <c r="X26" s="600"/>
    </row>
    <row r="27" spans="1:24" x14ac:dyDescent="0.35">
      <c r="A27" s="600"/>
      <c r="B27" s="600"/>
      <c r="C27" s="600"/>
      <c r="D27" s="600"/>
      <c r="E27" s="600"/>
      <c r="F27" s="600"/>
      <c r="G27" s="600"/>
      <c r="H27" s="600"/>
      <c r="I27" s="600"/>
      <c r="J27" s="600"/>
      <c r="K27" s="600"/>
      <c r="L27" s="600"/>
      <c r="M27" s="601"/>
      <c r="N27" s="601"/>
      <c r="O27" s="601"/>
      <c r="P27" s="600"/>
      <c r="Q27" s="600"/>
      <c r="R27" s="600"/>
      <c r="S27" s="600"/>
      <c r="T27" s="600"/>
      <c r="U27" s="600"/>
      <c r="V27" s="600"/>
      <c r="W27" s="600"/>
      <c r="X27" s="600"/>
    </row>
    <row r="28" spans="1:24" x14ac:dyDescent="0.35">
      <c r="A28" s="600"/>
      <c r="B28" s="600"/>
      <c r="C28" s="600"/>
      <c r="D28" s="600"/>
      <c r="E28" s="600"/>
      <c r="F28" s="600"/>
      <c r="G28" s="600"/>
      <c r="H28" s="600"/>
      <c r="I28" s="600"/>
      <c r="J28" s="600"/>
      <c r="K28" s="600"/>
      <c r="L28" s="600"/>
      <c r="M28" s="601"/>
      <c r="N28" s="601"/>
      <c r="O28" s="601"/>
      <c r="P28" s="600"/>
      <c r="Q28" s="600"/>
      <c r="R28" s="600"/>
      <c r="S28" s="600"/>
      <c r="T28" s="600"/>
      <c r="U28" s="600"/>
      <c r="V28" s="600"/>
      <c r="W28" s="600"/>
      <c r="X28" s="600"/>
    </row>
    <row r="29" spans="1:24" x14ac:dyDescent="0.35">
      <c r="A29" s="600"/>
      <c r="B29" s="600"/>
      <c r="C29" s="600"/>
      <c r="D29" s="600"/>
      <c r="E29" s="600"/>
      <c r="F29" s="600"/>
      <c r="G29" s="600"/>
      <c r="H29" s="600"/>
      <c r="I29" s="600"/>
      <c r="J29" s="600"/>
      <c r="K29" s="600"/>
      <c r="L29" s="600"/>
      <c r="M29" s="601"/>
      <c r="N29" s="601"/>
      <c r="O29" s="601"/>
      <c r="P29" s="600"/>
      <c r="Q29" s="600"/>
      <c r="R29" s="600"/>
      <c r="S29" s="600"/>
      <c r="T29" s="600"/>
      <c r="U29" s="600"/>
      <c r="V29" s="600"/>
      <c r="W29" s="600"/>
      <c r="X29" s="600"/>
    </row>
    <row r="30" spans="1:24" x14ac:dyDescent="0.35">
      <c r="A30" s="600"/>
      <c r="B30" s="600"/>
      <c r="C30" s="600"/>
      <c r="D30" s="600"/>
      <c r="E30" s="600"/>
      <c r="F30" s="600"/>
      <c r="G30" s="600"/>
      <c r="H30" s="600"/>
      <c r="I30" s="600"/>
      <c r="J30" s="600"/>
      <c r="K30" s="600"/>
      <c r="L30" s="600"/>
      <c r="M30" s="601"/>
      <c r="N30" s="601"/>
      <c r="O30" s="601"/>
      <c r="P30" s="600"/>
      <c r="Q30" s="600"/>
      <c r="R30" s="600"/>
      <c r="S30" s="600"/>
      <c r="T30" s="600"/>
      <c r="U30" s="600"/>
      <c r="V30" s="600"/>
      <c r="W30" s="600"/>
      <c r="X30" s="600"/>
    </row>
    <row r="31" spans="1:24" x14ac:dyDescent="0.35">
      <c r="A31" s="600"/>
      <c r="B31" s="600"/>
      <c r="C31" s="600"/>
      <c r="D31" s="600"/>
      <c r="E31" s="600"/>
      <c r="F31" s="600"/>
      <c r="G31" s="600"/>
      <c r="H31" s="600"/>
      <c r="I31" s="600"/>
      <c r="J31" s="600"/>
      <c r="K31" s="600"/>
      <c r="L31" s="600"/>
      <c r="M31" s="601"/>
      <c r="N31" s="601"/>
      <c r="O31" s="601"/>
      <c r="P31" s="600"/>
      <c r="Q31" s="600"/>
      <c r="R31" s="600"/>
      <c r="S31" s="600"/>
      <c r="T31" s="600"/>
      <c r="U31" s="600"/>
      <c r="V31" s="600"/>
      <c r="W31" s="600"/>
      <c r="X31" s="600"/>
    </row>
    <row r="32" spans="1:24" x14ac:dyDescent="0.35">
      <c r="A32" s="600"/>
      <c r="B32" s="600"/>
      <c r="C32" s="600"/>
      <c r="D32" s="600"/>
      <c r="E32" s="600"/>
      <c r="F32" s="600"/>
      <c r="G32" s="600"/>
      <c r="H32" s="600"/>
      <c r="I32" s="600"/>
      <c r="J32" s="600"/>
      <c r="K32" s="600"/>
      <c r="L32" s="600"/>
      <c r="M32" s="601"/>
      <c r="N32" s="601"/>
      <c r="O32" s="601"/>
      <c r="P32" s="600"/>
      <c r="Q32" s="600"/>
      <c r="R32" s="600"/>
      <c r="S32" s="600"/>
      <c r="T32" s="600"/>
      <c r="U32" s="600"/>
      <c r="V32" s="600"/>
      <c r="W32" s="600"/>
      <c r="X32" s="600"/>
    </row>
    <row r="33" spans="1:24" x14ac:dyDescent="0.35">
      <c r="A33" s="600"/>
      <c r="B33" s="600"/>
      <c r="C33" s="600"/>
      <c r="D33" s="600"/>
      <c r="E33" s="600"/>
      <c r="F33" s="600"/>
      <c r="G33" s="600"/>
      <c r="H33" s="600"/>
      <c r="I33" s="600"/>
      <c r="J33" s="600"/>
      <c r="K33" s="600"/>
      <c r="L33" s="600"/>
      <c r="M33" s="601"/>
      <c r="N33" s="601"/>
      <c r="O33" s="601"/>
      <c r="P33" s="600"/>
      <c r="Q33" s="600"/>
      <c r="R33" s="600"/>
      <c r="S33" s="600"/>
      <c r="T33" s="600"/>
      <c r="U33" s="600"/>
      <c r="V33" s="600"/>
      <c r="W33" s="600"/>
      <c r="X33" s="600"/>
    </row>
    <row r="34" spans="1:24" x14ac:dyDescent="0.35">
      <c r="A34" s="600"/>
      <c r="B34" s="600"/>
      <c r="C34" s="600"/>
      <c r="D34" s="600"/>
      <c r="E34" s="600"/>
      <c r="F34" s="600"/>
      <c r="G34" s="600"/>
      <c r="H34" s="600"/>
      <c r="I34" s="600"/>
      <c r="J34" s="600"/>
      <c r="K34" s="600"/>
      <c r="L34" s="600"/>
      <c r="M34" s="601"/>
      <c r="N34" s="601"/>
      <c r="O34" s="601"/>
      <c r="P34" s="600"/>
      <c r="Q34" s="600"/>
      <c r="R34" s="600"/>
      <c r="S34" s="600"/>
      <c r="T34" s="600"/>
      <c r="U34" s="600"/>
      <c r="V34" s="600"/>
      <c r="W34" s="600"/>
      <c r="X34" s="600"/>
    </row>
    <row r="35" spans="1:24" x14ac:dyDescent="0.35">
      <c r="A35" s="600"/>
      <c r="B35" s="600"/>
      <c r="C35" s="600"/>
      <c r="D35" s="600"/>
      <c r="E35" s="600"/>
      <c r="F35" s="600"/>
      <c r="G35" s="600"/>
      <c r="H35" s="600"/>
      <c r="I35" s="600"/>
      <c r="J35" s="600"/>
      <c r="K35" s="600"/>
      <c r="L35" s="600"/>
      <c r="M35" s="601"/>
      <c r="N35" s="601"/>
      <c r="O35" s="601"/>
      <c r="P35" s="600"/>
      <c r="Q35" s="600"/>
      <c r="R35" s="600"/>
      <c r="S35" s="600"/>
      <c r="T35" s="600"/>
      <c r="U35" s="600"/>
      <c r="V35" s="600"/>
      <c r="W35" s="600"/>
      <c r="X35" s="600"/>
    </row>
    <row r="36" spans="1:24" x14ac:dyDescent="0.35">
      <c r="A36" s="600"/>
      <c r="B36" s="600"/>
      <c r="C36" s="600"/>
      <c r="D36" s="600"/>
      <c r="E36" s="600"/>
      <c r="F36" s="600"/>
      <c r="G36" s="600"/>
      <c r="H36" s="600"/>
      <c r="I36" s="600"/>
      <c r="J36" s="600"/>
      <c r="K36" s="600"/>
      <c r="L36" s="600"/>
      <c r="M36" s="601"/>
      <c r="N36" s="601"/>
      <c r="O36" s="601"/>
      <c r="P36" s="600"/>
      <c r="Q36" s="600"/>
      <c r="R36" s="600"/>
      <c r="S36" s="600"/>
      <c r="T36" s="600"/>
      <c r="U36" s="600"/>
      <c r="V36" s="600"/>
      <c r="W36" s="600"/>
      <c r="X36" s="600"/>
    </row>
    <row r="37" spans="1:24" x14ac:dyDescent="0.35">
      <c r="A37" s="600"/>
      <c r="B37" s="600"/>
      <c r="C37" s="600"/>
      <c r="D37" s="600"/>
      <c r="E37" s="600"/>
      <c r="F37" s="600"/>
      <c r="G37" s="600"/>
      <c r="H37" s="600"/>
      <c r="I37" s="600"/>
      <c r="J37" s="600"/>
      <c r="K37" s="600"/>
      <c r="L37" s="600"/>
      <c r="M37" s="601"/>
      <c r="N37" s="601"/>
      <c r="O37" s="601"/>
      <c r="P37" s="600"/>
      <c r="Q37" s="600"/>
      <c r="R37" s="600"/>
      <c r="S37" s="600"/>
      <c r="T37" s="600"/>
      <c r="U37" s="600"/>
      <c r="V37" s="600"/>
      <c r="W37" s="600"/>
      <c r="X37" s="600"/>
    </row>
    <row r="38" spans="1:24" x14ac:dyDescent="0.35">
      <c r="A38" s="600"/>
      <c r="B38" s="600"/>
      <c r="C38" s="600"/>
      <c r="D38" s="600"/>
      <c r="E38" s="600"/>
      <c r="F38" s="600"/>
      <c r="G38" s="600"/>
      <c r="H38" s="600"/>
      <c r="I38" s="600"/>
      <c r="J38" s="600"/>
      <c r="K38" s="600"/>
      <c r="L38" s="600"/>
      <c r="M38" s="601"/>
      <c r="N38" s="601"/>
      <c r="O38" s="601"/>
      <c r="P38" s="600"/>
      <c r="Q38" s="600"/>
      <c r="R38" s="600"/>
      <c r="S38" s="600"/>
      <c r="T38" s="600"/>
      <c r="U38" s="600"/>
      <c r="V38" s="600"/>
      <c r="W38" s="600"/>
      <c r="X38" s="600"/>
    </row>
    <row r="39" spans="1:24"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row>
  </sheetData>
  <mergeCells count="6">
    <mergeCell ref="B6:D6"/>
    <mergeCell ref="B12:D12"/>
    <mergeCell ref="B19:D19"/>
    <mergeCell ref="B23:D23"/>
    <mergeCell ref="B3:D3"/>
    <mergeCell ref="B4:D4"/>
  </mergeCells>
  <pageMargins left="0.25" right="0.25" top="0.75" bottom="0.75" header="0.3" footer="0.3"/>
  <pageSetup scale="90"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5">
    <tabColor theme="6" tint="0.59999389629810485"/>
    <pageSetUpPr fitToPage="1"/>
  </sheetPr>
  <dimension ref="A1:X73"/>
  <sheetViews>
    <sheetView showGridLines="0" zoomScale="80" zoomScaleNormal="80" zoomScaleSheetLayoutView="100" workbookViewId="0">
      <selection activeCell="B16" sqref="B16"/>
    </sheetView>
  </sheetViews>
  <sheetFormatPr defaultColWidth="9.08984375" defaultRowHeight="14.5" x14ac:dyDescent="0.35"/>
  <cols>
    <col min="1" max="1" width="7.36328125" style="22" customWidth="1"/>
    <col min="2" max="2" width="97.453125" style="22" customWidth="1"/>
    <col min="3" max="3" width="15.90625" style="22" bestFit="1" customWidth="1"/>
    <col min="4" max="4" width="3.90625" style="22" customWidth="1"/>
    <col min="5" max="5" width="16.453125" style="22" hidden="1" customWidth="1"/>
    <col min="6" max="6" width="0" style="22" hidden="1" customWidth="1"/>
    <col min="7" max="7" width="17.36328125" style="22" bestFit="1" customWidth="1"/>
    <col min="8" max="16384" width="9.08984375" style="22"/>
  </cols>
  <sheetData>
    <row r="1" spans="2:24" ht="21.75" customHeight="1" x14ac:dyDescent="0.45">
      <c r="B1" s="23" t="s">
        <v>80</v>
      </c>
      <c r="C1" s="177">
        <v>12</v>
      </c>
      <c r="D1" s="25"/>
      <c r="E1" s="25"/>
      <c r="F1" s="25"/>
      <c r="G1" s="646"/>
      <c r="H1" s="600"/>
      <c r="I1" s="600"/>
      <c r="J1" s="600"/>
      <c r="K1" s="600"/>
      <c r="L1" s="600"/>
      <c r="M1" s="600"/>
      <c r="N1" s="600"/>
      <c r="O1" s="600"/>
      <c r="P1" s="600"/>
      <c r="Q1" s="600"/>
      <c r="R1" s="600"/>
      <c r="S1" s="600"/>
      <c r="T1" s="600"/>
      <c r="U1" s="600"/>
      <c r="V1" s="600"/>
      <c r="W1" s="600"/>
      <c r="X1" s="600"/>
    </row>
    <row r="2" spans="2:24" ht="40.5" customHeight="1" x14ac:dyDescent="0.35">
      <c r="B2" s="928" t="s">
        <v>504</v>
      </c>
      <c r="C2" s="928"/>
      <c r="D2" s="25"/>
      <c r="E2" s="943" t="s">
        <v>261</v>
      </c>
      <c r="F2" s="943"/>
      <c r="G2" s="646"/>
      <c r="H2" s="600"/>
      <c r="I2" s="600"/>
      <c r="J2" s="600"/>
      <c r="K2" s="600"/>
      <c r="L2" s="600"/>
      <c r="M2" s="600"/>
      <c r="N2" s="600"/>
      <c r="O2" s="600"/>
      <c r="P2" s="600"/>
      <c r="Q2" s="600"/>
      <c r="R2" s="600"/>
      <c r="S2" s="600"/>
      <c r="T2" s="600"/>
      <c r="U2" s="600"/>
      <c r="V2" s="600"/>
      <c r="W2" s="600"/>
      <c r="X2" s="600"/>
    </row>
    <row r="3" spans="2:24" ht="42" customHeight="1" x14ac:dyDescent="0.35">
      <c r="B3" s="805" t="s">
        <v>1000</v>
      </c>
      <c r="C3" s="805"/>
      <c r="E3" s="27" t="s">
        <v>239</v>
      </c>
      <c r="F3" s="28">
        <v>0</v>
      </c>
      <c r="G3" s="600"/>
      <c r="H3" s="600"/>
      <c r="I3" s="600"/>
      <c r="J3" s="600"/>
      <c r="K3" s="600"/>
      <c r="L3" s="600"/>
      <c r="M3" s="600"/>
      <c r="N3" s="600"/>
      <c r="O3" s="600"/>
      <c r="P3" s="600"/>
      <c r="Q3" s="600"/>
      <c r="R3" s="600"/>
      <c r="S3" s="600"/>
      <c r="T3" s="600"/>
      <c r="U3" s="600"/>
      <c r="V3" s="600"/>
      <c r="W3" s="600"/>
      <c r="X3" s="600"/>
    </row>
    <row r="4" spans="2:24" ht="42" customHeight="1" x14ac:dyDescent="0.35">
      <c r="B4" s="804" t="s">
        <v>1067</v>
      </c>
      <c r="C4" s="804"/>
      <c r="E4" s="27" t="s">
        <v>606</v>
      </c>
      <c r="F4" s="28">
        <v>0.1</v>
      </c>
      <c r="G4" s="600"/>
      <c r="H4" s="600"/>
      <c r="I4" s="600"/>
      <c r="J4" s="600"/>
      <c r="K4" s="600"/>
      <c r="L4" s="600"/>
      <c r="M4" s="600"/>
      <c r="N4" s="600"/>
      <c r="O4" s="600"/>
      <c r="P4" s="600"/>
      <c r="Q4" s="600"/>
      <c r="R4" s="600"/>
      <c r="S4" s="600"/>
      <c r="T4" s="600"/>
      <c r="U4" s="600"/>
      <c r="V4" s="600"/>
      <c r="W4" s="600"/>
      <c r="X4" s="600"/>
    </row>
    <row r="5" spans="2:24" ht="15" thickBot="1" x14ac:dyDescent="0.4">
      <c r="E5" s="27" t="s">
        <v>237</v>
      </c>
      <c r="F5" s="28">
        <v>0.15</v>
      </c>
      <c r="G5" s="600"/>
      <c r="H5" s="600"/>
      <c r="I5" s="600"/>
      <c r="J5" s="600"/>
      <c r="K5" s="600"/>
      <c r="L5" s="600"/>
      <c r="M5" s="600"/>
      <c r="N5" s="600"/>
      <c r="O5" s="600"/>
      <c r="P5" s="600"/>
      <c r="Q5" s="600"/>
      <c r="R5" s="600"/>
      <c r="S5" s="600"/>
      <c r="T5" s="600"/>
      <c r="U5" s="600"/>
      <c r="V5" s="600"/>
      <c r="W5" s="600"/>
      <c r="X5" s="600"/>
    </row>
    <row r="6" spans="2:24" x14ac:dyDescent="0.35">
      <c r="B6" s="929" t="s">
        <v>256</v>
      </c>
      <c r="C6" s="930"/>
      <c r="E6" s="27" t="s">
        <v>607</v>
      </c>
      <c r="F6" s="28">
        <v>0.2</v>
      </c>
      <c r="G6" s="656"/>
      <c r="H6" s="600"/>
      <c r="I6" s="600"/>
      <c r="J6" s="600"/>
      <c r="K6" s="600"/>
      <c r="L6" s="600"/>
      <c r="M6" s="600"/>
      <c r="N6" s="600"/>
      <c r="O6" s="600"/>
      <c r="P6" s="600"/>
      <c r="Q6" s="600"/>
      <c r="R6" s="600"/>
      <c r="S6" s="600"/>
      <c r="T6" s="600"/>
      <c r="U6" s="600"/>
      <c r="V6" s="600"/>
      <c r="W6" s="600"/>
      <c r="X6" s="600"/>
    </row>
    <row r="7" spans="2:24" x14ac:dyDescent="0.35">
      <c r="B7" s="29" t="s">
        <v>84</v>
      </c>
      <c r="C7" s="505">
        <f>'B12. Title I'!E49</f>
        <v>0</v>
      </c>
      <c r="E7" s="27" t="s">
        <v>605</v>
      </c>
      <c r="F7" s="28">
        <v>0.3</v>
      </c>
      <c r="G7" s="600"/>
      <c r="H7" s="600"/>
      <c r="I7" s="600"/>
      <c r="J7" s="600"/>
      <c r="K7" s="600"/>
      <c r="L7" s="600"/>
      <c r="M7" s="600"/>
      <c r="N7" s="600"/>
      <c r="O7" s="600"/>
      <c r="P7" s="600"/>
      <c r="Q7" s="600"/>
      <c r="R7" s="600"/>
      <c r="S7" s="600"/>
      <c r="T7" s="600"/>
      <c r="U7" s="600"/>
      <c r="V7" s="600"/>
      <c r="W7" s="600"/>
      <c r="X7" s="600"/>
    </row>
    <row r="8" spans="2:24" ht="15" thickBot="1" x14ac:dyDescent="0.4">
      <c r="B8" s="35" t="s">
        <v>934</v>
      </c>
      <c r="C8" s="102">
        <v>65000000</v>
      </c>
      <c r="G8" s="656"/>
      <c r="H8" s="600"/>
      <c r="I8" s="600"/>
      <c r="J8" s="600"/>
      <c r="K8" s="600"/>
      <c r="L8" s="600"/>
      <c r="M8" s="600"/>
      <c r="N8" s="600"/>
      <c r="O8" s="600"/>
      <c r="P8" s="600"/>
      <c r="Q8" s="600"/>
      <c r="R8" s="600"/>
      <c r="S8" s="600"/>
      <c r="T8" s="600"/>
      <c r="U8" s="600"/>
      <c r="V8" s="600"/>
      <c r="W8" s="600"/>
      <c r="X8" s="600"/>
    </row>
    <row r="9" spans="2:24" ht="16.5" customHeight="1" thickBot="1" x14ac:dyDescent="0.4">
      <c r="C9" s="36"/>
      <c r="G9" s="600"/>
      <c r="H9" s="600"/>
      <c r="I9" s="600"/>
      <c r="J9" s="600"/>
      <c r="K9" s="600"/>
      <c r="L9" s="600"/>
      <c r="M9" s="600"/>
      <c r="N9" s="600"/>
      <c r="O9" s="600"/>
      <c r="P9" s="600"/>
      <c r="Q9" s="600"/>
      <c r="R9" s="600"/>
      <c r="S9" s="600"/>
      <c r="T9" s="600"/>
      <c r="U9" s="600"/>
      <c r="V9" s="600"/>
      <c r="W9" s="600"/>
      <c r="X9" s="600"/>
    </row>
    <row r="10" spans="2:24" ht="15.75" customHeight="1" x14ac:dyDescent="0.35">
      <c r="B10" s="947" t="s">
        <v>602</v>
      </c>
      <c r="C10" s="948"/>
      <c r="G10" s="647"/>
      <c r="H10" s="600"/>
      <c r="I10" s="600"/>
      <c r="J10" s="600"/>
      <c r="K10" s="600"/>
      <c r="L10" s="600"/>
      <c r="M10" s="600"/>
      <c r="N10" s="600"/>
      <c r="O10" s="600"/>
      <c r="P10" s="600"/>
      <c r="Q10" s="600"/>
      <c r="R10" s="600"/>
      <c r="S10" s="600"/>
      <c r="T10" s="600"/>
      <c r="U10" s="600"/>
      <c r="V10" s="600"/>
      <c r="W10" s="600"/>
      <c r="X10" s="600"/>
    </row>
    <row r="11" spans="2:24" ht="15" customHeight="1" thickBot="1" x14ac:dyDescent="0.4">
      <c r="B11" s="103" t="s">
        <v>603</v>
      </c>
      <c r="C11" s="506">
        <f>(IF(C7&lt;50,F3,IF(C7&lt;100,F4,IF(C7&lt;150,F5,IF(C7&lt;250,F6,IF(C7&gt;249,F7,""))))))</f>
        <v>0</v>
      </c>
      <c r="D11" s="38"/>
      <c r="G11" s="647"/>
      <c r="H11" s="600"/>
      <c r="I11" s="600"/>
      <c r="J11" s="600"/>
      <c r="K11" s="600"/>
      <c r="L11" s="600"/>
      <c r="M11" s="600"/>
      <c r="N11" s="600"/>
      <c r="O11" s="600"/>
      <c r="P11" s="600"/>
      <c r="Q11" s="600"/>
      <c r="R11" s="600"/>
      <c r="S11" s="600"/>
      <c r="T11" s="600"/>
      <c r="U11" s="600"/>
      <c r="V11" s="600"/>
      <c r="W11" s="600"/>
      <c r="X11" s="600"/>
    </row>
    <row r="12" spans="2:24" ht="15" thickBot="1" x14ac:dyDescent="0.4">
      <c r="B12" s="104"/>
      <c r="C12" s="43"/>
      <c r="G12" s="600"/>
      <c r="H12" s="600"/>
      <c r="I12" s="600"/>
      <c r="J12" s="600"/>
      <c r="K12" s="600"/>
      <c r="L12" s="600"/>
      <c r="M12" s="600"/>
      <c r="N12" s="600"/>
      <c r="O12" s="600"/>
      <c r="P12" s="600"/>
      <c r="Q12" s="600"/>
      <c r="R12" s="600"/>
      <c r="S12" s="600"/>
      <c r="T12" s="600"/>
      <c r="U12" s="600"/>
      <c r="V12" s="600"/>
      <c r="W12" s="600"/>
      <c r="X12" s="600"/>
    </row>
    <row r="13" spans="2:24" x14ac:dyDescent="0.35">
      <c r="B13" s="935" t="s">
        <v>604</v>
      </c>
      <c r="C13" s="936"/>
      <c r="G13" s="600"/>
      <c r="H13" s="600"/>
      <c r="I13" s="600"/>
      <c r="J13" s="600"/>
      <c r="K13" s="600"/>
      <c r="L13" s="600"/>
      <c r="M13" s="600"/>
      <c r="N13" s="600"/>
      <c r="O13" s="600"/>
      <c r="P13" s="600"/>
      <c r="Q13" s="600"/>
      <c r="R13" s="600"/>
      <c r="S13" s="600"/>
      <c r="T13" s="600"/>
      <c r="U13" s="600"/>
      <c r="V13" s="600"/>
      <c r="W13" s="600"/>
      <c r="X13" s="600"/>
    </row>
    <row r="14" spans="2:24" ht="15" thickBot="1" x14ac:dyDescent="0.4">
      <c r="B14" s="40" t="s">
        <v>946</v>
      </c>
      <c r="C14" s="507">
        <f>C11*C8</f>
        <v>0</v>
      </c>
      <c r="G14" s="600"/>
      <c r="H14" s="600"/>
      <c r="I14" s="600"/>
      <c r="J14" s="600"/>
      <c r="K14" s="600"/>
      <c r="L14" s="600"/>
      <c r="M14" s="600"/>
      <c r="N14" s="600"/>
      <c r="O14" s="600"/>
      <c r="P14" s="600"/>
      <c r="Q14" s="600"/>
      <c r="R14" s="600"/>
      <c r="S14" s="600"/>
      <c r="T14" s="600"/>
      <c r="U14" s="600"/>
      <c r="V14" s="600"/>
      <c r="W14" s="600"/>
      <c r="X14" s="600"/>
    </row>
    <row r="15" spans="2:24" x14ac:dyDescent="0.35">
      <c r="G15" s="600"/>
      <c r="H15" s="600"/>
      <c r="I15" s="600"/>
      <c r="J15" s="600"/>
      <c r="K15" s="600"/>
      <c r="L15" s="600"/>
      <c r="M15" s="600"/>
      <c r="N15" s="600"/>
      <c r="O15" s="600"/>
      <c r="P15" s="600"/>
      <c r="Q15" s="600"/>
      <c r="R15" s="600"/>
      <c r="S15" s="600"/>
      <c r="T15" s="600"/>
      <c r="U15" s="600"/>
      <c r="V15" s="600"/>
      <c r="W15" s="600"/>
      <c r="X15" s="600"/>
    </row>
    <row r="16" spans="2:24" x14ac:dyDescent="0.35">
      <c r="B16" s="390" t="s">
        <v>1005</v>
      </c>
      <c r="G16" s="600"/>
      <c r="H16" s="600"/>
      <c r="I16" s="600"/>
      <c r="J16" s="600"/>
      <c r="K16" s="600"/>
      <c r="L16" s="600"/>
      <c r="M16" s="600"/>
      <c r="N16" s="600"/>
      <c r="O16" s="600"/>
      <c r="P16" s="600"/>
      <c r="Q16" s="600"/>
      <c r="R16" s="600"/>
      <c r="S16" s="600"/>
      <c r="T16" s="600"/>
      <c r="U16" s="600"/>
      <c r="V16" s="600"/>
      <c r="W16" s="600"/>
      <c r="X16" s="600"/>
    </row>
    <row r="17" spans="1:24" x14ac:dyDescent="0.35">
      <c r="G17" s="600"/>
      <c r="H17" s="600"/>
      <c r="I17" s="600"/>
      <c r="J17" s="600"/>
      <c r="K17" s="600"/>
      <c r="L17" s="600"/>
      <c r="M17" s="600"/>
      <c r="N17" s="600"/>
      <c r="O17" s="600"/>
      <c r="P17" s="600"/>
      <c r="Q17" s="600"/>
      <c r="R17" s="600"/>
      <c r="S17" s="600"/>
      <c r="T17" s="600"/>
      <c r="U17" s="600"/>
      <c r="V17" s="600"/>
      <c r="W17" s="600"/>
      <c r="X17" s="600"/>
    </row>
    <row r="18" spans="1:24" x14ac:dyDescent="0.35">
      <c r="A18" s="600"/>
      <c r="B18" s="600"/>
      <c r="C18" s="600"/>
      <c r="D18" s="600"/>
      <c r="G18" s="600"/>
      <c r="H18" s="600"/>
      <c r="I18" s="600"/>
      <c r="J18" s="600"/>
      <c r="K18" s="600"/>
      <c r="L18" s="600"/>
      <c r="M18" s="600"/>
      <c r="N18" s="600"/>
      <c r="O18" s="600"/>
      <c r="P18" s="600"/>
      <c r="Q18" s="600"/>
      <c r="R18" s="600"/>
      <c r="S18" s="600"/>
      <c r="T18" s="600"/>
      <c r="U18" s="600"/>
      <c r="V18" s="600"/>
      <c r="W18" s="600"/>
      <c r="X18" s="600"/>
    </row>
    <row r="19" spans="1:24" x14ac:dyDescent="0.35">
      <c r="A19" s="600"/>
      <c r="B19" s="600"/>
      <c r="C19" s="600"/>
      <c r="D19" s="600"/>
      <c r="G19" s="600"/>
      <c r="H19" s="600"/>
      <c r="I19" s="600"/>
      <c r="J19" s="600"/>
      <c r="K19" s="600"/>
      <c r="L19" s="600"/>
      <c r="M19" s="600"/>
      <c r="N19" s="600"/>
      <c r="O19" s="600"/>
      <c r="P19" s="600"/>
      <c r="Q19" s="600"/>
      <c r="R19" s="600"/>
      <c r="S19" s="600"/>
      <c r="T19" s="600"/>
      <c r="U19" s="600"/>
      <c r="V19" s="600"/>
      <c r="W19" s="600"/>
      <c r="X19" s="600"/>
    </row>
    <row r="20" spans="1:24" x14ac:dyDescent="0.35">
      <c r="A20" s="600"/>
      <c r="B20" s="600"/>
      <c r="C20" s="600"/>
      <c r="D20" s="600"/>
      <c r="G20" s="600"/>
      <c r="H20" s="600"/>
      <c r="I20" s="600"/>
      <c r="J20" s="600"/>
      <c r="K20" s="600"/>
      <c r="L20" s="600"/>
      <c r="M20" s="600"/>
      <c r="N20" s="600"/>
      <c r="O20" s="600"/>
      <c r="P20" s="600"/>
      <c r="Q20" s="600"/>
      <c r="R20" s="600"/>
      <c r="S20" s="600"/>
      <c r="T20" s="600"/>
      <c r="U20" s="600"/>
      <c r="V20" s="600"/>
      <c r="W20" s="600"/>
      <c r="X20" s="600"/>
    </row>
    <row r="21" spans="1:24" x14ac:dyDescent="0.35">
      <c r="A21" s="600"/>
      <c r="B21" s="600"/>
      <c r="C21" s="600"/>
      <c r="D21" s="600"/>
      <c r="G21" s="600"/>
      <c r="H21" s="600"/>
      <c r="I21" s="600"/>
      <c r="J21" s="600"/>
      <c r="K21" s="600"/>
      <c r="L21" s="600"/>
      <c r="M21" s="600"/>
      <c r="N21" s="600"/>
      <c r="O21" s="600"/>
      <c r="P21" s="600"/>
      <c r="Q21" s="600"/>
      <c r="R21" s="600"/>
      <c r="S21" s="600"/>
      <c r="T21" s="600"/>
      <c r="U21" s="600"/>
      <c r="V21" s="600"/>
      <c r="W21" s="600"/>
      <c r="X21" s="600"/>
    </row>
    <row r="22" spans="1:24" x14ac:dyDescent="0.35">
      <c r="A22" s="600"/>
      <c r="B22" s="600"/>
      <c r="C22" s="600"/>
      <c r="D22" s="600"/>
      <c r="G22" s="600"/>
      <c r="H22" s="600"/>
      <c r="I22" s="600"/>
      <c r="J22" s="600"/>
      <c r="K22" s="600"/>
      <c r="L22" s="600"/>
      <c r="M22" s="600"/>
      <c r="N22" s="600"/>
      <c r="O22" s="600"/>
      <c r="P22" s="600"/>
      <c r="Q22" s="600"/>
      <c r="R22" s="600"/>
      <c r="S22" s="600"/>
      <c r="T22" s="600"/>
      <c r="U22" s="600"/>
      <c r="V22" s="600"/>
      <c r="W22" s="600"/>
      <c r="X22" s="600"/>
    </row>
    <row r="23" spans="1:24" x14ac:dyDescent="0.35">
      <c r="A23" s="600"/>
      <c r="B23" s="600"/>
      <c r="C23" s="600"/>
      <c r="D23" s="600"/>
      <c r="G23" s="600"/>
      <c r="H23" s="600"/>
      <c r="I23" s="600"/>
      <c r="J23" s="600"/>
      <c r="K23" s="600"/>
      <c r="L23" s="600"/>
      <c r="M23" s="600"/>
      <c r="N23" s="600"/>
      <c r="O23" s="600"/>
      <c r="P23" s="600"/>
      <c r="Q23" s="600"/>
      <c r="R23" s="600"/>
      <c r="S23" s="600"/>
      <c r="T23" s="600"/>
      <c r="U23" s="600"/>
      <c r="V23" s="600"/>
      <c r="W23" s="600"/>
      <c r="X23" s="600"/>
    </row>
    <row r="24" spans="1:24" x14ac:dyDescent="0.35">
      <c r="A24" s="600"/>
      <c r="B24" s="600"/>
      <c r="C24" s="600"/>
      <c r="D24" s="600"/>
      <c r="G24" s="600"/>
      <c r="H24" s="600"/>
      <c r="I24" s="600"/>
      <c r="J24" s="600"/>
      <c r="K24" s="600"/>
      <c r="L24" s="600"/>
      <c r="M24" s="600"/>
      <c r="N24" s="600"/>
      <c r="O24" s="600"/>
      <c r="P24" s="600"/>
      <c r="Q24" s="600"/>
      <c r="R24" s="600"/>
      <c r="S24" s="600"/>
      <c r="T24" s="600"/>
      <c r="U24" s="600"/>
      <c r="V24" s="600"/>
      <c r="W24" s="600"/>
      <c r="X24" s="600"/>
    </row>
    <row r="25" spans="1:24" x14ac:dyDescent="0.35">
      <c r="A25" s="600"/>
      <c r="B25" s="600"/>
      <c r="C25" s="600"/>
      <c r="D25" s="600"/>
      <c r="G25" s="600"/>
      <c r="H25" s="600"/>
      <c r="I25" s="600"/>
      <c r="J25" s="600"/>
      <c r="K25" s="600"/>
      <c r="L25" s="600"/>
      <c r="M25" s="600"/>
      <c r="N25" s="600"/>
      <c r="O25" s="600"/>
      <c r="P25" s="600"/>
      <c r="Q25" s="600"/>
      <c r="R25" s="600"/>
      <c r="S25" s="600"/>
      <c r="T25" s="600"/>
      <c r="U25" s="600"/>
      <c r="V25" s="600"/>
      <c r="W25" s="600"/>
      <c r="X25" s="600"/>
    </row>
    <row r="26" spans="1:24" x14ac:dyDescent="0.35">
      <c r="A26" s="600"/>
      <c r="B26" s="600"/>
      <c r="C26" s="600"/>
      <c r="D26" s="600"/>
      <c r="G26" s="600"/>
      <c r="H26" s="600"/>
      <c r="I26" s="600"/>
      <c r="J26" s="600"/>
      <c r="K26" s="600"/>
      <c r="L26" s="600"/>
      <c r="M26" s="600"/>
      <c r="N26" s="600"/>
      <c r="O26" s="600"/>
      <c r="P26" s="600"/>
      <c r="Q26" s="600"/>
      <c r="R26" s="600"/>
      <c r="S26" s="600"/>
      <c r="T26" s="600"/>
      <c r="U26" s="600"/>
      <c r="V26" s="600"/>
      <c r="W26" s="600"/>
      <c r="X26" s="600"/>
    </row>
    <row r="27" spans="1:24" x14ac:dyDescent="0.35">
      <c r="A27" s="600"/>
      <c r="B27" s="600"/>
      <c r="C27" s="600"/>
      <c r="D27" s="600"/>
      <c r="G27" s="600"/>
      <c r="H27" s="600"/>
      <c r="I27" s="600"/>
      <c r="J27" s="600"/>
      <c r="K27" s="600"/>
      <c r="L27" s="600"/>
      <c r="M27" s="600"/>
      <c r="N27" s="600"/>
      <c r="O27" s="600"/>
      <c r="P27" s="600"/>
      <c r="Q27" s="600"/>
      <c r="R27" s="600"/>
      <c r="S27" s="600"/>
      <c r="T27" s="600"/>
      <c r="U27" s="600"/>
      <c r="V27" s="600"/>
      <c r="W27" s="600"/>
      <c r="X27" s="600"/>
    </row>
    <row r="28" spans="1:24" x14ac:dyDescent="0.35">
      <c r="A28" s="600"/>
      <c r="B28" s="600"/>
      <c r="C28" s="600"/>
      <c r="D28" s="600"/>
      <c r="G28" s="600"/>
      <c r="H28" s="600"/>
      <c r="I28" s="600"/>
      <c r="J28" s="600"/>
      <c r="K28" s="600"/>
      <c r="L28" s="600"/>
      <c r="M28" s="600"/>
      <c r="N28" s="600"/>
      <c r="O28" s="600"/>
      <c r="P28" s="600"/>
      <c r="Q28" s="600"/>
      <c r="R28" s="600"/>
      <c r="S28" s="600"/>
      <c r="T28" s="600"/>
      <c r="U28" s="600"/>
      <c r="V28" s="600"/>
      <c r="W28" s="600"/>
      <c r="X28" s="600"/>
    </row>
    <row r="29" spans="1:24" x14ac:dyDescent="0.35">
      <c r="A29" s="600"/>
      <c r="B29" s="600"/>
      <c r="C29" s="600"/>
      <c r="D29" s="600"/>
      <c r="G29" s="600"/>
      <c r="H29" s="600"/>
      <c r="I29" s="600"/>
      <c r="J29" s="600"/>
      <c r="K29" s="600"/>
      <c r="L29" s="600"/>
      <c r="M29" s="600"/>
      <c r="N29" s="600"/>
      <c r="O29" s="600"/>
      <c r="P29" s="600"/>
      <c r="Q29" s="600"/>
      <c r="R29" s="600"/>
      <c r="S29" s="600"/>
      <c r="T29" s="600"/>
      <c r="U29" s="600"/>
      <c r="V29" s="600"/>
      <c r="W29" s="600"/>
      <c r="X29" s="600"/>
    </row>
    <row r="30" spans="1:24" x14ac:dyDescent="0.35">
      <c r="A30" s="600"/>
      <c r="B30" s="600"/>
      <c r="C30" s="600"/>
      <c r="D30" s="600"/>
      <c r="G30" s="600"/>
      <c r="H30" s="600"/>
      <c r="I30" s="600"/>
      <c r="J30" s="600"/>
      <c r="K30" s="600"/>
      <c r="L30" s="600"/>
      <c r="M30" s="600"/>
      <c r="N30" s="600"/>
      <c r="O30" s="600"/>
      <c r="P30" s="600"/>
      <c r="Q30" s="600"/>
      <c r="R30" s="600"/>
      <c r="S30" s="600"/>
      <c r="T30" s="600"/>
      <c r="U30" s="600"/>
      <c r="V30" s="600"/>
      <c r="W30" s="600"/>
      <c r="X30" s="600"/>
    </row>
    <row r="31" spans="1:24" x14ac:dyDescent="0.35">
      <c r="A31" s="600"/>
      <c r="B31" s="600"/>
      <c r="C31" s="600"/>
      <c r="D31" s="600"/>
      <c r="G31" s="600"/>
      <c r="H31" s="600"/>
      <c r="I31" s="600"/>
      <c r="J31" s="600"/>
      <c r="K31" s="600"/>
      <c r="L31" s="600"/>
      <c r="M31" s="600"/>
      <c r="N31" s="600"/>
      <c r="O31" s="600"/>
      <c r="P31" s="600"/>
      <c r="Q31" s="600"/>
      <c r="R31" s="600"/>
      <c r="S31" s="600"/>
      <c r="T31" s="600"/>
      <c r="U31" s="600"/>
      <c r="V31" s="600"/>
      <c r="W31" s="600"/>
      <c r="X31" s="600"/>
    </row>
    <row r="32" spans="1:24" x14ac:dyDescent="0.35">
      <c r="A32" s="600"/>
      <c r="B32" s="600"/>
      <c r="C32" s="600"/>
      <c r="D32" s="600"/>
      <c r="G32" s="600"/>
      <c r="H32" s="600"/>
      <c r="I32" s="600"/>
      <c r="J32" s="600"/>
      <c r="K32" s="600"/>
      <c r="L32" s="600"/>
      <c r="M32" s="600"/>
      <c r="N32" s="600"/>
      <c r="O32" s="600"/>
      <c r="P32" s="600"/>
      <c r="Q32" s="600"/>
      <c r="R32" s="600"/>
      <c r="S32" s="600"/>
      <c r="T32" s="600"/>
      <c r="U32" s="600"/>
      <c r="V32" s="600"/>
      <c r="W32" s="600"/>
      <c r="X32" s="600"/>
    </row>
    <row r="33" spans="1:24" x14ac:dyDescent="0.35">
      <c r="A33" s="600"/>
      <c r="B33" s="600"/>
      <c r="C33" s="600"/>
      <c r="D33" s="600"/>
      <c r="G33" s="600"/>
      <c r="H33" s="600"/>
      <c r="I33" s="600"/>
      <c r="J33" s="600"/>
      <c r="K33" s="600"/>
      <c r="L33" s="600"/>
      <c r="M33" s="600"/>
      <c r="N33" s="600"/>
      <c r="O33" s="600"/>
      <c r="P33" s="600"/>
      <c r="Q33" s="600"/>
      <c r="R33" s="600"/>
      <c r="S33" s="600"/>
      <c r="T33" s="600"/>
      <c r="U33" s="600"/>
      <c r="V33" s="600"/>
      <c r="W33" s="600"/>
      <c r="X33" s="600"/>
    </row>
    <row r="34" spans="1:24" x14ac:dyDescent="0.35">
      <c r="A34" s="600"/>
      <c r="B34" s="600"/>
      <c r="C34" s="600"/>
      <c r="D34" s="600"/>
      <c r="G34" s="600"/>
      <c r="H34" s="600"/>
      <c r="I34" s="600"/>
      <c r="J34" s="600"/>
      <c r="K34" s="600"/>
      <c r="L34" s="600"/>
      <c r="M34" s="600"/>
      <c r="N34" s="600"/>
      <c r="O34" s="600"/>
      <c r="P34" s="600"/>
      <c r="Q34" s="600"/>
      <c r="R34" s="600"/>
      <c r="S34" s="600"/>
      <c r="T34" s="600"/>
      <c r="U34" s="600"/>
      <c r="V34" s="600"/>
      <c r="W34" s="600"/>
      <c r="X34" s="600"/>
    </row>
    <row r="35" spans="1:24" x14ac:dyDescent="0.35">
      <c r="A35" s="600"/>
      <c r="B35" s="600"/>
      <c r="C35" s="600"/>
      <c r="D35" s="600"/>
      <c r="G35" s="600"/>
      <c r="H35" s="600"/>
      <c r="I35" s="600"/>
      <c r="J35" s="600"/>
      <c r="K35" s="600"/>
      <c r="L35" s="600"/>
      <c r="M35" s="600"/>
      <c r="N35" s="600"/>
      <c r="O35" s="600"/>
      <c r="P35" s="600"/>
      <c r="Q35" s="600"/>
      <c r="R35" s="600"/>
      <c r="S35" s="600"/>
      <c r="T35" s="600"/>
      <c r="U35" s="600"/>
      <c r="V35" s="600"/>
      <c r="W35" s="600"/>
      <c r="X35" s="600"/>
    </row>
    <row r="36" spans="1:24" x14ac:dyDescent="0.35">
      <c r="A36" s="600"/>
      <c r="B36" s="600"/>
      <c r="C36" s="600"/>
      <c r="D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7">
    <mergeCell ref="B13:C13"/>
    <mergeCell ref="E2:F2"/>
    <mergeCell ref="B2:C2"/>
    <mergeCell ref="B6:C6"/>
    <mergeCell ref="B10:C10"/>
    <mergeCell ref="B3:C3"/>
    <mergeCell ref="B4:C4"/>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79998168889431442"/>
    <pageSetUpPr fitToPage="1"/>
  </sheetPr>
  <dimension ref="A1:Z110"/>
  <sheetViews>
    <sheetView showGridLines="0" zoomScale="80" zoomScaleNormal="80" zoomScaleSheetLayoutView="100" workbookViewId="0">
      <selection activeCell="E8" sqref="E8:E9"/>
    </sheetView>
  </sheetViews>
  <sheetFormatPr defaultColWidth="9.08984375" defaultRowHeight="14.5" x14ac:dyDescent="0.35"/>
  <cols>
    <col min="1" max="1" width="3.453125" style="61" bestFit="1" customWidth="1"/>
    <col min="2" max="2" width="52.90625" style="22" customWidth="1"/>
    <col min="3" max="3" width="50.6328125" style="22" customWidth="1"/>
    <col min="4" max="4" width="15.90625" style="22" customWidth="1"/>
    <col min="5" max="5" width="13.90625" style="22" customWidth="1"/>
    <col min="6" max="21" width="9.08984375" style="22"/>
    <col min="22" max="16384" width="9.08984375" style="33"/>
  </cols>
  <sheetData>
    <row r="1" spans="1:26" x14ac:dyDescent="0.35">
      <c r="G1" s="600"/>
      <c r="H1" s="600"/>
      <c r="I1" s="600"/>
      <c r="J1" s="600"/>
      <c r="K1" s="600"/>
      <c r="L1" s="600"/>
      <c r="M1" s="600"/>
      <c r="N1" s="600"/>
      <c r="O1" s="600"/>
      <c r="P1" s="600"/>
      <c r="Q1" s="600"/>
      <c r="R1" s="600"/>
      <c r="S1" s="600"/>
      <c r="T1" s="600"/>
      <c r="U1" s="600"/>
      <c r="V1" s="600"/>
      <c r="W1" s="600"/>
      <c r="X1" s="600"/>
      <c r="Y1" s="600"/>
      <c r="Z1" s="600"/>
    </row>
    <row r="2" spans="1:26" ht="18.5" x14ac:dyDescent="0.45">
      <c r="B2" s="23" t="s">
        <v>132</v>
      </c>
      <c r="E2" s="23">
        <v>1</v>
      </c>
      <c r="G2" s="600"/>
      <c r="H2" s="600"/>
      <c r="I2" s="600"/>
      <c r="J2" s="600"/>
      <c r="K2" s="600"/>
      <c r="L2" s="600"/>
      <c r="M2" s="600"/>
      <c r="N2" s="600"/>
      <c r="O2" s="600"/>
      <c r="P2" s="600"/>
      <c r="Q2" s="600"/>
      <c r="R2" s="600"/>
      <c r="S2" s="600"/>
      <c r="T2" s="600"/>
      <c r="U2" s="600"/>
      <c r="V2" s="600"/>
      <c r="W2" s="600"/>
      <c r="X2" s="600"/>
      <c r="Y2" s="600"/>
      <c r="Z2" s="600"/>
    </row>
    <row r="3" spans="1:26" ht="18.5" x14ac:dyDescent="0.35">
      <c r="B3" s="275" t="s">
        <v>538</v>
      </c>
      <c r="G3" s="600"/>
      <c r="H3" s="600"/>
      <c r="I3" s="600"/>
      <c r="J3" s="600"/>
      <c r="K3" s="600"/>
      <c r="L3" s="600"/>
      <c r="M3" s="600"/>
      <c r="N3" s="600"/>
      <c r="O3" s="600"/>
      <c r="P3" s="600"/>
      <c r="Q3" s="600"/>
      <c r="R3" s="600"/>
      <c r="S3" s="600"/>
      <c r="T3" s="600"/>
      <c r="U3" s="600"/>
      <c r="V3" s="600"/>
      <c r="W3" s="600"/>
      <c r="X3" s="600"/>
      <c r="Y3" s="600"/>
      <c r="Z3" s="600"/>
    </row>
    <row r="4" spans="1:26" ht="63" customHeight="1" x14ac:dyDescent="0.35">
      <c r="B4" s="805" t="s">
        <v>882</v>
      </c>
      <c r="C4" s="805"/>
      <c r="D4" s="805"/>
      <c r="E4" s="805"/>
      <c r="G4" s="600"/>
      <c r="H4" s="600"/>
      <c r="I4" s="600"/>
      <c r="J4" s="600"/>
      <c r="K4" s="600"/>
      <c r="L4" s="600"/>
      <c r="M4" s="600"/>
      <c r="N4" s="600"/>
      <c r="O4" s="600"/>
      <c r="P4" s="600"/>
      <c r="Q4" s="600"/>
      <c r="R4" s="600"/>
      <c r="S4" s="600"/>
      <c r="T4" s="600"/>
      <c r="U4" s="600"/>
      <c r="V4" s="600"/>
      <c r="W4" s="600"/>
      <c r="X4" s="600"/>
      <c r="Y4" s="600"/>
      <c r="Z4" s="600"/>
    </row>
    <row r="5" spans="1:26" ht="31.5" customHeight="1" x14ac:dyDescent="0.35">
      <c r="A5" s="22"/>
      <c r="B5" s="804" t="s">
        <v>1050</v>
      </c>
      <c r="C5" s="804"/>
      <c r="D5" s="804"/>
      <c r="E5" s="804"/>
      <c r="G5" s="600"/>
      <c r="H5" s="600"/>
      <c r="I5" s="600"/>
      <c r="J5" s="600"/>
      <c r="K5" s="600"/>
      <c r="L5" s="600"/>
      <c r="M5" s="600"/>
      <c r="N5" s="600"/>
      <c r="O5" s="600"/>
      <c r="P5" s="600"/>
      <c r="Q5" s="600"/>
      <c r="R5" s="600"/>
      <c r="S5" s="600"/>
      <c r="T5" s="600"/>
      <c r="U5" s="600"/>
      <c r="V5" s="600"/>
      <c r="W5" s="600"/>
      <c r="X5" s="600"/>
      <c r="Y5" s="600"/>
      <c r="Z5" s="600"/>
    </row>
    <row r="6" spans="1:26" x14ac:dyDescent="0.35">
      <c r="G6" s="600"/>
      <c r="H6" s="600"/>
      <c r="I6" s="600"/>
      <c r="J6" s="600"/>
      <c r="K6" s="600"/>
      <c r="L6" s="600"/>
      <c r="M6" s="601"/>
      <c r="N6" s="601"/>
      <c r="O6" s="601"/>
      <c r="P6" s="600"/>
      <c r="Q6" s="600"/>
      <c r="R6" s="600"/>
      <c r="S6" s="600"/>
      <c r="T6" s="600"/>
      <c r="U6" s="600"/>
      <c r="V6" s="600"/>
      <c r="W6" s="600"/>
      <c r="X6" s="600"/>
      <c r="Y6" s="600"/>
      <c r="Z6" s="600"/>
    </row>
    <row r="7" spans="1:26" x14ac:dyDescent="0.35">
      <c r="B7" s="743" t="s">
        <v>2</v>
      </c>
      <c r="C7" s="743" t="s">
        <v>242</v>
      </c>
      <c r="D7" s="744" t="s">
        <v>18</v>
      </c>
      <c r="E7" s="743" t="s">
        <v>243</v>
      </c>
      <c r="G7" s="600"/>
      <c r="H7" s="600"/>
      <c r="I7" s="600"/>
      <c r="J7" s="600"/>
      <c r="K7" s="600"/>
      <c r="L7" s="600"/>
      <c r="M7" s="601"/>
      <c r="N7" s="601"/>
      <c r="O7" s="601"/>
      <c r="P7" s="600"/>
      <c r="Q7" s="600"/>
      <c r="R7" s="600"/>
      <c r="S7" s="600"/>
      <c r="T7" s="600"/>
      <c r="U7" s="600"/>
      <c r="V7" s="600"/>
      <c r="W7" s="600"/>
      <c r="X7" s="600"/>
      <c r="Y7" s="600"/>
      <c r="Z7" s="600"/>
    </row>
    <row r="8" spans="1:26" x14ac:dyDescent="0.35">
      <c r="A8" s="61">
        <v>1</v>
      </c>
      <c r="B8" s="807" t="s">
        <v>539</v>
      </c>
      <c r="C8" s="280" t="s">
        <v>515</v>
      </c>
      <c r="D8" s="373">
        <v>20</v>
      </c>
      <c r="E8" s="810"/>
      <c r="G8" s="600"/>
      <c r="H8" s="600"/>
      <c r="I8" s="600"/>
      <c r="J8" s="600"/>
      <c r="K8" s="600"/>
      <c r="L8" s="600"/>
      <c r="M8" s="601"/>
      <c r="N8" s="601"/>
      <c r="O8" s="601"/>
      <c r="P8" s="600"/>
      <c r="Q8" s="600"/>
      <c r="R8" s="600"/>
      <c r="S8" s="600"/>
      <c r="T8" s="600"/>
      <c r="U8" s="600"/>
      <c r="V8" s="600"/>
      <c r="W8" s="600"/>
      <c r="X8" s="600"/>
      <c r="Y8" s="600"/>
      <c r="Z8" s="600"/>
    </row>
    <row r="9" spans="1:26" ht="15" thickBot="1" x14ac:dyDescent="0.4">
      <c r="B9" s="808"/>
      <c r="C9" s="384" t="s">
        <v>1049</v>
      </c>
      <c r="D9" s="383">
        <v>0</v>
      </c>
      <c r="E9" s="811"/>
      <c r="G9" s="600"/>
      <c r="H9" s="600"/>
      <c r="I9" s="600"/>
      <c r="J9" s="600"/>
      <c r="K9" s="600"/>
      <c r="L9" s="600"/>
      <c r="M9" s="601"/>
      <c r="N9" s="601"/>
      <c r="O9" s="601"/>
      <c r="P9" s="600"/>
      <c r="Q9" s="600"/>
      <c r="R9" s="600"/>
      <c r="S9" s="600"/>
      <c r="T9" s="600"/>
      <c r="U9" s="600"/>
      <c r="V9" s="600"/>
      <c r="W9" s="600"/>
      <c r="X9" s="600"/>
      <c r="Y9" s="600"/>
      <c r="Z9" s="600"/>
    </row>
    <row r="10" spans="1:26" x14ac:dyDescent="0.35">
      <c r="A10" s="61">
        <v>2</v>
      </c>
      <c r="B10" s="806" t="s">
        <v>989</v>
      </c>
      <c r="C10" s="281" t="s">
        <v>0</v>
      </c>
      <c r="D10" s="381">
        <v>30</v>
      </c>
      <c r="E10" s="809"/>
      <c r="G10" s="600"/>
      <c r="H10" s="600"/>
      <c r="I10" s="600"/>
      <c r="J10" s="600"/>
      <c r="K10" s="600"/>
      <c r="L10" s="600"/>
      <c r="M10" s="601"/>
      <c r="N10" s="601"/>
      <c r="O10" s="601"/>
      <c r="P10" s="600"/>
      <c r="Q10" s="600"/>
      <c r="R10" s="600"/>
      <c r="S10" s="600"/>
      <c r="T10" s="600"/>
      <c r="U10" s="600"/>
      <c r="V10" s="600"/>
      <c r="W10" s="600"/>
      <c r="X10" s="600"/>
      <c r="Y10" s="600"/>
      <c r="Z10" s="600"/>
    </row>
    <row r="11" spans="1:26" ht="15" thickBot="1" x14ac:dyDescent="0.4">
      <c r="B11" s="808"/>
      <c r="C11" s="382" t="s">
        <v>1</v>
      </c>
      <c r="D11" s="383">
        <v>0</v>
      </c>
      <c r="E11" s="811"/>
      <c r="G11" s="600"/>
      <c r="H11" s="600"/>
      <c r="I11" s="600"/>
      <c r="J11" s="600"/>
      <c r="K11" s="600"/>
      <c r="L11" s="600"/>
      <c r="M11" s="601"/>
      <c r="N11" s="601"/>
      <c r="O11" s="601"/>
      <c r="P11" s="600"/>
      <c r="Q11" s="600"/>
      <c r="R11" s="600"/>
      <c r="S11" s="600"/>
      <c r="T11" s="600"/>
      <c r="U11" s="600"/>
      <c r="V11" s="600"/>
      <c r="W11" s="600"/>
      <c r="X11" s="600"/>
      <c r="Y11" s="600"/>
      <c r="Z11" s="600"/>
    </row>
    <row r="12" spans="1:26" x14ac:dyDescent="0.35">
      <c r="A12" s="61">
        <v>3</v>
      </c>
      <c r="B12" s="806" t="s">
        <v>990</v>
      </c>
      <c r="C12" s="281" t="s">
        <v>0</v>
      </c>
      <c r="D12" s="381">
        <v>30</v>
      </c>
      <c r="E12" s="809"/>
      <c r="G12" s="600"/>
      <c r="H12" s="600"/>
      <c r="I12" s="600"/>
      <c r="J12" s="600"/>
      <c r="K12" s="600"/>
      <c r="L12" s="600"/>
      <c r="M12" s="601"/>
      <c r="N12" s="601"/>
      <c r="O12" s="601"/>
      <c r="P12" s="600"/>
      <c r="Q12" s="600"/>
      <c r="R12" s="600"/>
      <c r="S12" s="600"/>
      <c r="T12" s="600"/>
      <c r="U12" s="600"/>
      <c r="V12" s="600"/>
      <c r="W12" s="600"/>
      <c r="X12" s="600"/>
      <c r="Y12" s="600"/>
      <c r="Z12" s="600"/>
    </row>
    <row r="13" spans="1:26" ht="15" thickBot="1" x14ac:dyDescent="0.4">
      <c r="B13" s="808"/>
      <c r="C13" s="382" t="s">
        <v>1</v>
      </c>
      <c r="D13" s="383">
        <v>0</v>
      </c>
      <c r="E13" s="811"/>
      <c r="G13" s="600"/>
      <c r="H13" s="600"/>
      <c r="I13" s="600"/>
      <c r="J13" s="600"/>
      <c r="K13" s="600"/>
      <c r="L13" s="600"/>
      <c r="M13" s="601"/>
      <c r="N13" s="601"/>
      <c r="O13" s="601"/>
      <c r="P13" s="600"/>
      <c r="Q13" s="600"/>
      <c r="R13" s="600"/>
      <c r="S13" s="600"/>
      <c r="T13" s="600"/>
      <c r="U13" s="600"/>
      <c r="V13" s="600"/>
      <c r="W13" s="600"/>
      <c r="X13" s="600"/>
      <c r="Y13" s="600"/>
      <c r="Z13" s="600"/>
    </row>
    <row r="14" spans="1:26" x14ac:dyDescent="0.35">
      <c r="A14" s="61">
        <v>4</v>
      </c>
      <c r="B14" s="806" t="s">
        <v>540</v>
      </c>
      <c r="C14" s="281" t="s">
        <v>0</v>
      </c>
      <c r="D14" s="386">
        <v>0</v>
      </c>
      <c r="E14" s="809"/>
      <c r="G14" s="600"/>
      <c r="H14" s="600"/>
      <c r="I14" s="600"/>
      <c r="J14" s="600"/>
      <c r="K14" s="600"/>
      <c r="L14" s="600"/>
      <c r="M14" s="601"/>
      <c r="N14" s="601"/>
      <c r="O14" s="601"/>
      <c r="P14" s="600"/>
      <c r="Q14" s="600"/>
      <c r="R14" s="600"/>
      <c r="S14" s="600"/>
      <c r="T14" s="600"/>
      <c r="U14" s="600"/>
      <c r="V14" s="600"/>
      <c r="W14" s="600"/>
      <c r="X14" s="600"/>
      <c r="Y14" s="600"/>
      <c r="Z14" s="600"/>
    </row>
    <row r="15" spans="1:26" ht="15" thickBot="1" x14ac:dyDescent="0.4">
      <c r="B15" s="808"/>
      <c r="C15" s="382" t="s">
        <v>1</v>
      </c>
      <c r="D15" s="379">
        <v>50</v>
      </c>
      <c r="E15" s="811"/>
      <c r="G15" s="600"/>
      <c r="H15" s="600"/>
      <c r="I15" s="600"/>
      <c r="J15" s="600"/>
      <c r="K15" s="600"/>
      <c r="L15" s="600"/>
      <c r="M15" s="601"/>
      <c r="N15" s="601"/>
      <c r="O15" s="601"/>
      <c r="P15" s="600"/>
      <c r="Q15" s="600"/>
      <c r="R15" s="600"/>
      <c r="S15" s="600"/>
      <c r="T15" s="600"/>
      <c r="U15" s="600"/>
      <c r="V15" s="600"/>
      <c r="W15" s="600"/>
      <c r="X15" s="600"/>
      <c r="Y15" s="600"/>
      <c r="Z15" s="600"/>
    </row>
    <row r="16" spans="1:26" x14ac:dyDescent="0.35">
      <c r="A16" s="61">
        <v>5</v>
      </c>
      <c r="B16" s="806" t="s">
        <v>787</v>
      </c>
      <c r="C16" s="281" t="s">
        <v>0</v>
      </c>
      <c r="D16" s="386">
        <v>20</v>
      </c>
      <c r="E16" s="809"/>
      <c r="G16" s="600"/>
      <c r="H16" s="600"/>
      <c r="I16" s="600"/>
      <c r="J16" s="600"/>
      <c r="K16" s="600"/>
      <c r="L16" s="600"/>
      <c r="M16" s="601"/>
      <c r="N16" s="601"/>
      <c r="O16" s="601"/>
      <c r="P16" s="600"/>
      <c r="Q16" s="600"/>
      <c r="R16" s="600"/>
      <c r="S16" s="600"/>
      <c r="T16" s="600"/>
      <c r="U16" s="600"/>
      <c r="V16" s="600"/>
      <c r="W16" s="600"/>
      <c r="X16" s="600"/>
      <c r="Y16" s="600"/>
      <c r="Z16" s="600"/>
    </row>
    <row r="17" spans="1:26" ht="15" thickBot="1" x14ac:dyDescent="0.4">
      <c r="B17" s="808"/>
      <c r="C17" s="382" t="s">
        <v>1</v>
      </c>
      <c r="D17" s="379">
        <v>0</v>
      </c>
      <c r="E17" s="811"/>
      <c r="G17" s="600"/>
      <c r="H17" s="600"/>
      <c r="I17" s="600"/>
      <c r="J17" s="600"/>
      <c r="K17" s="600"/>
      <c r="L17" s="600"/>
      <c r="M17" s="601"/>
      <c r="N17" s="601"/>
      <c r="O17" s="601"/>
      <c r="P17" s="600"/>
      <c r="Q17" s="600"/>
      <c r="R17" s="600"/>
      <c r="S17" s="600"/>
      <c r="T17" s="600"/>
      <c r="U17" s="600"/>
      <c r="V17" s="600"/>
      <c r="W17" s="600"/>
      <c r="X17" s="600"/>
      <c r="Y17" s="600"/>
      <c r="Z17" s="600"/>
    </row>
    <row r="18" spans="1:26" x14ac:dyDescent="0.35">
      <c r="A18" s="61">
        <v>6</v>
      </c>
      <c r="B18" s="806" t="s">
        <v>542</v>
      </c>
      <c r="C18" s="281" t="s">
        <v>0</v>
      </c>
      <c r="D18" s="381">
        <v>0</v>
      </c>
      <c r="E18" s="809"/>
      <c r="G18" s="600"/>
      <c r="H18" s="600"/>
      <c r="I18" s="600"/>
      <c r="J18" s="600"/>
      <c r="K18" s="600"/>
      <c r="L18" s="600"/>
      <c r="M18" s="601"/>
      <c r="N18" s="601"/>
      <c r="O18" s="601"/>
      <c r="P18" s="600"/>
      <c r="Q18" s="600"/>
      <c r="R18" s="600"/>
      <c r="S18" s="600"/>
      <c r="T18" s="600"/>
      <c r="U18" s="600"/>
      <c r="V18" s="600"/>
      <c r="W18" s="600"/>
      <c r="X18" s="600"/>
      <c r="Y18" s="600"/>
      <c r="Z18" s="600"/>
    </row>
    <row r="19" spans="1:26" ht="15" thickBot="1" x14ac:dyDescent="0.4">
      <c r="B19" s="808"/>
      <c r="C19" s="382" t="s">
        <v>1</v>
      </c>
      <c r="D19" s="383">
        <v>20</v>
      </c>
      <c r="E19" s="811"/>
      <c r="G19" s="600"/>
      <c r="H19" s="600"/>
      <c r="I19" s="600"/>
      <c r="J19" s="600"/>
      <c r="K19" s="600"/>
      <c r="L19" s="600"/>
      <c r="M19" s="601"/>
      <c r="N19" s="601"/>
      <c r="O19" s="601"/>
      <c r="P19" s="600"/>
      <c r="Q19" s="600"/>
      <c r="R19" s="600"/>
      <c r="S19" s="600"/>
      <c r="T19" s="600"/>
      <c r="U19" s="600"/>
      <c r="V19" s="600"/>
      <c r="W19" s="600"/>
      <c r="X19" s="600"/>
      <c r="Y19" s="600"/>
      <c r="Z19" s="600"/>
    </row>
    <row r="20" spans="1:26" x14ac:dyDescent="0.35">
      <c r="A20" s="61">
        <v>7</v>
      </c>
      <c r="B20" s="806" t="s">
        <v>991</v>
      </c>
      <c r="C20" s="385" t="s">
        <v>393</v>
      </c>
      <c r="D20" s="381">
        <v>0</v>
      </c>
      <c r="E20" s="809"/>
      <c r="G20" s="600"/>
      <c r="H20" s="600"/>
      <c r="I20" s="600"/>
      <c r="J20" s="600"/>
      <c r="K20" s="600"/>
      <c r="L20" s="600"/>
      <c r="M20" s="601"/>
      <c r="N20" s="601"/>
      <c r="O20" s="601"/>
      <c r="P20" s="600"/>
      <c r="Q20" s="600"/>
      <c r="R20" s="600"/>
      <c r="S20" s="600"/>
      <c r="T20" s="600"/>
      <c r="U20" s="600"/>
      <c r="V20" s="600"/>
      <c r="W20" s="600"/>
      <c r="X20" s="600"/>
      <c r="Y20" s="600"/>
      <c r="Z20" s="600"/>
    </row>
    <row r="21" spans="1:26" x14ac:dyDescent="0.35">
      <c r="B21" s="807"/>
      <c r="C21" s="281" t="s">
        <v>394</v>
      </c>
      <c r="D21" s="375">
        <v>40</v>
      </c>
      <c r="E21" s="810"/>
      <c r="G21" s="600"/>
      <c r="H21" s="600"/>
      <c r="I21" s="600"/>
      <c r="J21" s="600"/>
      <c r="K21" s="600"/>
      <c r="L21" s="600"/>
      <c r="M21" s="601"/>
      <c r="N21" s="601"/>
      <c r="O21" s="601"/>
      <c r="P21" s="600"/>
      <c r="Q21" s="600"/>
      <c r="R21" s="600"/>
      <c r="S21" s="600"/>
      <c r="T21" s="600"/>
      <c r="U21" s="600"/>
      <c r="V21" s="600"/>
      <c r="W21" s="600"/>
      <c r="X21" s="600"/>
      <c r="Y21" s="600"/>
      <c r="Z21" s="600"/>
    </row>
    <row r="22" spans="1:26" x14ac:dyDescent="0.35">
      <c r="B22" s="807"/>
      <c r="C22" s="282" t="s">
        <v>589</v>
      </c>
      <c r="D22" s="375">
        <v>0</v>
      </c>
      <c r="E22" s="810"/>
      <c r="G22" s="600"/>
      <c r="H22" s="600"/>
      <c r="I22" s="600"/>
      <c r="J22" s="600"/>
      <c r="K22" s="600"/>
      <c r="L22" s="600"/>
      <c r="M22" s="601"/>
      <c r="N22" s="601"/>
      <c r="O22" s="601"/>
      <c r="P22" s="600"/>
      <c r="Q22" s="600"/>
      <c r="R22" s="600"/>
      <c r="S22" s="600"/>
      <c r="T22" s="600"/>
      <c r="U22" s="600"/>
      <c r="V22" s="600"/>
      <c r="W22" s="600"/>
      <c r="X22" s="600"/>
      <c r="Y22" s="600"/>
      <c r="Z22" s="600"/>
    </row>
    <row r="23" spans="1:26" ht="15" thickBot="1" x14ac:dyDescent="0.4">
      <c r="B23" s="808"/>
      <c r="C23" s="382" t="s">
        <v>38</v>
      </c>
      <c r="D23" s="383">
        <v>40</v>
      </c>
      <c r="E23" s="811"/>
      <c r="G23" s="600"/>
      <c r="H23" s="600"/>
      <c r="I23" s="600"/>
      <c r="J23" s="600"/>
      <c r="K23" s="600"/>
      <c r="L23" s="600"/>
      <c r="M23" s="601"/>
      <c r="N23" s="601"/>
      <c r="O23" s="601"/>
      <c r="P23" s="600"/>
      <c r="Q23" s="600"/>
      <c r="R23" s="600"/>
      <c r="S23" s="600"/>
      <c r="T23" s="600"/>
      <c r="U23" s="600"/>
      <c r="V23" s="600"/>
      <c r="W23" s="600"/>
      <c r="X23" s="600"/>
      <c r="Y23" s="600"/>
      <c r="Z23" s="600"/>
    </row>
    <row r="24" spans="1:26" x14ac:dyDescent="0.35">
      <c r="A24" s="61">
        <v>8</v>
      </c>
      <c r="B24" s="806" t="s">
        <v>541</v>
      </c>
      <c r="C24" s="385" t="s">
        <v>0</v>
      </c>
      <c r="D24" s="381">
        <v>20</v>
      </c>
      <c r="E24" s="809"/>
      <c r="G24" s="600"/>
      <c r="H24" s="600"/>
      <c r="I24" s="600"/>
      <c r="J24" s="600"/>
      <c r="K24" s="600"/>
      <c r="L24" s="600"/>
      <c r="M24" s="601"/>
      <c r="N24" s="601"/>
      <c r="O24" s="601"/>
      <c r="P24" s="600"/>
      <c r="Q24" s="600"/>
      <c r="R24" s="600"/>
      <c r="S24" s="600"/>
      <c r="T24" s="600"/>
      <c r="U24" s="600"/>
      <c r="V24" s="600"/>
      <c r="W24" s="600"/>
      <c r="X24" s="600"/>
      <c r="Y24" s="600"/>
      <c r="Z24" s="600"/>
    </row>
    <row r="25" spans="1:26" ht="15" thickBot="1" x14ac:dyDescent="0.4">
      <c r="B25" s="808"/>
      <c r="C25" s="384" t="s">
        <v>1</v>
      </c>
      <c r="D25" s="383">
        <v>0</v>
      </c>
      <c r="E25" s="811"/>
      <c r="G25" s="600"/>
      <c r="H25" s="600"/>
      <c r="I25" s="600"/>
      <c r="J25" s="600"/>
      <c r="K25" s="600"/>
      <c r="L25" s="600"/>
      <c r="M25" s="601"/>
      <c r="N25" s="601"/>
      <c r="O25" s="601"/>
      <c r="P25" s="600"/>
      <c r="Q25" s="600"/>
      <c r="R25" s="600"/>
      <c r="S25" s="600"/>
      <c r="T25" s="600"/>
      <c r="U25" s="600"/>
      <c r="V25" s="600"/>
      <c r="W25" s="600"/>
      <c r="X25" s="600"/>
      <c r="Y25" s="600"/>
      <c r="Z25" s="600"/>
    </row>
    <row r="26" spans="1:26" ht="37.5" customHeight="1" x14ac:dyDescent="0.35">
      <c r="A26" s="61">
        <v>9</v>
      </c>
      <c r="B26" s="813" t="s">
        <v>880</v>
      </c>
      <c r="C26" s="281" t="s">
        <v>0</v>
      </c>
      <c r="D26" s="381">
        <v>0</v>
      </c>
      <c r="E26" s="809"/>
      <c r="G26" s="600"/>
      <c r="H26" s="600"/>
      <c r="I26" s="600"/>
      <c r="J26" s="600"/>
      <c r="K26" s="600"/>
      <c r="L26" s="600"/>
      <c r="M26" s="601"/>
      <c r="N26" s="601"/>
      <c r="O26" s="601"/>
      <c r="P26" s="600"/>
      <c r="Q26" s="600"/>
      <c r="R26" s="600"/>
      <c r="S26" s="600"/>
      <c r="T26" s="600"/>
      <c r="U26" s="600"/>
      <c r="V26" s="600"/>
      <c r="W26" s="600"/>
      <c r="X26" s="600"/>
      <c r="Y26" s="600"/>
      <c r="Z26" s="600"/>
    </row>
    <row r="27" spans="1:26" ht="40.5" customHeight="1" thickBot="1" x14ac:dyDescent="0.4">
      <c r="B27" s="814"/>
      <c r="C27" s="382" t="s">
        <v>1</v>
      </c>
      <c r="D27" s="383">
        <v>30</v>
      </c>
      <c r="E27" s="811"/>
      <c r="G27" s="600"/>
      <c r="H27" s="600"/>
      <c r="I27" s="600"/>
      <c r="J27" s="600"/>
      <c r="K27" s="600"/>
      <c r="L27" s="600"/>
      <c r="M27" s="601"/>
      <c r="N27" s="601"/>
      <c r="O27" s="601"/>
      <c r="P27" s="600"/>
      <c r="Q27" s="600"/>
      <c r="R27" s="600"/>
      <c r="S27" s="600"/>
      <c r="T27" s="600"/>
      <c r="U27" s="600"/>
      <c r="V27" s="600"/>
      <c r="W27" s="600"/>
      <c r="X27" s="600"/>
      <c r="Y27" s="600"/>
      <c r="Z27" s="600"/>
    </row>
    <row r="28" spans="1:26" x14ac:dyDescent="0.35">
      <c r="A28" s="61">
        <v>10</v>
      </c>
      <c r="B28" s="806" t="s">
        <v>992</v>
      </c>
      <c r="C28" s="380" t="s">
        <v>0</v>
      </c>
      <c r="D28" s="381">
        <v>0</v>
      </c>
      <c r="E28" s="809"/>
      <c r="G28" s="600"/>
      <c r="H28" s="600"/>
      <c r="I28" s="600"/>
      <c r="J28" s="600"/>
      <c r="K28" s="600"/>
      <c r="L28" s="600"/>
      <c r="M28" s="601"/>
      <c r="N28" s="601"/>
      <c r="O28" s="601"/>
      <c r="P28" s="600"/>
      <c r="Q28" s="600"/>
      <c r="R28" s="600"/>
      <c r="S28" s="600"/>
      <c r="T28" s="600"/>
      <c r="U28" s="600"/>
      <c r="V28" s="600"/>
      <c r="W28" s="600"/>
      <c r="X28" s="600"/>
      <c r="Y28" s="600"/>
      <c r="Z28" s="600"/>
    </row>
    <row r="29" spans="1:26" x14ac:dyDescent="0.35">
      <c r="B29" s="807"/>
      <c r="C29" s="377" t="s">
        <v>1</v>
      </c>
      <c r="D29" s="375">
        <v>50</v>
      </c>
      <c r="E29" s="810"/>
      <c r="G29" s="600"/>
      <c r="H29" s="600"/>
      <c r="I29" s="600"/>
      <c r="J29" s="600"/>
      <c r="K29" s="600"/>
      <c r="L29" s="600"/>
      <c r="M29" s="601"/>
      <c r="N29" s="601"/>
      <c r="O29" s="601"/>
      <c r="P29" s="600"/>
      <c r="Q29" s="600"/>
      <c r="R29" s="600"/>
      <c r="S29" s="600"/>
      <c r="T29" s="600"/>
      <c r="U29" s="600"/>
      <c r="V29" s="600"/>
      <c r="W29" s="600"/>
      <c r="X29" s="600"/>
      <c r="Y29" s="600"/>
      <c r="Z29" s="600"/>
    </row>
    <row r="30" spans="1:26" ht="15" thickBot="1" x14ac:dyDescent="0.4">
      <c r="B30" s="808"/>
      <c r="C30" s="378" t="s">
        <v>38</v>
      </c>
      <c r="D30" s="379">
        <v>50</v>
      </c>
      <c r="E30" s="811"/>
      <c r="G30" s="600"/>
      <c r="H30" s="600"/>
      <c r="I30" s="600"/>
      <c r="J30" s="600"/>
      <c r="K30" s="600"/>
      <c r="L30" s="600"/>
      <c r="M30" s="601"/>
      <c r="N30" s="601"/>
      <c r="O30" s="601"/>
      <c r="P30" s="600"/>
      <c r="Q30" s="600"/>
      <c r="R30" s="600"/>
      <c r="S30" s="600"/>
      <c r="T30" s="600"/>
      <c r="U30" s="600"/>
      <c r="V30" s="600"/>
      <c r="W30" s="600"/>
      <c r="X30" s="600"/>
      <c r="Y30" s="600"/>
      <c r="Z30" s="600"/>
    </row>
    <row r="31" spans="1:26" ht="15" thickBot="1" x14ac:dyDescent="0.4">
      <c r="B31" s="812" t="s">
        <v>108</v>
      </c>
      <c r="C31" s="812"/>
      <c r="D31" s="812"/>
      <c r="E31" s="595">
        <f>SUM(E8:E30)</f>
        <v>0</v>
      </c>
      <c r="G31" s="600"/>
      <c r="H31" s="600"/>
      <c r="I31" s="600"/>
      <c r="J31" s="600"/>
      <c r="K31" s="600"/>
      <c r="L31" s="600"/>
      <c r="M31" s="601"/>
      <c r="N31" s="601"/>
      <c r="O31" s="601"/>
      <c r="P31" s="600"/>
      <c r="Q31" s="600"/>
      <c r="R31" s="600"/>
      <c r="S31" s="600"/>
      <c r="T31" s="600"/>
      <c r="U31" s="600"/>
      <c r="V31" s="600"/>
      <c r="W31" s="600"/>
      <c r="X31" s="600"/>
      <c r="Y31" s="600"/>
      <c r="Z31" s="600"/>
    </row>
    <row r="32" spans="1:26" ht="67.5" customHeight="1" x14ac:dyDescent="0.35">
      <c r="B32" s="278"/>
      <c r="G32" s="600"/>
      <c r="H32" s="600"/>
      <c r="I32" s="600"/>
      <c r="J32" s="600"/>
      <c r="K32" s="600"/>
      <c r="L32" s="600"/>
      <c r="M32" s="601"/>
      <c r="N32" s="601"/>
      <c r="O32" s="601"/>
      <c r="P32" s="600"/>
      <c r="Q32" s="600"/>
      <c r="R32" s="600"/>
      <c r="S32" s="600"/>
      <c r="T32" s="600"/>
      <c r="U32" s="600"/>
      <c r="V32" s="600"/>
      <c r="W32" s="600"/>
      <c r="X32" s="600"/>
      <c r="Y32" s="600"/>
      <c r="Z32" s="600"/>
    </row>
    <row r="33" spans="1:26" x14ac:dyDescent="0.35">
      <c r="A33" s="602"/>
      <c r="B33" s="600"/>
      <c r="C33" s="600"/>
      <c r="D33" s="600"/>
      <c r="E33" s="600"/>
      <c r="F33" s="600"/>
      <c r="G33" s="600"/>
      <c r="H33" s="600"/>
      <c r="I33" s="600"/>
      <c r="J33" s="600"/>
      <c r="K33" s="600"/>
      <c r="L33" s="600"/>
      <c r="M33" s="601"/>
      <c r="N33" s="601"/>
      <c r="O33" s="601"/>
      <c r="P33" s="600"/>
      <c r="Q33" s="600"/>
      <c r="R33" s="600"/>
      <c r="S33" s="600"/>
      <c r="T33" s="600"/>
      <c r="U33" s="600"/>
      <c r="V33" s="600"/>
      <c r="W33" s="600"/>
      <c r="X33" s="600"/>
      <c r="Y33" s="600"/>
      <c r="Z33" s="600"/>
    </row>
    <row r="34" spans="1:26" x14ac:dyDescent="0.35">
      <c r="A34" s="602"/>
      <c r="B34" s="600"/>
      <c r="C34" s="600"/>
      <c r="D34" s="600"/>
      <c r="E34" s="600"/>
      <c r="F34" s="600"/>
      <c r="G34" s="600"/>
      <c r="H34" s="600"/>
      <c r="I34" s="600"/>
      <c r="J34" s="600"/>
      <c r="K34" s="600"/>
      <c r="L34" s="600"/>
      <c r="M34" s="601"/>
      <c r="N34" s="601"/>
      <c r="O34" s="601"/>
      <c r="P34" s="600"/>
      <c r="Q34" s="600"/>
      <c r="R34" s="600"/>
      <c r="S34" s="600"/>
      <c r="T34" s="600"/>
      <c r="U34" s="600"/>
      <c r="V34" s="600"/>
      <c r="W34" s="600"/>
      <c r="X34" s="600"/>
      <c r="Y34" s="600"/>
      <c r="Z34" s="600"/>
    </row>
    <row r="35" spans="1:26" x14ac:dyDescent="0.35">
      <c r="A35" s="602"/>
      <c r="B35" s="600"/>
      <c r="C35" s="600"/>
      <c r="D35" s="600"/>
      <c r="E35" s="600"/>
      <c r="F35" s="600"/>
      <c r="G35" s="600"/>
      <c r="H35" s="600"/>
      <c r="I35" s="600"/>
      <c r="J35" s="601"/>
      <c r="K35" s="601"/>
      <c r="L35" s="601"/>
      <c r="M35" s="601"/>
      <c r="N35" s="601"/>
      <c r="O35" s="601"/>
      <c r="P35" s="600"/>
      <c r="Q35" s="600"/>
      <c r="R35" s="600"/>
      <c r="S35" s="600"/>
      <c r="T35" s="600"/>
      <c r="U35" s="600"/>
      <c r="V35" s="600"/>
      <c r="W35" s="600"/>
      <c r="X35" s="600"/>
      <c r="Y35" s="600"/>
      <c r="Z35" s="600"/>
    </row>
    <row r="36" spans="1:26" x14ac:dyDescent="0.35">
      <c r="A36" s="602"/>
      <c r="B36" s="600"/>
      <c r="C36" s="600"/>
      <c r="D36" s="600"/>
      <c r="E36" s="600"/>
      <c r="F36" s="600"/>
      <c r="G36" s="600"/>
      <c r="H36" s="600"/>
      <c r="I36" s="600"/>
      <c r="J36" s="601"/>
      <c r="K36" s="601"/>
      <c r="L36" s="601"/>
      <c r="M36" s="601"/>
      <c r="N36" s="601"/>
      <c r="O36" s="601"/>
      <c r="P36" s="600"/>
      <c r="Q36" s="600"/>
      <c r="R36" s="600"/>
      <c r="S36" s="600"/>
      <c r="T36" s="600"/>
      <c r="U36" s="600"/>
      <c r="V36" s="600"/>
      <c r="W36" s="600"/>
      <c r="X36" s="600"/>
      <c r="Y36" s="600"/>
      <c r="Z36" s="600"/>
    </row>
    <row r="37" spans="1:26" x14ac:dyDescent="0.35">
      <c r="A37" s="602"/>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row>
    <row r="38" spans="1:26" x14ac:dyDescent="0.35">
      <c r="A38" s="602"/>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row>
    <row r="39" spans="1:26" x14ac:dyDescent="0.35">
      <c r="A39" s="602"/>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row>
    <row r="40" spans="1:26" x14ac:dyDescent="0.35">
      <c r="A40" s="602"/>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row>
    <row r="41" spans="1:26" x14ac:dyDescent="0.35">
      <c r="A41" s="602"/>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row>
    <row r="42" spans="1:26" x14ac:dyDescent="0.35">
      <c r="A42" s="602"/>
      <c r="B42" s="600"/>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row>
    <row r="43" spans="1:26" x14ac:dyDescent="0.35">
      <c r="A43" s="602"/>
      <c r="B43" s="600"/>
      <c r="C43" s="600"/>
      <c r="D43" s="600"/>
      <c r="E43" s="600"/>
      <c r="F43" s="600"/>
      <c r="G43" s="600"/>
      <c r="H43" s="600"/>
      <c r="I43" s="600"/>
      <c r="J43" s="600"/>
      <c r="K43" s="600"/>
      <c r="L43" s="600"/>
      <c r="M43" s="600"/>
      <c r="N43" s="600"/>
      <c r="O43" s="600"/>
      <c r="P43" s="600"/>
      <c r="Q43" s="600"/>
      <c r="R43" s="600"/>
      <c r="S43" s="600"/>
      <c r="T43" s="600"/>
      <c r="U43" s="600"/>
      <c r="V43" s="600"/>
      <c r="W43" s="600"/>
      <c r="X43" s="600"/>
      <c r="Y43" s="600"/>
      <c r="Z43" s="600"/>
    </row>
    <row r="44" spans="1:26" x14ac:dyDescent="0.35">
      <c r="A44" s="602"/>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row>
    <row r="45" spans="1:26" x14ac:dyDescent="0.35">
      <c r="A45" s="602"/>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row>
    <row r="46" spans="1:26" x14ac:dyDescent="0.35">
      <c r="A46" s="602"/>
      <c r="B46" s="600"/>
      <c r="C46" s="600"/>
      <c r="D46" s="600"/>
      <c r="E46" s="600"/>
      <c r="F46" s="600"/>
      <c r="G46" s="600"/>
      <c r="H46" s="600"/>
      <c r="I46" s="600"/>
      <c r="J46" s="600"/>
      <c r="K46" s="600"/>
      <c r="L46" s="600"/>
      <c r="M46" s="600"/>
      <c r="N46" s="600"/>
      <c r="O46" s="600"/>
      <c r="P46" s="600"/>
      <c r="Q46" s="600"/>
      <c r="R46" s="600"/>
      <c r="S46" s="600"/>
      <c r="T46" s="600"/>
      <c r="U46" s="600"/>
      <c r="V46" s="600"/>
      <c r="W46" s="600"/>
      <c r="X46" s="600"/>
      <c r="Y46" s="600"/>
      <c r="Z46" s="600"/>
    </row>
    <row r="47" spans="1:26" x14ac:dyDescent="0.35">
      <c r="A47" s="602"/>
      <c r="B47" s="600"/>
      <c r="C47" s="600"/>
      <c r="D47" s="600"/>
      <c r="E47" s="600"/>
      <c r="F47" s="600"/>
      <c r="G47" s="600"/>
      <c r="H47" s="600"/>
      <c r="I47" s="600"/>
      <c r="J47" s="600"/>
      <c r="K47" s="600"/>
      <c r="L47" s="600"/>
      <c r="M47" s="600"/>
      <c r="N47" s="600"/>
      <c r="O47" s="600"/>
      <c r="P47" s="600"/>
      <c r="Q47" s="600"/>
      <c r="R47" s="600"/>
      <c r="S47" s="600"/>
      <c r="T47" s="600"/>
      <c r="U47" s="600"/>
      <c r="V47" s="600"/>
      <c r="W47" s="600"/>
      <c r="X47" s="600"/>
      <c r="Y47" s="600"/>
      <c r="Z47" s="600"/>
    </row>
    <row r="48" spans="1:26" x14ac:dyDescent="0.35">
      <c r="A48" s="602"/>
      <c r="B48" s="600"/>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row>
    <row r="49" spans="1:26" x14ac:dyDescent="0.35">
      <c r="A49" s="602"/>
      <c r="B49" s="600"/>
      <c r="C49" s="600"/>
      <c r="D49" s="600"/>
      <c r="E49" s="600"/>
      <c r="F49" s="600"/>
      <c r="G49" s="600"/>
      <c r="H49" s="600"/>
      <c r="I49" s="600"/>
      <c r="J49" s="600"/>
      <c r="K49" s="600"/>
      <c r="L49" s="600"/>
      <c r="M49" s="600"/>
      <c r="N49" s="600"/>
      <c r="O49" s="600"/>
      <c r="P49" s="600"/>
      <c r="Q49" s="600"/>
      <c r="R49" s="600"/>
      <c r="S49" s="600"/>
      <c r="T49" s="600"/>
      <c r="U49" s="600"/>
      <c r="V49" s="600"/>
      <c r="W49" s="600"/>
      <c r="X49" s="600"/>
      <c r="Y49" s="600"/>
      <c r="Z49" s="600"/>
    </row>
    <row r="50" spans="1:26" x14ac:dyDescent="0.35">
      <c r="A50" s="602"/>
      <c r="B50" s="600"/>
      <c r="C50" s="600"/>
      <c r="D50" s="600"/>
      <c r="E50" s="600"/>
      <c r="F50" s="600"/>
      <c r="G50" s="600"/>
      <c r="H50" s="600"/>
      <c r="I50" s="600"/>
      <c r="J50" s="600"/>
      <c r="K50" s="600"/>
      <c r="L50" s="600"/>
      <c r="M50" s="600"/>
      <c r="N50" s="600"/>
      <c r="O50" s="600"/>
      <c r="P50" s="600"/>
      <c r="Q50" s="600"/>
      <c r="R50" s="600"/>
      <c r="S50" s="600"/>
      <c r="T50" s="600"/>
      <c r="U50" s="600"/>
      <c r="V50" s="600"/>
      <c r="W50" s="600"/>
      <c r="X50" s="600"/>
      <c r="Y50" s="600"/>
      <c r="Z50" s="600"/>
    </row>
    <row r="51" spans="1:26" x14ac:dyDescent="0.35">
      <c r="A51" s="602"/>
      <c r="B51" s="600"/>
      <c r="C51" s="600"/>
      <c r="D51" s="600"/>
      <c r="E51" s="600"/>
      <c r="F51" s="600"/>
      <c r="G51" s="600"/>
      <c r="H51" s="600"/>
      <c r="I51" s="600"/>
      <c r="J51" s="600"/>
      <c r="K51" s="600"/>
      <c r="L51" s="600"/>
      <c r="M51" s="600"/>
      <c r="N51" s="600"/>
      <c r="O51" s="600"/>
      <c r="P51" s="600"/>
      <c r="Q51" s="600"/>
      <c r="R51" s="600"/>
      <c r="S51" s="600"/>
      <c r="T51" s="600"/>
      <c r="U51" s="600"/>
      <c r="V51" s="600"/>
      <c r="W51" s="600"/>
      <c r="X51" s="600"/>
      <c r="Y51" s="600"/>
      <c r="Z51" s="600"/>
    </row>
    <row r="52" spans="1:26" x14ac:dyDescent="0.35">
      <c r="A52" s="602"/>
      <c r="B52" s="600"/>
      <c r="C52" s="600"/>
      <c r="D52" s="600"/>
      <c r="E52" s="600"/>
      <c r="F52" s="600"/>
      <c r="G52" s="600"/>
      <c r="H52" s="600"/>
      <c r="I52" s="600"/>
      <c r="J52" s="600"/>
      <c r="K52" s="600"/>
      <c r="L52" s="600"/>
      <c r="M52" s="600"/>
      <c r="N52" s="600"/>
      <c r="O52" s="600"/>
      <c r="P52" s="600"/>
      <c r="Q52" s="600"/>
      <c r="R52" s="600"/>
      <c r="S52" s="600"/>
      <c r="T52" s="600"/>
      <c r="U52" s="600"/>
      <c r="V52" s="600"/>
      <c r="W52" s="600"/>
      <c r="X52" s="600"/>
      <c r="Y52" s="600"/>
      <c r="Z52" s="600"/>
    </row>
    <row r="53" spans="1:26" x14ac:dyDescent="0.35">
      <c r="A53" s="602"/>
      <c r="B53" s="600"/>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row>
    <row r="54" spans="1:26" x14ac:dyDescent="0.35">
      <c r="A54" s="602"/>
      <c r="B54" s="600"/>
      <c r="C54" s="600"/>
      <c r="D54" s="600"/>
      <c r="E54" s="600"/>
      <c r="F54" s="600"/>
      <c r="G54" s="600"/>
      <c r="H54" s="600"/>
      <c r="I54" s="600"/>
      <c r="J54" s="600"/>
      <c r="K54" s="600"/>
      <c r="L54" s="600"/>
      <c r="M54" s="600"/>
      <c r="N54" s="600"/>
      <c r="O54" s="600"/>
      <c r="P54" s="600"/>
      <c r="Q54" s="600"/>
      <c r="R54" s="600"/>
      <c r="S54" s="600"/>
      <c r="T54" s="600"/>
      <c r="U54" s="600"/>
      <c r="V54" s="600"/>
      <c r="W54" s="600"/>
      <c r="X54" s="600"/>
      <c r="Y54" s="600"/>
      <c r="Z54" s="600"/>
    </row>
    <row r="55" spans="1:26" x14ac:dyDescent="0.35">
      <c r="A55" s="602"/>
      <c r="B55" s="600"/>
      <c r="C55" s="600"/>
      <c r="D55" s="600"/>
      <c r="E55" s="600"/>
      <c r="F55" s="600"/>
      <c r="G55" s="600"/>
      <c r="H55" s="600"/>
      <c r="I55" s="600"/>
      <c r="J55" s="600"/>
      <c r="K55" s="600"/>
      <c r="L55" s="600"/>
      <c r="M55" s="600"/>
      <c r="N55" s="600"/>
      <c r="O55" s="600"/>
      <c r="P55" s="600"/>
      <c r="Q55" s="600"/>
      <c r="R55" s="600"/>
      <c r="S55" s="600"/>
      <c r="T55" s="600"/>
      <c r="U55" s="600"/>
      <c r="V55" s="600"/>
      <c r="W55" s="600"/>
      <c r="X55" s="600"/>
      <c r="Y55" s="600"/>
      <c r="Z55" s="600"/>
    </row>
    <row r="56" spans="1:26" x14ac:dyDescent="0.35">
      <c r="A56" s="602"/>
      <c r="B56" s="600"/>
      <c r="C56" s="600"/>
      <c r="D56" s="600"/>
      <c r="E56" s="600"/>
      <c r="F56" s="600"/>
      <c r="G56" s="600"/>
      <c r="H56" s="600"/>
      <c r="I56" s="600"/>
      <c r="J56" s="600"/>
      <c r="K56" s="600"/>
      <c r="L56" s="600"/>
      <c r="M56" s="600"/>
      <c r="N56" s="600"/>
      <c r="O56" s="600"/>
      <c r="P56" s="600"/>
      <c r="Q56" s="600"/>
      <c r="R56" s="600"/>
      <c r="S56" s="600"/>
      <c r="T56" s="600"/>
      <c r="U56" s="600"/>
      <c r="V56" s="600"/>
      <c r="W56" s="600"/>
      <c r="X56" s="600"/>
      <c r="Y56" s="600"/>
      <c r="Z56" s="600"/>
    </row>
    <row r="57" spans="1:26" x14ac:dyDescent="0.35">
      <c r="A57" s="602"/>
      <c r="B57" s="600"/>
      <c r="C57" s="600"/>
      <c r="D57" s="600"/>
      <c r="E57" s="600"/>
      <c r="F57" s="600"/>
      <c r="G57" s="600"/>
      <c r="H57" s="600"/>
      <c r="I57" s="600"/>
      <c r="J57" s="600"/>
      <c r="K57" s="600"/>
      <c r="L57" s="600"/>
      <c r="M57" s="600"/>
      <c r="N57" s="600"/>
      <c r="O57" s="600"/>
      <c r="P57" s="600"/>
      <c r="Q57" s="600"/>
      <c r="R57" s="600"/>
      <c r="S57" s="600"/>
      <c r="T57" s="600"/>
      <c r="U57" s="600"/>
      <c r="V57" s="600"/>
      <c r="W57" s="600"/>
      <c r="X57" s="600"/>
      <c r="Y57" s="600"/>
      <c r="Z57" s="600"/>
    </row>
    <row r="58" spans="1:26" x14ac:dyDescent="0.35">
      <c r="A58" s="602"/>
      <c r="B58" s="600"/>
      <c r="C58" s="600"/>
      <c r="D58" s="600"/>
      <c r="E58" s="600"/>
      <c r="F58" s="600"/>
      <c r="G58" s="600"/>
      <c r="H58" s="600"/>
      <c r="I58" s="600"/>
      <c r="J58" s="600"/>
      <c r="K58" s="600"/>
      <c r="L58" s="600"/>
      <c r="M58" s="600"/>
      <c r="N58" s="600"/>
      <c r="O58" s="600"/>
      <c r="P58" s="600"/>
      <c r="Q58" s="600"/>
      <c r="R58" s="600"/>
      <c r="S58" s="600"/>
      <c r="T58" s="600"/>
      <c r="U58" s="600"/>
      <c r="V58" s="600"/>
      <c r="W58" s="600"/>
      <c r="X58" s="600"/>
      <c r="Y58" s="600"/>
      <c r="Z58" s="600"/>
    </row>
    <row r="59" spans="1:26" x14ac:dyDescent="0.35">
      <c r="A59" s="602"/>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row>
    <row r="60" spans="1:26" x14ac:dyDescent="0.35">
      <c r="A60" s="602"/>
      <c r="B60" s="600"/>
      <c r="C60" s="600"/>
      <c r="D60" s="600"/>
      <c r="E60" s="600"/>
      <c r="F60" s="600"/>
      <c r="G60" s="600"/>
      <c r="H60" s="600"/>
      <c r="I60" s="600"/>
      <c r="J60" s="600"/>
      <c r="K60" s="600"/>
      <c r="L60" s="600"/>
      <c r="M60" s="600"/>
      <c r="N60" s="600"/>
      <c r="O60" s="600"/>
      <c r="P60" s="600"/>
      <c r="Q60" s="600"/>
      <c r="R60" s="600"/>
      <c r="S60" s="600"/>
      <c r="T60" s="600"/>
      <c r="U60" s="600"/>
      <c r="V60" s="600"/>
      <c r="W60" s="600"/>
      <c r="X60" s="600"/>
      <c r="Y60" s="600"/>
      <c r="Z60" s="600"/>
    </row>
    <row r="61" spans="1:26" x14ac:dyDescent="0.35">
      <c r="A61" s="602"/>
      <c r="B61" s="600"/>
      <c r="C61" s="600"/>
      <c r="D61" s="600"/>
      <c r="E61" s="600"/>
      <c r="F61" s="600"/>
      <c r="G61" s="600"/>
      <c r="H61" s="600"/>
      <c r="I61" s="600"/>
      <c r="J61" s="600"/>
      <c r="K61" s="600"/>
      <c r="L61" s="600"/>
      <c r="M61" s="600"/>
      <c r="N61" s="600"/>
      <c r="O61" s="600"/>
      <c r="P61" s="600"/>
      <c r="Q61" s="600"/>
      <c r="R61" s="600"/>
      <c r="S61" s="600"/>
      <c r="T61" s="600"/>
      <c r="U61" s="600"/>
      <c r="V61" s="600"/>
      <c r="W61" s="600"/>
      <c r="X61" s="600"/>
      <c r="Y61" s="600"/>
      <c r="Z61" s="600"/>
    </row>
    <row r="62" spans="1:26" x14ac:dyDescent="0.35">
      <c r="A62" s="602"/>
      <c r="B62" s="600"/>
      <c r="C62" s="600"/>
      <c r="D62" s="600"/>
      <c r="E62" s="600"/>
      <c r="F62" s="600"/>
      <c r="G62" s="600"/>
      <c r="H62" s="600"/>
      <c r="I62" s="600"/>
      <c r="J62" s="600"/>
      <c r="K62" s="600"/>
      <c r="L62" s="600"/>
      <c r="M62" s="600"/>
      <c r="N62" s="600"/>
      <c r="O62" s="600"/>
      <c r="P62" s="600"/>
      <c r="Q62" s="600"/>
      <c r="R62" s="600"/>
      <c r="S62" s="600"/>
      <c r="T62" s="600"/>
      <c r="U62" s="600"/>
      <c r="V62" s="600"/>
      <c r="W62" s="600"/>
      <c r="X62" s="600"/>
      <c r="Y62" s="600"/>
      <c r="Z62" s="600"/>
    </row>
    <row r="63" spans="1:26" x14ac:dyDescent="0.35">
      <c r="A63" s="602"/>
      <c r="B63" s="600"/>
      <c r="C63" s="600"/>
      <c r="D63" s="600"/>
      <c r="E63" s="600"/>
      <c r="F63" s="600"/>
      <c r="G63" s="600"/>
      <c r="H63" s="600"/>
      <c r="I63" s="600"/>
      <c r="J63" s="600"/>
      <c r="K63" s="600"/>
      <c r="L63" s="600"/>
      <c r="M63" s="600"/>
      <c r="N63" s="600"/>
      <c r="O63" s="600"/>
      <c r="P63" s="600"/>
      <c r="Q63" s="600"/>
      <c r="R63" s="600"/>
      <c r="S63" s="600"/>
      <c r="T63" s="600"/>
      <c r="U63" s="600"/>
      <c r="V63" s="600"/>
      <c r="W63" s="600"/>
      <c r="X63" s="600"/>
      <c r="Y63" s="600"/>
      <c r="Z63" s="600"/>
    </row>
    <row r="64" spans="1:26" x14ac:dyDescent="0.35">
      <c r="A64" s="602"/>
      <c r="B64" s="600"/>
      <c r="C64" s="600"/>
      <c r="D64" s="600"/>
      <c r="E64" s="600"/>
      <c r="F64" s="600"/>
      <c r="G64" s="600"/>
      <c r="H64" s="600"/>
      <c r="I64" s="600"/>
      <c r="J64" s="600"/>
      <c r="K64" s="600"/>
      <c r="L64" s="600"/>
      <c r="M64" s="600"/>
      <c r="N64" s="600"/>
      <c r="O64" s="600"/>
      <c r="P64" s="600"/>
      <c r="Q64" s="600"/>
      <c r="R64" s="600"/>
      <c r="S64" s="600"/>
      <c r="T64" s="600"/>
      <c r="U64" s="600"/>
      <c r="V64" s="600"/>
      <c r="W64" s="600"/>
      <c r="X64" s="600"/>
      <c r="Y64" s="600"/>
      <c r="Z64" s="600"/>
    </row>
    <row r="65" spans="1:26" x14ac:dyDescent="0.35">
      <c r="A65" s="602"/>
      <c r="B65" s="600"/>
      <c r="C65" s="600"/>
      <c r="D65" s="600"/>
      <c r="E65" s="600"/>
      <c r="F65" s="600"/>
      <c r="G65" s="600"/>
      <c r="H65" s="600"/>
      <c r="I65" s="600"/>
      <c r="J65" s="600"/>
      <c r="K65" s="600"/>
      <c r="L65" s="600"/>
      <c r="M65" s="600"/>
      <c r="N65" s="600"/>
      <c r="O65" s="600"/>
      <c r="P65" s="600"/>
      <c r="Q65" s="600"/>
      <c r="R65" s="600"/>
      <c r="S65" s="600"/>
      <c r="T65" s="600"/>
      <c r="U65" s="600"/>
      <c r="V65" s="600"/>
      <c r="W65" s="600"/>
      <c r="X65" s="600"/>
      <c r="Y65" s="600"/>
      <c r="Z65" s="600"/>
    </row>
    <row r="66" spans="1:26" x14ac:dyDescent="0.35">
      <c r="A66" s="602"/>
      <c r="B66" s="600"/>
      <c r="C66" s="600"/>
      <c r="D66" s="600"/>
      <c r="E66" s="600"/>
      <c r="F66" s="600"/>
      <c r="G66" s="600"/>
      <c r="H66" s="600"/>
      <c r="I66" s="600"/>
      <c r="J66" s="600"/>
      <c r="K66" s="600"/>
      <c r="L66" s="600"/>
      <c r="M66" s="600"/>
      <c r="N66" s="600"/>
      <c r="O66" s="600"/>
      <c r="P66" s="600"/>
      <c r="Q66" s="600"/>
      <c r="R66" s="600"/>
      <c r="S66" s="600"/>
      <c r="T66" s="600"/>
      <c r="U66" s="600"/>
      <c r="V66" s="600"/>
      <c r="W66" s="600"/>
      <c r="X66" s="600"/>
      <c r="Y66" s="600"/>
      <c r="Z66" s="600"/>
    </row>
    <row r="67" spans="1:26" x14ac:dyDescent="0.35">
      <c r="A67" s="602"/>
      <c r="B67" s="600"/>
      <c r="C67" s="600"/>
      <c r="D67" s="600"/>
      <c r="E67" s="600"/>
      <c r="F67" s="600"/>
      <c r="G67" s="600"/>
      <c r="H67" s="600"/>
      <c r="I67" s="600"/>
      <c r="J67" s="600"/>
      <c r="K67" s="600"/>
      <c r="L67" s="600"/>
      <c r="M67" s="600"/>
      <c r="N67" s="600"/>
      <c r="O67" s="600"/>
      <c r="P67" s="600"/>
      <c r="Q67" s="600"/>
      <c r="R67" s="600"/>
      <c r="S67" s="600"/>
      <c r="T67" s="600"/>
      <c r="U67" s="600"/>
      <c r="V67" s="600"/>
      <c r="W67" s="600"/>
      <c r="X67" s="600"/>
      <c r="Y67" s="600"/>
      <c r="Z67" s="600"/>
    </row>
    <row r="68" spans="1:26" x14ac:dyDescent="0.35">
      <c r="A68" s="602"/>
      <c r="B68" s="600"/>
      <c r="C68" s="600"/>
      <c r="D68" s="600"/>
      <c r="E68" s="600"/>
      <c r="F68" s="600"/>
      <c r="G68" s="600"/>
      <c r="H68" s="600"/>
      <c r="I68" s="600"/>
      <c r="J68" s="600"/>
      <c r="K68" s="600"/>
      <c r="L68" s="600"/>
      <c r="M68" s="600"/>
      <c r="N68" s="600"/>
      <c r="O68" s="600"/>
      <c r="P68" s="600"/>
      <c r="Q68" s="600"/>
      <c r="R68" s="600"/>
      <c r="S68" s="600"/>
      <c r="T68" s="600"/>
      <c r="U68" s="600"/>
      <c r="V68" s="600"/>
      <c r="W68" s="600"/>
      <c r="X68" s="600"/>
      <c r="Y68" s="600"/>
      <c r="Z68" s="600"/>
    </row>
    <row r="69" spans="1:26" x14ac:dyDescent="0.35">
      <c r="A69" s="602"/>
      <c r="B69" s="600"/>
      <c r="C69" s="600"/>
      <c r="D69" s="600"/>
      <c r="E69" s="600"/>
      <c r="F69" s="600"/>
      <c r="G69" s="600"/>
      <c r="H69" s="600"/>
      <c r="I69" s="600"/>
      <c r="J69" s="600"/>
      <c r="K69" s="600"/>
      <c r="L69" s="600"/>
      <c r="M69" s="600"/>
      <c r="N69" s="600"/>
      <c r="O69" s="600"/>
      <c r="P69" s="600"/>
      <c r="Q69" s="600"/>
      <c r="R69" s="600"/>
      <c r="S69" s="600"/>
      <c r="T69" s="600"/>
      <c r="U69" s="600"/>
      <c r="V69" s="600"/>
      <c r="W69" s="600"/>
      <c r="X69" s="600"/>
      <c r="Y69" s="600"/>
      <c r="Z69" s="600"/>
    </row>
    <row r="70" spans="1:26" x14ac:dyDescent="0.35">
      <c r="A70" s="602"/>
      <c r="B70" s="600"/>
      <c r="C70" s="600"/>
      <c r="D70" s="600"/>
      <c r="E70" s="600"/>
      <c r="F70" s="600"/>
      <c r="G70" s="600"/>
      <c r="H70" s="600"/>
      <c r="I70" s="600"/>
      <c r="J70" s="600"/>
      <c r="K70" s="600"/>
      <c r="L70" s="600"/>
      <c r="M70" s="600"/>
      <c r="N70" s="600"/>
      <c r="O70" s="600"/>
      <c r="P70" s="600"/>
      <c r="Q70" s="600"/>
      <c r="R70" s="600"/>
      <c r="S70" s="600"/>
      <c r="T70" s="600"/>
      <c r="U70" s="600"/>
      <c r="V70" s="600"/>
      <c r="W70" s="600"/>
      <c r="X70" s="600"/>
      <c r="Y70" s="600"/>
      <c r="Z70" s="600"/>
    </row>
    <row r="71" spans="1:26" x14ac:dyDescent="0.35">
      <c r="A71" s="602"/>
      <c r="B71" s="600"/>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row>
    <row r="72" spans="1:26" x14ac:dyDescent="0.35">
      <c r="A72" s="602"/>
      <c r="B72" s="600"/>
      <c r="C72" s="600"/>
      <c r="D72" s="600"/>
      <c r="E72" s="600"/>
      <c r="F72" s="600"/>
      <c r="G72" s="600"/>
      <c r="H72" s="600"/>
      <c r="I72" s="600"/>
      <c r="J72" s="600"/>
      <c r="K72" s="600"/>
      <c r="L72" s="600"/>
      <c r="M72" s="600"/>
      <c r="N72" s="600"/>
      <c r="O72" s="600"/>
      <c r="P72" s="600"/>
      <c r="Q72" s="600"/>
      <c r="R72" s="600"/>
      <c r="S72" s="600"/>
      <c r="T72" s="600"/>
      <c r="U72" s="600"/>
      <c r="V72" s="600"/>
      <c r="W72" s="600"/>
      <c r="X72" s="600"/>
      <c r="Y72" s="600"/>
      <c r="Z72" s="600"/>
    </row>
    <row r="73" spans="1:26" x14ac:dyDescent="0.35">
      <c r="A73" s="602"/>
      <c r="B73" s="600"/>
      <c r="C73" s="600"/>
      <c r="D73" s="600"/>
      <c r="E73" s="600"/>
      <c r="F73" s="600"/>
      <c r="G73" s="600"/>
      <c r="H73" s="600"/>
      <c r="I73" s="600"/>
      <c r="J73" s="600"/>
      <c r="K73" s="600"/>
      <c r="L73" s="600"/>
      <c r="M73" s="600"/>
      <c r="N73" s="600"/>
      <c r="O73" s="600"/>
      <c r="P73" s="600"/>
      <c r="Q73" s="600"/>
      <c r="R73" s="600"/>
      <c r="S73" s="600"/>
      <c r="T73" s="600"/>
      <c r="U73" s="600"/>
      <c r="V73" s="600"/>
      <c r="W73" s="600"/>
      <c r="X73" s="600"/>
      <c r="Y73" s="600"/>
      <c r="Z73" s="600"/>
    </row>
    <row r="74" spans="1:26" x14ac:dyDescent="0.35">
      <c r="A74" s="602"/>
      <c r="B74" s="600"/>
      <c r="C74" s="600"/>
      <c r="D74" s="600"/>
      <c r="E74" s="600"/>
      <c r="F74" s="600"/>
      <c r="G74" s="600"/>
      <c r="H74" s="600"/>
      <c r="I74" s="600"/>
      <c r="J74" s="600"/>
      <c r="K74" s="600"/>
      <c r="L74" s="600"/>
      <c r="M74" s="600"/>
      <c r="N74" s="600"/>
      <c r="O74" s="600"/>
      <c r="P74" s="600"/>
      <c r="Q74" s="600"/>
      <c r="R74" s="600"/>
      <c r="S74" s="600"/>
      <c r="T74" s="600"/>
      <c r="U74" s="600"/>
      <c r="V74" s="600"/>
      <c r="W74" s="600"/>
      <c r="X74" s="600"/>
      <c r="Y74" s="600"/>
      <c r="Z74" s="600"/>
    </row>
    <row r="75" spans="1:26" x14ac:dyDescent="0.35">
      <c r="A75" s="602"/>
      <c r="B75" s="600"/>
      <c r="C75" s="600"/>
      <c r="D75" s="600"/>
      <c r="E75" s="600"/>
      <c r="F75" s="600"/>
      <c r="G75" s="600"/>
      <c r="H75" s="600"/>
      <c r="I75" s="600"/>
      <c r="J75" s="600"/>
      <c r="K75" s="600"/>
      <c r="L75" s="600"/>
      <c r="M75" s="600"/>
      <c r="N75" s="600"/>
      <c r="O75" s="600"/>
      <c r="P75" s="600"/>
      <c r="Q75" s="600"/>
      <c r="R75" s="600"/>
      <c r="S75" s="600"/>
      <c r="T75" s="600"/>
      <c r="U75" s="600"/>
      <c r="V75" s="600"/>
      <c r="W75" s="600"/>
      <c r="X75" s="600"/>
      <c r="Y75" s="600"/>
      <c r="Z75" s="600"/>
    </row>
    <row r="76" spans="1:26" x14ac:dyDescent="0.35">
      <c r="A76" s="602"/>
      <c r="B76" s="600"/>
      <c r="C76" s="600"/>
      <c r="D76" s="600"/>
      <c r="E76" s="600"/>
      <c r="F76" s="600"/>
      <c r="G76" s="600"/>
      <c r="H76" s="600"/>
      <c r="I76" s="600"/>
      <c r="J76" s="600"/>
      <c r="K76" s="600"/>
      <c r="L76" s="600"/>
      <c r="M76" s="600"/>
      <c r="N76" s="600"/>
      <c r="O76" s="600"/>
      <c r="P76" s="600"/>
      <c r="Q76" s="600"/>
      <c r="R76" s="600"/>
      <c r="S76" s="600"/>
      <c r="T76" s="600"/>
      <c r="U76" s="600"/>
      <c r="V76" s="600"/>
      <c r="W76" s="600"/>
      <c r="X76" s="600"/>
      <c r="Y76" s="600"/>
      <c r="Z76" s="600"/>
    </row>
    <row r="77" spans="1:26" x14ac:dyDescent="0.35">
      <c r="A77" s="602"/>
      <c r="B77" s="600"/>
      <c r="C77" s="600"/>
      <c r="D77" s="600"/>
      <c r="E77" s="600"/>
      <c r="F77" s="600"/>
      <c r="G77" s="600"/>
      <c r="H77" s="600"/>
      <c r="I77" s="600"/>
      <c r="J77" s="600"/>
      <c r="K77" s="600"/>
      <c r="L77" s="600"/>
      <c r="M77" s="600"/>
      <c r="N77" s="600"/>
      <c r="O77" s="600"/>
      <c r="P77" s="600"/>
      <c r="Q77" s="600"/>
      <c r="R77" s="600"/>
      <c r="S77" s="600"/>
      <c r="T77" s="600"/>
      <c r="U77" s="600"/>
      <c r="V77" s="600"/>
      <c r="W77" s="600"/>
      <c r="X77" s="600"/>
      <c r="Y77" s="600"/>
      <c r="Z77" s="600"/>
    </row>
    <row r="78" spans="1:26" x14ac:dyDescent="0.35">
      <c r="A78" s="602"/>
      <c r="B78" s="600"/>
      <c r="C78" s="600"/>
      <c r="D78" s="600"/>
      <c r="E78" s="600"/>
      <c r="F78" s="600"/>
      <c r="G78" s="600"/>
      <c r="H78" s="600"/>
      <c r="I78" s="600"/>
      <c r="J78" s="600"/>
      <c r="K78" s="600"/>
      <c r="L78" s="600"/>
      <c r="M78" s="600"/>
      <c r="N78" s="600"/>
      <c r="O78" s="600"/>
      <c r="P78" s="600"/>
      <c r="Q78" s="600"/>
      <c r="R78" s="600"/>
      <c r="S78" s="600"/>
      <c r="T78" s="600"/>
      <c r="U78" s="600"/>
      <c r="V78" s="600"/>
      <c r="W78" s="600"/>
      <c r="X78" s="600"/>
      <c r="Y78" s="600"/>
      <c r="Z78" s="600"/>
    </row>
    <row r="79" spans="1:26" x14ac:dyDescent="0.35">
      <c r="A79" s="602"/>
      <c r="B79" s="600"/>
      <c r="C79" s="600"/>
      <c r="D79" s="600"/>
      <c r="E79" s="600"/>
      <c r="F79" s="600"/>
      <c r="G79" s="600"/>
      <c r="H79" s="600"/>
      <c r="I79" s="600"/>
      <c r="J79" s="600"/>
      <c r="K79" s="600"/>
      <c r="L79" s="600"/>
      <c r="M79" s="600"/>
      <c r="N79" s="600"/>
      <c r="O79" s="600"/>
      <c r="P79" s="600"/>
      <c r="Q79" s="600"/>
      <c r="R79" s="600"/>
      <c r="S79" s="600"/>
      <c r="T79" s="600"/>
      <c r="U79" s="600"/>
      <c r="V79" s="600"/>
      <c r="W79" s="600"/>
      <c r="X79" s="600"/>
      <c r="Y79" s="600"/>
      <c r="Z79" s="600"/>
    </row>
    <row r="80" spans="1:26" x14ac:dyDescent="0.35">
      <c r="A80" s="602"/>
      <c r="B80" s="600"/>
      <c r="C80" s="600"/>
      <c r="D80" s="600"/>
      <c r="E80" s="600"/>
      <c r="F80" s="600"/>
      <c r="G80" s="600"/>
      <c r="H80" s="600"/>
      <c r="I80" s="600"/>
      <c r="J80" s="600"/>
      <c r="K80" s="600"/>
      <c r="L80" s="600"/>
      <c r="M80" s="600"/>
      <c r="N80" s="600"/>
      <c r="O80" s="600"/>
      <c r="P80" s="600"/>
      <c r="Q80" s="600"/>
      <c r="R80" s="600"/>
      <c r="S80" s="600"/>
      <c r="T80" s="600"/>
      <c r="U80" s="600"/>
      <c r="V80" s="600"/>
      <c r="W80" s="600"/>
      <c r="X80" s="600"/>
      <c r="Y80" s="600"/>
      <c r="Z80" s="600"/>
    </row>
    <row r="81" spans="1:26" x14ac:dyDescent="0.35">
      <c r="A81" s="602"/>
      <c r="B81" s="600"/>
      <c r="C81" s="600"/>
      <c r="D81" s="600"/>
      <c r="E81" s="600"/>
      <c r="F81" s="600"/>
      <c r="G81" s="600"/>
      <c r="H81" s="600"/>
      <c r="I81" s="600"/>
      <c r="J81" s="600"/>
      <c r="K81" s="600"/>
      <c r="L81" s="600"/>
      <c r="M81" s="600"/>
      <c r="N81" s="600"/>
      <c r="O81" s="600"/>
      <c r="P81" s="600"/>
      <c r="Q81" s="600"/>
      <c r="R81" s="600"/>
      <c r="S81" s="600"/>
      <c r="T81" s="600"/>
      <c r="U81" s="600"/>
      <c r="V81" s="600"/>
      <c r="W81" s="600"/>
      <c r="X81" s="600"/>
      <c r="Y81" s="600"/>
      <c r="Z81" s="600"/>
    </row>
    <row r="82" spans="1:26" x14ac:dyDescent="0.35">
      <c r="A82" s="602"/>
      <c r="B82" s="600"/>
      <c r="C82" s="600"/>
      <c r="D82" s="600"/>
      <c r="E82" s="600"/>
      <c r="F82" s="600"/>
      <c r="G82" s="600"/>
      <c r="H82" s="600"/>
      <c r="I82" s="600"/>
      <c r="J82" s="600"/>
      <c r="K82" s="600"/>
      <c r="L82" s="600"/>
      <c r="M82" s="600"/>
      <c r="N82" s="600"/>
      <c r="O82" s="600"/>
      <c r="P82" s="600"/>
      <c r="Q82" s="600"/>
      <c r="R82" s="600"/>
      <c r="S82" s="600"/>
      <c r="T82" s="600"/>
      <c r="U82" s="600"/>
      <c r="V82" s="600"/>
      <c r="W82" s="600"/>
      <c r="X82" s="600"/>
      <c r="Y82" s="600"/>
      <c r="Z82" s="600"/>
    </row>
    <row r="83" spans="1:26" x14ac:dyDescent="0.35">
      <c r="A83" s="602"/>
      <c r="B83" s="600"/>
      <c r="C83" s="600"/>
      <c r="D83" s="600"/>
      <c r="E83" s="600"/>
      <c r="F83" s="600"/>
      <c r="G83" s="600"/>
      <c r="H83" s="600"/>
      <c r="I83" s="600"/>
      <c r="J83" s="600"/>
      <c r="K83" s="600"/>
      <c r="L83" s="600"/>
      <c r="M83" s="600"/>
      <c r="N83" s="600"/>
      <c r="O83" s="600"/>
      <c r="P83" s="600"/>
      <c r="Q83" s="600"/>
      <c r="R83" s="600"/>
      <c r="S83" s="600"/>
      <c r="T83" s="600"/>
      <c r="U83" s="600"/>
      <c r="V83" s="600"/>
      <c r="W83" s="600"/>
      <c r="X83" s="600"/>
      <c r="Y83" s="600"/>
      <c r="Z83" s="600"/>
    </row>
    <row r="84" spans="1:26" x14ac:dyDescent="0.35">
      <c r="A84" s="602"/>
      <c r="B84" s="600"/>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row>
    <row r="85" spans="1:26" x14ac:dyDescent="0.35">
      <c r="A85" s="602"/>
      <c r="B85" s="600"/>
      <c r="C85" s="600"/>
      <c r="D85" s="600"/>
      <c r="E85" s="600"/>
      <c r="F85" s="600"/>
      <c r="G85" s="600"/>
      <c r="H85" s="600"/>
      <c r="I85" s="600"/>
      <c r="J85" s="600"/>
      <c r="K85" s="600"/>
      <c r="L85" s="600"/>
      <c r="M85" s="600"/>
      <c r="N85" s="600"/>
      <c r="O85" s="600"/>
      <c r="P85" s="600"/>
      <c r="Q85" s="600"/>
      <c r="R85" s="600"/>
      <c r="S85" s="600"/>
      <c r="T85" s="600"/>
      <c r="U85" s="600"/>
      <c r="V85" s="600"/>
      <c r="W85" s="600"/>
      <c r="X85" s="600"/>
      <c r="Y85" s="600"/>
      <c r="Z85" s="600"/>
    </row>
    <row r="86" spans="1:26" x14ac:dyDescent="0.35">
      <c r="A86" s="602"/>
      <c r="B86" s="600"/>
      <c r="C86" s="600"/>
      <c r="D86" s="600"/>
      <c r="E86" s="600"/>
      <c r="F86" s="600"/>
      <c r="G86" s="600"/>
      <c r="H86" s="600"/>
      <c r="I86" s="600"/>
      <c r="J86" s="600"/>
      <c r="K86" s="600"/>
      <c r="L86" s="600"/>
      <c r="M86" s="600"/>
      <c r="N86" s="600"/>
      <c r="O86" s="600"/>
      <c r="P86" s="600"/>
      <c r="Q86" s="600"/>
      <c r="R86" s="600"/>
      <c r="S86" s="600"/>
      <c r="T86" s="600"/>
      <c r="U86" s="600"/>
      <c r="V86" s="600"/>
      <c r="W86" s="600"/>
      <c r="X86" s="600"/>
      <c r="Y86" s="600"/>
      <c r="Z86" s="600"/>
    </row>
    <row r="87" spans="1:26" x14ac:dyDescent="0.35">
      <c r="A87" s="602"/>
      <c r="B87" s="600"/>
      <c r="C87" s="600"/>
      <c r="D87" s="600"/>
      <c r="E87" s="600"/>
      <c r="F87" s="600"/>
      <c r="G87" s="600"/>
      <c r="H87" s="600"/>
      <c r="I87" s="600"/>
      <c r="J87" s="600"/>
      <c r="K87" s="600"/>
      <c r="L87" s="600"/>
      <c r="M87" s="600"/>
      <c r="N87" s="600"/>
      <c r="O87" s="600"/>
      <c r="P87" s="600"/>
      <c r="Q87" s="600"/>
      <c r="R87" s="600"/>
      <c r="S87" s="600"/>
      <c r="T87" s="600"/>
      <c r="U87" s="600"/>
      <c r="V87" s="600"/>
      <c r="W87" s="600"/>
      <c r="X87" s="600"/>
      <c r="Y87" s="600"/>
      <c r="Z87" s="600"/>
    </row>
    <row r="88" spans="1:26" x14ac:dyDescent="0.35">
      <c r="A88" s="602"/>
      <c r="B88" s="600"/>
      <c r="C88" s="600"/>
      <c r="D88" s="600"/>
      <c r="E88" s="600"/>
      <c r="F88" s="600"/>
      <c r="G88" s="600"/>
      <c r="H88" s="600"/>
      <c r="I88" s="600"/>
      <c r="J88" s="600"/>
      <c r="K88" s="600"/>
      <c r="L88" s="600"/>
      <c r="M88" s="600"/>
      <c r="N88" s="600"/>
      <c r="O88" s="600"/>
      <c r="P88" s="600"/>
      <c r="Q88" s="600"/>
      <c r="R88" s="600"/>
      <c r="S88" s="600"/>
      <c r="T88" s="600"/>
      <c r="U88" s="600"/>
      <c r="V88" s="600"/>
      <c r="W88" s="600"/>
      <c r="X88" s="600"/>
      <c r="Y88" s="600"/>
      <c r="Z88" s="600"/>
    </row>
    <row r="89" spans="1:26" x14ac:dyDescent="0.35">
      <c r="A89" s="602"/>
      <c r="B89" s="600"/>
      <c r="C89" s="600"/>
      <c r="D89" s="600"/>
      <c r="E89" s="600"/>
      <c r="F89" s="600"/>
      <c r="G89" s="600"/>
      <c r="H89" s="600"/>
      <c r="I89" s="600"/>
      <c r="J89" s="600"/>
      <c r="K89" s="600"/>
      <c r="L89" s="600"/>
      <c r="M89" s="600"/>
      <c r="N89" s="600"/>
      <c r="O89" s="600"/>
      <c r="P89" s="600"/>
      <c r="Q89" s="600"/>
      <c r="R89" s="600"/>
      <c r="S89" s="600"/>
      <c r="T89" s="600"/>
      <c r="U89" s="600"/>
      <c r="V89" s="600"/>
      <c r="W89" s="600"/>
      <c r="X89" s="600"/>
      <c r="Y89" s="600"/>
      <c r="Z89" s="600"/>
    </row>
    <row r="90" spans="1:26" x14ac:dyDescent="0.35">
      <c r="A90" s="602"/>
      <c r="B90" s="600"/>
      <c r="C90" s="600"/>
      <c r="D90" s="600"/>
      <c r="E90" s="600"/>
      <c r="F90" s="600"/>
      <c r="G90" s="600"/>
      <c r="H90" s="600"/>
      <c r="I90" s="600"/>
      <c r="J90" s="600"/>
      <c r="K90" s="600"/>
      <c r="L90" s="600"/>
      <c r="M90" s="600"/>
      <c r="N90" s="600"/>
      <c r="O90" s="600"/>
      <c r="P90" s="600"/>
      <c r="Q90" s="600"/>
      <c r="R90" s="600"/>
      <c r="S90" s="600"/>
      <c r="T90" s="600"/>
      <c r="U90" s="600"/>
      <c r="V90" s="600"/>
      <c r="W90" s="600"/>
      <c r="X90" s="600"/>
      <c r="Y90" s="600"/>
      <c r="Z90" s="600"/>
    </row>
    <row r="91" spans="1:26" x14ac:dyDescent="0.35">
      <c r="A91" s="602"/>
      <c r="B91" s="600"/>
      <c r="C91" s="600"/>
      <c r="D91" s="600"/>
      <c r="E91" s="600"/>
      <c r="F91" s="600"/>
      <c r="G91" s="600"/>
      <c r="H91" s="600"/>
      <c r="I91" s="600"/>
      <c r="J91" s="600"/>
      <c r="K91" s="600"/>
      <c r="L91" s="600"/>
      <c r="M91" s="600"/>
      <c r="N91" s="600"/>
      <c r="O91" s="600"/>
      <c r="P91" s="600"/>
      <c r="Q91" s="600"/>
      <c r="R91" s="600"/>
      <c r="S91" s="600"/>
      <c r="T91" s="600"/>
      <c r="U91" s="600"/>
      <c r="V91" s="600"/>
      <c r="W91" s="600"/>
      <c r="X91" s="600"/>
      <c r="Y91" s="600"/>
      <c r="Z91" s="600"/>
    </row>
    <row r="92" spans="1:26" x14ac:dyDescent="0.35">
      <c r="A92" s="602"/>
      <c r="B92" s="600"/>
      <c r="C92" s="600"/>
      <c r="D92" s="600"/>
      <c r="E92" s="600"/>
      <c r="F92" s="600"/>
      <c r="G92" s="600"/>
      <c r="H92" s="600"/>
      <c r="I92" s="600"/>
      <c r="J92" s="600"/>
      <c r="K92" s="600"/>
      <c r="L92" s="600"/>
      <c r="M92" s="600"/>
      <c r="N92" s="600"/>
      <c r="O92" s="600"/>
      <c r="P92" s="600"/>
      <c r="Q92" s="600"/>
      <c r="R92" s="600"/>
      <c r="S92" s="600"/>
      <c r="T92" s="600"/>
      <c r="U92" s="600"/>
      <c r="V92" s="600"/>
      <c r="W92" s="600"/>
      <c r="X92" s="600"/>
      <c r="Y92" s="600"/>
      <c r="Z92" s="600"/>
    </row>
    <row r="93" spans="1:26" x14ac:dyDescent="0.35">
      <c r="A93" s="602"/>
      <c r="B93" s="600"/>
      <c r="C93" s="600"/>
      <c r="D93" s="600"/>
      <c r="E93" s="600"/>
      <c r="F93" s="600"/>
      <c r="G93" s="600"/>
      <c r="H93" s="600"/>
      <c r="I93" s="600"/>
      <c r="J93" s="600"/>
      <c r="K93" s="600"/>
      <c r="L93" s="600"/>
      <c r="M93" s="600"/>
      <c r="N93" s="600"/>
      <c r="O93" s="600"/>
      <c r="P93" s="600"/>
      <c r="Q93" s="600"/>
      <c r="R93" s="600"/>
      <c r="S93" s="600"/>
      <c r="T93" s="600"/>
      <c r="U93" s="600"/>
      <c r="V93" s="600"/>
      <c r="W93" s="600"/>
      <c r="X93" s="600"/>
      <c r="Y93" s="600"/>
      <c r="Z93" s="600"/>
    </row>
    <row r="94" spans="1:26" x14ac:dyDescent="0.35">
      <c r="A94" s="602"/>
      <c r="B94" s="600"/>
      <c r="C94" s="600"/>
      <c r="D94" s="600"/>
      <c r="E94" s="600"/>
      <c r="F94" s="600"/>
      <c r="G94" s="600"/>
      <c r="H94" s="600"/>
      <c r="I94" s="600"/>
      <c r="J94" s="600"/>
      <c r="K94" s="600"/>
      <c r="L94" s="600"/>
      <c r="M94" s="600"/>
      <c r="N94" s="600"/>
      <c r="O94" s="600"/>
      <c r="P94" s="600"/>
      <c r="Q94" s="600"/>
      <c r="R94" s="600"/>
      <c r="S94" s="600"/>
      <c r="T94" s="600"/>
      <c r="U94" s="600"/>
      <c r="V94" s="600"/>
      <c r="W94" s="600"/>
      <c r="X94" s="600"/>
      <c r="Y94" s="600"/>
      <c r="Z94" s="600"/>
    </row>
    <row r="95" spans="1:26" x14ac:dyDescent="0.35">
      <c r="A95" s="602"/>
      <c r="B95" s="600"/>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row>
    <row r="96" spans="1:26" x14ac:dyDescent="0.35">
      <c r="A96" s="602"/>
      <c r="B96" s="600"/>
      <c r="C96" s="600"/>
      <c r="D96" s="600"/>
      <c r="E96" s="600"/>
      <c r="F96" s="600"/>
      <c r="G96" s="600"/>
      <c r="H96" s="600"/>
      <c r="I96" s="600"/>
      <c r="J96" s="600"/>
      <c r="K96" s="600"/>
      <c r="L96" s="600"/>
      <c r="M96" s="600"/>
      <c r="N96" s="600"/>
      <c r="O96" s="600"/>
      <c r="P96" s="600"/>
      <c r="Q96" s="600"/>
      <c r="R96" s="600"/>
      <c r="S96" s="600"/>
      <c r="T96" s="600"/>
      <c r="U96" s="600"/>
      <c r="V96" s="600"/>
      <c r="W96" s="600"/>
      <c r="X96" s="600"/>
      <c r="Y96" s="600"/>
      <c r="Z96" s="600"/>
    </row>
    <row r="97" spans="1:26" x14ac:dyDescent="0.35">
      <c r="A97" s="602"/>
      <c r="B97" s="600"/>
      <c r="C97" s="600"/>
      <c r="D97" s="600"/>
      <c r="E97" s="600"/>
      <c r="F97" s="600"/>
      <c r="G97" s="600"/>
      <c r="H97" s="600"/>
      <c r="I97" s="600"/>
      <c r="J97" s="600"/>
      <c r="K97" s="600"/>
      <c r="L97" s="600"/>
      <c r="M97" s="600"/>
      <c r="N97" s="600"/>
      <c r="O97" s="600"/>
      <c r="P97" s="600"/>
      <c r="Q97" s="600"/>
      <c r="R97" s="600"/>
      <c r="S97" s="600"/>
      <c r="T97" s="600"/>
      <c r="U97" s="600"/>
      <c r="V97" s="600"/>
      <c r="W97" s="600"/>
      <c r="X97" s="600"/>
      <c r="Y97" s="600"/>
      <c r="Z97" s="600"/>
    </row>
    <row r="98" spans="1:26" x14ac:dyDescent="0.35">
      <c r="A98" s="602"/>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row>
    <row r="99" spans="1:26" x14ac:dyDescent="0.35">
      <c r="A99" s="602"/>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row>
    <row r="100" spans="1:26" x14ac:dyDescent="0.35">
      <c r="A100" s="602"/>
      <c r="B100" s="600"/>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row>
    <row r="101" spans="1:26" x14ac:dyDescent="0.35">
      <c r="A101" s="602"/>
      <c r="B101" s="600"/>
      <c r="C101" s="600"/>
      <c r="D101" s="600"/>
      <c r="E101" s="600"/>
      <c r="F101" s="600"/>
      <c r="G101" s="600"/>
      <c r="H101" s="600"/>
      <c r="I101" s="600"/>
      <c r="J101" s="600"/>
      <c r="K101" s="600"/>
      <c r="L101" s="600"/>
      <c r="M101" s="600"/>
      <c r="N101" s="600"/>
      <c r="O101" s="600"/>
      <c r="P101" s="600"/>
      <c r="Q101" s="600"/>
      <c r="R101" s="600"/>
      <c r="S101" s="600"/>
      <c r="T101" s="600"/>
      <c r="U101" s="600"/>
      <c r="V101" s="600"/>
      <c r="W101" s="600"/>
      <c r="X101" s="600"/>
      <c r="Y101" s="600"/>
      <c r="Z101" s="600"/>
    </row>
    <row r="102" spans="1:26" x14ac:dyDescent="0.35">
      <c r="A102" s="602"/>
      <c r="B102" s="600"/>
      <c r="C102" s="600"/>
      <c r="D102" s="600"/>
      <c r="E102" s="600"/>
      <c r="F102" s="600"/>
      <c r="G102" s="600"/>
      <c r="H102" s="600"/>
      <c r="I102" s="600"/>
      <c r="J102" s="600"/>
      <c r="K102" s="600"/>
      <c r="L102" s="600"/>
      <c r="M102" s="600"/>
      <c r="N102" s="600"/>
      <c r="O102" s="600"/>
      <c r="P102" s="600"/>
      <c r="Q102" s="600"/>
      <c r="R102" s="600"/>
      <c r="S102" s="600"/>
      <c r="T102" s="600"/>
      <c r="U102" s="600"/>
      <c r="V102" s="600"/>
      <c r="W102" s="600"/>
      <c r="X102" s="600"/>
      <c r="Y102" s="600"/>
      <c r="Z102" s="600"/>
    </row>
    <row r="103" spans="1:26" x14ac:dyDescent="0.35">
      <c r="A103" s="602"/>
      <c r="B103" s="600"/>
      <c r="C103" s="600"/>
      <c r="D103" s="600"/>
      <c r="E103" s="600"/>
      <c r="F103" s="600"/>
      <c r="G103" s="600"/>
      <c r="H103" s="600"/>
      <c r="I103" s="600"/>
      <c r="J103" s="600"/>
      <c r="K103" s="600"/>
      <c r="L103" s="600"/>
      <c r="M103" s="600"/>
      <c r="N103" s="600"/>
      <c r="O103" s="600"/>
      <c r="P103" s="600"/>
      <c r="Q103" s="600"/>
      <c r="R103" s="600"/>
      <c r="S103" s="600"/>
      <c r="T103" s="600"/>
      <c r="U103" s="600"/>
      <c r="V103" s="600"/>
      <c r="W103" s="600"/>
      <c r="X103" s="600"/>
      <c r="Y103" s="600"/>
      <c r="Z103" s="600"/>
    </row>
    <row r="104" spans="1:26" x14ac:dyDescent="0.35">
      <c r="A104" s="602"/>
      <c r="B104" s="600"/>
      <c r="C104" s="600"/>
      <c r="D104" s="600"/>
      <c r="E104" s="600"/>
      <c r="F104" s="600"/>
      <c r="G104" s="600"/>
      <c r="H104" s="600"/>
      <c r="I104" s="600"/>
      <c r="J104" s="600"/>
      <c r="K104" s="600"/>
      <c r="L104" s="600"/>
      <c r="M104" s="600"/>
      <c r="N104" s="600"/>
      <c r="O104" s="600"/>
      <c r="P104" s="600"/>
      <c r="Q104" s="600"/>
      <c r="R104" s="600"/>
      <c r="S104" s="600"/>
      <c r="T104" s="600"/>
      <c r="U104" s="600"/>
      <c r="V104" s="600"/>
      <c r="W104" s="600"/>
      <c r="X104" s="600"/>
      <c r="Y104" s="600"/>
      <c r="Z104" s="600"/>
    </row>
    <row r="105" spans="1:26" x14ac:dyDescent="0.35">
      <c r="A105" s="602"/>
      <c r="B105" s="600"/>
      <c r="C105" s="600"/>
      <c r="D105" s="600"/>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row>
    <row r="106" spans="1:26" x14ac:dyDescent="0.35">
      <c r="A106" s="602"/>
      <c r="B106" s="600"/>
      <c r="C106" s="600"/>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row>
    <row r="107" spans="1:26" x14ac:dyDescent="0.35">
      <c r="A107" s="602"/>
      <c r="B107" s="600"/>
      <c r="C107" s="600"/>
      <c r="D107" s="600"/>
      <c r="E107" s="600"/>
      <c r="F107" s="600"/>
      <c r="G107" s="600"/>
      <c r="H107" s="600"/>
      <c r="I107" s="600"/>
      <c r="J107" s="600"/>
      <c r="K107" s="600"/>
      <c r="L107" s="600"/>
      <c r="M107" s="600"/>
      <c r="N107" s="600"/>
      <c r="O107" s="600"/>
      <c r="P107" s="600"/>
      <c r="Q107" s="600"/>
      <c r="R107" s="600"/>
      <c r="S107" s="600"/>
      <c r="T107" s="600"/>
      <c r="U107" s="600"/>
      <c r="V107" s="600"/>
      <c r="W107" s="600"/>
      <c r="X107" s="600"/>
      <c r="Y107" s="600"/>
      <c r="Z107" s="600"/>
    </row>
    <row r="108" spans="1:26" x14ac:dyDescent="0.35">
      <c r="A108" s="602"/>
      <c r="B108" s="600"/>
      <c r="C108" s="600"/>
      <c r="D108" s="600"/>
      <c r="E108" s="600"/>
      <c r="F108" s="600"/>
      <c r="G108" s="600"/>
      <c r="H108" s="600"/>
      <c r="I108" s="600"/>
      <c r="J108" s="600"/>
      <c r="K108" s="600"/>
      <c r="L108" s="600"/>
      <c r="M108" s="600"/>
      <c r="N108" s="600"/>
      <c r="O108" s="600"/>
      <c r="P108" s="600"/>
      <c r="Q108" s="600"/>
      <c r="R108" s="600"/>
      <c r="S108" s="600"/>
      <c r="T108" s="600"/>
      <c r="U108" s="600"/>
      <c r="V108" s="600"/>
      <c r="W108" s="600"/>
      <c r="X108" s="600"/>
      <c r="Y108" s="600"/>
      <c r="Z108" s="600"/>
    </row>
    <row r="109" spans="1:26" x14ac:dyDescent="0.35">
      <c r="A109" s="602"/>
      <c r="B109" s="600"/>
      <c r="C109" s="600"/>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row>
    <row r="110" spans="1:26" x14ac:dyDescent="0.35">
      <c r="A110" s="602"/>
      <c r="B110" s="600"/>
      <c r="C110" s="600"/>
      <c r="D110" s="600"/>
      <c r="E110" s="600"/>
      <c r="F110" s="600"/>
      <c r="G110" s="600"/>
      <c r="H110" s="600"/>
      <c r="I110" s="600"/>
      <c r="J110" s="600"/>
      <c r="K110" s="600"/>
      <c r="L110" s="600"/>
      <c r="M110" s="600"/>
      <c r="N110" s="600"/>
      <c r="O110" s="600"/>
      <c r="P110" s="600"/>
      <c r="Q110" s="600"/>
      <c r="R110" s="600"/>
      <c r="S110" s="600"/>
      <c r="T110" s="600"/>
      <c r="U110" s="600"/>
      <c r="V110" s="600"/>
      <c r="W110" s="600"/>
      <c r="X110" s="600"/>
      <c r="Y110" s="600"/>
      <c r="Z110" s="600"/>
    </row>
  </sheetData>
  <mergeCells count="23">
    <mergeCell ref="B31:D31"/>
    <mergeCell ref="B20:B23"/>
    <mergeCell ref="E20:E23"/>
    <mergeCell ref="B24:B25"/>
    <mergeCell ref="E24:E25"/>
    <mergeCell ref="B26:B27"/>
    <mergeCell ref="E26:E27"/>
    <mergeCell ref="B5:E5"/>
    <mergeCell ref="B4:E4"/>
    <mergeCell ref="B28:B30"/>
    <mergeCell ref="E28:E30"/>
    <mergeCell ref="B14:B15"/>
    <mergeCell ref="E14:E15"/>
    <mergeCell ref="B16:B17"/>
    <mergeCell ref="E16:E17"/>
    <mergeCell ref="B18:B19"/>
    <mergeCell ref="E18:E19"/>
    <mergeCell ref="B8:B9"/>
    <mergeCell ref="E8:E9"/>
    <mergeCell ref="B10:B11"/>
    <mergeCell ref="E10:E11"/>
    <mergeCell ref="B12:B13"/>
    <mergeCell ref="E12:E13"/>
  </mergeCells>
  <dataValidations count="10">
    <dataValidation type="list" allowBlank="1" showInputMessage="1" showErrorMessage="1" sqref="E8:E9" xr:uid="{00000000-0002-0000-0400-000000000000}">
      <formula1>$D$8:$D$9</formula1>
    </dataValidation>
    <dataValidation type="list" allowBlank="1" showInputMessage="1" showErrorMessage="1" sqref="E10:E11" xr:uid="{00000000-0002-0000-0400-000001000000}">
      <formula1>$D$10:$D$11</formula1>
    </dataValidation>
    <dataValidation type="list" allowBlank="1" showInputMessage="1" showErrorMessage="1" sqref="E12:E13" xr:uid="{00000000-0002-0000-0400-000002000000}">
      <formula1>$D$12:$D$13</formula1>
    </dataValidation>
    <dataValidation type="list" allowBlank="1" showInputMessage="1" showErrorMessage="1" sqref="E14:E15" xr:uid="{00000000-0002-0000-0400-000003000000}">
      <formula1>$D$14:$D$15</formula1>
    </dataValidation>
    <dataValidation type="list" allowBlank="1" showInputMessage="1" showErrorMessage="1" sqref="E16:E17" xr:uid="{00000000-0002-0000-0400-000004000000}">
      <formula1>$D$16:$D$17</formula1>
    </dataValidation>
    <dataValidation type="list" allowBlank="1" showInputMessage="1" showErrorMessage="1" sqref="E18:E19" xr:uid="{00000000-0002-0000-0400-000005000000}">
      <formula1>$D$18:$D$19</formula1>
    </dataValidation>
    <dataValidation type="list" allowBlank="1" showInputMessage="1" showErrorMessage="1" sqref="E20:E23" xr:uid="{00000000-0002-0000-0400-000006000000}">
      <formula1>$D$20:$D$23</formula1>
    </dataValidation>
    <dataValidation type="list" allowBlank="1" showInputMessage="1" showErrorMessage="1" sqref="E24:E25" xr:uid="{00000000-0002-0000-0400-000007000000}">
      <formula1>$D$24:$D$25</formula1>
    </dataValidation>
    <dataValidation type="list" allowBlank="1" showInputMessage="1" showErrorMessage="1" sqref="E26:E27" xr:uid="{00000000-0002-0000-0400-000008000000}">
      <formula1>$D$26:$D$27</formula1>
    </dataValidation>
    <dataValidation type="list" allowBlank="1" showInputMessage="1" showErrorMessage="1" sqref="E28:E30" xr:uid="{00000000-0002-0000-0400-000009000000}">
      <formula1>$D$28:$D$30</formula1>
    </dataValidation>
  </dataValidations>
  <pageMargins left="0.25" right="0.25" top="0.75" bottom="0.75" header="0.3" footer="0.3"/>
  <pageSetup scale="81"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tabColor theme="6" tint="0.59999389629810485"/>
    <pageSetUpPr fitToPage="1"/>
  </sheetPr>
  <dimension ref="A1:V73"/>
  <sheetViews>
    <sheetView showGridLines="0" zoomScale="80" zoomScaleNormal="80" zoomScaleSheetLayoutView="100" workbookViewId="0">
      <selection activeCell="W40" sqref="W40"/>
    </sheetView>
  </sheetViews>
  <sheetFormatPr defaultColWidth="9.08984375" defaultRowHeight="14.5" x14ac:dyDescent="0.35"/>
  <cols>
    <col min="1" max="1" width="6" style="22" customWidth="1"/>
    <col min="2" max="2" width="106.08984375" style="22" customWidth="1"/>
    <col min="3" max="3" width="15.54296875" style="22" customWidth="1"/>
    <col min="4" max="4" width="12.36328125" style="22" customWidth="1"/>
    <col min="5" max="12" width="9.08984375" style="22"/>
    <col min="13" max="13" width="12.54296875" style="22" bestFit="1" customWidth="1"/>
    <col min="14" max="16384" width="9.08984375" style="22"/>
  </cols>
  <sheetData>
    <row r="1" spans="2:22" ht="18.5" x14ac:dyDescent="0.45">
      <c r="B1" s="23" t="s">
        <v>80</v>
      </c>
      <c r="C1" s="177">
        <v>13</v>
      </c>
      <c r="E1" s="600"/>
      <c r="F1" s="600"/>
      <c r="G1" s="600"/>
      <c r="H1" s="600"/>
      <c r="I1" s="600"/>
      <c r="J1" s="600"/>
      <c r="K1" s="600"/>
      <c r="L1" s="600"/>
      <c r="M1" s="600"/>
      <c r="N1" s="600"/>
      <c r="O1" s="600"/>
      <c r="P1" s="600"/>
      <c r="Q1" s="600"/>
      <c r="R1" s="600"/>
      <c r="S1" s="600"/>
      <c r="T1" s="600"/>
      <c r="U1" s="600"/>
      <c r="V1" s="600"/>
    </row>
    <row r="2" spans="2:22" ht="27" customHeight="1" x14ac:dyDescent="0.35">
      <c r="B2" s="933" t="s">
        <v>653</v>
      </c>
      <c r="C2" s="933"/>
      <c r="E2" s="600"/>
      <c r="F2" s="600"/>
      <c r="G2" s="600"/>
      <c r="H2" s="600"/>
      <c r="I2" s="600"/>
      <c r="J2" s="600"/>
      <c r="K2" s="600"/>
      <c r="L2" s="600"/>
      <c r="M2" s="600"/>
      <c r="N2" s="600"/>
      <c r="O2" s="600"/>
      <c r="P2" s="600"/>
      <c r="Q2" s="600"/>
      <c r="R2" s="600"/>
      <c r="S2" s="600"/>
      <c r="T2" s="600"/>
      <c r="U2" s="600"/>
      <c r="V2" s="600"/>
    </row>
    <row r="3" spans="2:22" ht="32.25" customHeight="1" x14ac:dyDescent="0.35">
      <c r="B3" s="805" t="s">
        <v>1000</v>
      </c>
      <c r="C3" s="805"/>
      <c r="D3" s="87"/>
      <c r="E3" s="657"/>
      <c r="F3" s="657"/>
      <c r="G3" s="600"/>
      <c r="H3" s="600"/>
      <c r="I3" s="600"/>
      <c r="J3" s="600"/>
      <c r="K3" s="600"/>
      <c r="L3" s="600"/>
      <c r="M3" s="600"/>
      <c r="N3" s="600"/>
      <c r="O3" s="600"/>
      <c r="P3" s="600"/>
      <c r="Q3" s="600"/>
      <c r="R3" s="600"/>
      <c r="S3" s="600"/>
      <c r="T3" s="600"/>
      <c r="U3" s="600"/>
      <c r="V3" s="600"/>
    </row>
    <row r="4" spans="2:22" ht="30" customHeight="1" x14ac:dyDescent="0.35">
      <c r="B4" s="804" t="s">
        <v>1067</v>
      </c>
      <c r="C4" s="804"/>
      <c r="D4" s="33"/>
      <c r="E4" s="600"/>
      <c r="F4" s="600"/>
      <c r="G4" s="600"/>
      <c r="H4" s="600"/>
      <c r="I4" s="600"/>
      <c r="J4" s="600"/>
      <c r="K4" s="600"/>
      <c r="L4" s="600"/>
      <c r="M4" s="600"/>
      <c r="N4" s="600"/>
      <c r="O4" s="600"/>
      <c r="P4" s="600"/>
      <c r="Q4" s="600"/>
      <c r="R4" s="600"/>
      <c r="S4" s="600"/>
      <c r="T4" s="600"/>
      <c r="U4" s="600"/>
      <c r="V4" s="600"/>
    </row>
    <row r="5" spans="2:22" ht="15" thickBot="1" x14ac:dyDescent="0.4">
      <c r="D5" s="33"/>
      <c r="E5" s="600"/>
      <c r="F5" s="600"/>
      <c r="G5" s="600"/>
      <c r="H5" s="600"/>
      <c r="I5" s="600"/>
      <c r="J5" s="600"/>
      <c r="K5" s="600"/>
      <c r="L5" s="600"/>
      <c r="M5" s="600"/>
      <c r="N5" s="600"/>
      <c r="O5" s="600"/>
      <c r="P5" s="600"/>
      <c r="Q5" s="600"/>
      <c r="R5" s="600"/>
      <c r="S5" s="600"/>
      <c r="T5" s="600"/>
      <c r="U5" s="600"/>
      <c r="V5" s="600"/>
    </row>
    <row r="6" spans="2:22" x14ac:dyDescent="0.35">
      <c r="B6" s="929" t="s">
        <v>256</v>
      </c>
      <c r="C6" s="930"/>
      <c r="D6" s="33"/>
      <c r="E6" s="600"/>
      <c r="F6" s="600"/>
      <c r="G6" s="600"/>
      <c r="H6" s="600"/>
      <c r="I6" s="600"/>
      <c r="J6" s="601"/>
      <c r="K6" s="658"/>
      <c r="L6" s="600"/>
      <c r="M6" s="600"/>
      <c r="N6" s="600"/>
      <c r="O6" s="600"/>
      <c r="P6" s="600"/>
      <c r="Q6" s="600"/>
      <c r="R6" s="600"/>
      <c r="S6" s="600"/>
      <c r="T6" s="600"/>
      <c r="U6" s="600"/>
      <c r="V6" s="600"/>
    </row>
    <row r="7" spans="2:22" x14ac:dyDescent="0.35">
      <c r="B7" s="29" t="s">
        <v>273</v>
      </c>
      <c r="C7" s="100">
        <v>50000</v>
      </c>
      <c r="D7" s="33"/>
      <c r="E7" s="600"/>
      <c r="F7" s="600"/>
      <c r="G7" s="600"/>
      <c r="H7" s="600"/>
      <c r="I7" s="600"/>
      <c r="J7" s="601"/>
      <c r="K7" s="658"/>
      <c r="L7" s="600"/>
      <c r="M7" s="600"/>
      <c r="N7" s="600"/>
      <c r="O7" s="600"/>
      <c r="P7" s="600"/>
      <c r="Q7" s="600"/>
      <c r="R7" s="600"/>
      <c r="S7" s="600"/>
      <c r="T7" s="600"/>
      <c r="U7" s="600"/>
      <c r="V7" s="600"/>
    </row>
    <row r="8" spans="2:22" x14ac:dyDescent="0.35">
      <c r="B8" s="29" t="s">
        <v>226</v>
      </c>
      <c r="C8" s="108">
        <v>650000000</v>
      </c>
      <c r="D8" s="33"/>
      <c r="E8" s="600"/>
      <c r="F8" s="600"/>
      <c r="G8" s="600"/>
      <c r="H8" s="600"/>
      <c r="I8" s="600"/>
      <c r="J8" s="600"/>
      <c r="K8" s="600"/>
      <c r="L8" s="600"/>
      <c r="M8" s="600"/>
      <c r="N8" s="600"/>
      <c r="O8" s="600"/>
      <c r="P8" s="600"/>
      <c r="Q8" s="600"/>
      <c r="R8" s="600"/>
      <c r="S8" s="600"/>
      <c r="T8" s="600"/>
      <c r="U8" s="600"/>
      <c r="V8" s="600"/>
    </row>
    <row r="9" spans="2:22" ht="15" customHeight="1" thickBot="1" x14ac:dyDescent="0.4">
      <c r="B9" s="35" t="s">
        <v>601</v>
      </c>
      <c r="C9" s="109">
        <v>330</v>
      </c>
      <c r="D9" s="33"/>
      <c r="E9" s="600"/>
      <c r="F9" s="600"/>
      <c r="G9" s="600"/>
      <c r="H9" s="600"/>
      <c r="I9" s="600"/>
      <c r="J9" s="600"/>
      <c r="K9" s="600"/>
      <c r="L9" s="600"/>
      <c r="M9" s="600"/>
      <c r="N9" s="600"/>
      <c r="O9" s="600"/>
      <c r="P9" s="600"/>
      <c r="Q9" s="600"/>
      <c r="R9" s="600"/>
      <c r="S9" s="600"/>
      <c r="T9" s="600"/>
      <c r="U9" s="600"/>
      <c r="V9" s="600"/>
    </row>
    <row r="10" spans="2:22" ht="15.75" customHeight="1" thickBot="1" x14ac:dyDescent="0.4">
      <c r="B10" s="38"/>
      <c r="C10" s="105"/>
      <c r="D10" s="33"/>
      <c r="E10" s="600"/>
      <c r="F10" s="600"/>
      <c r="G10" s="600"/>
      <c r="H10" s="600"/>
      <c r="I10" s="600"/>
      <c r="J10" s="600"/>
      <c r="K10" s="600"/>
      <c r="L10" s="600"/>
      <c r="M10" s="600"/>
      <c r="N10" s="600"/>
      <c r="O10" s="600"/>
      <c r="P10" s="600"/>
      <c r="Q10" s="600"/>
      <c r="R10" s="600"/>
      <c r="S10" s="600"/>
      <c r="T10" s="600"/>
      <c r="U10" s="600"/>
      <c r="V10" s="600"/>
    </row>
    <row r="11" spans="2:22" ht="15.75" customHeight="1" x14ac:dyDescent="0.35">
      <c r="B11" s="935" t="s">
        <v>493</v>
      </c>
      <c r="C11" s="936"/>
      <c r="E11" s="600"/>
      <c r="F11" s="600"/>
      <c r="G11" s="600"/>
      <c r="H11" s="600"/>
      <c r="I11" s="600"/>
      <c r="J11" s="600"/>
      <c r="K11" s="600"/>
      <c r="L11" s="600"/>
      <c r="M11" s="600"/>
      <c r="N11" s="600"/>
      <c r="O11" s="600"/>
      <c r="P11" s="600"/>
      <c r="Q11" s="600"/>
      <c r="R11" s="600"/>
      <c r="S11" s="600"/>
      <c r="T11" s="600"/>
      <c r="U11" s="600"/>
      <c r="V11" s="600"/>
    </row>
    <row r="12" spans="2:22" ht="15.75" hidden="1" customHeight="1" x14ac:dyDescent="0.35">
      <c r="B12" s="53" t="s">
        <v>652</v>
      </c>
      <c r="C12" s="165">
        <v>3.6999999999999998E-2</v>
      </c>
      <c r="E12" s="600"/>
      <c r="F12" s="600"/>
      <c r="G12" s="600"/>
      <c r="H12" s="600"/>
      <c r="I12" s="600"/>
      <c r="J12" s="600"/>
      <c r="K12" s="600"/>
      <c r="L12" s="600"/>
      <c r="M12" s="600"/>
      <c r="N12" s="600"/>
      <c r="O12" s="600"/>
      <c r="P12" s="600"/>
      <c r="Q12" s="600"/>
      <c r="R12" s="600"/>
      <c r="S12" s="600"/>
      <c r="T12" s="600"/>
      <c r="U12" s="600"/>
      <c r="V12" s="600"/>
    </row>
    <row r="13" spans="2:22" ht="15.75" customHeight="1" x14ac:dyDescent="0.35">
      <c r="B13" s="53" t="s">
        <v>600</v>
      </c>
      <c r="C13" s="532">
        <f>C9/C7</f>
        <v>6.6E-3</v>
      </c>
      <c r="E13" s="600"/>
      <c r="F13" s="600"/>
      <c r="G13" s="600"/>
      <c r="H13" s="600"/>
      <c r="I13" s="600"/>
      <c r="J13" s="600"/>
      <c r="K13" s="600"/>
      <c r="L13" s="600"/>
      <c r="M13" s="600"/>
      <c r="N13" s="600"/>
      <c r="O13" s="600"/>
      <c r="P13" s="600"/>
      <c r="Q13" s="600"/>
      <c r="R13" s="600"/>
      <c r="S13" s="600"/>
      <c r="T13" s="600"/>
      <c r="U13" s="600"/>
      <c r="V13" s="600"/>
    </row>
    <row r="14" spans="2:22" x14ac:dyDescent="0.35">
      <c r="B14" s="53" t="s">
        <v>651</v>
      </c>
      <c r="C14" s="532">
        <f>(0.132*C12)</f>
        <v>4.8840000000000003E-3</v>
      </c>
      <c r="D14" s="949"/>
      <c r="E14" s="601"/>
      <c r="F14" s="600"/>
      <c r="G14" s="600"/>
      <c r="H14" s="600"/>
      <c r="I14" s="600"/>
      <c r="J14" s="600"/>
      <c r="K14" s="600"/>
      <c r="L14" s="600"/>
      <c r="M14" s="600"/>
      <c r="N14" s="600"/>
      <c r="O14" s="600"/>
      <c r="P14" s="600"/>
      <c r="Q14" s="600"/>
      <c r="R14" s="600"/>
      <c r="S14" s="600"/>
      <c r="T14" s="600"/>
      <c r="U14" s="600"/>
      <c r="V14" s="600"/>
    </row>
    <row r="15" spans="2:22" ht="27.75" customHeight="1" x14ac:dyDescent="0.35">
      <c r="B15" s="31" t="s">
        <v>947</v>
      </c>
      <c r="C15" s="516">
        <f>ROUND(C7*C14, -1)</f>
        <v>240</v>
      </c>
      <c r="D15" s="949"/>
      <c r="E15" s="601"/>
      <c r="F15" s="600"/>
      <c r="G15" s="600"/>
      <c r="H15" s="600"/>
      <c r="I15" s="600"/>
      <c r="J15" s="600"/>
      <c r="K15" s="600"/>
      <c r="L15" s="600"/>
      <c r="M15" s="600"/>
      <c r="N15" s="600"/>
      <c r="O15" s="600"/>
      <c r="P15" s="600"/>
      <c r="Q15" s="600"/>
      <c r="R15" s="600"/>
      <c r="S15" s="600"/>
      <c r="T15" s="600"/>
      <c r="U15" s="600"/>
      <c r="V15" s="600"/>
    </row>
    <row r="16" spans="2:22" ht="29.5" thickBot="1" x14ac:dyDescent="0.4">
      <c r="B16" s="231" t="s">
        <v>948</v>
      </c>
      <c r="C16" s="517">
        <f>IF(C9-C15&lt;0, 0, C9-C15)</f>
        <v>90</v>
      </c>
      <c r="D16" s="33"/>
      <c r="E16" s="600"/>
      <c r="F16" s="600"/>
      <c r="G16" s="600"/>
      <c r="H16" s="600"/>
      <c r="I16" s="600"/>
      <c r="J16" s="600"/>
      <c r="K16" s="600"/>
      <c r="L16" s="600"/>
      <c r="M16" s="600"/>
      <c r="N16" s="600"/>
      <c r="O16" s="600"/>
      <c r="P16" s="600"/>
      <c r="Q16" s="600"/>
      <c r="R16" s="600"/>
      <c r="S16" s="600"/>
      <c r="T16" s="600"/>
      <c r="U16" s="600"/>
      <c r="V16" s="600"/>
    </row>
    <row r="17" spans="1:22" ht="16.5" customHeight="1" thickBot="1" x14ac:dyDescent="0.4">
      <c r="B17" s="38"/>
      <c r="C17" s="106"/>
      <c r="D17" s="33"/>
      <c r="E17" s="600"/>
      <c r="F17" s="600"/>
      <c r="G17" s="600"/>
      <c r="H17" s="600"/>
      <c r="I17" s="600"/>
      <c r="J17" s="600"/>
      <c r="K17" s="600"/>
      <c r="L17" s="600"/>
      <c r="M17" s="600"/>
      <c r="N17" s="600"/>
      <c r="O17" s="600"/>
      <c r="P17" s="600"/>
      <c r="Q17" s="600"/>
      <c r="R17" s="600"/>
      <c r="S17" s="600"/>
      <c r="T17" s="600"/>
      <c r="U17" s="600"/>
      <c r="V17" s="600"/>
    </row>
    <row r="18" spans="1:22" x14ac:dyDescent="0.35">
      <c r="A18" s="683"/>
      <c r="B18" s="935" t="s">
        <v>506</v>
      </c>
      <c r="C18" s="936"/>
      <c r="D18" s="683"/>
      <c r="E18" s="600"/>
      <c r="F18" s="600"/>
      <c r="G18" s="600"/>
      <c r="H18" s="600"/>
      <c r="I18" s="600"/>
      <c r="J18" s="600"/>
      <c r="K18" s="600"/>
      <c r="L18" s="600"/>
      <c r="M18" s="600"/>
      <c r="N18" s="600"/>
      <c r="O18" s="600"/>
      <c r="P18" s="600"/>
      <c r="Q18" s="600"/>
      <c r="R18" s="600"/>
      <c r="S18" s="600"/>
      <c r="T18" s="600"/>
      <c r="U18" s="600"/>
      <c r="V18" s="600"/>
    </row>
    <row r="19" spans="1:22" ht="15" thickBot="1" x14ac:dyDescent="0.4">
      <c r="A19" s="683"/>
      <c r="B19" s="698" t="s">
        <v>949</v>
      </c>
      <c r="C19" s="513">
        <f>ROUND(((C8/C7)*2)*C16, -5)</f>
        <v>2300000</v>
      </c>
      <c r="D19" s="683"/>
      <c r="E19" s="600"/>
      <c r="F19" s="600"/>
      <c r="G19" s="600"/>
      <c r="H19" s="600"/>
      <c r="I19" s="600"/>
      <c r="J19" s="600"/>
      <c r="K19" s="600"/>
      <c r="L19" s="600"/>
      <c r="M19" s="600"/>
      <c r="N19" s="600"/>
      <c r="O19" s="600"/>
      <c r="P19" s="600"/>
      <c r="Q19" s="600"/>
      <c r="R19" s="600"/>
      <c r="S19" s="600"/>
      <c r="T19" s="600"/>
      <c r="U19" s="600"/>
      <c r="V19" s="600"/>
    </row>
    <row r="20" spans="1:22" x14ac:dyDescent="0.35">
      <c r="A20" s="683"/>
      <c r="B20" s="699"/>
      <c r="C20" s="699"/>
      <c r="D20" s="683"/>
      <c r="E20" s="600"/>
      <c r="F20" s="600"/>
      <c r="G20" s="600"/>
      <c r="H20" s="600"/>
      <c r="I20" s="600"/>
      <c r="J20" s="600"/>
      <c r="K20" s="600"/>
      <c r="L20" s="600"/>
      <c r="M20" s="600"/>
      <c r="N20" s="600"/>
      <c r="O20" s="600"/>
      <c r="P20" s="600"/>
      <c r="Q20" s="600"/>
      <c r="R20" s="600"/>
      <c r="S20" s="600"/>
      <c r="T20" s="600"/>
      <c r="U20" s="600"/>
      <c r="V20" s="600"/>
    </row>
    <row r="21" spans="1:22" ht="16.5" customHeight="1" x14ac:dyDescent="0.35">
      <c r="A21" s="683"/>
      <c r="B21" s="700" t="s">
        <v>494</v>
      </c>
      <c r="C21" s="699"/>
      <c r="D21" s="683"/>
      <c r="E21" s="600"/>
      <c r="F21" s="600"/>
      <c r="G21" s="600"/>
      <c r="H21" s="600"/>
      <c r="I21" s="600"/>
      <c r="J21" s="600"/>
      <c r="K21" s="600"/>
      <c r="L21" s="600"/>
      <c r="M21" s="600"/>
      <c r="N21" s="600"/>
      <c r="O21" s="600"/>
      <c r="P21" s="600"/>
      <c r="Q21" s="600"/>
      <c r="R21" s="600"/>
      <c r="S21" s="600"/>
      <c r="T21" s="600"/>
      <c r="U21" s="600"/>
      <c r="V21" s="600"/>
    </row>
    <row r="22" spans="1:22" ht="90" customHeight="1" x14ac:dyDescent="0.35">
      <c r="A22" s="683"/>
      <c r="B22" s="951" t="s">
        <v>1006</v>
      </c>
      <c r="C22" s="951"/>
      <c r="D22" s="683"/>
      <c r="E22" s="600"/>
      <c r="F22" s="600"/>
      <c r="G22" s="600"/>
      <c r="H22" s="600"/>
      <c r="I22" s="600"/>
      <c r="J22" s="600"/>
      <c r="K22" s="600"/>
      <c r="L22" s="600"/>
      <c r="M22" s="600"/>
      <c r="N22" s="600"/>
      <c r="O22" s="600"/>
      <c r="P22" s="600"/>
      <c r="Q22" s="600"/>
      <c r="R22" s="600"/>
      <c r="S22" s="600"/>
      <c r="T22" s="600"/>
      <c r="U22" s="600"/>
      <c r="V22" s="600"/>
    </row>
    <row r="23" spans="1:22" ht="39" customHeight="1" x14ac:dyDescent="0.35">
      <c r="A23" s="683"/>
      <c r="B23" s="950"/>
      <c r="C23" s="950"/>
      <c r="D23" s="683"/>
      <c r="E23" s="600"/>
      <c r="F23" s="600"/>
      <c r="G23" s="600"/>
      <c r="H23" s="600"/>
      <c r="I23" s="600"/>
      <c r="J23" s="600"/>
      <c r="K23" s="600"/>
      <c r="L23" s="600"/>
      <c r="M23" s="600"/>
      <c r="N23" s="600"/>
      <c r="O23" s="600"/>
      <c r="P23" s="600"/>
      <c r="Q23" s="600"/>
      <c r="R23" s="600"/>
      <c r="S23" s="600"/>
      <c r="T23" s="600"/>
      <c r="U23" s="600"/>
      <c r="V23" s="600"/>
    </row>
    <row r="24" spans="1:22" x14ac:dyDescent="0.35">
      <c r="A24" s="600"/>
      <c r="B24" s="600"/>
      <c r="C24" s="600"/>
      <c r="D24" s="600"/>
      <c r="E24" s="600"/>
      <c r="F24" s="600"/>
      <c r="G24" s="600"/>
      <c r="H24" s="600"/>
      <c r="I24" s="600"/>
      <c r="J24" s="600"/>
      <c r="K24" s="600"/>
      <c r="L24" s="600"/>
      <c r="M24" s="600"/>
      <c r="N24" s="600"/>
      <c r="O24" s="600"/>
      <c r="P24" s="600"/>
      <c r="Q24" s="600"/>
      <c r="R24" s="600"/>
      <c r="S24" s="600"/>
      <c r="T24" s="600"/>
      <c r="U24" s="600"/>
      <c r="V24" s="600"/>
    </row>
    <row r="25" spans="1:22" x14ac:dyDescent="0.35">
      <c r="A25" s="600"/>
      <c r="B25" s="600"/>
      <c r="C25" s="600"/>
      <c r="D25" s="600"/>
      <c r="E25" s="600"/>
      <c r="F25" s="600"/>
      <c r="G25" s="600"/>
      <c r="H25" s="600"/>
      <c r="I25" s="600"/>
      <c r="J25" s="600"/>
      <c r="K25" s="600"/>
      <c r="L25" s="600"/>
      <c r="M25" s="600"/>
      <c r="N25" s="600"/>
      <c r="O25" s="600"/>
      <c r="P25" s="600"/>
      <c r="Q25" s="600"/>
      <c r="R25" s="600"/>
      <c r="S25" s="600"/>
      <c r="T25" s="600"/>
      <c r="U25" s="600"/>
      <c r="V25" s="600"/>
    </row>
    <row r="26" spans="1:22" x14ac:dyDescent="0.35">
      <c r="A26" s="600"/>
      <c r="B26" s="600"/>
      <c r="C26" s="600"/>
      <c r="D26" s="600"/>
      <c r="E26" s="600"/>
      <c r="F26" s="600"/>
      <c r="G26" s="600"/>
      <c r="H26" s="600"/>
      <c r="I26" s="600"/>
      <c r="J26" s="600"/>
      <c r="K26" s="600"/>
      <c r="L26" s="600"/>
      <c r="M26" s="600"/>
      <c r="N26" s="600"/>
      <c r="O26" s="600"/>
      <c r="P26" s="600"/>
      <c r="Q26" s="600"/>
      <c r="R26" s="600"/>
      <c r="S26" s="600"/>
      <c r="T26" s="600"/>
      <c r="U26" s="600"/>
      <c r="V26" s="600"/>
    </row>
    <row r="27" spans="1:22" x14ac:dyDescent="0.35">
      <c r="A27" s="600"/>
      <c r="B27" s="600"/>
      <c r="C27" s="600"/>
      <c r="D27" s="600"/>
      <c r="E27" s="600"/>
      <c r="F27" s="600"/>
      <c r="G27" s="600"/>
      <c r="H27" s="600"/>
      <c r="I27" s="600"/>
      <c r="J27" s="600"/>
      <c r="K27" s="600"/>
      <c r="L27" s="600"/>
      <c r="M27" s="600"/>
      <c r="N27" s="600"/>
      <c r="O27" s="600"/>
      <c r="P27" s="600"/>
      <c r="Q27" s="600"/>
      <c r="R27" s="600"/>
      <c r="S27" s="600"/>
      <c r="T27" s="600"/>
      <c r="U27" s="600"/>
      <c r="V27" s="600"/>
    </row>
    <row r="28" spans="1:22" x14ac:dyDescent="0.35">
      <c r="A28" s="600"/>
      <c r="B28" s="600"/>
      <c r="C28" s="600"/>
      <c r="D28" s="600"/>
      <c r="E28" s="600"/>
      <c r="F28" s="600"/>
      <c r="G28" s="600"/>
      <c r="H28" s="600"/>
      <c r="I28" s="600"/>
      <c r="J28" s="600"/>
      <c r="K28" s="600"/>
      <c r="L28" s="600"/>
      <c r="M28" s="600"/>
      <c r="N28" s="600"/>
      <c r="O28" s="600"/>
      <c r="P28" s="600"/>
      <c r="Q28" s="600"/>
      <c r="R28" s="600"/>
      <c r="S28" s="600"/>
      <c r="T28" s="600"/>
      <c r="U28" s="600"/>
      <c r="V28" s="600"/>
    </row>
    <row r="29" spans="1:22" x14ac:dyDescent="0.35">
      <c r="A29" s="600"/>
      <c r="B29" s="600"/>
      <c r="C29" s="600"/>
      <c r="D29" s="600"/>
      <c r="E29" s="600"/>
      <c r="F29" s="600"/>
      <c r="G29" s="600"/>
      <c r="H29" s="600"/>
      <c r="I29" s="600"/>
      <c r="J29" s="600"/>
      <c r="K29" s="600"/>
      <c r="L29" s="600"/>
      <c r="M29" s="600"/>
      <c r="N29" s="600"/>
      <c r="O29" s="600"/>
      <c r="P29" s="600"/>
      <c r="Q29" s="600"/>
      <c r="R29" s="600"/>
      <c r="S29" s="600"/>
      <c r="T29" s="600"/>
      <c r="U29" s="600"/>
      <c r="V29" s="600"/>
    </row>
    <row r="30" spans="1:22" x14ac:dyDescent="0.35">
      <c r="A30" s="600"/>
      <c r="B30" s="600"/>
      <c r="C30" s="600"/>
      <c r="D30" s="600"/>
      <c r="E30" s="600"/>
      <c r="F30" s="600"/>
      <c r="G30" s="600"/>
      <c r="H30" s="600"/>
      <c r="I30" s="600"/>
      <c r="J30" s="600"/>
      <c r="K30" s="600"/>
      <c r="L30" s="600"/>
      <c r="M30" s="600"/>
      <c r="N30" s="600"/>
      <c r="O30" s="600"/>
      <c r="P30" s="600"/>
      <c r="Q30" s="600"/>
      <c r="R30" s="600"/>
      <c r="S30" s="600"/>
      <c r="T30" s="600"/>
      <c r="U30" s="600"/>
      <c r="V30" s="600"/>
    </row>
    <row r="31" spans="1:22" x14ac:dyDescent="0.35">
      <c r="A31" s="600"/>
      <c r="B31" s="600"/>
      <c r="C31" s="600"/>
      <c r="D31" s="600"/>
      <c r="E31" s="600"/>
      <c r="F31" s="600"/>
      <c r="G31" s="600"/>
      <c r="H31" s="600"/>
      <c r="I31" s="600"/>
      <c r="J31" s="600"/>
      <c r="K31" s="600"/>
      <c r="L31" s="600"/>
      <c r="M31" s="600"/>
      <c r="N31" s="600"/>
      <c r="O31" s="600"/>
      <c r="P31" s="600"/>
      <c r="Q31" s="600"/>
      <c r="R31" s="600"/>
      <c r="S31" s="600"/>
      <c r="T31" s="600"/>
      <c r="U31" s="600"/>
      <c r="V31" s="600"/>
    </row>
    <row r="32" spans="1:22" x14ac:dyDescent="0.35">
      <c r="A32" s="600"/>
      <c r="B32" s="600"/>
      <c r="C32" s="600"/>
      <c r="D32" s="600"/>
      <c r="E32" s="600"/>
      <c r="F32" s="600"/>
      <c r="G32" s="600"/>
      <c r="H32" s="600"/>
      <c r="I32" s="600"/>
      <c r="J32" s="600"/>
      <c r="K32" s="600"/>
      <c r="L32" s="600"/>
      <c r="M32" s="600"/>
      <c r="N32" s="600"/>
      <c r="O32" s="600"/>
      <c r="P32" s="600"/>
      <c r="Q32" s="600"/>
      <c r="R32" s="600"/>
      <c r="S32" s="600"/>
      <c r="T32" s="600"/>
      <c r="U32" s="600"/>
      <c r="V32" s="600"/>
    </row>
    <row r="33" spans="1:22" x14ac:dyDescent="0.35">
      <c r="A33" s="600"/>
      <c r="B33" s="600"/>
      <c r="C33" s="600"/>
      <c r="D33" s="600"/>
      <c r="E33" s="600"/>
      <c r="F33" s="600"/>
      <c r="G33" s="600"/>
      <c r="H33" s="600"/>
      <c r="I33" s="600"/>
      <c r="J33" s="600"/>
      <c r="K33" s="600"/>
      <c r="L33" s="600"/>
      <c r="M33" s="600"/>
      <c r="N33" s="600"/>
      <c r="O33" s="600"/>
      <c r="P33" s="600"/>
      <c r="Q33" s="600"/>
      <c r="R33" s="600"/>
      <c r="S33" s="600"/>
      <c r="T33" s="600"/>
      <c r="U33" s="600"/>
      <c r="V33" s="600"/>
    </row>
    <row r="34" spans="1:22" x14ac:dyDescent="0.35">
      <c r="A34" s="600"/>
      <c r="B34" s="600"/>
      <c r="C34" s="600"/>
      <c r="D34" s="600"/>
      <c r="E34" s="600"/>
      <c r="F34" s="600"/>
      <c r="G34" s="600"/>
      <c r="H34" s="600"/>
      <c r="I34" s="600"/>
      <c r="J34" s="600"/>
      <c r="K34" s="600"/>
      <c r="L34" s="600"/>
      <c r="M34" s="600"/>
      <c r="N34" s="600"/>
      <c r="O34" s="600"/>
      <c r="P34" s="600"/>
      <c r="Q34" s="600"/>
      <c r="R34" s="600"/>
      <c r="S34" s="600"/>
      <c r="T34" s="600"/>
      <c r="U34" s="600"/>
      <c r="V34" s="600"/>
    </row>
    <row r="35" spans="1:22" x14ac:dyDescent="0.35">
      <c r="A35" s="600"/>
      <c r="B35" s="600"/>
      <c r="C35" s="600"/>
      <c r="D35" s="600"/>
      <c r="E35" s="600"/>
      <c r="F35" s="600"/>
      <c r="G35" s="600"/>
      <c r="H35" s="600"/>
      <c r="I35" s="600"/>
      <c r="J35" s="600"/>
      <c r="K35" s="600"/>
      <c r="L35" s="600"/>
      <c r="M35" s="600"/>
      <c r="N35" s="600"/>
      <c r="O35" s="600"/>
      <c r="P35" s="600"/>
      <c r="Q35" s="600"/>
      <c r="R35" s="600"/>
      <c r="S35" s="600"/>
      <c r="T35" s="600"/>
      <c r="U35" s="600"/>
      <c r="V35" s="600"/>
    </row>
    <row r="36" spans="1:22" x14ac:dyDescent="0.35">
      <c r="A36" s="600"/>
      <c r="B36" s="600"/>
      <c r="C36" s="600"/>
      <c r="D36" s="600"/>
      <c r="E36" s="600"/>
      <c r="F36" s="600"/>
      <c r="G36" s="600"/>
      <c r="H36" s="600"/>
      <c r="I36" s="600"/>
      <c r="J36" s="600"/>
      <c r="K36" s="600"/>
      <c r="L36" s="600"/>
      <c r="M36" s="600"/>
      <c r="N36" s="600"/>
      <c r="O36" s="600"/>
      <c r="P36" s="600"/>
      <c r="Q36" s="600"/>
      <c r="R36" s="600"/>
      <c r="S36" s="600"/>
      <c r="T36" s="600"/>
      <c r="U36" s="600"/>
      <c r="V36" s="600"/>
    </row>
    <row r="37" spans="1:22" x14ac:dyDescent="0.35">
      <c r="A37" s="600"/>
      <c r="B37" s="600"/>
      <c r="C37" s="600"/>
      <c r="D37" s="600"/>
      <c r="E37" s="600"/>
      <c r="F37" s="600"/>
      <c r="G37" s="600"/>
      <c r="H37" s="600"/>
      <c r="I37" s="600"/>
      <c r="J37" s="600"/>
      <c r="K37" s="600"/>
      <c r="L37" s="600"/>
      <c r="M37" s="600"/>
      <c r="N37" s="600"/>
      <c r="O37" s="600"/>
      <c r="P37" s="600"/>
      <c r="Q37" s="600"/>
      <c r="R37" s="600"/>
      <c r="S37" s="600"/>
      <c r="T37" s="600"/>
      <c r="U37" s="600"/>
      <c r="V37" s="600"/>
    </row>
    <row r="38" spans="1:22" x14ac:dyDescent="0.35">
      <c r="A38" s="600"/>
      <c r="B38" s="600"/>
      <c r="C38" s="600"/>
      <c r="D38" s="600"/>
      <c r="E38" s="600"/>
      <c r="F38" s="600"/>
      <c r="G38" s="600"/>
      <c r="H38" s="600"/>
      <c r="I38" s="600"/>
      <c r="J38" s="600"/>
      <c r="K38" s="600"/>
      <c r="L38" s="600"/>
      <c r="M38" s="600"/>
      <c r="N38" s="600"/>
      <c r="O38" s="600"/>
      <c r="P38" s="600"/>
      <c r="Q38" s="600"/>
      <c r="R38" s="600"/>
      <c r="S38" s="600"/>
      <c r="T38" s="600"/>
      <c r="U38" s="600"/>
      <c r="V38" s="600"/>
    </row>
    <row r="39" spans="1:22"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row>
    <row r="40" spans="1:22"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row>
    <row r="41" spans="1:22"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row>
    <row r="42" spans="1:22"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row>
    <row r="43" spans="1:22"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row>
    <row r="44" spans="1:22"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row>
    <row r="45" spans="1:22"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row>
    <row r="46" spans="1:22"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row>
    <row r="47" spans="1:22"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row>
    <row r="48" spans="1:22"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row>
    <row r="49" spans="1:22"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row>
    <row r="50" spans="1:22"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row>
    <row r="51" spans="1:22"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row>
    <row r="52" spans="1:22"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row>
    <row r="53" spans="1:22"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row>
    <row r="54" spans="1:22"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row>
    <row r="55" spans="1:22"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row>
    <row r="56" spans="1:22"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row>
    <row r="57" spans="1:22"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row>
    <row r="58" spans="1:22"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row>
    <row r="59" spans="1:22"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row>
    <row r="60" spans="1:22"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row>
    <row r="61" spans="1:22"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row>
    <row r="62" spans="1:22"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row>
    <row r="63" spans="1:22"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row>
    <row r="64" spans="1:22"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row>
    <row r="65" spans="1:22"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row>
    <row r="66" spans="1:22"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row>
    <row r="67" spans="1:22"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row>
    <row r="68" spans="1:22"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row>
    <row r="69" spans="1:22"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row>
    <row r="70" spans="1:22"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row>
    <row r="71" spans="1:22"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row>
    <row r="72" spans="1:22"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row>
    <row r="73" spans="1:22"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row>
  </sheetData>
  <mergeCells count="9">
    <mergeCell ref="B2:C2"/>
    <mergeCell ref="B6:C6"/>
    <mergeCell ref="B11:C11"/>
    <mergeCell ref="D14:D15"/>
    <mergeCell ref="B3:C3"/>
    <mergeCell ref="B4:C4"/>
    <mergeCell ref="B23:C23"/>
    <mergeCell ref="B18:C18"/>
    <mergeCell ref="B22:C22"/>
  </mergeCells>
  <pageMargins left="0.7" right="0.7" top="0.75" bottom="0.75" header="0.3" footer="0.3"/>
  <pageSetup scale="88"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tabColor theme="6" tint="0.59999389629810485"/>
    <pageSetUpPr fitToPage="1"/>
  </sheetPr>
  <dimension ref="A1:X73"/>
  <sheetViews>
    <sheetView showGridLines="0" zoomScale="80" zoomScaleNormal="80" zoomScaleSheetLayoutView="100" workbookViewId="0">
      <selection activeCell="N17" sqref="N17"/>
    </sheetView>
  </sheetViews>
  <sheetFormatPr defaultColWidth="9.08984375" defaultRowHeight="14.5" x14ac:dyDescent="0.35"/>
  <cols>
    <col min="1" max="1" width="7.36328125" style="22" customWidth="1"/>
    <col min="2" max="2" width="90.36328125" style="22" customWidth="1"/>
    <col min="3" max="3" width="15.90625" style="22" bestFit="1" customWidth="1"/>
    <col min="4" max="4" width="5" style="22" customWidth="1"/>
    <col min="5" max="5" width="15.54296875" style="22" hidden="1" customWidth="1"/>
    <col min="6" max="6" width="0" style="22" hidden="1" customWidth="1"/>
    <col min="7" max="16384" width="9.08984375" style="22"/>
  </cols>
  <sheetData>
    <row r="1" spans="2:24" ht="21.75" customHeight="1" x14ac:dyDescent="0.45">
      <c r="B1" s="23" t="s">
        <v>80</v>
      </c>
      <c r="C1" s="24">
        <v>14</v>
      </c>
      <c r="D1" s="25"/>
      <c r="E1" s="25"/>
      <c r="F1" s="25"/>
      <c r="G1" s="646"/>
      <c r="H1" s="646"/>
      <c r="I1" s="600"/>
      <c r="J1" s="600"/>
      <c r="K1" s="600"/>
      <c r="L1" s="600"/>
      <c r="M1" s="600"/>
      <c r="N1" s="600"/>
      <c r="O1" s="600"/>
      <c r="P1" s="600"/>
      <c r="Q1" s="600"/>
      <c r="R1" s="600"/>
      <c r="S1" s="600"/>
      <c r="T1" s="600"/>
      <c r="U1" s="600"/>
      <c r="V1" s="600"/>
      <c r="W1" s="600"/>
      <c r="X1" s="600"/>
    </row>
    <row r="2" spans="2:24" ht="55.5" customHeight="1" x14ac:dyDescent="0.35">
      <c r="B2" s="933" t="s">
        <v>711</v>
      </c>
      <c r="C2" s="933"/>
      <c r="D2" s="25"/>
      <c r="E2" s="943" t="s">
        <v>261</v>
      </c>
      <c r="F2" s="943"/>
      <c r="G2" s="646"/>
      <c r="H2" s="646"/>
      <c r="I2" s="600"/>
      <c r="J2" s="600"/>
      <c r="K2" s="600"/>
      <c r="L2" s="600"/>
      <c r="M2" s="600"/>
      <c r="N2" s="600"/>
      <c r="O2" s="600"/>
      <c r="P2" s="600"/>
      <c r="Q2" s="600"/>
      <c r="R2" s="600"/>
      <c r="S2" s="600"/>
      <c r="T2" s="600"/>
      <c r="U2" s="600"/>
      <c r="V2" s="600"/>
      <c r="W2" s="600"/>
      <c r="X2" s="600"/>
    </row>
    <row r="3" spans="2:24" ht="45.75" customHeight="1" x14ac:dyDescent="0.35">
      <c r="B3" s="805" t="s">
        <v>999</v>
      </c>
      <c r="C3" s="805"/>
      <c r="D3" s="326"/>
      <c r="E3" s="27" t="s">
        <v>239</v>
      </c>
      <c r="F3" s="28">
        <v>0</v>
      </c>
      <c r="G3" s="646"/>
      <c r="H3" s="646"/>
      <c r="I3" s="600"/>
      <c r="J3" s="600"/>
      <c r="K3" s="600"/>
      <c r="L3" s="600"/>
      <c r="M3" s="600"/>
      <c r="N3" s="600"/>
      <c r="O3" s="600"/>
      <c r="P3" s="600"/>
      <c r="Q3" s="600"/>
      <c r="R3" s="600"/>
      <c r="S3" s="600"/>
      <c r="T3" s="600"/>
      <c r="U3" s="600"/>
      <c r="V3" s="600"/>
      <c r="W3" s="600"/>
      <c r="X3" s="600"/>
    </row>
    <row r="4" spans="2:24" ht="33.75" customHeight="1" x14ac:dyDescent="0.35">
      <c r="B4" s="804" t="s">
        <v>1067</v>
      </c>
      <c r="C4" s="804"/>
      <c r="E4" s="27" t="s">
        <v>238</v>
      </c>
      <c r="F4" s="28">
        <v>0.05</v>
      </c>
      <c r="G4" s="600"/>
      <c r="H4" s="600"/>
      <c r="I4" s="600"/>
      <c r="J4" s="603"/>
      <c r="K4" s="603"/>
      <c r="L4" s="615"/>
      <c r="M4" s="615"/>
      <c r="N4" s="615"/>
      <c r="O4" s="601"/>
      <c r="P4" s="601"/>
      <c r="Q4" s="600"/>
      <c r="R4" s="600"/>
      <c r="S4" s="600"/>
      <c r="T4" s="600"/>
      <c r="U4" s="600"/>
      <c r="V4" s="600"/>
      <c r="W4" s="600"/>
      <c r="X4" s="600"/>
    </row>
    <row r="5" spans="2:24" ht="15" thickBot="1" x14ac:dyDescent="0.4">
      <c r="E5" s="27" t="s">
        <v>133</v>
      </c>
      <c r="F5" s="28">
        <v>0.1</v>
      </c>
      <c r="G5" s="600"/>
      <c r="H5" s="600"/>
      <c r="I5" s="600"/>
      <c r="J5" s="600"/>
      <c r="K5" s="600"/>
      <c r="L5" s="601"/>
      <c r="M5" s="601"/>
      <c r="N5" s="601"/>
      <c r="O5" s="601"/>
      <c r="P5" s="601"/>
      <c r="Q5" s="600"/>
      <c r="R5" s="600"/>
      <c r="S5" s="600"/>
      <c r="T5" s="600"/>
      <c r="U5" s="600"/>
      <c r="V5" s="600"/>
      <c r="W5" s="600"/>
      <c r="X5" s="600"/>
    </row>
    <row r="6" spans="2:24" x14ac:dyDescent="0.35">
      <c r="B6" s="929" t="s">
        <v>256</v>
      </c>
      <c r="C6" s="930"/>
      <c r="E6" s="27" t="s">
        <v>134</v>
      </c>
      <c r="F6" s="28">
        <v>0.2</v>
      </c>
      <c r="G6" s="600"/>
      <c r="H6" s="600"/>
      <c r="I6" s="600"/>
      <c r="J6" s="600"/>
      <c r="K6" s="600"/>
      <c r="L6" s="601"/>
      <c r="M6" s="601"/>
      <c r="N6" s="601"/>
      <c r="O6" s="601"/>
      <c r="P6" s="601"/>
      <c r="Q6" s="600"/>
      <c r="R6" s="600"/>
      <c r="S6" s="600"/>
      <c r="T6" s="600"/>
      <c r="U6" s="600"/>
      <c r="V6" s="600"/>
      <c r="W6" s="600"/>
      <c r="X6" s="600"/>
    </row>
    <row r="7" spans="2:24" x14ac:dyDescent="0.35">
      <c r="B7" s="29" t="s">
        <v>84</v>
      </c>
      <c r="C7" s="505">
        <f>'B14. Alt schools'!E30</f>
        <v>0</v>
      </c>
      <c r="G7" s="600"/>
      <c r="H7" s="600"/>
      <c r="I7" s="600"/>
      <c r="J7" s="600"/>
      <c r="K7" s="600"/>
      <c r="L7" s="601"/>
      <c r="M7" s="601"/>
      <c r="N7" s="601"/>
      <c r="O7" s="601"/>
      <c r="P7" s="601"/>
      <c r="Q7" s="600"/>
      <c r="R7" s="600"/>
      <c r="S7" s="600"/>
      <c r="T7" s="600"/>
      <c r="U7" s="600"/>
      <c r="V7" s="600"/>
      <c r="W7" s="600"/>
      <c r="X7" s="600"/>
    </row>
    <row r="8" spans="2:24" ht="29.25" customHeight="1" x14ac:dyDescent="0.35">
      <c r="B8" s="31" t="s">
        <v>774</v>
      </c>
      <c r="C8" s="51">
        <v>60</v>
      </c>
      <c r="G8" s="600"/>
      <c r="H8" s="600"/>
      <c r="I8" s="600"/>
      <c r="J8" s="600"/>
      <c r="K8" s="600"/>
      <c r="L8" s="601"/>
      <c r="M8" s="601"/>
      <c r="N8" s="601"/>
      <c r="O8" s="601"/>
      <c r="P8" s="601"/>
      <c r="Q8" s="600"/>
      <c r="R8" s="600"/>
      <c r="S8" s="600"/>
      <c r="T8" s="600"/>
      <c r="U8" s="600"/>
      <c r="V8" s="600"/>
      <c r="W8" s="600"/>
      <c r="X8" s="600"/>
    </row>
    <row r="9" spans="2:24" ht="15" thickBot="1" x14ac:dyDescent="0.4">
      <c r="B9" s="35" t="s">
        <v>148</v>
      </c>
      <c r="C9" s="102">
        <v>75000</v>
      </c>
      <c r="G9" s="600"/>
      <c r="H9" s="600"/>
      <c r="I9" s="600"/>
      <c r="J9" s="600"/>
      <c r="K9" s="600"/>
      <c r="L9" s="601"/>
      <c r="M9" s="601"/>
      <c r="N9" s="601"/>
      <c r="O9" s="601"/>
      <c r="P9" s="601"/>
      <c r="Q9" s="600"/>
      <c r="R9" s="600"/>
      <c r="S9" s="600"/>
      <c r="T9" s="600"/>
      <c r="U9" s="600"/>
      <c r="V9" s="600"/>
      <c r="W9" s="600"/>
      <c r="X9" s="600"/>
    </row>
    <row r="10" spans="2:24" ht="15" thickBot="1" x14ac:dyDescent="0.4">
      <c r="C10" s="36"/>
      <c r="G10" s="600"/>
      <c r="H10" s="600"/>
      <c r="I10" s="600"/>
      <c r="J10" s="600"/>
      <c r="K10" s="600"/>
      <c r="L10" s="601"/>
      <c r="M10" s="601"/>
      <c r="N10" s="601"/>
      <c r="O10" s="601"/>
      <c r="P10" s="601"/>
      <c r="Q10" s="600"/>
      <c r="R10" s="600"/>
      <c r="S10" s="600"/>
      <c r="T10" s="600"/>
      <c r="U10" s="600"/>
      <c r="V10" s="600"/>
      <c r="W10" s="600"/>
      <c r="X10" s="600"/>
    </row>
    <row r="11" spans="2:24" ht="13.5" customHeight="1" x14ac:dyDescent="0.35">
      <c r="B11" s="929" t="s">
        <v>590</v>
      </c>
      <c r="C11" s="930"/>
      <c r="G11" s="600"/>
      <c r="H11" s="600"/>
      <c r="I11" s="600"/>
      <c r="J11" s="600"/>
      <c r="K11" s="600"/>
      <c r="L11" s="601"/>
      <c r="M11" s="601"/>
      <c r="N11" s="601"/>
      <c r="O11" s="601"/>
      <c r="P11" s="601"/>
      <c r="Q11" s="600"/>
      <c r="R11" s="600"/>
      <c r="S11" s="600"/>
      <c r="T11" s="600"/>
      <c r="U11" s="600"/>
      <c r="V11" s="600"/>
      <c r="W11" s="600"/>
      <c r="X11" s="600"/>
    </row>
    <row r="12" spans="2:24" x14ac:dyDescent="0.35">
      <c r="B12" s="29" t="s">
        <v>811</v>
      </c>
      <c r="C12" s="533">
        <f>C8*C9</f>
        <v>4500000</v>
      </c>
      <c r="G12" s="600"/>
      <c r="H12" s="600"/>
      <c r="I12" s="600"/>
      <c r="J12" s="600"/>
      <c r="K12" s="600"/>
      <c r="L12" s="601"/>
      <c r="M12" s="601"/>
      <c r="N12" s="601"/>
      <c r="O12" s="601"/>
      <c r="P12" s="601"/>
      <c r="Q12" s="600"/>
      <c r="R12" s="600"/>
      <c r="S12" s="600"/>
      <c r="T12" s="600"/>
      <c r="U12" s="600"/>
      <c r="V12" s="600"/>
      <c r="W12" s="600"/>
      <c r="X12" s="600"/>
    </row>
    <row r="13" spans="2:24" ht="33" customHeight="1" thickBot="1" x14ac:dyDescent="0.4">
      <c r="B13" s="41" t="s">
        <v>712</v>
      </c>
      <c r="C13" s="526">
        <f>(IF(C7&lt;50,F3,IF(C7&lt;75,F4,IF(C7&lt;100,F5,IF(C7&gt;99,F6,"")))))</f>
        <v>0</v>
      </c>
      <c r="G13" s="600"/>
      <c r="H13" s="600"/>
      <c r="I13" s="600"/>
      <c r="J13" s="600"/>
      <c r="K13" s="600"/>
      <c r="L13" s="601"/>
      <c r="M13" s="601"/>
      <c r="N13" s="601"/>
      <c r="O13" s="601"/>
      <c r="P13" s="601"/>
      <c r="Q13" s="600"/>
      <c r="R13" s="600"/>
      <c r="S13" s="600"/>
      <c r="T13" s="600"/>
      <c r="U13" s="600"/>
      <c r="V13" s="600"/>
      <c r="W13" s="600"/>
      <c r="X13" s="600"/>
    </row>
    <row r="14" spans="2:24" ht="15" thickBot="1" x14ac:dyDescent="0.4">
      <c r="B14" s="42"/>
      <c r="C14" s="225"/>
      <c r="D14" s="38"/>
      <c r="G14" s="600"/>
      <c r="H14" s="600"/>
      <c r="I14" s="600"/>
      <c r="J14" s="600"/>
      <c r="K14" s="600"/>
      <c r="L14" s="601"/>
      <c r="M14" s="601"/>
      <c r="N14" s="601"/>
      <c r="O14" s="601"/>
      <c r="P14" s="601"/>
      <c r="Q14" s="600"/>
      <c r="R14" s="600"/>
      <c r="S14" s="600"/>
      <c r="T14" s="600"/>
      <c r="U14" s="600"/>
      <c r="V14" s="600"/>
      <c r="W14" s="600"/>
      <c r="X14" s="600"/>
    </row>
    <row r="15" spans="2:24" ht="13.5" customHeight="1" x14ac:dyDescent="0.35">
      <c r="B15" s="929" t="s">
        <v>506</v>
      </c>
      <c r="C15" s="930"/>
      <c r="G15" s="600"/>
      <c r="H15" s="600"/>
      <c r="I15" s="600"/>
      <c r="J15" s="600"/>
      <c r="K15" s="600"/>
      <c r="L15" s="601"/>
      <c r="M15" s="601"/>
      <c r="N15" s="601"/>
      <c r="O15" s="601"/>
      <c r="P15" s="601"/>
      <c r="Q15" s="600"/>
      <c r="R15" s="600"/>
      <c r="S15" s="600"/>
      <c r="T15" s="600"/>
      <c r="U15" s="600"/>
      <c r="V15" s="600"/>
      <c r="W15" s="600"/>
      <c r="X15" s="600"/>
    </row>
    <row r="16" spans="2:24" ht="29.5" thickBot="1" x14ac:dyDescent="0.4">
      <c r="B16" s="231" t="s">
        <v>713</v>
      </c>
      <c r="C16" s="534">
        <f>ROUND(C12*C13, -3)</f>
        <v>0</v>
      </c>
      <c r="G16" s="600"/>
      <c r="H16" s="600"/>
      <c r="I16" s="600"/>
      <c r="J16" s="600"/>
      <c r="K16" s="600"/>
      <c r="L16" s="601"/>
      <c r="M16" s="601"/>
      <c r="N16" s="601"/>
      <c r="O16" s="601"/>
      <c r="P16" s="601"/>
      <c r="Q16" s="600"/>
      <c r="R16" s="600"/>
      <c r="S16" s="600"/>
      <c r="T16" s="600"/>
      <c r="U16" s="600"/>
      <c r="V16" s="600"/>
      <c r="W16" s="600"/>
      <c r="X16" s="600"/>
    </row>
    <row r="17" spans="1:24" x14ac:dyDescent="0.35">
      <c r="G17" s="600"/>
      <c r="H17" s="600"/>
      <c r="I17" s="600"/>
      <c r="J17" s="600"/>
      <c r="K17" s="600"/>
      <c r="L17" s="601"/>
      <c r="M17" s="601"/>
      <c r="N17" s="601"/>
      <c r="O17" s="601"/>
      <c r="P17" s="601"/>
      <c r="Q17" s="600"/>
      <c r="R17" s="600"/>
      <c r="S17" s="600"/>
      <c r="T17" s="600"/>
      <c r="U17" s="600"/>
      <c r="V17" s="600"/>
      <c r="W17" s="600"/>
      <c r="X17" s="600"/>
    </row>
    <row r="18" spans="1:24" ht="38.25" customHeight="1" x14ac:dyDescent="0.35">
      <c r="A18" s="683"/>
      <c r="B18" s="952" t="s">
        <v>1007</v>
      </c>
      <c r="C18" s="952"/>
      <c r="D18" s="683"/>
      <c r="G18" s="600"/>
      <c r="H18" s="600"/>
      <c r="I18" s="600"/>
      <c r="J18" s="600"/>
      <c r="K18" s="600"/>
      <c r="L18" s="601"/>
      <c r="M18" s="601"/>
      <c r="N18" s="601"/>
      <c r="O18" s="601"/>
      <c r="P18" s="601"/>
      <c r="Q18" s="600"/>
      <c r="R18" s="600"/>
      <c r="S18" s="600"/>
      <c r="T18" s="600"/>
      <c r="U18" s="600"/>
      <c r="V18" s="600"/>
      <c r="W18" s="600"/>
      <c r="X18" s="600"/>
    </row>
    <row r="19" spans="1:24" x14ac:dyDescent="0.35">
      <c r="A19" s="683"/>
      <c r="B19" s="690"/>
      <c r="C19" s="683"/>
      <c r="D19" s="683"/>
      <c r="G19" s="600"/>
      <c r="H19" s="600"/>
      <c r="I19" s="600"/>
      <c r="J19" s="600"/>
      <c r="K19" s="600"/>
      <c r="L19" s="601"/>
      <c r="M19" s="601"/>
      <c r="N19" s="601"/>
      <c r="O19" s="601"/>
      <c r="P19" s="601"/>
      <c r="Q19" s="600"/>
      <c r="R19" s="600"/>
      <c r="S19" s="600"/>
      <c r="T19" s="600"/>
      <c r="U19" s="600"/>
      <c r="V19" s="600"/>
      <c r="W19" s="600"/>
      <c r="X19" s="600"/>
    </row>
    <row r="20" spans="1:24" x14ac:dyDescent="0.35">
      <c r="A20" s="600"/>
      <c r="B20" s="600"/>
      <c r="C20" s="600"/>
      <c r="D20" s="600"/>
      <c r="G20" s="600"/>
      <c r="H20" s="600"/>
      <c r="I20" s="600"/>
      <c r="J20" s="600"/>
      <c r="K20" s="600"/>
      <c r="L20" s="601"/>
      <c r="M20" s="601"/>
      <c r="N20" s="601"/>
      <c r="O20" s="601"/>
      <c r="P20" s="601"/>
      <c r="Q20" s="600"/>
      <c r="R20" s="600"/>
      <c r="S20" s="600"/>
      <c r="T20" s="600"/>
      <c r="U20" s="600"/>
      <c r="V20" s="600"/>
      <c r="W20" s="600"/>
      <c r="X20" s="600"/>
    </row>
    <row r="21" spans="1:24" x14ac:dyDescent="0.35">
      <c r="A21" s="600"/>
      <c r="B21" s="600"/>
      <c r="C21" s="600"/>
      <c r="D21" s="600"/>
      <c r="G21" s="600"/>
      <c r="H21" s="600"/>
      <c r="I21" s="600"/>
      <c r="J21" s="600"/>
      <c r="K21" s="600"/>
      <c r="L21" s="601"/>
      <c r="M21" s="601"/>
      <c r="N21" s="601"/>
      <c r="O21" s="601"/>
      <c r="P21" s="601"/>
      <c r="Q21" s="600"/>
      <c r="R21" s="600"/>
      <c r="S21" s="600"/>
      <c r="T21" s="600"/>
      <c r="U21" s="600"/>
      <c r="V21" s="600"/>
      <c r="W21" s="600"/>
      <c r="X21" s="600"/>
    </row>
    <row r="22" spans="1:24" x14ac:dyDescent="0.35">
      <c r="A22" s="600"/>
      <c r="B22" s="600"/>
      <c r="C22" s="600"/>
      <c r="D22" s="600"/>
      <c r="G22" s="600"/>
      <c r="H22" s="600"/>
      <c r="I22" s="600"/>
      <c r="J22" s="600"/>
      <c r="K22" s="600"/>
      <c r="L22" s="601"/>
      <c r="M22" s="601"/>
      <c r="N22" s="601"/>
      <c r="O22" s="601"/>
      <c r="P22" s="601"/>
      <c r="Q22" s="600"/>
      <c r="R22" s="600"/>
      <c r="S22" s="600"/>
      <c r="T22" s="600"/>
      <c r="U22" s="600"/>
      <c r="V22" s="600"/>
      <c r="W22" s="600"/>
      <c r="X22" s="600"/>
    </row>
    <row r="23" spans="1:24" x14ac:dyDescent="0.35">
      <c r="A23" s="600"/>
      <c r="B23" s="600"/>
      <c r="C23" s="600"/>
      <c r="D23" s="600"/>
      <c r="G23" s="600"/>
      <c r="H23" s="600"/>
      <c r="I23" s="600"/>
      <c r="J23" s="600"/>
      <c r="K23" s="600"/>
      <c r="L23" s="601"/>
      <c r="M23" s="601"/>
      <c r="N23" s="601"/>
      <c r="O23" s="601"/>
      <c r="P23" s="601"/>
      <c r="Q23" s="600"/>
      <c r="R23" s="600"/>
      <c r="S23" s="600"/>
      <c r="T23" s="600"/>
      <c r="U23" s="600"/>
      <c r="V23" s="600"/>
      <c r="W23" s="600"/>
      <c r="X23" s="600"/>
    </row>
    <row r="24" spans="1:24" x14ac:dyDescent="0.35">
      <c r="A24" s="600"/>
      <c r="B24" s="600"/>
      <c r="C24" s="600"/>
      <c r="D24" s="600"/>
      <c r="G24" s="600"/>
      <c r="H24" s="600"/>
      <c r="I24" s="600"/>
      <c r="J24" s="600"/>
      <c r="K24" s="600"/>
      <c r="L24" s="601"/>
      <c r="M24" s="601"/>
      <c r="N24" s="601"/>
      <c r="O24" s="601"/>
      <c r="P24" s="601"/>
      <c r="Q24" s="600"/>
      <c r="R24" s="600"/>
      <c r="S24" s="600"/>
      <c r="T24" s="600"/>
      <c r="U24" s="600"/>
      <c r="V24" s="600"/>
      <c r="W24" s="600"/>
      <c r="X24" s="600"/>
    </row>
    <row r="25" spans="1:24" x14ac:dyDescent="0.35">
      <c r="A25" s="600"/>
      <c r="B25" s="600"/>
      <c r="C25" s="600"/>
      <c r="D25" s="600"/>
      <c r="G25" s="600"/>
      <c r="H25" s="600"/>
      <c r="I25" s="600"/>
      <c r="J25" s="600"/>
      <c r="K25" s="600"/>
      <c r="L25" s="601"/>
      <c r="M25" s="601"/>
      <c r="N25" s="601"/>
      <c r="O25" s="601"/>
      <c r="P25" s="601"/>
      <c r="Q25" s="600"/>
      <c r="R25" s="600"/>
      <c r="S25" s="600"/>
      <c r="T25" s="600"/>
      <c r="U25" s="600"/>
      <c r="V25" s="600"/>
      <c r="W25" s="600"/>
      <c r="X25" s="600"/>
    </row>
    <row r="26" spans="1:24" x14ac:dyDescent="0.35">
      <c r="A26" s="600"/>
      <c r="B26" s="600"/>
      <c r="C26" s="600"/>
      <c r="D26" s="600"/>
      <c r="G26" s="600"/>
      <c r="H26" s="600"/>
      <c r="I26" s="600"/>
      <c r="J26" s="600"/>
      <c r="K26" s="600"/>
      <c r="L26" s="601"/>
      <c r="M26" s="601"/>
      <c r="N26" s="601"/>
      <c r="O26" s="601"/>
      <c r="P26" s="601"/>
      <c r="Q26" s="600"/>
      <c r="R26" s="600"/>
      <c r="S26" s="600"/>
      <c r="T26" s="600"/>
      <c r="U26" s="600"/>
      <c r="V26" s="600"/>
      <c r="W26" s="600"/>
      <c r="X26" s="600"/>
    </row>
    <row r="27" spans="1:24" x14ac:dyDescent="0.35">
      <c r="A27" s="600"/>
      <c r="B27" s="600"/>
      <c r="C27" s="600"/>
      <c r="D27" s="600"/>
      <c r="G27" s="600"/>
      <c r="H27" s="600"/>
      <c r="I27" s="600"/>
      <c r="J27" s="600"/>
      <c r="K27" s="600"/>
      <c r="L27" s="601"/>
      <c r="M27" s="601"/>
      <c r="N27" s="601"/>
      <c r="O27" s="601"/>
      <c r="P27" s="601"/>
      <c r="Q27" s="600"/>
      <c r="R27" s="600"/>
      <c r="S27" s="600"/>
      <c r="T27" s="600"/>
      <c r="U27" s="600"/>
      <c r="V27" s="600"/>
      <c r="W27" s="600"/>
      <c r="X27" s="600"/>
    </row>
    <row r="28" spans="1:24" x14ac:dyDescent="0.35">
      <c r="A28" s="600"/>
      <c r="B28" s="600"/>
      <c r="C28" s="600"/>
      <c r="D28" s="600"/>
      <c r="G28" s="600"/>
      <c r="H28" s="600"/>
      <c r="I28" s="600"/>
      <c r="J28" s="600"/>
      <c r="K28" s="600"/>
      <c r="L28" s="601"/>
      <c r="M28" s="601"/>
      <c r="N28" s="601"/>
      <c r="O28" s="601"/>
      <c r="P28" s="601"/>
      <c r="Q28" s="600"/>
      <c r="R28" s="600"/>
      <c r="S28" s="600"/>
      <c r="T28" s="600"/>
      <c r="U28" s="600"/>
      <c r="V28" s="600"/>
      <c r="W28" s="600"/>
      <c r="X28" s="600"/>
    </row>
    <row r="29" spans="1:24" x14ac:dyDescent="0.35">
      <c r="A29" s="600"/>
      <c r="B29" s="600"/>
      <c r="C29" s="600"/>
      <c r="D29" s="600"/>
      <c r="G29" s="600"/>
      <c r="H29" s="600"/>
      <c r="I29" s="600"/>
      <c r="J29" s="600"/>
      <c r="K29" s="600"/>
      <c r="L29" s="601"/>
      <c r="M29" s="601"/>
      <c r="N29" s="601"/>
      <c r="O29" s="601"/>
      <c r="P29" s="601"/>
      <c r="Q29" s="600"/>
      <c r="R29" s="600"/>
      <c r="S29" s="600"/>
      <c r="T29" s="600"/>
      <c r="U29" s="600"/>
      <c r="V29" s="600"/>
      <c r="W29" s="600"/>
      <c r="X29" s="600"/>
    </row>
    <row r="30" spans="1:24" x14ac:dyDescent="0.35">
      <c r="A30" s="600"/>
      <c r="B30" s="600"/>
      <c r="C30" s="600"/>
      <c r="D30" s="600"/>
      <c r="G30" s="600"/>
      <c r="H30" s="600"/>
      <c r="I30" s="600"/>
      <c r="J30" s="600"/>
      <c r="K30" s="600"/>
      <c r="L30" s="601"/>
      <c r="M30" s="601"/>
      <c r="N30" s="601"/>
      <c r="O30" s="601"/>
      <c r="P30" s="601"/>
      <c r="Q30" s="600"/>
      <c r="R30" s="600"/>
      <c r="S30" s="600"/>
      <c r="T30" s="600"/>
      <c r="U30" s="600"/>
      <c r="V30" s="600"/>
      <c r="W30" s="600"/>
      <c r="X30" s="600"/>
    </row>
    <row r="31" spans="1:24" x14ac:dyDescent="0.35">
      <c r="A31" s="600"/>
      <c r="B31" s="600"/>
      <c r="C31" s="600"/>
      <c r="D31" s="600"/>
      <c r="G31" s="600"/>
      <c r="H31" s="600"/>
      <c r="I31" s="600"/>
      <c r="J31" s="600"/>
      <c r="K31" s="600"/>
      <c r="L31" s="601"/>
      <c r="M31" s="601"/>
      <c r="N31" s="601"/>
      <c r="O31" s="601"/>
      <c r="P31" s="601"/>
      <c r="Q31" s="600"/>
      <c r="R31" s="600"/>
      <c r="S31" s="600"/>
      <c r="T31" s="600"/>
      <c r="U31" s="600"/>
      <c r="V31" s="600"/>
      <c r="W31" s="600"/>
      <c r="X31" s="600"/>
    </row>
    <row r="32" spans="1:24" x14ac:dyDescent="0.35">
      <c r="A32" s="600"/>
      <c r="B32" s="600"/>
      <c r="C32" s="600"/>
      <c r="D32" s="600"/>
      <c r="G32" s="600"/>
      <c r="H32" s="600"/>
      <c r="I32" s="600"/>
      <c r="J32" s="600"/>
      <c r="K32" s="600"/>
      <c r="L32" s="601"/>
      <c r="M32" s="601"/>
      <c r="N32" s="601"/>
      <c r="O32" s="601"/>
      <c r="P32" s="601"/>
      <c r="Q32" s="600"/>
      <c r="R32" s="600"/>
      <c r="S32" s="600"/>
      <c r="T32" s="600"/>
      <c r="U32" s="600"/>
      <c r="V32" s="600"/>
      <c r="W32" s="600"/>
      <c r="X32" s="600"/>
    </row>
    <row r="33" spans="1:24" x14ac:dyDescent="0.35">
      <c r="A33" s="600"/>
      <c r="B33" s="600"/>
      <c r="C33" s="600"/>
      <c r="D33" s="600"/>
      <c r="G33" s="600"/>
      <c r="H33" s="600"/>
      <c r="I33" s="600"/>
      <c r="J33" s="600"/>
      <c r="K33" s="600"/>
      <c r="L33" s="601"/>
      <c r="M33" s="601"/>
      <c r="N33" s="601"/>
      <c r="O33" s="601"/>
      <c r="P33" s="601"/>
      <c r="Q33" s="600"/>
      <c r="R33" s="600"/>
      <c r="S33" s="600"/>
      <c r="T33" s="600"/>
      <c r="U33" s="600"/>
      <c r="V33" s="600"/>
      <c r="W33" s="600"/>
      <c r="X33" s="600"/>
    </row>
    <row r="34" spans="1:24" x14ac:dyDescent="0.35">
      <c r="A34" s="600"/>
      <c r="B34" s="600"/>
      <c r="C34" s="600"/>
      <c r="D34" s="600"/>
      <c r="G34" s="600"/>
      <c r="H34" s="600"/>
      <c r="I34" s="600"/>
      <c r="J34" s="600"/>
      <c r="K34" s="600"/>
      <c r="L34" s="601"/>
      <c r="M34" s="601"/>
      <c r="N34" s="601"/>
      <c r="O34" s="601"/>
      <c r="P34" s="601"/>
      <c r="Q34" s="600"/>
      <c r="R34" s="600"/>
      <c r="S34" s="600"/>
      <c r="T34" s="600"/>
      <c r="U34" s="600"/>
      <c r="V34" s="600"/>
      <c r="W34" s="600"/>
      <c r="X34" s="600"/>
    </row>
    <row r="35" spans="1:24" x14ac:dyDescent="0.35">
      <c r="A35" s="600"/>
      <c r="B35" s="600"/>
      <c r="C35" s="600"/>
      <c r="D35" s="600"/>
      <c r="G35" s="600"/>
      <c r="H35" s="600"/>
      <c r="I35" s="600"/>
      <c r="J35" s="600"/>
      <c r="K35" s="600"/>
      <c r="L35" s="601"/>
      <c r="M35" s="601"/>
      <c r="N35" s="601"/>
      <c r="O35" s="601"/>
      <c r="P35" s="601"/>
      <c r="Q35" s="600"/>
      <c r="R35" s="600"/>
      <c r="S35" s="600"/>
      <c r="T35" s="600"/>
      <c r="U35" s="600"/>
      <c r="V35" s="600"/>
      <c r="W35" s="600"/>
      <c r="X35" s="600"/>
    </row>
    <row r="36" spans="1:24" x14ac:dyDescent="0.35">
      <c r="A36" s="600"/>
      <c r="B36" s="600"/>
      <c r="C36" s="600"/>
      <c r="D36" s="600"/>
      <c r="G36" s="600"/>
      <c r="H36" s="600"/>
      <c r="I36" s="600"/>
      <c r="J36" s="600"/>
      <c r="K36" s="600"/>
      <c r="L36" s="601"/>
      <c r="M36" s="601"/>
      <c r="N36" s="601"/>
      <c r="O36" s="601"/>
      <c r="P36" s="601"/>
      <c r="Q36" s="600"/>
      <c r="R36" s="600"/>
      <c r="S36" s="600"/>
      <c r="T36" s="600"/>
      <c r="U36" s="600"/>
      <c r="V36" s="600"/>
      <c r="W36" s="600"/>
      <c r="X36" s="600"/>
    </row>
    <row r="37" spans="1:24" x14ac:dyDescent="0.35">
      <c r="A37" s="600"/>
      <c r="B37" s="600"/>
      <c r="C37" s="600"/>
      <c r="D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8">
    <mergeCell ref="B18:C18"/>
    <mergeCell ref="B2:C2"/>
    <mergeCell ref="B6:C6"/>
    <mergeCell ref="E2:F2"/>
    <mergeCell ref="B3:C3"/>
    <mergeCell ref="B4:C4"/>
    <mergeCell ref="B11:C11"/>
    <mergeCell ref="B15:C15"/>
  </mergeCells>
  <pageMargins left="0.25" right="0.25" top="0.75" bottom="0.75" header="0.3" footer="0.3"/>
  <pageSetup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tabColor theme="6" tint="0.59999389629810485"/>
    <pageSetUpPr fitToPage="1"/>
  </sheetPr>
  <dimension ref="A1:X74"/>
  <sheetViews>
    <sheetView showGridLines="0" zoomScale="80" zoomScaleNormal="80" zoomScaleSheetLayoutView="100" workbookViewId="0">
      <selection sqref="A1:XFD1"/>
    </sheetView>
  </sheetViews>
  <sheetFormatPr defaultColWidth="9.08984375" defaultRowHeight="14.5" x14ac:dyDescent="0.35"/>
  <cols>
    <col min="1" max="1" width="5.54296875" style="22" customWidth="1"/>
    <col min="2" max="2" width="77.54296875" style="22" customWidth="1"/>
    <col min="3" max="3" width="15.90625" style="22" bestFit="1" customWidth="1"/>
    <col min="4" max="4" width="6.08984375" style="22" customWidth="1"/>
    <col min="5" max="5" width="15.90625" style="22" hidden="1" customWidth="1"/>
    <col min="6" max="6" width="12.90625" style="22" hidden="1" customWidth="1"/>
    <col min="7" max="16384" width="9.08984375" style="22"/>
  </cols>
  <sheetData>
    <row r="1" spans="1:24" x14ac:dyDescent="0.35">
      <c r="A1" s="86" t="s">
        <v>1092</v>
      </c>
    </row>
    <row r="2" spans="1:24" ht="21.75" customHeight="1" x14ac:dyDescent="0.45">
      <c r="B2" s="23" t="s">
        <v>80</v>
      </c>
      <c r="C2" s="24">
        <v>15</v>
      </c>
      <c r="D2" s="25"/>
      <c r="E2" s="25"/>
      <c r="F2" s="25"/>
      <c r="G2" s="646"/>
      <c r="H2" s="646"/>
      <c r="I2" s="600"/>
      <c r="J2" s="600"/>
      <c r="K2" s="600"/>
      <c r="L2" s="600"/>
      <c r="M2" s="600"/>
      <c r="N2" s="600"/>
      <c r="O2" s="600"/>
      <c r="P2" s="600"/>
      <c r="Q2" s="600"/>
      <c r="R2" s="600"/>
      <c r="S2" s="600"/>
      <c r="T2" s="600"/>
      <c r="U2" s="600"/>
      <c r="V2" s="600"/>
      <c r="W2" s="600"/>
      <c r="X2" s="600"/>
    </row>
    <row r="3" spans="1:24" ht="50.25" customHeight="1" x14ac:dyDescent="0.35">
      <c r="B3" s="933" t="s">
        <v>735</v>
      </c>
      <c r="C3" s="933"/>
      <c r="D3" s="25"/>
      <c r="E3" s="943" t="s">
        <v>261</v>
      </c>
      <c r="F3" s="943"/>
      <c r="G3" s="646"/>
      <c r="H3" s="646"/>
      <c r="I3" s="600"/>
      <c r="J3" s="600"/>
      <c r="K3" s="600"/>
      <c r="L3" s="600"/>
      <c r="M3" s="600"/>
      <c r="N3" s="600"/>
      <c r="O3" s="600"/>
      <c r="P3" s="600"/>
      <c r="Q3" s="600"/>
      <c r="R3" s="600"/>
      <c r="S3" s="600"/>
      <c r="T3" s="600"/>
      <c r="U3" s="600"/>
      <c r="V3" s="600"/>
      <c r="W3" s="600"/>
      <c r="X3" s="600"/>
    </row>
    <row r="4" spans="1:24" ht="50.25" customHeight="1" x14ac:dyDescent="0.35">
      <c r="B4" s="805" t="s">
        <v>999</v>
      </c>
      <c r="C4" s="805"/>
      <c r="D4" s="25"/>
      <c r="E4" s="27" t="s">
        <v>239</v>
      </c>
      <c r="F4" s="28">
        <v>0</v>
      </c>
      <c r="G4" s="646"/>
      <c r="H4" s="646"/>
      <c r="I4" s="600"/>
      <c r="J4" s="600"/>
      <c r="K4" s="600"/>
      <c r="L4" s="600"/>
      <c r="M4" s="600"/>
      <c r="N4" s="600"/>
      <c r="O4" s="600"/>
      <c r="P4" s="600"/>
      <c r="Q4" s="600"/>
      <c r="R4" s="600"/>
      <c r="S4" s="600"/>
      <c r="T4" s="600"/>
      <c r="U4" s="600"/>
      <c r="V4" s="600"/>
      <c r="W4" s="600"/>
      <c r="X4" s="600"/>
    </row>
    <row r="5" spans="1:24" ht="30.75" customHeight="1" x14ac:dyDescent="0.35">
      <c r="B5" s="804" t="s">
        <v>1032</v>
      </c>
      <c r="C5" s="804"/>
      <c r="E5" s="27" t="s">
        <v>238</v>
      </c>
      <c r="F5" s="28">
        <v>0.02</v>
      </c>
      <c r="G5" s="600"/>
      <c r="H5" s="600"/>
      <c r="I5" s="600"/>
      <c r="J5" s="603"/>
      <c r="K5" s="603"/>
      <c r="L5" s="603"/>
      <c r="M5" s="603"/>
      <c r="N5" s="615"/>
      <c r="O5" s="601"/>
      <c r="P5" s="600"/>
      <c r="Q5" s="600"/>
      <c r="R5" s="600"/>
      <c r="S5" s="600"/>
      <c r="T5" s="600"/>
      <c r="U5" s="600"/>
      <c r="V5" s="600"/>
      <c r="W5" s="600"/>
      <c r="X5" s="600"/>
    </row>
    <row r="6" spans="1:24" ht="15" thickBot="1" x14ac:dyDescent="0.4">
      <c r="E6" s="27" t="s">
        <v>133</v>
      </c>
      <c r="F6" s="28">
        <v>0.05</v>
      </c>
      <c r="G6" s="600"/>
      <c r="H6" s="600"/>
      <c r="I6" s="600"/>
      <c r="J6" s="600"/>
      <c r="K6" s="600"/>
      <c r="L6" s="600"/>
      <c r="M6" s="600"/>
      <c r="N6" s="601"/>
      <c r="O6" s="601"/>
      <c r="P6" s="600"/>
      <c r="Q6" s="600"/>
      <c r="R6" s="600"/>
      <c r="S6" s="600"/>
      <c r="T6" s="600"/>
      <c r="U6" s="600"/>
      <c r="V6" s="600"/>
      <c r="W6" s="600"/>
      <c r="X6" s="600"/>
    </row>
    <row r="7" spans="1:24" x14ac:dyDescent="0.35">
      <c r="B7" s="929" t="s">
        <v>256</v>
      </c>
      <c r="C7" s="930"/>
      <c r="E7" s="27" t="s">
        <v>613</v>
      </c>
      <c r="F7" s="28">
        <v>0.08</v>
      </c>
      <c r="G7" s="600"/>
      <c r="H7" s="600"/>
      <c r="I7" s="600"/>
      <c r="J7" s="600"/>
      <c r="K7" s="600"/>
      <c r="L7" s="600"/>
      <c r="M7" s="600"/>
      <c r="N7" s="601"/>
      <c r="O7" s="601"/>
      <c r="P7" s="600"/>
      <c r="Q7" s="600"/>
      <c r="R7" s="600"/>
      <c r="S7" s="600"/>
      <c r="T7" s="600"/>
      <c r="U7" s="600"/>
      <c r="V7" s="600"/>
      <c r="W7" s="600"/>
      <c r="X7" s="600"/>
    </row>
    <row r="8" spans="1:24" x14ac:dyDescent="0.35">
      <c r="B8" s="29" t="s">
        <v>84</v>
      </c>
      <c r="C8" s="505">
        <f>'B15. FARM'!E38</f>
        <v>0</v>
      </c>
      <c r="E8" s="27" t="s">
        <v>705</v>
      </c>
      <c r="F8" s="28">
        <v>0.1</v>
      </c>
      <c r="G8" s="600"/>
      <c r="H8" s="600"/>
      <c r="I8" s="600"/>
      <c r="J8" s="600"/>
      <c r="K8" s="600"/>
      <c r="L8" s="600"/>
      <c r="M8" s="600"/>
      <c r="N8" s="601"/>
      <c r="O8" s="601"/>
      <c r="P8" s="600"/>
      <c r="Q8" s="600"/>
      <c r="R8" s="600"/>
      <c r="S8" s="600"/>
      <c r="T8" s="600"/>
      <c r="U8" s="600"/>
      <c r="V8" s="600"/>
      <c r="W8" s="600"/>
      <c r="X8" s="600"/>
    </row>
    <row r="9" spans="1:24" ht="15" thickBot="1" x14ac:dyDescent="0.4">
      <c r="B9" s="35" t="s">
        <v>934</v>
      </c>
      <c r="C9" s="102">
        <v>20000000</v>
      </c>
      <c r="G9" s="600"/>
      <c r="H9" s="600"/>
      <c r="I9" s="600"/>
      <c r="J9" s="600"/>
      <c r="K9" s="600"/>
      <c r="L9" s="600"/>
      <c r="M9" s="600"/>
      <c r="N9" s="601"/>
      <c r="O9" s="601"/>
      <c r="P9" s="600"/>
      <c r="Q9" s="600"/>
      <c r="R9" s="600"/>
      <c r="S9" s="600"/>
      <c r="T9" s="600"/>
      <c r="U9" s="600"/>
      <c r="V9" s="600"/>
      <c r="W9" s="600"/>
      <c r="X9" s="600"/>
    </row>
    <row r="10" spans="1:24" ht="15" thickBot="1" x14ac:dyDescent="0.4">
      <c r="C10" s="36"/>
      <c r="G10" s="600"/>
      <c r="H10" s="600"/>
      <c r="I10" s="600"/>
      <c r="J10" s="600"/>
      <c r="K10" s="600"/>
      <c r="L10" s="600"/>
      <c r="M10" s="600"/>
      <c r="N10" s="601"/>
      <c r="O10" s="601"/>
      <c r="P10" s="600"/>
      <c r="Q10" s="600"/>
      <c r="R10" s="600"/>
      <c r="S10" s="600"/>
      <c r="T10" s="600"/>
      <c r="U10" s="600"/>
      <c r="V10" s="600"/>
      <c r="W10" s="600"/>
      <c r="X10" s="600"/>
    </row>
    <row r="11" spans="1:24" ht="13.5" customHeight="1" x14ac:dyDescent="0.35">
      <c r="B11" s="935" t="s">
        <v>257</v>
      </c>
      <c r="C11" s="936"/>
      <c r="G11" s="600"/>
      <c r="H11" s="600"/>
      <c r="I11" s="600"/>
      <c r="J11" s="600"/>
      <c r="K11" s="600"/>
      <c r="L11" s="600"/>
      <c r="M11" s="600"/>
      <c r="N11" s="601"/>
      <c r="O11" s="601"/>
      <c r="P11" s="600"/>
      <c r="Q11" s="600"/>
      <c r="R11" s="600"/>
      <c r="S11" s="600"/>
      <c r="T11" s="600"/>
      <c r="U11" s="600"/>
      <c r="V11" s="600"/>
      <c r="W11" s="600"/>
      <c r="X11" s="600"/>
    </row>
    <row r="12" spans="1:24" ht="15" thickBot="1" x14ac:dyDescent="0.4">
      <c r="B12" s="35" t="s">
        <v>104</v>
      </c>
      <c r="C12" s="535">
        <f>(IF(C8&lt;50,F4,IF(C8&lt;75,F5,IF(C8&lt;100,F6,IF(C8&lt;200,F7,IF(C8&gt;199,F8,""))))))</f>
        <v>0</v>
      </c>
      <c r="G12" s="600"/>
      <c r="H12" s="600"/>
      <c r="I12" s="600"/>
      <c r="J12" s="600"/>
      <c r="K12" s="600"/>
      <c r="L12" s="600"/>
      <c r="M12" s="600"/>
      <c r="N12" s="601"/>
      <c r="O12" s="601"/>
      <c r="P12" s="600"/>
      <c r="Q12" s="600"/>
      <c r="R12" s="600"/>
      <c r="S12" s="600"/>
      <c r="T12" s="600"/>
      <c r="U12" s="600"/>
      <c r="V12" s="600"/>
      <c r="W12" s="600"/>
      <c r="X12" s="600"/>
    </row>
    <row r="13" spans="1:24" ht="15" thickBot="1" x14ac:dyDescent="0.4">
      <c r="B13" s="29"/>
      <c r="C13" s="225"/>
      <c r="G13" s="600"/>
      <c r="H13" s="600"/>
      <c r="I13" s="600"/>
      <c r="J13" s="600"/>
      <c r="K13" s="600"/>
      <c r="L13" s="600"/>
      <c r="M13" s="600"/>
      <c r="N13" s="601"/>
      <c r="O13" s="601"/>
      <c r="P13" s="600"/>
      <c r="Q13" s="600"/>
      <c r="R13" s="600"/>
      <c r="S13" s="600"/>
      <c r="T13" s="600"/>
      <c r="U13" s="600"/>
      <c r="V13" s="600"/>
      <c r="W13" s="600"/>
      <c r="X13" s="600"/>
    </row>
    <row r="14" spans="1:24" x14ac:dyDescent="0.35">
      <c r="B14" s="935" t="s">
        <v>258</v>
      </c>
      <c r="C14" s="936"/>
      <c r="G14" s="600"/>
      <c r="H14" s="600"/>
      <c r="I14" s="600"/>
      <c r="J14" s="600"/>
      <c r="K14" s="600"/>
      <c r="L14" s="600"/>
      <c r="M14" s="600"/>
      <c r="N14" s="601"/>
      <c r="O14" s="601"/>
      <c r="P14" s="600"/>
      <c r="Q14" s="600"/>
      <c r="R14" s="600"/>
      <c r="S14" s="600"/>
      <c r="T14" s="600"/>
      <c r="U14" s="600"/>
      <c r="V14" s="600"/>
      <c r="W14" s="600"/>
      <c r="X14" s="600"/>
    </row>
    <row r="15" spans="1:24" ht="15" thickBot="1" x14ac:dyDescent="0.4">
      <c r="B15" s="40" t="s">
        <v>936</v>
      </c>
      <c r="C15" s="507">
        <f>C12*C9</f>
        <v>0</v>
      </c>
      <c r="G15" s="600"/>
      <c r="H15" s="600"/>
      <c r="I15" s="600"/>
      <c r="J15" s="600"/>
      <c r="K15" s="600"/>
      <c r="L15" s="600"/>
      <c r="M15" s="600"/>
      <c r="N15" s="601"/>
      <c r="O15" s="601"/>
      <c r="P15" s="600"/>
      <c r="Q15" s="600"/>
      <c r="R15" s="600"/>
      <c r="S15" s="600"/>
      <c r="T15" s="600"/>
      <c r="U15" s="600"/>
      <c r="V15" s="600"/>
      <c r="W15" s="600"/>
      <c r="X15" s="600"/>
    </row>
    <row r="16" spans="1:24" x14ac:dyDescent="0.35">
      <c r="G16" s="600"/>
      <c r="H16" s="600"/>
      <c r="I16" s="600"/>
      <c r="J16" s="600"/>
      <c r="K16" s="600"/>
      <c r="L16" s="600"/>
      <c r="M16" s="600"/>
      <c r="N16" s="601"/>
      <c r="O16" s="601"/>
      <c r="P16" s="600"/>
      <c r="Q16" s="600"/>
      <c r="R16" s="600"/>
      <c r="S16" s="600"/>
      <c r="T16" s="600"/>
      <c r="U16" s="600"/>
      <c r="V16" s="600"/>
      <c r="W16" s="600"/>
      <c r="X16" s="600"/>
    </row>
    <row r="17" spans="1:24" x14ac:dyDescent="0.35">
      <c r="B17" s="934" t="s">
        <v>935</v>
      </c>
      <c r="C17" s="934"/>
      <c r="G17" s="600"/>
      <c r="H17" s="600"/>
      <c r="I17" s="600"/>
      <c r="J17" s="600"/>
      <c r="K17" s="600"/>
      <c r="L17" s="600"/>
      <c r="M17" s="600"/>
      <c r="N17" s="601"/>
      <c r="O17" s="601"/>
      <c r="P17" s="600"/>
      <c r="Q17" s="600"/>
      <c r="R17" s="600"/>
      <c r="S17" s="600"/>
      <c r="T17" s="600"/>
      <c r="U17" s="600"/>
      <c r="V17" s="600"/>
      <c r="W17" s="600"/>
      <c r="X17" s="600"/>
    </row>
    <row r="18" spans="1:24" x14ac:dyDescent="0.35">
      <c r="G18" s="600"/>
      <c r="H18" s="600"/>
      <c r="I18" s="600"/>
      <c r="J18" s="600"/>
      <c r="K18" s="600"/>
      <c r="L18" s="600"/>
      <c r="M18" s="600"/>
      <c r="N18" s="601"/>
      <c r="O18" s="601"/>
      <c r="P18" s="600"/>
      <c r="Q18" s="600"/>
      <c r="R18" s="600"/>
      <c r="S18" s="600"/>
      <c r="T18" s="600"/>
      <c r="U18" s="600"/>
      <c r="V18" s="600"/>
      <c r="W18" s="600"/>
      <c r="X18" s="600"/>
    </row>
    <row r="19" spans="1:24" x14ac:dyDescent="0.35">
      <c r="A19" s="600"/>
      <c r="B19" s="600"/>
      <c r="C19" s="600"/>
      <c r="D19" s="600"/>
      <c r="G19" s="600"/>
      <c r="H19" s="600"/>
      <c r="I19" s="600"/>
      <c r="J19" s="600"/>
      <c r="K19" s="600"/>
      <c r="L19" s="600"/>
      <c r="M19" s="600"/>
      <c r="N19" s="601"/>
      <c r="O19" s="601"/>
      <c r="P19" s="600"/>
      <c r="Q19" s="600"/>
      <c r="R19" s="600"/>
      <c r="S19" s="600"/>
      <c r="T19" s="600"/>
      <c r="U19" s="600"/>
      <c r="V19" s="600"/>
      <c r="W19" s="600"/>
      <c r="X19" s="600"/>
    </row>
    <row r="20" spans="1:24" x14ac:dyDescent="0.35">
      <c r="A20" s="600"/>
      <c r="B20" s="600"/>
      <c r="C20" s="600"/>
      <c r="D20" s="600"/>
      <c r="G20" s="600"/>
      <c r="H20" s="600"/>
      <c r="I20" s="600"/>
      <c r="J20" s="600"/>
      <c r="K20" s="600"/>
      <c r="L20" s="600"/>
      <c r="M20" s="600"/>
      <c r="N20" s="601"/>
      <c r="O20" s="601"/>
      <c r="P20" s="600"/>
      <c r="Q20" s="600"/>
      <c r="R20" s="600"/>
      <c r="S20" s="600"/>
      <c r="T20" s="600"/>
      <c r="U20" s="600"/>
      <c r="V20" s="600"/>
      <c r="W20" s="600"/>
      <c r="X20" s="600"/>
    </row>
    <row r="21" spans="1:24" x14ac:dyDescent="0.35">
      <c r="A21" s="600"/>
      <c r="B21" s="600"/>
      <c r="C21" s="600"/>
      <c r="D21" s="600"/>
      <c r="G21" s="600"/>
      <c r="H21" s="600"/>
      <c r="I21" s="600"/>
      <c r="J21" s="600"/>
      <c r="K21" s="600"/>
      <c r="L21" s="600"/>
      <c r="M21" s="600"/>
      <c r="N21" s="601"/>
      <c r="O21" s="601"/>
      <c r="P21" s="600"/>
      <c r="Q21" s="600"/>
      <c r="R21" s="600"/>
      <c r="S21" s="600"/>
      <c r="T21" s="600"/>
      <c r="U21" s="600"/>
      <c r="V21" s="600"/>
      <c r="W21" s="600"/>
      <c r="X21" s="600"/>
    </row>
    <row r="22" spans="1:24" x14ac:dyDescent="0.35">
      <c r="A22" s="600"/>
      <c r="B22" s="600"/>
      <c r="C22" s="600"/>
      <c r="D22" s="600"/>
      <c r="G22" s="600"/>
      <c r="H22" s="600"/>
      <c r="I22" s="600"/>
      <c r="J22" s="600"/>
      <c r="K22" s="600"/>
      <c r="L22" s="600"/>
      <c r="M22" s="600"/>
      <c r="N22" s="601"/>
      <c r="O22" s="601"/>
      <c r="P22" s="600"/>
      <c r="Q22" s="600"/>
      <c r="R22" s="600"/>
      <c r="S22" s="600"/>
      <c r="T22" s="600"/>
      <c r="U22" s="600"/>
      <c r="V22" s="600"/>
      <c r="W22" s="600"/>
      <c r="X22" s="600"/>
    </row>
    <row r="23" spans="1:24" x14ac:dyDescent="0.35">
      <c r="A23" s="600"/>
      <c r="B23" s="600"/>
      <c r="C23" s="600"/>
      <c r="D23" s="600"/>
      <c r="G23" s="600"/>
      <c r="H23" s="600"/>
      <c r="I23" s="600"/>
      <c r="J23" s="600"/>
      <c r="K23" s="600"/>
      <c r="L23" s="600"/>
      <c r="M23" s="600"/>
      <c r="N23" s="601"/>
      <c r="O23" s="601"/>
      <c r="P23" s="600"/>
      <c r="Q23" s="600"/>
      <c r="R23" s="600"/>
      <c r="S23" s="600"/>
      <c r="T23" s="600"/>
      <c r="U23" s="600"/>
      <c r="V23" s="600"/>
      <c r="W23" s="600"/>
      <c r="X23" s="600"/>
    </row>
    <row r="24" spans="1:24" x14ac:dyDescent="0.35">
      <c r="A24" s="600"/>
      <c r="B24" s="600"/>
      <c r="C24" s="600"/>
      <c r="D24" s="600"/>
      <c r="G24" s="600"/>
      <c r="H24" s="600"/>
      <c r="I24" s="600"/>
      <c r="J24" s="600"/>
      <c r="K24" s="600"/>
      <c r="L24" s="600"/>
      <c r="M24" s="600"/>
      <c r="N24" s="601"/>
      <c r="O24" s="601"/>
      <c r="P24" s="600"/>
      <c r="Q24" s="600"/>
      <c r="R24" s="600"/>
      <c r="S24" s="600"/>
      <c r="T24" s="600"/>
      <c r="U24" s="600"/>
      <c r="V24" s="600"/>
      <c r="W24" s="600"/>
      <c r="X24" s="600"/>
    </row>
    <row r="25" spans="1:24" x14ac:dyDescent="0.35">
      <c r="A25" s="600"/>
      <c r="B25" s="600"/>
      <c r="C25" s="600"/>
      <c r="D25" s="600"/>
      <c r="G25" s="600"/>
      <c r="H25" s="600"/>
      <c r="I25" s="600"/>
      <c r="J25" s="600"/>
      <c r="K25" s="600"/>
      <c r="L25" s="600"/>
      <c r="M25" s="600"/>
      <c r="N25" s="601"/>
      <c r="O25" s="601"/>
      <c r="P25" s="600"/>
      <c r="Q25" s="600"/>
      <c r="R25" s="600"/>
      <c r="S25" s="600"/>
      <c r="T25" s="600"/>
      <c r="U25" s="600"/>
      <c r="V25" s="600"/>
      <c r="W25" s="600"/>
      <c r="X25" s="600"/>
    </row>
    <row r="26" spans="1:24" x14ac:dyDescent="0.35">
      <c r="A26" s="600"/>
      <c r="B26" s="600"/>
      <c r="C26" s="600"/>
      <c r="D26" s="600"/>
      <c r="G26" s="600"/>
      <c r="H26" s="600"/>
      <c r="I26" s="600"/>
      <c r="J26" s="600"/>
      <c r="K26" s="600"/>
      <c r="L26" s="600"/>
      <c r="M26" s="600"/>
      <c r="N26" s="601"/>
      <c r="O26" s="601"/>
      <c r="P26" s="600"/>
      <c r="Q26" s="600"/>
      <c r="R26" s="600"/>
      <c r="S26" s="600"/>
      <c r="T26" s="600"/>
      <c r="U26" s="600"/>
      <c r="V26" s="600"/>
      <c r="W26" s="600"/>
      <c r="X26" s="600"/>
    </row>
    <row r="27" spans="1:24" x14ac:dyDescent="0.35">
      <c r="A27" s="600"/>
      <c r="B27" s="600"/>
      <c r="C27" s="600"/>
      <c r="D27" s="600"/>
      <c r="G27" s="600"/>
      <c r="H27" s="600"/>
      <c r="I27" s="600"/>
      <c r="J27" s="600"/>
      <c r="K27" s="600"/>
      <c r="L27" s="600"/>
      <c r="M27" s="600"/>
      <c r="N27" s="601"/>
      <c r="O27" s="601"/>
      <c r="P27" s="600"/>
      <c r="Q27" s="600"/>
      <c r="R27" s="600"/>
      <c r="S27" s="600"/>
      <c r="T27" s="600"/>
      <c r="U27" s="600"/>
      <c r="V27" s="600"/>
      <c r="W27" s="600"/>
      <c r="X27" s="600"/>
    </row>
    <row r="28" spans="1:24" x14ac:dyDescent="0.35">
      <c r="A28" s="600"/>
      <c r="B28" s="600"/>
      <c r="C28" s="600"/>
      <c r="D28" s="600"/>
      <c r="G28" s="600"/>
      <c r="H28" s="600"/>
      <c r="I28" s="600"/>
      <c r="J28" s="600"/>
      <c r="K28" s="600"/>
      <c r="L28" s="600"/>
      <c r="M28" s="600"/>
      <c r="N28" s="601"/>
      <c r="O28" s="601"/>
      <c r="P28" s="600"/>
      <c r="Q28" s="600"/>
      <c r="R28" s="600"/>
      <c r="S28" s="600"/>
      <c r="T28" s="600"/>
      <c r="U28" s="600"/>
      <c r="V28" s="600"/>
      <c r="W28" s="600"/>
      <c r="X28" s="600"/>
    </row>
    <row r="29" spans="1:24" x14ac:dyDescent="0.35">
      <c r="A29" s="600"/>
      <c r="B29" s="600"/>
      <c r="C29" s="600"/>
      <c r="D29" s="600"/>
      <c r="G29" s="600"/>
      <c r="H29" s="600"/>
      <c r="I29" s="600"/>
      <c r="J29" s="600"/>
      <c r="K29" s="600"/>
      <c r="L29" s="600"/>
      <c r="M29" s="600"/>
      <c r="N29" s="601"/>
      <c r="O29" s="601"/>
      <c r="P29" s="600"/>
      <c r="Q29" s="600"/>
      <c r="R29" s="600"/>
      <c r="S29" s="600"/>
      <c r="T29" s="600"/>
      <c r="U29" s="600"/>
      <c r="V29" s="600"/>
      <c r="W29" s="600"/>
      <c r="X29" s="600"/>
    </row>
    <row r="30" spans="1:24" x14ac:dyDescent="0.35">
      <c r="A30" s="600"/>
      <c r="B30" s="600"/>
      <c r="C30" s="600"/>
      <c r="D30" s="600"/>
      <c r="G30" s="600"/>
      <c r="H30" s="600"/>
      <c r="I30" s="600"/>
      <c r="J30" s="600"/>
      <c r="K30" s="600"/>
      <c r="L30" s="600"/>
      <c r="M30" s="600"/>
      <c r="N30" s="601"/>
      <c r="O30" s="601"/>
      <c r="P30" s="600"/>
      <c r="Q30" s="600"/>
      <c r="R30" s="600"/>
      <c r="S30" s="600"/>
      <c r="T30" s="600"/>
      <c r="U30" s="600"/>
      <c r="V30" s="600"/>
      <c r="W30" s="600"/>
      <c r="X30" s="600"/>
    </row>
    <row r="31" spans="1:24" x14ac:dyDescent="0.35">
      <c r="A31" s="600"/>
      <c r="B31" s="600"/>
      <c r="C31" s="600"/>
      <c r="D31" s="600"/>
      <c r="G31" s="600"/>
      <c r="H31" s="600"/>
      <c r="I31" s="600"/>
      <c r="J31" s="600"/>
      <c r="K31" s="600"/>
      <c r="L31" s="600"/>
      <c r="M31" s="600"/>
      <c r="N31" s="601"/>
      <c r="O31" s="601"/>
      <c r="P31" s="600"/>
      <c r="Q31" s="600"/>
      <c r="R31" s="600"/>
      <c r="S31" s="600"/>
      <c r="T31" s="600"/>
      <c r="U31" s="600"/>
      <c r="V31" s="600"/>
      <c r="W31" s="600"/>
      <c r="X31" s="600"/>
    </row>
    <row r="32" spans="1:24" x14ac:dyDescent="0.35">
      <c r="A32" s="600"/>
      <c r="B32" s="600"/>
      <c r="C32" s="600"/>
      <c r="D32" s="600"/>
      <c r="G32" s="600"/>
      <c r="H32" s="600"/>
      <c r="I32" s="600"/>
      <c r="J32" s="600"/>
      <c r="K32" s="600"/>
      <c r="L32" s="600"/>
      <c r="M32" s="600"/>
      <c r="N32" s="601"/>
      <c r="O32" s="601"/>
      <c r="P32" s="600"/>
      <c r="Q32" s="600"/>
      <c r="R32" s="600"/>
      <c r="S32" s="600"/>
      <c r="T32" s="600"/>
      <c r="U32" s="600"/>
      <c r="V32" s="600"/>
      <c r="W32" s="600"/>
      <c r="X32" s="600"/>
    </row>
    <row r="33" spans="1:24" x14ac:dyDescent="0.35">
      <c r="A33" s="600"/>
      <c r="B33" s="600"/>
      <c r="C33" s="600"/>
      <c r="D33" s="600"/>
      <c r="G33" s="600"/>
      <c r="H33" s="600"/>
      <c r="I33" s="600"/>
      <c r="J33" s="600"/>
      <c r="K33" s="600"/>
      <c r="L33" s="600"/>
      <c r="M33" s="600"/>
      <c r="N33" s="601"/>
      <c r="O33" s="601"/>
      <c r="P33" s="600"/>
      <c r="Q33" s="600"/>
      <c r="R33" s="600"/>
      <c r="S33" s="600"/>
      <c r="T33" s="600"/>
      <c r="U33" s="600"/>
      <c r="V33" s="600"/>
      <c r="W33" s="600"/>
      <c r="X33" s="600"/>
    </row>
    <row r="34" spans="1:24" x14ac:dyDescent="0.35">
      <c r="A34" s="600"/>
      <c r="B34" s="600"/>
      <c r="C34" s="600"/>
      <c r="D34" s="600"/>
      <c r="G34" s="600"/>
      <c r="H34" s="600"/>
      <c r="I34" s="600"/>
      <c r="J34" s="600"/>
      <c r="K34" s="600"/>
      <c r="L34" s="600"/>
      <c r="M34" s="600"/>
      <c r="N34" s="601"/>
      <c r="O34" s="601"/>
      <c r="P34" s="600"/>
      <c r="Q34" s="600"/>
      <c r="R34" s="600"/>
      <c r="S34" s="600"/>
      <c r="T34" s="600"/>
      <c r="U34" s="600"/>
      <c r="V34" s="600"/>
      <c r="W34" s="600"/>
      <c r="X34" s="600"/>
    </row>
    <row r="35" spans="1:24" x14ac:dyDescent="0.35">
      <c r="A35" s="600"/>
      <c r="B35" s="600"/>
      <c r="C35" s="600"/>
      <c r="D35" s="600"/>
      <c r="G35" s="600"/>
      <c r="H35" s="600"/>
      <c r="I35" s="600"/>
      <c r="J35" s="600"/>
      <c r="K35" s="600"/>
      <c r="L35" s="600"/>
      <c r="M35" s="600"/>
      <c r="N35" s="601"/>
      <c r="O35" s="601"/>
      <c r="P35" s="600"/>
      <c r="Q35" s="600"/>
      <c r="R35" s="600"/>
      <c r="S35" s="600"/>
      <c r="T35" s="600"/>
      <c r="U35" s="600"/>
      <c r="V35" s="600"/>
      <c r="W35" s="600"/>
      <c r="X35" s="600"/>
    </row>
    <row r="36" spans="1:24" x14ac:dyDescent="0.35">
      <c r="A36" s="600"/>
      <c r="B36" s="600"/>
      <c r="C36" s="600"/>
      <c r="D36" s="600"/>
      <c r="G36" s="600"/>
      <c r="H36" s="600"/>
      <c r="I36" s="600"/>
      <c r="J36" s="600"/>
      <c r="K36" s="600"/>
      <c r="L36" s="600"/>
      <c r="M36" s="600"/>
      <c r="N36" s="601"/>
      <c r="O36" s="601"/>
      <c r="P36" s="600"/>
      <c r="Q36" s="600"/>
      <c r="R36" s="600"/>
      <c r="S36" s="600"/>
      <c r="T36" s="600"/>
      <c r="U36" s="600"/>
      <c r="V36" s="600"/>
      <c r="W36" s="600"/>
      <c r="X36" s="600"/>
    </row>
    <row r="37" spans="1:24" x14ac:dyDescent="0.35">
      <c r="A37" s="600"/>
      <c r="B37" s="600"/>
      <c r="C37" s="600"/>
      <c r="D37" s="600"/>
      <c r="G37" s="600"/>
      <c r="H37" s="600"/>
      <c r="I37" s="600"/>
      <c r="J37" s="600"/>
      <c r="K37" s="600"/>
      <c r="L37" s="600"/>
      <c r="M37" s="600"/>
      <c r="N37" s="601"/>
      <c r="O37" s="601"/>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row r="74" spans="1:24" x14ac:dyDescent="0.35">
      <c r="A74" s="600"/>
      <c r="B74" s="600"/>
      <c r="C74" s="600"/>
      <c r="D74" s="600"/>
      <c r="G74" s="600"/>
      <c r="H74" s="600"/>
      <c r="I74" s="600"/>
      <c r="J74" s="600"/>
      <c r="K74" s="600"/>
      <c r="L74" s="600"/>
      <c r="M74" s="600"/>
      <c r="N74" s="600"/>
      <c r="O74" s="600"/>
      <c r="P74" s="600"/>
      <c r="Q74" s="600"/>
      <c r="R74" s="600"/>
      <c r="S74" s="600"/>
      <c r="T74" s="600"/>
      <c r="U74" s="600"/>
      <c r="V74" s="600"/>
      <c r="W74" s="600"/>
      <c r="X74" s="600"/>
    </row>
  </sheetData>
  <mergeCells count="8">
    <mergeCell ref="B7:C7"/>
    <mergeCell ref="B3:C3"/>
    <mergeCell ref="E3:F3"/>
    <mergeCell ref="B4:C4"/>
    <mergeCell ref="B17:C17"/>
    <mergeCell ref="B5:C5"/>
    <mergeCell ref="B11:C11"/>
    <mergeCell ref="B14:C14"/>
  </mergeCells>
  <pageMargins left="0.25" right="0.25" top="0.75" bottom="0.75" header="0.3" footer="0.3"/>
  <pageSetup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tabColor theme="6" tint="0.59999389629810485"/>
    <pageSetUpPr fitToPage="1"/>
  </sheetPr>
  <dimension ref="A1:X73"/>
  <sheetViews>
    <sheetView showGridLines="0" zoomScale="80" zoomScaleNormal="80" zoomScaleSheetLayoutView="100" workbookViewId="0">
      <selection activeCell="H22" sqref="H22"/>
    </sheetView>
  </sheetViews>
  <sheetFormatPr defaultColWidth="9.08984375" defaultRowHeight="14.5" x14ac:dyDescent="0.35"/>
  <cols>
    <col min="1" max="1" width="7.36328125" style="22" customWidth="1"/>
    <col min="2" max="2" width="77.54296875" style="22" customWidth="1"/>
    <col min="3" max="3" width="15.90625" style="22" bestFit="1" customWidth="1"/>
    <col min="4" max="4" width="3.90625" style="22" customWidth="1"/>
    <col min="5" max="5" width="16.453125" style="22" hidden="1" customWidth="1"/>
    <col min="6" max="6" width="0" style="22" hidden="1" customWidth="1"/>
    <col min="7" max="7" width="9.08984375" style="22"/>
    <col min="8" max="8" width="17.36328125" style="22" bestFit="1" customWidth="1"/>
    <col min="9" max="16384" width="9.08984375" style="22"/>
  </cols>
  <sheetData>
    <row r="1" spans="2:24" ht="21.75" customHeight="1" x14ac:dyDescent="0.45">
      <c r="B1" s="23" t="s">
        <v>80</v>
      </c>
      <c r="C1" s="24">
        <v>16</v>
      </c>
      <c r="D1" s="25"/>
      <c r="E1" s="25"/>
      <c r="F1" s="25"/>
      <c r="G1" s="646"/>
      <c r="H1" s="646"/>
      <c r="I1" s="600"/>
      <c r="J1" s="600"/>
      <c r="K1" s="600"/>
      <c r="L1" s="600"/>
      <c r="M1" s="600"/>
      <c r="N1" s="600"/>
      <c r="O1" s="600"/>
      <c r="P1" s="600"/>
      <c r="Q1" s="600"/>
      <c r="R1" s="600"/>
      <c r="S1" s="600"/>
      <c r="T1" s="600"/>
      <c r="U1" s="600"/>
      <c r="V1" s="600"/>
      <c r="W1" s="600"/>
      <c r="X1" s="600"/>
    </row>
    <row r="2" spans="2:24" ht="49.5" customHeight="1" x14ac:dyDescent="0.35">
      <c r="B2" s="928" t="s">
        <v>473</v>
      </c>
      <c r="C2" s="928"/>
      <c r="D2" s="25"/>
      <c r="E2" s="943" t="s">
        <v>261</v>
      </c>
      <c r="F2" s="943"/>
      <c r="G2" s="646"/>
      <c r="H2" s="646"/>
      <c r="I2" s="600"/>
      <c r="J2" s="600"/>
      <c r="K2" s="600"/>
      <c r="L2" s="600"/>
      <c r="M2" s="600"/>
      <c r="N2" s="600"/>
      <c r="O2" s="600"/>
      <c r="P2" s="600"/>
      <c r="Q2" s="600"/>
      <c r="R2" s="600"/>
      <c r="S2" s="600"/>
      <c r="T2" s="600"/>
      <c r="U2" s="600"/>
      <c r="V2" s="600"/>
      <c r="W2" s="600"/>
      <c r="X2" s="600"/>
    </row>
    <row r="3" spans="2:24" ht="48.75" customHeight="1" x14ac:dyDescent="0.35">
      <c r="B3" s="805" t="s">
        <v>999</v>
      </c>
      <c r="C3" s="805"/>
      <c r="D3" s="25"/>
      <c r="E3" s="27" t="s">
        <v>239</v>
      </c>
      <c r="F3" s="28">
        <v>0</v>
      </c>
      <c r="G3" s="646"/>
      <c r="H3" s="646"/>
      <c r="I3" s="600"/>
      <c r="J3" s="600"/>
      <c r="K3" s="600"/>
      <c r="L3" s="600"/>
      <c r="M3" s="600"/>
      <c r="N3" s="600"/>
      <c r="O3" s="600"/>
      <c r="P3" s="600"/>
      <c r="Q3" s="600"/>
      <c r="R3" s="600"/>
      <c r="S3" s="600"/>
      <c r="T3" s="600"/>
      <c r="U3" s="600"/>
      <c r="V3" s="600"/>
      <c r="W3" s="600"/>
      <c r="X3" s="600"/>
    </row>
    <row r="4" spans="2:24" ht="30.75" customHeight="1" x14ac:dyDescent="0.35">
      <c r="B4" s="804" t="s">
        <v>1032</v>
      </c>
      <c r="C4" s="804"/>
      <c r="E4" s="27" t="s">
        <v>238</v>
      </c>
      <c r="F4" s="28">
        <v>0.2</v>
      </c>
      <c r="G4" s="600"/>
      <c r="H4" s="600"/>
      <c r="I4" s="600"/>
      <c r="J4" s="603"/>
      <c r="K4" s="615"/>
      <c r="L4" s="615"/>
      <c r="M4" s="615"/>
      <c r="N4" s="615"/>
      <c r="O4" s="601"/>
      <c r="P4" s="601"/>
      <c r="Q4" s="601"/>
      <c r="R4" s="601"/>
      <c r="S4" s="600"/>
      <c r="T4" s="600"/>
      <c r="U4" s="600"/>
      <c r="V4" s="600"/>
      <c r="W4" s="600"/>
      <c r="X4" s="600"/>
    </row>
    <row r="5" spans="2:24" ht="15" thickBot="1" x14ac:dyDescent="0.4">
      <c r="E5" s="27" t="s">
        <v>133</v>
      </c>
      <c r="F5" s="28">
        <v>0.3</v>
      </c>
      <c r="G5" s="600"/>
      <c r="H5" s="600"/>
      <c r="I5" s="600"/>
      <c r="J5" s="600"/>
      <c r="K5" s="601"/>
      <c r="L5" s="601"/>
      <c r="M5" s="601"/>
      <c r="N5" s="601"/>
      <c r="O5" s="601"/>
      <c r="P5" s="601"/>
      <c r="Q5" s="601"/>
      <c r="R5" s="601"/>
      <c r="S5" s="600"/>
      <c r="T5" s="600"/>
      <c r="U5" s="600"/>
      <c r="V5" s="600"/>
      <c r="W5" s="600"/>
      <c r="X5" s="600"/>
    </row>
    <row r="6" spans="2:24" x14ac:dyDescent="0.35">
      <c r="B6" s="929" t="s">
        <v>256</v>
      </c>
      <c r="C6" s="930"/>
      <c r="E6" s="27" t="s">
        <v>237</v>
      </c>
      <c r="F6" s="28">
        <v>0.4</v>
      </c>
      <c r="G6" s="600"/>
      <c r="H6" s="600"/>
      <c r="I6" s="600"/>
      <c r="J6" s="600"/>
      <c r="K6" s="601"/>
      <c r="L6" s="601"/>
      <c r="M6" s="601"/>
      <c r="N6" s="601"/>
      <c r="O6" s="601"/>
      <c r="P6" s="601"/>
      <c r="Q6" s="601"/>
      <c r="R6" s="601"/>
      <c r="S6" s="600"/>
      <c r="T6" s="600"/>
      <c r="U6" s="600"/>
      <c r="V6" s="600"/>
      <c r="W6" s="600"/>
      <c r="X6" s="600"/>
    </row>
    <row r="7" spans="2:24" x14ac:dyDescent="0.35">
      <c r="B7" s="29" t="s">
        <v>84</v>
      </c>
      <c r="C7" s="505">
        <f>'B16. MEDICAID'!E29</f>
        <v>0</v>
      </c>
      <c r="E7" s="27" t="s">
        <v>704</v>
      </c>
      <c r="F7" s="28">
        <v>0.5</v>
      </c>
      <c r="G7" s="600"/>
      <c r="H7" s="656"/>
      <c r="I7" s="600"/>
      <c r="J7" s="600"/>
      <c r="K7" s="601"/>
      <c r="L7" s="601"/>
      <c r="M7" s="601"/>
      <c r="N7" s="601"/>
      <c r="O7" s="601"/>
      <c r="P7" s="601"/>
      <c r="Q7" s="601"/>
      <c r="R7" s="601"/>
      <c r="S7" s="600"/>
      <c r="T7" s="600"/>
      <c r="U7" s="600"/>
      <c r="V7" s="600"/>
      <c r="W7" s="600"/>
      <c r="X7" s="600"/>
    </row>
    <row r="8" spans="2:24" ht="15" thickBot="1" x14ac:dyDescent="0.4">
      <c r="B8" s="35" t="s">
        <v>85</v>
      </c>
      <c r="C8" s="102">
        <v>6500000</v>
      </c>
      <c r="G8" s="600"/>
      <c r="H8" s="600"/>
      <c r="I8" s="600"/>
      <c r="J8" s="600"/>
      <c r="K8" s="601"/>
      <c r="L8" s="601"/>
      <c r="M8" s="601"/>
      <c r="N8" s="601"/>
      <c r="O8" s="601"/>
      <c r="P8" s="601"/>
      <c r="Q8" s="601"/>
      <c r="R8" s="601"/>
      <c r="S8" s="600"/>
      <c r="T8" s="600"/>
      <c r="U8" s="600"/>
      <c r="V8" s="600"/>
      <c r="W8" s="600"/>
      <c r="X8" s="600"/>
    </row>
    <row r="9" spans="2:24" ht="15" thickBot="1" x14ac:dyDescent="0.4">
      <c r="C9" s="36"/>
      <c r="G9" s="600"/>
      <c r="H9" s="656"/>
      <c r="I9" s="600"/>
      <c r="J9" s="600"/>
      <c r="K9" s="601"/>
      <c r="L9" s="601"/>
      <c r="M9" s="601"/>
      <c r="N9" s="601"/>
      <c r="O9" s="601"/>
      <c r="P9" s="601"/>
      <c r="Q9" s="601"/>
      <c r="R9" s="601"/>
      <c r="S9" s="600"/>
      <c r="T9" s="600"/>
      <c r="U9" s="600"/>
      <c r="V9" s="600"/>
      <c r="W9" s="600"/>
      <c r="X9" s="600"/>
    </row>
    <row r="10" spans="2:24" ht="13.5" customHeight="1" x14ac:dyDescent="0.35">
      <c r="B10" s="935" t="s">
        <v>259</v>
      </c>
      <c r="C10" s="936"/>
      <c r="G10" s="600"/>
      <c r="H10" s="600"/>
      <c r="I10" s="600"/>
      <c r="J10" s="600"/>
      <c r="K10" s="601"/>
      <c r="L10" s="601"/>
      <c r="M10" s="601"/>
      <c r="N10" s="601"/>
      <c r="O10" s="601"/>
      <c r="P10" s="601"/>
      <c r="Q10" s="601"/>
      <c r="R10" s="601"/>
      <c r="S10" s="600"/>
      <c r="T10" s="600"/>
      <c r="U10" s="600"/>
      <c r="V10" s="600"/>
      <c r="W10" s="600"/>
      <c r="X10" s="600"/>
    </row>
    <row r="11" spans="2:24" ht="15" thickBot="1" x14ac:dyDescent="0.4">
      <c r="B11" s="35" t="s">
        <v>105</v>
      </c>
      <c r="C11" s="506">
        <f>(IF(C7&lt;50,F3,IF(C7&lt;75,F4,IF(C7&lt;100,F5,IF(C7&lt;150,F6,IF(C7&gt;149,F7,""))))))</f>
        <v>0</v>
      </c>
      <c r="G11" s="600"/>
      <c r="H11" s="647"/>
      <c r="I11" s="600"/>
      <c r="J11" s="600"/>
      <c r="K11" s="601"/>
      <c r="L11" s="601"/>
      <c r="M11" s="601"/>
      <c r="N11" s="601"/>
      <c r="O11" s="601"/>
      <c r="P11" s="601"/>
      <c r="Q11" s="601"/>
      <c r="R11" s="601"/>
      <c r="S11" s="600"/>
      <c r="T11" s="600"/>
      <c r="U11" s="600"/>
      <c r="V11" s="600"/>
      <c r="W11" s="600"/>
      <c r="X11" s="600"/>
    </row>
    <row r="12" spans="2:24" ht="15" thickBot="1" x14ac:dyDescent="0.4">
      <c r="B12" s="42"/>
      <c r="C12" s="43"/>
      <c r="D12" s="38"/>
      <c r="G12" s="600"/>
      <c r="H12" s="647"/>
      <c r="I12" s="600"/>
      <c r="J12" s="600"/>
      <c r="K12" s="601"/>
      <c r="L12" s="601"/>
      <c r="M12" s="601"/>
      <c r="N12" s="601"/>
      <c r="O12" s="601"/>
      <c r="P12" s="601"/>
      <c r="Q12" s="601"/>
      <c r="R12" s="601"/>
      <c r="S12" s="600"/>
      <c r="T12" s="600"/>
      <c r="U12" s="600"/>
      <c r="V12" s="600"/>
      <c r="W12" s="600"/>
      <c r="X12" s="600"/>
    </row>
    <row r="13" spans="2:24" x14ac:dyDescent="0.35">
      <c r="B13" s="935" t="s">
        <v>260</v>
      </c>
      <c r="C13" s="936"/>
      <c r="G13" s="600"/>
      <c r="H13" s="600"/>
      <c r="I13" s="600"/>
      <c r="J13" s="600"/>
      <c r="K13" s="601"/>
      <c r="L13" s="601"/>
      <c r="M13" s="601"/>
      <c r="N13" s="601"/>
      <c r="O13" s="601"/>
      <c r="P13" s="601"/>
      <c r="Q13" s="601"/>
      <c r="R13" s="601"/>
      <c r="S13" s="600"/>
      <c r="T13" s="600"/>
      <c r="U13" s="600"/>
      <c r="V13" s="600"/>
      <c r="W13" s="600"/>
      <c r="X13" s="600"/>
    </row>
    <row r="14" spans="2:24" ht="15" thickBot="1" x14ac:dyDescent="0.4">
      <c r="B14" s="410" t="s">
        <v>896</v>
      </c>
      <c r="C14" s="507">
        <f>C11*C8</f>
        <v>0</v>
      </c>
      <c r="G14" s="600"/>
      <c r="H14" s="600"/>
      <c r="I14" s="600"/>
      <c r="J14" s="600"/>
      <c r="K14" s="601"/>
      <c r="L14" s="601"/>
      <c r="M14" s="601"/>
      <c r="N14" s="601"/>
      <c r="O14" s="601"/>
      <c r="P14" s="601"/>
      <c r="Q14" s="601"/>
      <c r="R14" s="601"/>
      <c r="S14" s="600"/>
      <c r="T14" s="600"/>
      <c r="U14" s="600"/>
      <c r="V14" s="600"/>
      <c r="W14" s="600"/>
      <c r="X14" s="600"/>
    </row>
    <row r="15" spans="2:24" x14ac:dyDescent="0.35">
      <c r="G15" s="600"/>
      <c r="H15" s="600"/>
      <c r="I15" s="600"/>
      <c r="J15" s="600"/>
      <c r="K15" s="601"/>
      <c r="L15" s="601"/>
      <c r="M15" s="601"/>
      <c r="N15" s="601"/>
      <c r="O15" s="601"/>
      <c r="P15" s="601"/>
      <c r="Q15" s="601"/>
      <c r="R15" s="601"/>
      <c r="S15" s="600"/>
      <c r="T15" s="600"/>
      <c r="U15" s="600"/>
      <c r="V15" s="600"/>
      <c r="W15" s="600"/>
      <c r="X15" s="600"/>
    </row>
    <row r="16" spans="2:24" x14ac:dyDescent="0.35">
      <c r="B16" s="98"/>
      <c r="G16" s="600"/>
      <c r="H16" s="600"/>
      <c r="I16" s="600"/>
      <c r="J16" s="600"/>
      <c r="K16" s="601"/>
      <c r="L16" s="601"/>
      <c r="M16" s="601"/>
      <c r="N16" s="601"/>
      <c r="O16" s="601"/>
      <c r="P16" s="601"/>
      <c r="Q16" s="601"/>
      <c r="R16" s="601"/>
      <c r="S16" s="600"/>
      <c r="T16" s="600"/>
      <c r="U16" s="600"/>
      <c r="V16" s="600"/>
      <c r="W16" s="600"/>
      <c r="X16" s="600"/>
    </row>
    <row r="17" spans="1:24" x14ac:dyDescent="0.35">
      <c r="G17" s="600"/>
      <c r="H17" s="600"/>
      <c r="I17" s="600"/>
      <c r="J17" s="600"/>
      <c r="K17" s="601"/>
      <c r="L17" s="601"/>
      <c r="M17" s="601"/>
      <c r="N17" s="601"/>
      <c r="O17" s="601"/>
      <c r="P17" s="601"/>
      <c r="Q17" s="601"/>
      <c r="R17" s="601"/>
      <c r="S17" s="600"/>
      <c r="T17" s="600"/>
      <c r="U17" s="600"/>
      <c r="V17" s="600"/>
      <c r="W17" s="600"/>
      <c r="X17" s="600"/>
    </row>
    <row r="18" spans="1:24" x14ac:dyDescent="0.35">
      <c r="A18" s="600"/>
      <c r="B18" s="600"/>
      <c r="C18" s="600"/>
      <c r="D18" s="600"/>
      <c r="G18" s="600"/>
      <c r="H18" s="600"/>
      <c r="I18" s="600"/>
      <c r="J18" s="600"/>
      <c r="K18" s="601"/>
      <c r="L18" s="601"/>
      <c r="M18" s="601"/>
      <c r="N18" s="601"/>
      <c r="O18" s="601"/>
      <c r="P18" s="601"/>
      <c r="Q18" s="601"/>
      <c r="R18" s="601"/>
      <c r="S18" s="600"/>
      <c r="T18" s="600"/>
      <c r="U18" s="600"/>
      <c r="V18" s="600"/>
      <c r="W18" s="600"/>
      <c r="X18" s="600"/>
    </row>
    <row r="19" spans="1:24" x14ac:dyDescent="0.35">
      <c r="A19" s="600"/>
      <c r="B19" s="600"/>
      <c r="C19" s="600"/>
      <c r="D19" s="600"/>
      <c r="G19" s="600"/>
      <c r="H19" s="600"/>
      <c r="I19" s="600"/>
      <c r="J19" s="600"/>
      <c r="K19" s="601"/>
      <c r="L19" s="601"/>
      <c r="M19" s="601"/>
      <c r="N19" s="601"/>
      <c r="O19" s="601"/>
      <c r="P19" s="601"/>
      <c r="Q19" s="601"/>
      <c r="R19" s="601"/>
      <c r="S19" s="600"/>
      <c r="T19" s="600"/>
      <c r="U19" s="600"/>
      <c r="V19" s="600"/>
      <c r="W19" s="600"/>
      <c r="X19" s="600"/>
    </row>
    <row r="20" spans="1:24" x14ac:dyDescent="0.35">
      <c r="A20" s="600"/>
      <c r="B20" s="600"/>
      <c r="C20" s="600"/>
      <c r="D20" s="600"/>
      <c r="G20" s="600"/>
      <c r="H20" s="600"/>
      <c r="I20" s="600"/>
      <c r="J20" s="600"/>
      <c r="K20" s="601"/>
      <c r="L20" s="601"/>
      <c r="M20" s="601"/>
      <c r="N20" s="601"/>
      <c r="O20" s="601"/>
      <c r="P20" s="601"/>
      <c r="Q20" s="601"/>
      <c r="R20" s="601"/>
      <c r="S20" s="600"/>
      <c r="T20" s="600"/>
      <c r="U20" s="600"/>
      <c r="V20" s="600"/>
      <c r="W20" s="600"/>
      <c r="X20" s="600"/>
    </row>
    <row r="21" spans="1:24" x14ac:dyDescent="0.35">
      <c r="A21" s="600"/>
      <c r="B21" s="600"/>
      <c r="C21" s="600"/>
      <c r="D21" s="600"/>
      <c r="G21" s="600"/>
      <c r="H21" s="600"/>
      <c r="I21" s="600"/>
      <c r="J21" s="600"/>
      <c r="K21" s="601"/>
      <c r="L21" s="601"/>
      <c r="M21" s="601"/>
      <c r="N21" s="601"/>
      <c r="O21" s="601"/>
      <c r="P21" s="601"/>
      <c r="Q21" s="601"/>
      <c r="R21" s="601"/>
      <c r="S21" s="600"/>
      <c r="T21" s="600"/>
      <c r="U21" s="600"/>
      <c r="V21" s="600"/>
      <c r="W21" s="600"/>
      <c r="X21" s="600"/>
    </row>
    <row r="22" spans="1:24" x14ac:dyDescent="0.35">
      <c r="A22" s="600"/>
      <c r="B22" s="600"/>
      <c r="C22" s="600"/>
      <c r="D22" s="600"/>
      <c r="G22" s="600"/>
      <c r="H22" s="600"/>
      <c r="I22" s="600"/>
      <c r="J22" s="600"/>
      <c r="K22" s="601"/>
      <c r="L22" s="601"/>
      <c r="M22" s="601"/>
      <c r="N22" s="601"/>
      <c r="O22" s="601"/>
      <c r="P22" s="601"/>
      <c r="Q22" s="601"/>
      <c r="R22" s="601"/>
      <c r="S22" s="600"/>
      <c r="T22" s="600"/>
      <c r="U22" s="600"/>
      <c r="V22" s="600"/>
      <c r="W22" s="600"/>
      <c r="X22" s="600"/>
    </row>
    <row r="23" spans="1:24" x14ac:dyDescent="0.35">
      <c r="A23" s="600"/>
      <c r="B23" s="600"/>
      <c r="C23" s="600"/>
      <c r="D23" s="600"/>
      <c r="G23" s="600"/>
      <c r="H23" s="600"/>
      <c r="I23" s="600"/>
      <c r="J23" s="600"/>
      <c r="K23" s="601"/>
      <c r="L23" s="601"/>
      <c r="M23" s="601"/>
      <c r="N23" s="601"/>
      <c r="O23" s="601"/>
      <c r="P23" s="601"/>
      <c r="Q23" s="601"/>
      <c r="R23" s="601"/>
      <c r="S23" s="600"/>
      <c r="T23" s="600"/>
      <c r="U23" s="600"/>
      <c r="V23" s="600"/>
      <c r="W23" s="600"/>
      <c r="X23" s="600"/>
    </row>
    <row r="24" spans="1:24" x14ac:dyDescent="0.35">
      <c r="A24" s="600"/>
      <c r="B24" s="600"/>
      <c r="C24" s="600"/>
      <c r="D24" s="600"/>
      <c r="G24" s="600"/>
      <c r="H24" s="600"/>
      <c r="I24" s="600"/>
      <c r="J24" s="600"/>
      <c r="K24" s="601"/>
      <c r="L24" s="601"/>
      <c r="M24" s="601"/>
      <c r="N24" s="601"/>
      <c r="O24" s="601"/>
      <c r="P24" s="601"/>
      <c r="Q24" s="601"/>
      <c r="R24" s="601"/>
      <c r="S24" s="600"/>
      <c r="T24" s="600"/>
      <c r="U24" s="600"/>
      <c r="V24" s="600"/>
      <c r="W24" s="600"/>
      <c r="X24" s="600"/>
    </row>
    <row r="25" spans="1:24" x14ac:dyDescent="0.35">
      <c r="A25" s="600"/>
      <c r="B25" s="600"/>
      <c r="C25" s="600"/>
      <c r="D25" s="600"/>
      <c r="G25" s="600"/>
      <c r="H25" s="600"/>
      <c r="I25" s="600"/>
      <c r="J25" s="600"/>
      <c r="K25" s="601"/>
      <c r="L25" s="601"/>
      <c r="M25" s="601"/>
      <c r="N25" s="601"/>
      <c r="O25" s="601"/>
      <c r="P25" s="601"/>
      <c r="Q25" s="601"/>
      <c r="R25" s="601"/>
      <c r="S25" s="600"/>
      <c r="T25" s="600"/>
      <c r="U25" s="600"/>
      <c r="V25" s="600"/>
      <c r="W25" s="600"/>
      <c r="X25" s="600"/>
    </row>
    <row r="26" spans="1:24" x14ac:dyDescent="0.35">
      <c r="A26" s="600"/>
      <c r="B26" s="600"/>
      <c r="C26" s="600"/>
      <c r="D26" s="600"/>
      <c r="G26" s="600"/>
      <c r="H26" s="600"/>
      <c r="I26" s="600"/>
      <c r="J26" s="600"/>
      <c r="K26" s="601"/>
      <c r="L26" s="601"/>
      <c r="M26" s="601"/>
      <c r="N26" s="601"/>
      <c r="O26" s="601"/>
      <c r="P26" s="601"/>
      <c r="Q26" s="601"/>
      <c r="R26" s="601"/>
      <c r="S26" s="600"/>
      <c r="T26" s="600"/>
      <c r="U26" s="600"/>
      <c r="V26" s="600"/>
      <c r="W26" s="600"/>
      <c r="X26" s="600"/>
    </row>
    <row r="27" spans="1:24" x14ac:dyDescent="0.35">
      <c r="A27" s="600"/>
      <c r="B27" s="600"/>
      <c r="C27" s="600"/>
      <c r="D27" s="600"/>
      <c r="G27" s="600"/>
      <c r="H27" s="600"/>
      <c r="I27" s="600"/>
      <c r="J27" s="600"/>
      <c r="K27" s="601"/>
      <c r="L27" s="601"/>
      <c r="M27" s="601"/>
      <c r="N27" s="601"/>
      <c r="O27" s="601"/>
      <c r="P27" s="601"/>
      <c r="Q27" s="601"/>
      <c r="R27" s="601"/>
      <c r="S27" s="600"/>
      <c r="T27" s="600"/>
      <c r="U27" s="600"/>
      <c r="V27" s="600"/>
      <c r="W27" s="600"/>
      <c r="X27" s="600"/>
    </row>
    <row r="28" spans="1:24" x14ac:dyDescent="0.35">
      <c r="A28" s="600"/>
      <c r="B28" s="600"/>
      <c r="C28" s="600"/>
      <c r="D28" s="600"/>
      <c r="G28" s="600"/>
      <c r="H28" s="600"/>
      <c r="I28" s="600"/>
      <c r="J28" s="600"/>
      <c r="K28" s="601"/>
      <c r="L28" s="601"/>
      <c r="M28" s="601"/>
      <c r="N28" s="601"/>
      <c r="O28" s="601"/>
      <c r="P28" s="601"/>
      <c r="Q28" s="601"/>
      <c r="R28" s="601"/>
      <c r="S28" s="600"/>
      <c r="T28" s="600"/>
      <c r="U28" s="600"/>
      <c r="V28" s="600"/>
      <c r="W28" s="600"/>
      <c r="X28" s="600"/>
    </row>
    <row r="29" spans="1:24" x14ac:dyDescent="0.35">
      <c r="A29" s="600"/>
      <c r="B29" s="600"/>
      <c r="C29" s="600"/>
      <c r="D29" s="600"/>
      <c r="G29" s="600"/>
      <c r="H29" s="600"/>
      <c r="I29" s="600"/>
      <c r="J29" s="600"/>
      <c r="K29" s="601"/>
      <c r="L29" s="601"/>
      <c r="M29" s="601"/>
      <c r="N29" s="601"/>
      <c r="O29" s="601"/>
      <c r="P29" s="601"/>
      <c r="Q29" s="601"/>
      <c r="R29" s="601"/>
      <c r="S29" s="600"/>
      <c r="T29" s="600"/>
      <c r="U29" s="600"/>
      <c r="V29" s="600"/>
      <c r="W29" s="600"/>
      <c r="X29" s="600"/>
    </row>
    <row r="30" spans="1:24" x14ac:dyDescent="0.35">
      <c r="A30" s="600"/>
      <c r="B30" s="600"/>
      <c r="C30" s="600"/>
      <c r="D30" s="600"/>
      <c r="G30" s="600"/>
      <c r="H30" s="600"/>
      <c r="I30" s="600"/>
      <c r="J30" s="600"/>
      <c r="K30" s="601"/>
      <c r="L30" s="601"/>
      <c r="M30" s="601"/>
      <c r="N30" s="601"/>
      <c r="O30" s="601"/>
      <c r="P30" s="601"/>
      <c r="Q30" s="601"/>
      <c r="R30" s="601"/>
      <c r="S30" s="600"/>
      <c r="T30" s="600"/>
      <c r="U30" s="600"/>
      <c r="V30" s="600"/>
      <c r="W30" s="600"/>
      <c r="X30" s="600"/>
    </row>
    <row r="31" spans="1:24" x14ac:dyDescent="0.35">
      <c r="A31" s="600"/>
      <c r="B31" s="600"/>
      <c r="C31" s="600"/>
      <c r="D31" s="600"/>
      <c r="G31" s="600"/>
      <c r="H31" s="600"/>
      <c r="I31" s="600"/>
      <c r="J31" s="600"/>
      <c r="K31" s="601"/>
      <c r="L31" s="601"/>
      <c r="M31" s="601"/>
      <c r="N31" s="601"/>
      <c r="O31" s="601"/>
      <c r="P31" s="601"/>
      <c r="Q31" s="601"/>
      <c r="R31" s="601"/>
      <c r="S31" s="600"/>
      <c r="T31" s="600"/>
      <c r="U31" s="600"/>
      <c r="V31" s="600"/>
      <c r="W31" s="600"/>
      <c r="X31" s="600"/>
    </row>
    <row r="32" spans="1:24" x14ac:dyDescent="0.35">
      <c r="A32" s="600"/>
      <c r="B32" s="600"/>
      <c r="C32" s="600"/>
      <c r="D32" s="600"/>
      <c r="G32" s="600"/>
      <c r="H32" s="600"/>
      <c r="I32" s="600"/>
      <c r="J32" s="600"/>
      <c r="K32" s="601"/>
      <c r="L32" s="601"/>
      <c r="M32" s="601"/>
      <c r="N32" s="601"/>
      <c r="O32" s="601"/>
      <c r="P32" s="601"/>
      <c r="Q32" s="601"/>
      <c r="R32" s="601"/>
      <c r="S32" s="600"/>
      <c r="T32" s="600"/>
      <c r="U32" s="600"/>
      <c r="V32" s="600"/>
      <c r="W32" s="600"/>
      <c r="X32" s="600"/>
    </row>
    <row r="33" spans="1:24" x14ac:dyDescent="0.35">
      <c r="A33" s="600"/>
      <c r="B33" s="600"/>
      <c r="C33" s="600"/>
      <c r="D33" s="600"/>
      <c r="G33" s="600"/>
      <c r="H33" s="600"/>
      <c r="I33" s="600"/>
      <c r="J33" s="600"/>
      <c r="K33" s="601"/>
      <c r="L33" s="601"/>
      <c r="M33" s="601"/>
      <c r="N33" s="601"/>
      <c r="O33" s="601"/>
      <c r="P33" s="601"/>
      <c r="Q33" s="601"/>
      <c r="R33" s="601"/>
      <c r="S33" s="600"/>
      <c r="T33" s="600"/>
      <c r="U33" s="600"/>
      <c r="V33" s="600"/>
      <c r="W33" s="600"/>
      <c r="X33" s="600"/>
    </row>
    <row r="34" spans="1:24" x14ac:dyDescent="0.35">
      <c r="A34" s="600"/>
      <c r="B34" s="600"/>
      <c r="C34" s="600"/>
      <c r="D34" s="600"/>
      <c r="G34" s="600"/>
      <c r="H34" s="600"/>
      <c r="I34" s="600"/>
      <c r="J34" s="600"/>
      <c r="K34" s="601"/>
      <c r="L34" s="601"/>
      <c r="M34" s="601"/>
      <c r="N34" s="601"/>
      <c r="O34" s="601"/>
      <c r="P34" s="601"/>
      <c r="Q34" s="601"/>
      <c r="R34" s="601"/>
      <c r="S34" s="600"/>
      <c r="T34" s="600"/>
      <c r="U34" s="600"/>
      <c r="V34" s="600"/>
      <c r="W34" s="600"/>
      <c r="X34" s="600"/>
    </row>
    <row r="35" spans="1:24" x14ac:dyDescent="0.35">
      <c r="A35" s="600"/>
      <c r="B35" s="600"/>
      <c r="C35" s="600"/>
      <c r="D35" s="600"/>
      <c r="G35" s="600"/>
      <c r="H35" s="600"/>
      <c r="I35" s="600"/>
      <c r="J35" s="600"/>
      <c r="K35" s="601"/>
      <c r="L35" s="601"/>
      <c r="M35" s="601"/>
      <c r="N35" s="601"/>
      <c r="O35" s="601"/>
      <c r="P35" s="601"/>
      <c r="Q35" s="601"/>
      <c r="R35" s="601"/>
      <c r="S35" s="600"/>
      <c r="T35" s="600"/>
      <c r="U35" s="600"/>
      <c r="V35" s="600"/>
      <c r="W35" s="600"/>
      <c r="X35" s="600"/>
    </row>
    <row r="36" spans="1:24" x14ac:dyDescent="0.35">
      <c r="A36" s="600"/>
      <c r="B36" s="600"/>
      <c r="C36" s="600"/>
      <c r="D36" s="600"/>
      <c r="G36" s="600"/>
      <c r="H36" s="600"/>
      <c r="I36" s="600"/>
      <c r="J36" s="600"/>
      <c r="K36" s="601"/>
      <c r="L36" s="601"/>
      <c r="M36" s="601"/>
      <c r="N36" s="601"/>
      <c r="O36" s="601"/>
      <c r="P36" s="601"/>
      <c r="Q36" s="601"/>
      <c r="R36" s="601"/>
      <c r="S36" s="600"/>
      <c r="T36" s="600"/>
      <c r="U36" s="600"/>
      <c r="V36" s="600"/>
      <c r="W36" s="600"/>
      <c r="X36" s="600"/>
    </row>
    <row r="37" spans="1:24" x14ac:dyDescent="0.35">
      <c r="A37" s="600"/>
      <c r="B37" s="600"/>
      <c r="C37" s="600"/>
      <c r="D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7">
    <mergeCell ref="B10:C10"/>
    <mergeCell ref="B13:C13"/>
    <mergeCell ref="B2:C2"/>
    <mergeCell ref="B6:C6"/>
    <mergeCell ref="E2:F2"/>
    <mergeCell ref="B3:C3"/>
    <mergeCell ref="B4:C4"/>
  </mergeCells>
  <pageMargins left="0.25" right="0.25" top="0.75" bottom="0.75" header="0.3" footer="0.3"/>
  <pageSetup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0">
    <tabColor theme="6" tint="0.59999389629810485"/>
    <pageSetUpPr fitToPage="1"/>
  </sheetPr>
  <dimension ref="A1:X73"/>
  <sheetViews>
    <sheetView showGridLines="0" zoomScale="80" zoomScaleNormal="80" zoomScaleSheetLayoutView="100" workbookViewId="0">
      <selection activeCell="L17" sqref="L17"/>
    </sheetView>
  </sheetViews>
  <sheetFormatPr defaultColWidth="9.08984375" defaultRowHeight="14.5" x14ac:dyDescent="0.35"/>
  <cols>
    <col min="1" max="1" width="7.36328125" style="22" customWidth="1"/>
    <col min="2" max="2" width="126.90625" style="22" customWidth="1"/>
    <col min="3" max="3" width="15.90625" style="22" bestFit="1" customWidth="1"/>
    <col min="4" max="4" width="4.36328125" style="22" customWidth="1"/>
    <col min="5" max="5" width="19.90625" style="22" hidden="1" customWidth="1"/>
    <col min="6" max="6" width="16.54296875" style="22" hidden="1" customWidth="1"/>
    <col min="7" max="16384" width="9.08984375" style="22"/>
  </cols>
  <sheetData>
    <row r="1" spans="2:24" ht="21.75" customHeight="1" x14ac:dyDescent="0.45">
      <c r="B1" s="23" t="s">
        <v>80</v>
      </c>
      <c r="C1" s="24">
        <v>17</v>
      </c>
      <c r="D1" s="25"/>
      <c r="E1" s="25"/>
      <c r="F1" s="25"/>
      <c r="G1" s="646"/>
      <c r="H1" s="600"/>
      <c r="I1" s="600"/>
      <c r="J1" s="600"/>
      <c r="K1" s="600"/>
      <c r="L1" s="600"/>
      <c r="M1" s="600"/>
      <c r="N1" s="600"/>
      <c r="O1" s="600"/>
      <c r="P1" s="600"/>
      <c r="Q1" s="600"/>
      <c r="R1" s="600"/>
      <c r="S1" s="600"/>
      <c r="T1" s="600"/>
      <c r="U1" s="600"/>
      <c r="V1" s="600"/>
      <c r="W1" s="600"/>
      <c r="X1" s="600"/>
    </row>
    <row r="2" spans="2:24" ht="39.75" customHeight="1" x14ac:dyDescent="0.35">
      <c r="B2" s="928" t="s">
        <v>583</v>
      </c>
      <c r="C2" s="928"/>
      <c r="D2" s="25"/>
      <c r="E2" s="931" t="s">
        <v>261</v>
      </c>
      <c r="F2" s="931"/>
      <c r="G2" s="646"/>
      <c r="H2" s="600"/>
      <c r="I2" s="600"/>
      <c r="J2" s="600"/>
      <c r="K2" s="600"/>
      <c r="L2" s="600"/>
      <c r="M2" s="600"/>
      <c r="N2" s="600"/>
      <c r="O2" s="600"/>
      <c r="P2" s="600"/>
      <c r="Q2" s="600"/>
      <c r="R2" s="600"/>
      <c r="S2" s="600"/>
      <c r="T2" s="600"/>
      <c r="U2" s="600"/>
      <c r="V2" s="600"/>
      <c r="W2" s="600"/>
      <c r="X2" s="600"/>
    </row>
    <row r="3" spans="2:24" ht="56.25" customHeight="1" x14ac:dyDescent="0.35">
      <c r="B3" s="805" t="s">
        <v>1000</v>
      </c>
      <c r="C3" s="805"/>
      <c r="E3" s="27" t="s">
        <v>239</v>
      </c>
      <c r="F3" s="28">
        <v>0</v>
      </c>
      <c r="G3" s="600"/>
      <c r="H3" s="600"/>
      <c r="I3" s="600"/>
      <c r="J3" s="600"/>
      <c r="K3" s="600"/>
      <c r="L3" s="600"/>
      <c r="M3" s="600"/>
      <c r="N3" s="600"/>
      <c r="O3" s="600"/>
      <c r="P3" s="600"/>
      <c r="Q3" s="600"/>
      <c r="R3" s="600"/>
      <c r="S3" s="600"/>
      <c r="T3" s="600"/>
      <c r="U3" s="600"/>
      <c r="V3" s="600"/>
      <c r="W3" s="600"/>
      <c r="X3" s="600"/>
    </row>
    <row r="4" spans="2:24" ht="27.75" customHeight="1" x14ac:dyDescent="0.35">
      <c r="B4" s="804" t="s">
        <v>1067</v>
      </c>
      <c r="C4" s="804"/>
      <c r="E4" s="27" t="s">
        <v>238</v>
      </c>
      <c r="F4" s="28">
        <v>0.1</v>
      </c>
      <c r="G4" s="600"/>
      <c r="H4" s="600"/>
      <c r="I4" s="600"/>
      <c r="J4" s="600"/>
      <c r="K4" s="600"/>
      <c r="L4" s="600"/>
      <c r="M4" s="600"/>
      <c r="N4" s="600"/>
      <c r="O4" s="600"/>
      <c r="P4" s="600"/>
      <c r="Q4" s="600"/>
      <c r="R4" s="600"/>
      <c r="S4" s="600"/>
      <c r="T4" s="600"/>
      <c r="U4" s="600"/>
      <c r="V4" s="600"/>
      <c r="W4" s="600"/>
      <c r="X4" s="600"/>
    </row>
    <row r="5" spans="2:24" ht="15" thickBot="1" x14ac:dyDescent="0.4">
      <c r="E5" s="27" t="s">
        <v>133</v>
      </c>
      <c r="F5" s="28">
        <v>0.2</v>
      </c>
      <c r="G5" s="600"/>
      <c r="H5" s="600"/>
      <c r="I5" s="600"/>
      <c r="J5" s="600"/>
      <c r="K5" s="600"/>
      <c r="L5" s="600"/>
      <c r="M5" s="600"/>
      <c r="N5" s="600"/>
      <c r="O5" s="600"/>
      <c r="P5" s="600"/>
      <c r="Q5" s="600"/>
      <c r="R5" s="600"/>
      <c r="S5" s="600"/>
      <c r="T5" s="600"/>
      <c r="U5" s="600"/>
      <c r="V5" s="600"/>
      <c r="W5" s="600"/>
      <c r="X5" s="600"/>
    </row>
    <row r="6" spans="2:24" x14ac:dyDescent="0.35">
      <c r="B6" s="929" t="s">
        <v>256</v>
      </c>
      <c r="C6" s="930"/>
      <c r="E6" s="27" t="s">
        <v>613</v>
      </c>
      <c r="F6" s="28">
        <v>0.3</v>
      </c>
      <c r="G6" s="600"/>
      <c r="H6" s="600"/>
      <c r="I6" s="600"/>
      <c r="J6" s="600"/>
      <c r="K6" s="600"/>
      <c r="L6" s="600"/>
      <c r="M6" s="600"/>
      <c r="N6" s="600"/>
      <c r="O6" s="600"/>
      <c r="P6" s="600"/>
      <c r="Q6" s="600"/>
      <c r="R6" s="600"/>
      <c r="S6" s="600"/>
      <c r="T6" s="600"/>
      <c r="U6" s="600"/>
      <c r="V6" s="600"/>
      <c r="W6" s="600"/>
      <c r="X6" s="600"/>
    </row>
    <row r="7" spans="2:24" ht="15" customHeight="1" x14ac:dyDescent="0.35">
      <c r="B7" s="29" t="s">
        <v>84</v>
      </c>
      <c r="C7" s="536">
        <f>'B17. PD '!E30</f>
        <v>0</v>
      </c>
      <c r="E7" s="27" t="s">
        <v>614</v>
      </c>
      <c r="F7" s="28">
        <v>0.4</v>
      </c>
      <c r="G7" s="600"/>
      <c r="H7" s="600"/>
      <c r="I7" s="600"/>
      <c r="J7" s="600"/>
      <c r="K7" s="600"/>
      <c r="L7" s="600"/>
      <c r="M7" s="600"/>
      <c r="N7" s="600"/>
      <c r="O7" s="600"/>
      <c r="P7" s="600"/>
      <c r="Q7" s="600"/>
      <c r="R7" s="600"/>
      <c r="S7" s="600"/>
      <c r="T7" s="600"/>
      <c r="U7" s="600"/>
      <c r="V7" s="600"/>
      <c r="W7" s="600"/>
      <c r="X7" s="600"/>
    </row>
    <row r="8" spans="2:24" x14ac:dyDescent="0.35">
      <c r="B8" s="31" t="s">
        <v>952</v>
      </c>
      <c r="C8" s="44">
        <v>10000000</v>
      </c>
      <c r="E8" s="27" t="s">
        <v>615</v>
      </c>
      <c r="F8" s="28">
        <v>0.5</v>
      </c>
      <c r="G8" s="600"/>
      <c r="H8" s="600"/>
      <c r="I8" s="600"/>
      <c r="J8" s="600"/>
      <c r="K8" s="600"/>
      <c r="L8" s="600"/>
      <c r="M8" s="600"/>
      <c r="N8" s="600"/>
      <c r="O8" s="600"/>
      <c r="P8" s="600"/>
      <c r="Q8" s="600"/>
      <c r="R8" s="600"/>
      <c r="S8" s="600"/>
      <c r="T8" s="600"/>
      <c r="U8" s="600"/>
      <c r="V8" s="600"/>
      <c r="W8" s="600"/>
      <c r="X8" s="600"/>
    </row>
    <row r="9" spans="2:24" ht="18" customHeight="1" x14ac:dyDescent="0.35">
      <c r="B9" s="29" t="s">
        <v>487</v>
      </c>
      <c r="C9" s="45">
        <v>5000000</v>
      </c>
      <c r="E9" s="336"/>
      <c r="G9" s="600"/>
      <c r="H9" s="600"/>
      <c r="I9" s="600"/>
      <c r="J9" s="600"/>
      <c r="K9" s="600"/>
      <c r="L9" s="600"/>
      <c r="M9" s="600"/>
      <c r="N9" s="600"/>
      <c r="O9" s="600"/>
      <c r="P9" s="600"/>
      <c r="Q9" s="600"/>
      <c r="R9" s="600"/>
      <c r="S9" s="600"/>
      <c r="T9" s="600"/>
      <c r="U9" s="600"/>
      <c r="V9" s="600"/>
      <c r="W9" s="600"/>
      <c r="X9" s="600"/>
    </row>
    <row r="10" spans="2:24" ht="29" x14ac:dyDescent="0.35">
      <c r="B10" s="37" t="s">
        <v>950</v>
      </c>
      <c r="C10" s="46">
        <v>4</v>
      </c>
      <c r="E10" s="33"/>
      <c r="G10" s="600"/>
      <c r="H10" s="600"/>
      <c r="I10" s="600"/>
      <c r="J10" s="600"/>
      <c r="K10" s="600"/>
      <c r="L10" s="600"/>
      <c r="M10" s="600"/>
      <c r="N10" s="600"/>
      <c r="O10" s="600"/>
      <c r="P10" s="600"/>
      <c r="Q10" s="600"/>
      <c r="R10" s="600"/>
      <c r="S10" s="600"/>
      <c r="T10" s="600"/>
      <c r="U10" s="600"/>
      <c r="V10" s="600"/>
      <c r="W10" s="600"/>
      <c r="X10" s="600"/>
    </row>
    <row r="11" spans="2:24" x14ac:dyDescent="0.35">
      <c r="B11" s="29" t="s">
        <v>557</v>
      </c>
      <c r="C11" s="47">
        <v>2000</v>
      </c>
      <c r="G11" s="600"/>
      <c r="H11" s="600"/>
      <c r="I11" s="600"/>
      <c r="J11" s="600"/>
      <c r="K11" s="600"/>
      <c r="L11" s="600"/>
      <c r="M11" s="600"/>
      <c r="N11" s="600"/>
      <c r="O11" s="600"/>
      <c r="P11" s="600"/>
      <c r="Q11" s="600"/>
      <c r="R11" s="600"/>
      <c r="S11" s="600"/>
      <c r="T11" s="600"/>
      <c r="U11" s="600"/>
      <c r="V11" s="600"/>
      <c r="W11" s="600"/>
      <c r="X11" s="600"/>
    </row>
    <row r="12" spans="2:24" ht="13.5" customHeight="1" x14ac:dyDescent="0.35">
      <c r="B12" s="29" t="s">
        <v>643</v>
      </c>
      <c r="C12" s="48">
        <v>180</v>
      </c>
      <c r="E12" s="32"/>
      <c r="F12" s="30"/>
      <c r="G12" s="600"/>
      <c r="H12" s="600"/>
      <c r="I12" s="600"/>
      <c r="J12" s="600"/>
      <c r="K12" s="600"/>
      <c r="L12" s="600"/>
      <c r="M12" s="600"/>
      <c r="N12" s="600"/>
      <c r="O12" s="600"/>
      <c r="P12" s="600"/>
      <c r="Q12" s="600"/>
      <c r="R12" s="600"/>
      <c r="S12" s="600"/>
      <c r="T12" s="600"/>
      <c r="U12" s="600"/>
      <c r="V12" s="600"/>
      <c r="W12" s="600"/>
      <c r="X12" s="600"/>
    </row>
    <row r="13" spans="2:24" ht="15" thickBot="1" x14ac:dyDescent="0.4">
      <c r="B13" s="35" t="s">
        <v>148</v>
      </c>
      <c r="C13" s="49">
        <v>75000</v>
      </c>
      <c r="G13" s="600"/>
      <c r="H13" s="600"/>
      <c r="I13" s="600"/>
      <c r="J13" s="600"/>
      <c r="K13" s="600"/>
      <c r="L13" s="600"/>
      <c r="M13" s="600"/>
      <c r="N13" s="600"/>
      <c r="O13" s="600"/>
      <c r="P13" s="600"/>
      <c r="Q13" s="600"/>
      <c r="R13" s="600"/>
      <c r="S13" s="600"/>
      <c r="T13" s="600"/>
      <c r="U13" s="600"/>
      <c r="V13" s="600"/>
      <c r="W13" s="600"/>
      <c r="X13" s="600"/>
    </row>
    <row r="14" spans="2:24" ht="13.5" customHeight="1" thickBot="1" x14ac:dyDescent="0.4">
      <c r="C14" s="36"/>
      <c r="G14" s="600"/>
      <c r="H14" s="600"/>
      <c r="I14" s="600"/>
      <c r="J14" s="600"/>
      <c r="K14" s="600"/>
      <c r="L14" s="600"/>
      <c r="M14" s="600"/>
      <c r="N14" s="600"/>
      <c r="O14" s="600"/>
      <c r="P14" s="600"/>
      <c r="Q14" s="600"/>
      <c r="R14" s="600"/>
      <c r="S14" s="600"/>
      <c r="T14" s="600"/>
      <c r="U14" s="600"/>
      <c r="V14" s="600"/>
      <c r="W14" s="600"/>
      <c r="X14" s="600"/>
    </row>
    <row r="15" spans="2:24" ht="16.5" customHeight="1" x14ac:dyDescent="0.35">
      <c r="B15" s="935" t="s">
        <v>590</v>
      </c>
      <c r="C15" s="936"/>
      <c r="G15" s="600"/>
      <c r="H15" s="600"/>
      <c r="I15" s="600"/>
      <c r="J15" s="600"/>
      <c r="K15" s="600"/>
      <c r="L15" s="600"/>
      <c r="M15" s="600"/>
      <c r="N15" s="600"/>
      <c r="O15" s="600"/>
      <c r="P15" s="600"/>
      <c r="Q15" s="600"/>
      <c r="R15" s="600"/>
      <c r="S15" s="600"/>
      <c r="T15" s="600"/>
      <c r="U15" s="600"/>
      <c r="V15" s="600"/>
      <c r="W15" s="600"/>
      <c r="X15" s="600"/>
    </row>
    <row r="16" spans="2:24" ht="15" thickBot="1" x14ac:dyDescent="0.4">
      <c r="B16" s="41" t="s">
        <v>611</v>
      </c>
      <c r="C16" s="506">
        <f>(IF(C7&lt;50,F3,IF(C7&lt;75,F4,IF(C7&lt;100,F5,IF(C7&lt;200,F6,IF(C7&lt;300,F7,IF(C7&gt;299,F8,"")))))))</f>
        <v>0</v>
      </c>
      <c r="D16" s="38"/>
      <c r="G16" s="600"/>
      <c r="H16" s="600"/>
      <c r="I16" s="600"/>
      <c r="J16" s="600"/>
      <c r="K16" s="600"/>
      <c r="L16" s="600"/>
      <c r="M16" s="600"/>
      <c r="N16" s="600"/>
      <c r="O16" s="600"/>
      <c r="P16" s="600"/>
      <c r="Q16" s="600"/>
      <c r="R16" s="600"/>
      <c r="S16" s="600"/>
      <c r="T16" s="600"/>
      <c r="U16" s="600"/>
      <c r="V16" s="600"/>
      <c r="W16" s="600"/>
      <c r="X16" s="600"/>
    </row>
    <row r="17" spans="1:24" ht="15" thickBot="1" x14ac:dyDescent="0.4">
      <c r="B17" s="42"/>
      <c r="C17" s="43"/>
      <c r="G17" s="600"/>
      <c r="H17" s="600"/>
      <c r="I17" s="600"/>
      <c r="J17" s="600"/>
      <c r="K17" s="600"/>
      <c r="L17" s="600"/>
      <c r="M17" s="600"/>
      <c r="N17" s="600"/>
      <c r="O17" s="600"/>
      <c r="P17" s="600"/>
      <c r="Q17" s="600"/>
      <c r="R17" s="600"/>
      <c r="S17" s="600"/>
      <c r="T17" s="600"/>
      <c r="U17" s="600"/>
      <c r="V17" s="600"/>
      <c r="W17" s="600"/>
      <c r="X17" s="600"/>
    </row>
    <row r="18" spans="1:24" x14ac:dyDescent="0.35">
      <c r="A18" s="683"/>
      <c r="B18" s="953" t="s">
        <v>612</v>
      </c>
      <c r="C18" s="954"/>
      <c r="D18" s="683"/>
      <c r="G18" s="600"/>
      <c r="H18" s="600"/>
      <c r="I18" s="600"/>
      <c r="J18" s="600"/>
      <c r="K18" s="600"/>
      <c r="L18" s="600"/>
      <c r="M18" s="600"/>
      <c r="N18" s="600"/>
      <c r="O18" s="600"/>
      <c r="P18" s="600"/>
      <c r="Q18" s="600"/>
      <c r="R18" s="600"/>
      <c r="S18" s="600"/>
      <c r="T18" s="600"/>
      <c r="U18" s="600"/>
      <c r="V18" s="600"/>
      <c r="W18" s="600"/>
      <c r="X18" s="600"/>
    </row>
    <row r="19" spans="1:24" x14ac:dyDescent="0.35">
      <c r="A19" s="683"/>
      <c r="B19" s="686" t="s">
        <v>953</v>
      </c>
      <c r="C19" s="533">
        <f>ROUND(C8*$C$16, -5)</f>
        <v>0</v>
      </c>
      <c r="D19" s="683"/>
      <c r="G19" s="600"/>
      <c r="H19" s="600"/>
      <c r="I19" s="600"/>
      <c r="J19" s="600"/>
      <c r="K19" s="600"/>
      <c r="L19" s="600"/>
      <c r="M19" s="600"/>
      <c r="N19" s="600"/>
      <c r="O19" s="600"/>
      <c r="P19" s="600"/>
      <c r="Q19" s="600"/>
      <c r="R19" s="600"/>
      <c r="S19" s="600"/>
      <c r="T19" s="600"/>
      <c r="U19" s="600"/>
      <c r="V19" s="600"/>
      <c r="W19" s="600"/>
      <c r="X19" s="600"/>
    </row>
    <row r="20" spans="1:24" x14ac:dyDescent="0.35">
      <c r="A20" s="683"/>
      <c r="B20" s="686" t="s">
        <v>616</v>
      </c>
      <c r="C20" s="533">
        <f>ROUND(C9*$C$16, -5)</f>
        <v>0</v>
      </c>
      <c r="D20" s="683"/>
      <c r="G20" s="600"/>
      <c r="H20" s="600"/>
      <c r="I20" s="600"/>
      <c r="J20" s="600"/>
      <c r="K20" s="600"/>
      <c r="L20" s="600"/>
      <c r="M20" s="600"/>
      <c r="N20" s="600"/>
      <c r="O20" s="600"/>
      <c r="P20" s="600"/>
      <c r="Q20" s="600"/>
      <c r="R20" s="600"/>
      <c r="S20" s="600"/>
      <c r="T20" s="600"/>
      <c r="U20" s="600"/>
      <c r="V20" s="600"/>
      <c r="W20" s="600"/>
      <c r="X20" s="600"/>
    </row>
    <row r="21" spans="1:24" x14ac:dyDescent="0.35">
      <c r="A21" s="683"/>
      <c r="B21" s="686" t="s">
        <v>635</v>
      </c>
      <c r="C21" s="533">
        <f>ROUND(((C10-2)*(C13/C12)*C11)*C16, -5)</f>
        <v>0</v>
      </c>
      <c r="D21" s="683"/>
      <c r="G21" s="600"/>
      <c r="H21" s="600"/>
      <c r="I21" s="600"/>
      <c r="J21" s="600"/>
      <c r="K21" s="600"/>
      <c r="L21" s="600"/>
      <c r="M21" s="600"/>
      <c r="N21" s="600"/>
      <c r="O21" s="600"/>
      <c r="P21" s="600"/>
      <c r="Q21" s="600"/>
      <c r="R21" s="600"/>
      <c r="S21" s="600"/>
      <c r="T21" s="600"/>
      <c r="U21" s="600"/>
      <c r="V21" s="600"/>
      <c r="W21" s="600"/>
      <c r="X21" s="600"/>
    </row>
    <row r="22" spans="1:24" ht="15" thickBot="1" x14ac:dyDescent="0.4">
      <c r="A22" s="683"/>
      <c r="B22" s="691" t="s">
        <v>617</v>
      </c>
      <c r="C22" s="507">
        <f>SUM(C19:C21)</f>
        <v>0</v>
      </c>
      <c r="D22" s="683"/>
      <c r="G22" s="600"/>
      <c r="H22" s="600"/>
      <c r="I22" s="600"/>
      <c r="J22" s="600"/>
      <c r="K22" s="600"/>
      <c r="L22" s="600"/>
      <c r="M22" s="600"/>
      <c r="N22" s="600"/>
      <c r="O22" s="600"/>
      <c r="P22" s="600"/>
      <c r="Q22" s="600"/>
      <c r="R22" s="600"/>
      <c r="S22" s="600"/>
      <c r="T22" s="600"/>
      <c r="U22" s="600"/>
      <c r="V22" s="600"/>
      <c r="W22" s="600"/>
      <c r="X22" s="600"/>
    </row>
    <row r="23" spans="1:24" x14ac:dyDescent="0.35">
      <c r="A23" s="683"/>
      <c r="B23" s="683"/>
      <c r="C23" s="683"/>
      <c r="D23" s="683"/>
      <c r="G23" s="600"/>
      <c r="H23" s="600"/>
      <c r="I23" s="600"/>
      <c r="J23" s="600"/>
      <c r="K23" s="600"/>
      <c r="L23" s="600"/>
      <c r="M23" s="600"/>
      <c r="N23" s="600"/>
      <c r="O23" s="600"/>
      <c r="P23" s="600"/>
      <c r="Q23" s="600"/>
      <c r="R23" s="600"/>
      <c r="S23" s="600"/>
      <c r="T23" s="600"/>
      <c r="U23" s="600"/>
      <c r="V23" s="600"/>
      <c r="W23" s="600"/>
      <c r="X23" s="600"/>
    </row>
    <row r="24" spans="1:24" ht="45" customHeight="1" x14ac:dyDescent="0.35">
      <c r="A24" s="683"/>
      <c r="B24" s="946" t="s">
        <v>951</v>
      </c>
      <c r="C24" s="946"/>
      <c r="D24" s="683"/>
      <c r="G24" s="600"/>
      <c r="H24" s="600"/>
      <c r="I24" s="600"/>
      <c r="J24" s="600"/>
      <c r="K24" s="600"/>
      <c r="L24" s="600"/>
      <c r="M24" s="600"/>
      <c r="N24" s="600"/>
      <c r="O24" s="600"/>
      <c r="P24" s="600"/>
      <c r="Q24" s="600"/>
      <c r="R24" s="600"/>
      <c r="S24" s="600"/>
      <c r="T24" s="600"/>
      <c r="U24" s="600"/>
      <c r="V24" s="600"/>
      <c r="W24" s="600"/>
      <c r="X24" s="600"/>
    </row>
    <row r="25" spans="1:24" x14ac:dyDescent="0.35">
      <c r="A25" s="683"/>
      <c r="B25" s="701"/>
      <c r="C25" s="683"/>
      <c r="D25" s="683"/>
      <c r="G25" s="600"/>
      <c r="H25" s="600"/>
      <c r="I25" s="600"/>
      <c r="J25" s="600"/>
      <c r="K25" s="600"/>
      <c r="L25" s="600"/>
      <c r="M25" s="600"/>
      <c r="N25" s="600"/>
      <c r="O25" s="600"/>
      <c r="P25" s="600"/>
      <c r="Q25" s="600"/>
      <c r="R25" s="600"/>
      <c r="S25" s="600"/>
      <c r="T25" s="600"/>
      <c r="U25" s="600"/>
      <c r="V25" s="600"/>
      <c r="W25" s="600"/>
      <c r="X25" s="600"/>
    </row>
    <row r="26" spans="1:24" x14ac:dyDescent="0.35">
      <c r="A26" s="683"/>
      <c r="B26" s="683"/>
      <c r="C26" s="683"/>
      <c r="D26" s="683"/>
      <c r="G26" s="600"/>
      <c r="H26" s="600"/>
      <c r="I26" s="600"/>
      <c r="J26" s="600"/>
      <c r="K26" s="600"/>
      <c r="L26" s="600"/>
      <c r="M26" s="600"/>
      <c r="N26" s="600"/>
      <c r="O26" s="600"/>
      <c r="P26" s="600"/>
      <c r="Q26" s="600"/>
      <c r="R26" s="600"/>
      <c r="S26" s="600"/>
      <c r="T26" s="600"/>
      <c r="U26" s="600"/>
      <c r="V26" s="600"/>
      <c r="W26" s="600"/>
      <c r="X26" s="600"/>
    </row>
    <row r="27" spans="1:24" x14ac:dyDescent="0.35">
      <c r="A27" s="600"/>
      <c r="B27" s="600"/>
      <c r="C27" s="600"/>
      <c r="D27" s="600"/>
      <c r="G27" s="600"/>
      <c r="H27" s="600"/>
      <c r="I27" s="600"/>
      <c r="J27" s="600"/>
      <c r="K27" s="600"/>
      <c r="L27" s="600"/>
      <c r="M27" s="600"/>
      <c r="N27" s="600"/>
      <c r="O27" s="600"/>
      <c r="P27" s="600"/>
      <c r="Q27" s="600"/>
      <c r="R27" s="600"/>
      <c r="S27" s="600"/>
      <c r="T27" s="600"/>
      <c r="U27" s="600"/>
      <c r="V27" s="600"/>
      <c r="W27" s="600"/>
      <c r="X27" s="600"/>
    </row>
    <row r="28" spans="1:24" x14ac:dyDescent="0.35">
      <c r="A28" s="600"/>
      <c r="B28" s="600"/>
      <c r="C28" s="600"/>
      <c r="D28" s="600"/>
      <c r="G28" s="600"/>
      <c r="H28" s="600"/>
      <c r="I28" s="600"/>
      <c r="J28" s="600"/>
      <c r="K28" s="600"/>
      <c r="L28" s="600"/>
      <c r="M28" s="600"/>
      <c r="N28" s="600"/>
      <c r="O28" s="600"/>
      <c r="P28" s="600"/>
      <c r="Q28" s="600"/>
      <c r="R28" s="600"/>
      <c r="S28" s="600"/>
      <c r="T28" s="600"/>
      <c r="U28" s="600"/>
      <c r="V28" s="600"/>
      <c r="W28" s="600"/>
      <c r="X28" s="600"/>
    </row>
    <row r="29" spans="1:24" x14ac:dyDescent="0.35">
      <c r="A29" s="600"/>
      <c r="B29" s="600"/>
      <c r="C29" s="600"/>
      <c r="D29" s="600"/>
      <c r="G29" s="600"/>
      <c r="H29" s="600"/>
      <c r="I29" s="600"/>
      <c r="J29" s="600"/>
      <c r="K29" s="600"/>
      <c r="L29" s="600"/>
      <c r="M29" s="600"/>
      <c r="N29" s="600"/>
      <c r="O29" s="600"/>
      <c r="P29" s="600"/>
      <c r="Q29" s="600"/>
      <c r="R29" s="600"/>
      <c r="S29" s="600"/>
      <c r="T29" s="600"/>
      <c r="U29" s="600"/>
      <c r="V29" s="600"/>
      <c r="W29" s="600"/>
      <c r="X29" s="600"/>
    </row>
    <row r="30" spans="1:24" x14ac:dyDescent="0.35">
      <c r="A30" s="600"/>
      <c r="B30" s="600"/>
      <c r="C30" s="600"/>
      <c r="D30" s="600"/>
      <c r="G30" s="600"/>
      <c r="H30" s="600"/>
      <c r="I30" s="600"/>
      <c r="J30" s="600"/>
      <c r="K30" s="600"/>
      <c r="L30" s="600"/>
      <c r="M30" s="600"/>
      <c r="N30" s="600"/>
      <c r="O30" s="600"/>
      <c r="P30" s="600"/>
      <c r="Q30" s="600"/>
      <c r="R30" s="600"/>
      <c r="S30" s="600"/>
      <c r="T30" s="600"/>
      <c r="U30" s="600"/>
      <c r="V30" s="600"/>
      <c r="W30" s="600"/>
      <c r="X30" s="600"/>
    </row>
    <row r="31" spans="1:24" x14ac:dyDescent="0.35">
      <c r="A31" s="600"/>
      <c r="B31" s="600"/>
      <c r="C31" s="600"/>
      <c r="D31" s="600"/>
      <c r="G31" s="600"/>
      <c r="H31" s="600"/>
      <c r="I31" s="600"/>
      <c r="J31" s="600"/>
      <c r="K31" s="600"/>
      <c r="L31" s="600"/>
      <c r="M31" s="600"/>
      <c r="N31" s="600"/>
      <c r="O31" s="600"/>
      <c r="P31" s="600"/>
      <c r="Q31" s="600"/>
      <c r="R31" s="600"/>
      <c r="S31" s="600"/>
      <c r="T31" s="600"/>
      <c r="U31" s="600"/>
      <c r="V31" s="600"/>
      <c r="W31" s="600"/>
      <c r="X31" s="600"/>
    </row>
    <row r="32" spans="1:24" x14ac:dyDescent="0.35">
      <c r="A32" s="600"/>
      <c r="B32" s="600"/>
      <c r="C32" s="600"/>
      <c r="D32" s="600"/>
      <c r="G32" s="600"/>
      <c r="H32" s="600"/>
      <c r="I32" s="600"/>
      <c r="J32" s="600"/>
      <c r="K32" s="600"/>
      <c r="L32" s="600"/>
      <c r="M32" s="600"/>
      <c r="N32" s="600"/>
      <c r="O32" s="600"/>
      <c r="P32" s="600"/>
      <c r="Q32" s="600"/>
      <c r="R32" s="600"/>
      <c r="S32" s="600"/>
      <c r="T32" s="600"/>
      <c r="U32" s="600"/>
      <c r="V32" s="600"/>
      <c r="W32" s="600"/>
      <c r="X32" s="600"/>
    </row>
    <row r="33" spans="1:24" x14ac:dyDescent="0.35">
      <c r="A33" s="600"/>
      <c r="B33" s="600"/>
      <c r="C33" s="600"/>
      <c r="D33" s="600"/>
      <c r="G33" s="600"/>
      <c r="H33" s="600"/>
      <c r="I33" s="600"/>
      <c r="J33" s="600"/>
      <c r="K33" s="600"/>
      <c r="L33" s="600"/>
      <c r="M33" s="600"/>
      <c r="N33" s="600"/>
      <c r="O33" s="600"/>
      <c r="P33" s="600"/>
      <c r="Q33" s="600"/>
      <c r="R33" s="600"/>
      <c r="S33" s="600"/>
      <c r="T33" s="600"/>
      <c r="U33" s="600"/>
      <c r="V33" s="600"/>
      <c r="W33" s="600"/>
      <c r="X33" s="600"/>
    </row>
    <row r="34" spans="1:24" x14ac:dyDescent="0.35">
      <c r="A34" s="600"/>
      <c r="B34" s="600"/>
      <c r="C34" s="600"/>
      <c r="D34" s="600"/>
      <c r="G34" s="600"/>
      <c r="H34" s="600"/>
      <c r="I34" s="600"/>
      <c r="J34" s="600"/>
      <c r="K34" s="600"/>
      <c r="L34" s="600"/>
      <c r="M34" s="600"/>
      <c r="N34" s="600"/>
      <c r="O34" s="600"/>
      <c r="P34" s="600"/>
      <c r="Q34" s="600"/>
      <c r="R34" s="600"/>
      <c r="S34" s="600"/>
      <c r="T34" s="600"/>
      <c r="U34" s="600"/>
      <c r="V34" s="600"/>
      <c r="W34" s="600"/>
      <c r="X34" s="600"/>
    </row>
    <row r="35" spans="1:24" x14ac:dyDescent="0.35">
      <c r="A35" s="600"/>
      <c r="B35" s="600"/>
      <c r="C35" s="600"/>
      <c r="D35" s="600"/>
      <c r="G35" s="600"/>
      <c r="H35" s="600"/>
      <c r="I35" s="600"/>
      <c r="J35" s="600"/>
      <c r="K35" s="600"/>
      <c r="L35" s="600"/>
      <c r="M35" s="600"/>
      <c r="N35" s="600"/>
      <c r="O35" s="600"/>
      <c r="P35" s="600"/>
      <c r="Q35" s="600"/>
      <c r="R35" s="600"/>
      <c r="S35" s="600"/>
      <c r="T35" s="600"/>
      <c r="U35" s="600"/>
      <c r="V35" s="600"/>
      <c r="W35" s="600"/>
      <c r="X35" s="600"/>
    </row>
    <row r="36" spans="1:24" x14ac:dyDescent="0.35">
      <c r="A36" s="600"/>
      <c r="B36" s="600"/>
      <c r="C36" s="600"/>
      <c r="D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8">
    <mergeCell ref="E2:F2"/>
    <mergeCell ref="B2:C2"/>
    <mergeCell ref="B6:C6"/>
    <mergeCell ref="B24:C24"/>
    <mergeCell ref="B3:C3"/>
    <mergeCell ref="B4:C4"/>
    <mergeCell ref="B18:C18"/>
    <mergeCell ref="B15:C15"/>
  </mergeCells>
  <pageMargins left="0.7" right="0.7" top="0.75" bottom="0.75" header="0.3" footer="0.3"/>
  <pageSetup scale="82"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1">
    <tabColor theme="6" tint="0.59999389629810485"/>
    <pageSetUpPr fitToPage="1"/>
  </sheetPr>
  <dimension ref="A1:X73"/>
  <sheetViews>
    <sheetView showGridLines="0" zoomScale="80" zoomScaleNormal="80" zoomScaleSheetLayoutView="100" workbookViewId="0">
      <selection activeCell="B26" sqref="B26:C26"/>
    </sheetView>
  </sheetViews>
  <sheetFormatPr defaultColWidth="9.08984375" defaultRowHeight="14.5" x14ac:dyDescent="0.35"/>
  <cols>
    <col min="1" max="1" width="7.36328125" style="22" customWidth="1"/>
    <col min="2" max="2" width="98.90625" style="22" customWidth="1"/>
    <col min="3" max="3" width="15.90625" style="22" bestFit="1" customWidth="1"/>
    <col min="4" max="4" width="4.36328125" style="22" customWidth="1"/>
    <col min="5" max="5" width="16.54296875" style="22" bestFit="1" customWidth="1"/>
    <col min="6" max="16384" width="9.08984375" style="22"/>
  </cols>
  <sheetData>
    <row r="1" spans="2:24" ht="21.75" customHeight="1" x14ac:dyDescent="0.45">
      <c r="B1" s="23" t="s">
        <v>80</v>
      </c>
      <c r="C1" s="57">
        <v>18</v>
      </c>
      <c r="D1" s="25"/>
      <c r="E1" s="25"/>
      <c r="G1" s="600"/>
      <c r="H1" s="600"/>
      <c r="I1" s="600"/>
      <c r="J1" s="600"/>
      <c r="K1" s="600"/>
      <c r="L1" s="600"/>
      <c r="M1" s="600"/>
      <c r="N1" s="600"/>
      <c r="O1" s="600"/>
      <c r="P1" s="600"/>
      <c r="Q1" s="600"/>
      <c r="R1" s="600"/>
      <c r="S1" s="600"/>
      <c r="T1" s="600"/>
      <c r="U1" s="600"/>
      <c r="V1" s="600"/>
      <c r="W1" s="600"/>
      <c r="X1" s="600"/>
    </row>
    <row r="2" spans="2:24" ht="39.75" customHeight="1" x14ac:dyDescent="0.35">
      <c r="B2" s="928" t="s">
        <v>464</v>
      </c>
      <c r="C2" s="928"/>
      <c r="D2" s="25"/>
      <c r="E2" s="25"/>
      <c r="G2" s="600"/>
      <c r="H2" s="600"/>
      <c r="I2" s="600"/>
      <c r="J2" s="600"/>
      <c r="K2" s="600"/>
      <c r="L2" s="600"/>
      <c r="M2" s="600"/>
      <c r="N2" s="600"/>
      <c r="O2" s="600"/>
      <c r="P2" s="600"/>
      <c r="Q2" s="600"/>
      <c r="R2" s="600"/>
      <c r="S2" s="600"/>
      <c r="T2" s="600"/>
      <c r="U2" s="600"/>
      <c r="V2" s="600"/>
      <c r="W2" s="600"/>
      <c r="X2" s="600"/>
    </row>
    <row r="3" spans="2:24" ht="56.25" customHeight="1" x14ac:dyDescent="0.35">
      <c r="B3" s="805" t="s">
        <v>1000</v>
      </c>
      <c r="C3" s="805"/>
      <c r="G3" s="600"/>
      <c r="H3" s="600"/>
      <c r="I3" s="600"/>
      <c r="J3" s="600"/>
      <c r="K3" s="600"/>
      <c r="L3" s="600"/>
      <c r="M3" s="600"/>
      <c r="N3" s="600"/>
      <c r="O3" s="600"/>
      <c r="P3" s="600"/>
      <c r="Q3" s="600"/>
      <c r="R3" s="600"/>
      <c r="S3" s="600"/>
      <c r="T3" s="600"/>
      <c r="U3" s="600"/>
      <c r="V3" s="600"/>
      <c r="W3" s="600"/>
      <c r="X3" s="600"/>
    </row>
    <row r="4" spans="2:24" ht="28.5" customHeight="1" x14ac:dyDescent="0.35">
      <c r="B4" s="804" t="s">
        <v>1067</v>
      </c>
      <c r="C4" s="804"/>
      <c r="G4" s="600"/>
      <c r="H4" s="600"/>
      <c r="I4" s="600"/>
      <c r="J4" s="600"/>
      <c r="K4" s="600"/>
      <c r="L4" s="600"/>
      <c r="M4" s="600"/>
      <c r="N4" s="600"/>
      <c r="O4" s="600"/>
      <c r="P4" s="600"/>
      <c r="Q4" s="600"/>
      <c r="R4" s="600"/>
      <c r="S4" s="600"/>
      <c r="T4" s="600"/>
      <c r="U4" s="600"/>
      <c r="V4" s="600"/>
      <c r="W4" s="600"/>
      <c r="X4" s="600"/>
    </row>
    <row r="5" spans="2:24" ht="15" thickBot="1" x14ac:dyDescent="0.4">
      <c r="E5" s="30"/>
      <c r="G5" s="600"/>
      <c r="H5" s="600"/>
      <c r="I5" s="600"/>
      <c r="J5" s="600"/>
      <c r="K5" s="600"/>
      <c r="L5" s="600"/>
      <c r="M5" s="600"/>
      <c r="N5" s="600"/>
      <c r="O5" s="600"/>
      <c r="P5" s="600"/>
      <c r="Q5" s="600"/>
      <c r="R5" s="600"/>
      <c r="S5" s="600"/>
      <c r="T5" s="600"/>
      <c r="U5" s="600"/>
      <c r="V5" s="600"/>
      <c r="W5" s="600"/>
      <c r="X5" s="600"/>
    </row>
    <row r="6" spans="2:24" x14ac:dyDescent="0.35">
      <c r="B6" s="929" t="s">
        <v>256</v>
      </c>
      <c r="C6" s="930"/>
      <c r="E6" s="30"/>
      <c r="G6" s="600"/>
      <c r="H6" s="600"/>
      <c r="I6" s="600"/>
      <c r="J6" s="600"/>
      <c r="K6" s="600"/>
      <c r="L6" s="600"/>
      <c r="M6" s="600"/>
      <c r="N6" s="600"/>
      <c r="O6" s="600"/>
      <c r="P6" s="600"/>
      <c r="Q6" s="600"/>
      <c r="R6" s="600"/>
      <c r="S6" s="600"/>
      <c r="T6" s="600"/>
      <c r="U6" s="600"/>
      <c r="V6" s="600"/>
      <c r="W6" s="600"/>
      <c r="X6" s="600"/>
    </row>
    <row r="7" spans="2:24" x14ac:dyDescent="0.35">
      <c r="B7" s="29" t="s">
        <v>489</v>
      </c>
      <c r="C7" s="505">
        <f>'B18. No-cost PD'!E33</f>
        <v>0</v>
      </c>
      <c r="E7" s="30"/>
      <c r="G7" s="600"/>
      <c r="H7" s="600"/>
      <c r="I7" s="600"/>
      <c r="J7" s="600"/>
      <c r="K7" s="600"/>
      <c r="L7" s="600"/>
      <c r="M7" s="600"/>
      <c r="N7" s="600"/>
      <c r="O7" s="600"/>
      <c r="P7" s="600"/>
      <c r="Q7" s="600"/>
      <c r="R7" s="600"/>
      <c r="S7" s="600"/>
      <c r="T7" s="600"/>
      <c r="U7" s="600"/>
      <c r="V7" s="600"/>
      <c r="W7" s="600"/>
      <c r="X7" s="600"/>
    </row>
    <row r="8" spans="2:24" ht="18" customHeight="1" x14ac:dyDescent="0.35">
      <c r="B8" s="29" t="s">
        <v>488</v>
      </c>
      <c r="C8" s="51">
        <v>4</v>
      </c>
      <c r="E8" s="30"/>
      <c r="G8" s="600"/>
      <c r="H8" s="600"/>
      <c r="I8" s="600"/>
      <c r="J8" s="600"/>
      <c r="K8" s="600"/>
      <c r="L8" s="600"/>
      <c r="M8" s="600"/>
      <c r="N8" s="600"/>
      <c r="O8" s="600"/>
      <c r="P8" s="600"/>
      <c r="Q8" s="600"/>
      <c r="R8" s="600"/>
      <c r="S8" s="600"/>
      <c r="T8" s="600"/>
      <c r="U8" s="600"/>
      <c r="V8" s="600"/>
      <c r="W8" s="600"/>
      <c r="X8" s="600"/>
    </row>
    <row r="9" spans="2:24" ht="29" x14ac:dyDescent="0.35">
      <c r="B9" s="31" t="s">
        <v>623</v>
      </c>
      <c r="C9" s="46">
        <v>5</v>
      </c>
      <c r="G9" s="600"/>
      <c r="H9" s="600"/>
      <c r="I9" s="600"/>
      <c r="J9" s="600"/>
      <c r="K9" s="600"/>
      <c r="L9" s="600"/>
      <c r="M9" s="600"/>
      <c r="N9" s="600"/>
      <c r="O9" s="600"/>
      <c r="P9" s="600"/>
      <c r="Q9" s="600"/>
      <c r="R9" s="600"/>
      <c r="S9" s="600"/>
      <c r="T9" s="600"/>
      <c r="U9" s="600"/>
      <c r="V9" s="600"/>
      <c r="W9" s="600"/>
      <c r="X9" s="600"/>
    </row>
    <row r="10" spans="2:24" ht="29" x14ac:dyDescent="0.35">
      <c r="B10" s="31" t="s">
        <v>501</v>
      </c>
      <c r="C10" s="46">
        <v>0</v>
      </c>
      <c r="G10" s="600"/>
      <c r="H10" s="600"/>
      <c r="I10" s="600"/>
      <c r="J10" s="600"/>
      <c r="K10" s="600"/>
      <c r="L10" s="600"/>
      <c r="M10" s="600"/>
      <c r="N10" s="600"/>
      <c r="O10" s="600"/>
      <c r="P10" s="600"/>
      <c r="Q10" s="600"/>
      <c r="R10" s="600"/>
      <c r="S10" s="600"/>
      <c r="T10" s="600"/>
      <c r="U10" s="600"/>
      <c r="V10" s="600"/>
      <c r="W10" s="600"/>
      <c r="X10" s="600"/>
    </row>
    <row r="11" spans="2:24" ht="29" x14ac:dyDescent="0.35">
      <c r="B11" s="31" t="s">
        <v>641</v>
      </c>
      <c r="C11" s="46">
        <v>0</v>
      </c>
      <c r="G11" s="600"/>
      <c r="H11" s="600"/>
      <c r="I11" s="600"/>
      <c r="J11" s="600"/>
      <c r="K11" s="600"/>
      <c r="L11" s="600"/>
      <c r="M11" s="600"/>
      <c r="N11" s="600"/>
      <c r="O11" s="600"/>
      <c r="P11" s="600"/>
      <c r="Q11" s="600"/>
      <c r="R11" s="600"/>
      <c r="S11" s="600"/>
      <c r="T11" s="600"/>
      <c r="U11" s="600"/>
      <c r="V11" s="600"/>
      <c r="W11" s="600"/>
      <c r="X11" s="600"/>
    </row>
    <row r="12" spans="2:24" ht="13.5" customHeight="1" x14ac:dyDescent="0.35">
      <c r="B12" s="29" t="s">
        <v>642</v>
      </c>
      <c r="C12" s="48">
        <v>184</v>
      </c>
      <c r="E12" s="32"/>
      <c r="F12" s="30"/>
      <c r="G12" s="600"/>
      <c r="H12" s="600"/>
      <c r="I12" s="600"/>
      <c r="J12" s="600"/>
      <c r="K12" s="600"/>
      <c r="L12" s="600"/>
      <c r="M12" s="600"/>
      <c r="N12" s="600"/>
      <c r="O12" s="600"/>
      <c r="P12" s="600"/>
      <c r="Q12" s="600"/>
      <c r="R12" s="600"/>
      <c r="S12" s="600"/>
      <c r="T12" s="600"/>
      <c r="U12" s="600"/>
      <c r="V12" s="600"/>
      <c r="W12" s="600"/>
      <c r="X12" s="600"/>
    </row>
    <row r="13" spans="2:24" ht="15" thickBot="1" x14ac:dyDescent="0.4">
      <c r="B13" s="34" t="s">
        <v>556</v>
      </c>
      <c r="C13" s="52">
        <v>1500</v>
      </c>
      <c r="G13" s="600"/>
      <c r="H13" s="600"/>
      <c r="I13" s="600"/>
      <c r="J13" s="600"/>
      <c r="K13" s="600"/>
      <c r="L13" s="600"/>
      <c r="M13" s="600"/>
      <c r="N13" s="600"/>
      <c r="O13" s="600"/>
      <c r="P13" s="600"/>
      <c r="Q13" s="600"/>
      <c r="R13" s="600"/>
      <c r="S13" s="600"/>
      <c r="T13" s="600"/>
      <c r="U13" s="600"/>
      <c r="V13" s="600"/>
      <c r="W13" s="600"/>
      <c r="X13" s="600"/>
    </row>
    <row r="14" spans="2:24" ht="15.75" customHeight="1" thickBot="1" x14ac:dyDescent="0.4">
      <c r="C14" s="36"/>
      <c r="G14" s="600"/>
      <c r="H14" s="600"/>
      <c r="I14" s="600"/>
      <c r="J14" s="600"/>
      <c r="K14" s="600"/>
      <c r="L14" s="600"/>
      <c r="M14" s="600"/>
      <c r="N14" s="600"/>
      <c r="O14" s="600"/>
      <c r="P14" s="600"/>
      <c r="Q14" s="600"/>
      <c r="R14" s="600"/>
      <c r="S14" s="600"/>
      <c r="T14" s="600"/>
      <c r="U14" s="600"/>
      <c r="V14" s="600"/>
      <c r="W14" s="600"/>
      <c r="X14" s="600"/>
    </row>
    <row r="15" spans="2:24" x14ac:dyDescent="0.35">
      <c r="B15" s="935" t="s">
        <v>618</v>
      </c>
      <c r="C15" s="936"/>
      <c r="G15" s="600"/>
      <c r="H15" s="600"/>
      <c r="I15" s="600"/>
      <c r="J15" s="600"/>
      <c r="K15" s="600"/>
      <c r="L15" s="600"/>
      <c r="M15" s="600"/>
      <c r="N15" s="600"/>
      <c r="O15" s="600"/>
      <c r="P15" s="600"/>
      <c r="Q15" s="600"/>
      <c r="R15" s="600"/>
      <c r="S15" s="600"/>
      <c r="T15" s="600"/>
      <c r="U15" s="600"/>
      <c r="V15" s="600"/>
      <c r="W15" s="600"/>
      <c r="X15" s="600"/>
    </row>
    <row r="16" spans="2:24" ht="33.75" customHeight="1" x14ac:dyDescent="0.35">
      <c r="B16" s="37" t="s">
        <v>636</v>
      </c>
      <c r="C16" s="515">
        <f>IF(C7&gt;0, C8, 0)</f>
        <v>0</v>
      </c>
      <c r="G16" s="600"/>
      <c r="H16" s="600"/>
      <c r="I16" s="600"/>
      <c r="J16" s="600"/>
      <c r="K16" s="600"/>
      <c r="L16" s="600"/>
      <c r="M16" s="600"/>
      <c r="N16" s="600"/>
      <c r="O16" s="600"/>
      <c r="P16" s="600"/>
      <c r="Q16" s="600"/>
      <c r="R16" s="600"/>
      <c r="S16" s="600"/>
      <c r="T16" s="600"/>
      <c r="U16" s="600"/>
      <c r="V16" s="600"/>
      <c r="W16" s="600"/>
      <c r="X16" s="600"/>
    </row>
    <row r="17" spans="1:24" ht="29" x14ac:dyDescent="0.35">
      <c r="B17" s="37" t="s">
        <v>637</v>
      </c>
      <c r="C17" s="515">
        <f>IF(C9&gt;15, 0, 15-C9)</f>
        <v>10</v>
      </c>
      <c r="G17" s="600"/>
      <c r="H17" s="600"/>
      <c r="I17" s="600"/>
      <c r="J17" s="600"/>
      <c r="K17" s="600"/>
      <c r="L17" s="600"/>
      <c r="M17" s="600"/>
      <c r="N17" s="600"/>
      <c r="O17" s="600"/>
      <c r="P17" s="600"/>
      <c r="Q17" s="600"/>
      <c r="R17" s="600"/>
      <c r="S17" s="600"/>
      <c r="T17" s="600"/>
      <c r="U17" s="600"/>
      <c r="V17" s="600"/>
      <c r="W17" s="600"/>
      <c r="X17" s="600"/>
    </row>
    <row r="18" spans="1:24" ht="29" x14ac:dyDescent="0.35">
      <c r="A18" s="683"/>
      <c r="B18" s="702" t="s">
        <v>638</v>
      </c>
      <c r="C18" s="537">
        <f>IF(C10&gt;1, 0, 1)</f>
        <v>1</v>
      </c>
      <c r="D18" s="683"/>
      <c r="G18" s="600"/>
      <c r="H18" s="600"/>
      <c r="I18" s="600"/>
      <c r="J18" s="600"/>
      <c r="K18" s="600"/>
      <c r="L18" s="600"/>
      <c r="M18" s="600"/>
      <c r="N18" s="600"/>
      <c r="O18" s="600"/>
      <c r="P18" s="600"/>
      <c r="Q18" s="600"/>
      <c r="R18" s="600"/>
      <c r="S18" s="600"/>
      <c r="T18" s="600"/>
      <c r="U18" s="600"/>
      <c r="V18" s="600"/>
      <c r="W18" s="600"/>
      <c r="X18" s="600"/>
    </row>
    <row r="19" spans="1:24" ht="29.5" thickBot="1" x14ac:dyDescent="0.4">
      <c r="A19" s="683"/>
      <c r="B19" s="703" t="s">
        <v>640</v>
      </c>
      <c r="C19" s="517">
        <f>IF(C11&gt;1, 0, 1)</f>
        <v>1</v>
      </c>
      <c r="D19" s="683"/>
      <c r="G19" s="600"/>
      <c r="H19" s="600"/>
      <c r="I19" s="600"/>
      <c r="J19" s="600"/>
      <c r="K19" s="600"/>
      <c r="L19" s="600"/>
      <c r="M19" s="600"/>
      <c r="N19" s="600"/>
      <c r="O19" s="600"/>
      <c r="P19" s="600"/>
      <c r="Q19" s="600"/>
      <c r="R19" s="600"/>
      <c r="S19" s="600"/>
      <c r="T19" s="600"/>
      <c r="U19" s="600"/>
      <c r="V19" s="600"/>
      <c r="W19" s="600"/>
      <c r="X19" s="600"/>
    </row>
    <row r="20" spans="1:24" ht="15" thickBot="1" x14ac:dyDescent="0.4">
      <c r="A20" s="683"/>
      <c r="B20" s="699"/>
      <c r="C20" s="704"/>
      <c r="D20" s="683"/>
      <c r="G20" s="600"/>
      <c r="H20" s="600"/>
      <c r="I20" s="600"/>
      <c r="J20" s="600"/>
      <c r="K20" s="600"/>
      <c r="L20" s="600"/>
      <c r="M20" s="600"/>
      <c r="N20" s="600"/>
      <c r="O20" s="600"/>
      <c r="P20" s="600"/>
      <c r="Q20" s="600"/>
      <c r="R20" s="600"/>
      <c r="S20" s="600"/>
      <c r="T20" s="600"/>
      <c r="U20" s="600"/>
      <c r="V20" s="600"/>
      <c r="W20" s="600"/>
      <c r="X20" s="600"/>
    </row>
    <row r="21" spans="1:24" x14ac:dyDescent="0.35">
      <c r="A21" s="683"/>
      <c r="B21" s="935" t="s">
        <v>870</v>
      </c>
      <c r="C21" s="936"/>
      <c r="D21" s="683"/>
      <c r="G21" s="600"/>
      <c r="H21" s="600"/>
      <c r="I21" s="600"/>
      <c r="J21" s="600"/>
      <c r="K21" s="600"/>
      <c r="L21" s="600"/>
      <c r="M21" s="600"/>
      <c r="N21" s="600"/>
      <c r="O21" s="600"/>
      <c r="P21" s="600"/>
      <c r="Q21" s="600"/>
      <c r="R21" s="600"/>
      <c r="S21" s="600"/>
      <c r="T21" s="600"/>
      <c r="U21" s="600"/>
      <c r="V21" s="600"/>
      <c r="W21" s="600"/>
      <c r="X21" s="600"/>
    </row>
    <row r="22" spans="1:24" hidden="1" x14ac:dyDescent="0.35">
      <c r="A22" s="683"/>
      <c r="B22" s="705" t="s">
        <v>670</v>
      </c>
      <c r="C22" s="706">
        <f>$C$23*10</f>
        <v>120</v>
      </c>
      <c r="D22" s="683"/>
      <c r="G22" s="600"/>
      <c r="H22" s="600"/>
      <c r="I22" s="600"/>
      <c r="J22" s="600"/>
      <c r="K22" s="600"/>
      <c r="L22" s="600"/>
      <c r="M22" s="600"/>
      <c r="N22" s="600"/>
      <c r="O22" s="600"/>
      <c r="P22" s="600"/>
      <c r="Q22" s="600"/>
      <c r="R22" s="600"/>
      <c r="S22" s="600"/>
      <c r="T22" s="600"/>
      <c r="U22" s="600"/>
      <c r="V22" s="600"/>
      <c r="W22" s="600"/>
      <c r="X22" s="600"/>
    </row>
    <row r="23" spans="1:24" ht="29" x14ac:dyDescent="0.35">
      <c r="A23" s="683"/>
      <c r="B23" s="707" t="s">
        <v>639</v>
      </c>
      <c r="C23" s="538">
        <f>SUM(C16:C19)</f>
        <v>12</v>
      </c>
      <c r="D23" s="699"/>
      <c r="G23" s="600"/>
      <c r="H23" s="600"/>
      <c r="I23" s="600"/>
      <c r="J23" s="600"/>
      <c r="K23" s="600"/>
      <c r="L23" s="600"/>
      <c r="M23" s="600"/>
      <c r="N23" s="600"/>
      <c r="O23" s="600"/>
      <c r="P23" s="600"/>
      <c r="Q23" s="600"/>
      <c r="R23" s="600"/>
      <c r="S23" s="600"/>
      <c r="T23" s="600"/>
      <c r="U23" s="600"/>
      <c r="V23" s="600"/>
      <c r="W23" s="600"/>
      <c r="X23" s="600"/>
    </row>
    <row r="24" spans="1:24" ht="15" thickBot="1" x14ac:dyDescent="0.4">
      <c r="A24" s="683"/>
      <c r="B24" s="697" t="s">
        <v>669</v>
      </c>
      <c r="C24" s="539">
        <f>C22*$C$13</f>
        <v>180000</v>
      </c>
      <c r="D24" s="683"/>
      <c r="G24" s="600"/>
      <c r="H24" s="600"/>
      <c r="I24" s="600"/>
      <c r="J24" s="600"/>
      <c r="K24" s="600"/>
      <c r="L24" s="600"/>
      <c r="M24" s="600"/>
      <c r="N24" s="600"/>
      <c r="O24" s="600"/>
      <c r="P24" s="600"/>
      <c r="Q24" s="600"/>
      <c r="R24" s="600"/>
      <c r="S24" s="600"/>
      <c r="T24" s="600"/>
      <c r="U24" s="600"/>
      <c r="V24" s="600"/>
      <c r="W24" s="600"/>
      <c r="X24" s="600"/>
    </row>
    <row r="25" spans="1:24" ht="10.5" customHeight="1" x14ac:dyDescent="0.35">
      <c r="A25" s="683"/>
      <c r="B25" s="683"/>
      <c r="C25" s="683"/>
      <c r="D25" s="683"/>
      <c r="G25" s="600"/>
      <c r="H25" s="600"/>
      <c r="I25" s="600"/>
      <c r="J25" s="600"/>
      <c r="K25" s="600"/>
      <c r="L25" s="600"/>
      <c r="M25" s="600"/>
      <c r="N25" s="600"/>
      <c r="O25" s="600"/>
      <c r="P25" s="600"/>
      <c r="Q25" s="600"/>
      <c r="R25" s="600"/>
      <c r="S25" s="600"/>
      <c r="T25" s="600"/>
      <c r="U25" s="600"/>
      <c r="V25" s="600"/>
      <c r="W25" s="600"/>
      <c r="X25" s="600"/>
    </row>
    <row r="26" spans="1:24" ht="72" customHeight="1" x14ac:dyDescent="0.35">
      <c r="A26" s="683"/>
      <c r="B26" s="946" t="s">
        <v>838</v>
      </c>
      <c r="C26" s="946"/>
      <c r="D26" s="683"/>
      <c r="G26" s="600"/>
      <c r="H26" s="600"/>
      <c r="I26" s="600"/>
      <c r="J26" s="600"/>
      <c r="K26" s="600"/>
      <c r="L26" s="600"/>
      <c r="M26" s="600"/>
      <c r="N26" s="600"/>
      <c r="O26" s="600"/>
      <c r="P26" s="600"/>
      <c r="Q26" s="600"/>
      <c r="R26" s="600"/>
      <c r="S26" s="600"/>
      <c r="T26" s="600"/>
      <c r="U26" s="600"/>
      <c r="V26" s="600"/>
      <c r="W26" s="600"/>
      <c r="X26" s="600"/>
    </row>
    <row r="27" spans="1:24" x14ac:dyDescent="0.35">
      <c r="A27" s="683"/>
      <c r="B27" s="701"/>
      <c r="C27" s="683"/>
      <c r="D27" s="683"/>
      <c r="G27" s="600"/>
      <c r="H27" s="600"/>
      <c r="I27" s="600"/>
      <c r="J27" s="600"/>
      <c r="K27" s="600"/>
      <c r="L27" s="600"/>
      <c r="M27" s="600"/>
      <c r="N27" s="600"/>
      <c r="O27" s="600"/>
      <c r="P27" s="600"/>
      <c r="Q27" s="600"/>
      <c r="R27" s="600"/>
      <c r="S27" s="600"/>
      <c r="T27" s="600"/>
      <c r="U27" s="600"/>
      <c r="V27" s="600"/>
      <c r="W27" s="600"/>
      <c r="X27" s="600"/>
    </row>
    <row r="28" spans="1:24" x14ac:dyDescent="0.35">
      <c r="A28" s="600"/>
      <c r="B28" s="600"/>
      <c r="C28" s="600"/>
      <c r="D28" s="600"/>
      <c r="E28" s="600"/>
      <c r="F28" s="600"/>
      <c r="G28" s="600"/>
      <c r="H28" s="600"/>
      <c r="I28" s="600"/>
      <c r="J28" s="600"/>
      <c r="K28" s="600"/>
      <c r="L28" s="600"/>
      <c r="M28" s="600"/>
      <c r="N28" s="600"/>
      <c r="O28" s="600"/>
      <c r="P28" s="600"/>
      <c r="Q28" s="600"/>
      <c r="R28" s="600"/>
      <c r="S28" s="600"/>
      <c r="T28" s="600"/>
      <c r="U28" s="600"/>
      <c r="V28" s="600"/>
      <c r="W28" s="600"/>
      <c r="X28" s="600"/>
    </row>
    <row r="29" spans="1:24" x14ac:dyDescent="0.35">
      <c r="A29" s="600"/>
      <c r="B29" s="600"/>
      <c r="C29" s="600"/>
      <c r="D29" s="600"/>
      <c r="E29" s="600"/>
      <c r="F29" s="600"/>
      <c r="G29" s="600"/>
      <c r="H29" s="600"/>
      <c r="I29" s="600"/>
      <c r="J29" s="600"/>
      <c r="K29" s="600"/>
      <c r="L29" s="600"/>
      <c r="M29" s="600"/>
      <c r="N29" s="600"/>
      <c r="O29" s="600"/>
      <c r="P29" s="600"/>
      <c r="Q29" s="600"/>
      <c r="R29" s="600"/>
      <c r="S29" s="600"/>
      <c r="T29" s="600"/>
      <c r="U29" s="600"/>
      <c r="V29" s="600"/>
      <c r="W29" s="600"/>
      <c r="X29" s="600"/>
    </row>
    <row r="30" spans="1:24" x14ac:dyDescent="0.35">
      <c r="A30" s="600"/>
      <c r="B30" s="600"/>
      <c r="C30" s="600"/>
      <c r="D30" s="600"/>
      <c r="E30" s="600"/>
      <c r="F30" s="600"/>
      <c r="G30" s="600"/>
      <c r="H30" s="600"/>
      <c r="I30" s="600"/>
      <c r="J30" s="600"/>
      <c r="K30" s="600"/>
      <c r="L30" s="600"/>
      <c r="M30" s="600"/>
      <c r="N30" s="600"/>
      <c r="O30" s="600"/>
      <c r="P30" s="600"/>
      <c r="Q30" s="600"/>
      <c r="R30" s="600"/>
      <c r="S30" s="600"/>
      <c r="T30" s="600"/>
      <c r="U30" s="600"/>
      <c r="V30" s="600"/>
      <c r="W30" s="600"/>
      <c r="X30" s="600"/>
    </row>
    <row r="31" spans="1:24" x14ac:dyDescent="0.35">
      <c r="A31" s="600"/>
      <c r="B31" s="600"/>
      <c r="C31" s="600"/>
      <c r="D31" s="600"/>
      <c r="E31" s="600"/>
      <c r="F31" s="600"/>
      <c r="G31" s="600"/>
      <c r="H31" s="600"/>
      <c r="I31" s="600"/>
      <c r="J31" s="600"/>
      <c r="K31" s="600"/>
      <c r="L31" s="600"/>
      <c r="M31" s="600"/>
      <c r="N31" s="600"/>
      <c r="O31" s="600"/>
      <c r="P31" s="600"/>
      <c r="Q31" s="600"/>
      <c r="R31" s="600"/>
      <c r="S31" s="600"/>
      <c r="T31" s="600"/>
      <c r="U31" s="600"/>
      <c r="V31" s="600"/>
      <c r="W31" s="600"/>
      <c r="X31" s="600"/>
    </row>
    <row r="32" spans="1:24" x14ac:dyDescent="0.35">
      <c r="A32" s="600"/>
      <c r="B32" s="600"/>
      <c r="C32" s="600"/>
      <c r="D32" s="600"/>
      <c r="E32" s="600"/>
      <c r="F32" s="600"/>
      <c r="G32" s="600"/>
      <c r="H32" s="600"/>
      <c r="I32" s="600"/>
      <c r="J32" s="600"/>
      <c r="K32" s="600"/>
      <c r="L32" s="600"/>
      <c r="M32" s="600"/>
      <c r="N32" s="600"/>
      <c r="O32" s="600"/>
      <c r="P32" s="600"/>
      <c r="Q32" s="600"/>
      <c r="R32" s="600"/>
      <c r="S32" s="600"/>
      <c r="T32" s="600"/>
      <c r="U32" s="600"/>
      <c r="V32" s="600"/>
      <c r="W32" s="600"/>
      <c r="X32" s="600"/>
    </row>
    <row r="33" spans="1:24" x14ac:dyDescent="0.35">
      <c r="A33" s="600"/>
      <c r="B33" s="600"/>
      <c r="C33" s="600"/>
      <c r="D33" s="600"/>
      <c r="E33" s="600"/>
      <c r="F33" s="600"/>
      <c r="G33" s="600"/>
      <c r="H33" s="600"/>
      <c r="I33" s="600"/>
      <c r="J33" s="600"/>
      <c r="K33" s="600"/>
      <c r="L33" s="600"/>
      <c r="M33" s="600"/>
      <c r="N33" s="600"/>
      <c r="O33" s="600"/>
      <c r="P33" s="600"/>
      <c r="Q33" s="600"/>
      <c r="R33" s="600"/>
      <c r="S33" s="600"/>
      <c r="T33" s="600"/>
      <c r="U33" s="600"/>
      <c r="V33" s="600"/>
      <c r="W33" s="600"/>
      <c r="X33" s="600"/>
    </row>
    <row r="34" spans="1:24" x14ac:dyDescent="0.35">
      <c r="A34" s="600"/>
      <c r="B34" s="600"/>
      <c r="C34" s="600"/>
      <c r="D34" s="600"/>
      <c r="E34" s="600"/>
      <c r="F34" s="600"/>
      <c r="G34" s="600"/>
      <c r="H34" s="600"/>
      <c r="I34" s="600"/>
      <c r="J34" s="600"/>
      <c r="K34" s="600"/>
      <c r="L34" s="600"/>
      <c r="M34" s="600"/>
      <c r="N34" s="600"/>
      <c r="O34" s="600"/>
      <c r="P34" s="600"/>
      <c r="Q34" s="600"/>
      <c r="R34" s="600"/>
      <c r="S34" s="600"/>
      <c r="T34" s="600"/>
      <c r="U34" s="600"/>
      <c r="V34" s="600"/>
      <c r="W34" s="600"/>
      <c r="X34" s="600"/>
    </row>
    <row r="35" spans="1:24" x14ac:dyDescent="0.35">
      <c r="A35" s="600"/>
      <c r="B35" s="600"/>
      <c r="C35" s="600"/>
      <c r="D35" s="600"/>
      <c r="E35" s="600"/>
      <c r="F35" s="600"/>
      <c r="G35" s="600"/>
      <c r="H35" s="600"/>
      <c r="I35" s="600"/>
      <c r="J35" s="600"/>
      <c r="K35" s="600"/>
      <c r="L35" s="600"/>
      <c r="M35" s="600"/>
      <c r="N35" s="600"/>
      <c r="O35" s="600"/>
      <c r="P35" s="600"/>
      <c r="Q35" s="600"/>
      <c r="R35" s="600"/>
      <c r="S35" s="600"/>
      <c r="T35" s="600"/>
      <c r="U35" s="600"/>
      <c r="V35" s="600"/>
      <c r="W35" s="600"/>
      <c r="X35" s="600"/>
    </row>
    <row r="36" spans="1:24" x14ac:dyDescent="0.35">
      <c r="A36" s="600"/>
      <c r="B36" s="600"/>
      <c r="C36" s="600"/>
      <c r="D36" s="600"/>
      <c r="E36" s="600"/>
      <c r="F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E37" s="600"/>
      <c r="F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E38" s="600"/>
      <c r="F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row>
  </sheetData>
  <mergeCells count="7">
    <mergeCell ref="B2:C2"/>
    <mergeCell ref="B6:C6"/>
    <mergeCell ref="B15:C15"/>
    <mergeCell ref="B26:C26"/>
    <mergeCell ref="B3:C3"/>
    <mergeCell ref="B4:C4"/>
    <mergeCell ref="B21:C21"/>
  </mergeCells>
  <pageMargins left="0.7" right="0.7" top="0.75" bottom="0.75" header="0.3" footer="0.3"/>
  <pageSetup scale="80"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2">
    <tabColor theme="6" tint="0.59999389629810485"/>
    <pageSetUpPr fitToPage="1"/>
  </sheetPr>
  <dimension ref="A1:X73"/>
  <sheetViews>
    <sheetView showGridLines="0" zoomScale="80" zoomScaleNormal="80" zoomScaleSheetLayoutView="100" workbookViewId="0">
      <selection activeCell="B26" sqref="B26"/>
    </sheetView>
  </sheetViews>
  <sheetFormatPr defaultColWidth="9.08984375" defaultRowHeight="14.5" x14ac:dyDescent="0.35"/>
  <cols>
    <col min="1" max="1" width="7.36328125" style="22" customWidth="1"/>
    <col min="2" max="2" width="114.453125" style="22" customWidth="1"/>
    <col min="3" max="3" width="15.90625" style="22" bestFit="1" customWidth="1"/>
    <col min="4" max="4" width="4.36328125" style="22" customWidth="1"/>
    <col min="5" max="5" width="15.54296875" style="22" hidden="1" customWidth="1"/>
    <col min="6" max="6" width="11.90625" style="22" hidden="1" customWidth="1"/>
    <col min="7" max="16384" width="9.08984375" style="22"/>
  </cols>
  <sheetData>
    <row r="1" spans="2:24" ht="21.75" customHeight="1" x14ac:dyDescent="0.45">
      <c r="B1" s="23" t="s">
        <v>80</v>
      </c>
      <c r="C1" s="24">
        <v>19</v>
      </c>
      <c r="D1" s="25"/>
      <c r="E1" s="25"/>
      <c r="F1" s="25"/>
      <c r="G1" s="646"/>
      <c r="H1" s="646"/>
      <c r="I1" s="600"/>
      <c r="J1" s="600"/>
      <c r="K1" s="600"/>
      <c r="L1" s="600"/>
      <c r="M1" s="600"/>
      <c r="N1" s="600"/>
      <c r="O1" s="600"/>
      <c r="P1" s="600"/>
      <c r="Q1" s="600"/>
      <c r="R1" s="600"/>
      <c r="S1" s="600"/>
      <c r="T1" s="600"/>
      <c r="U1" s="600"/>
      <c r="V1" s="600"/>
      <c r="W1" s="600"/>
      <c r="X1" s="600"/>
    </row>
    <row r="2" spans="2:24" ht="42" customHeight="1" x14ac:dyDescent="0.35">
      <c r="B2" s="933" t="s">
        <v>708</v>
      </c>
      <c r="C2" s="933"/>
      <c r="D2" s="25"/>
      <c r="E2" s="943" t="s">
        <v>261</v>
      </c>
      <c r="F2" s="943"/>
      <c r="G2" s="646"/>
      <c r="H2" s="646"/>
      <c r="I2" s="600"/>
      <c r="J2" s="600"/>
      <c r="K2" s="600"/>
      <c r="L2" s="600"/>
      <c r="M2" s="600"/>
      <c r="N2" s="600"/>
      <c r="O2" s="600"/>
      <c r="P2" s="600"/>
      <c r="Q2" s="600"/>
      <c r="R2" s="600"/>
      <c r="S2" s="600"/>
      <c r="T2" s="600"/>
      <c r="U2" s="600"/>
      <c r="V2" s="600"/>
      <c r="W2" s="600"/>
      <c r="X2" s="600"/>
    </row>
    <row r="3" spans="2:24" ht="42" customHeight="1" x14ac:dyDescent="0.35">
      <c r="B3" s="805" t="s">
        <v>999</v>
      </c>
      <c r="C3" s="805"/>
      <c r="D3" s="25"/>
      <c r="E3" s="27" t="s">
        <v>239</v>
      </c>
      <c r="F3" s="245">
        <v>0</v>
      </c>
      <c r="G3" s="646"/>
      <c r="H3" s="646"/>
      <c r="I3" s="600"/>
      <c r="J3" s="600"/>
      <c r="K3" s="600"/>
      <c r="L3" s="600"/>
      <c r="M3" s="600"/>
      <c r="N3" s="600"/>
      <c r="O3" s="600"/>
      <c r="P3" s="600"/>
      <c r="Q3" s="600"/>
      <c r="R3" s="600"/>
      <c r="S3" s="600"/>
      <c r="T3" s="600"/>
      <c r="U3" s="600"/>
      <c r="V3" s="600"/>
      <c r="W3" s="600"/>
      <c r="X3" s="600"/>
    </row>
    <row r="4" spans="2:24" ht="30.75" customHeight="1" x14ac:dyDescent="0.35">
      <c r="B4" s="804" t="s">
        <v>1067</v>
      </c>
      <c r="C4" s="804"/>
      <c r="E4" s="27" t="s">
        <v>238</v>
      </c>
      <c r="F4" s="245">
        <v>0.2</v>
      </c>
      <c r="G4" s="600"/>
      <c r="H4" s="600"/>
      <c r="I4" s="600"/>
      <c r="J4" s="603"/>
      <c r="K4" s="603"/>
      <c r="L4" s="615"/>
      <c r="M4" s="615"/>
      <c r="N4" s="615"/>
      <c r="O4" s="601"/>
      <c r="P4" s="600"/>
      <c r="Q4" s="600"/>
      <c r="R4" s="600"/>
      <c r="S4" s="600"/>
      <c r="T4" s="600"/>
      <c r="U4" s="600"/>
      <c r="V4" s="600"/>
      <c r="W4" s="600"/>
      <c r="X4" s="600"/>
    </row>
    <row r="5" spans="2:24" ht="15" thickBot="1" x14ac:dyDescent="0.4">
      <c r="E5" s="27" t="s">
        <v>133</v>
      </c>
      <c r="F5" s="245">
        <v>0.4</v>
      </c>
      <c r="G5" s="600"/>
      <c r="H5" s="600"/>
      <c r="I5" s="600"/>
      <c r="J5" s="600"/>
      <c r="K5" s="600"/>
      <c r="L5" s="601"/>
      <c r="M5" s="601"/>
      <c r="N5" s="601"/>
      <c r="O5" s="601"/>
      <c r="P5" s="600"/>
      <c r="Q5" s="600"/>
      <c r="R5" s="600"/>
      <c r="S5" s="600"/>
      <c r="T5" s="600"/>
      <c r="U5" s="600"/>
      <c r="V5" s="600"/>
      <c r="W5" s="600"/>
      <c r="X5" s="600"/>
    </row>
    <row r="6" spans="2:24" x14ac:dyDescent="0.35">
      <c r="B6" s="929" t="s">
        <v>256</v>
      </c>
      <c r="C6" s="930"/>
      <c r="E6" s="27" t="s">
        <v>613</v>
      </c>
      <c r="F6" s="245">
        <v>0.6</v>
      </c>
      <c r="G6" s="600"/>
      <c r="H6" s="600"/>
      <c r="I6" s="600"/>
      <c r="J6" s="600"/>
      <c r="K6" s="600"/>
      <c r="L6" s="601"/>
      <c r="M6" s="601"/>
      <c r="N6" s="601"/>
      <c r="O6" s="601"/>
      <c r="P6" s="600"/>
      <c r="Q6" s="600"/>
      <c r="R6" s="600"/>
      <c r="S6" s="600"/>
      <c r="T6" s="600"/>
      <c r="U6" s="600"/>
      <c r="V6" s="600"/>
      <c r="W6" s="600"/>
      <c r="X6" s="600"/>
    </row>
    <row r="7" spans="2:24" x14ac:dyDescent="0.35">
      <c r="B7" s="29" t="s">
        <v>84</v>
      </c>
      <c r="C7" s="505">
        <f>'B19. Coaching impact'!E49</f>
        <v>0</v>
      </c>
      <c r="E7" s="27" t="s">
        <v>614</v>
      </c>
      <c r="F7" s="245">
        <v>0.8</v>
      </c>
      <c r="G7" s="600"/>
      <c r="H7" s="600"/>
      <c r="I7" s="600"/>
      <c r="J7" s="600"/>
      <c r="K7" s="600"/>
      <c r="L7" s="601"/>
      <c r="M7" s="601"/>
      <c r="N7" s="601"/>
      <c r="O7" s="601"/>
      <c r="P7" s="600"/>
      <c r="Q7" s="600"/>
      <c r="R7" s="600"/>
      <c r="S7" s="600"/>
      <c r="T7" s="600"/>
      <c r="U7" s="600"/>
      <c r="V7" s="600"/>
      <c r="W7" s="600"/>
      <c r="X7" s="600"/>
    </row>
    <row r="8" spans="2:24" x14ac:dyDescent="0.35">
      <c r="B8" s="29" t="s">
        <v>901</v>
      </c>
      <c r="C8" s="51">
        <v>40</v>
      </c>
      <c r="E8" s="27" t="s">
        <v>615</v>
      </c>
      <c r="F8" s="245">
        <v>1</v>
      </c>
      <c r="G8" s="600"/>
      <c r="H8" s="600"/>
      <c r="I8" s="600"/>
      <c r="J8" s="600"/>
      <c r="K8" s="600"/>
      <c r="L8" s="601"/>
      <c r="M8" s="601"/>
      <c r="N8" s="601"/>
      <c r="O8" s="601"/>
      <c r="P8" s="600"/>
      <c r="Q8" s="600"/>
      <c r="R8" s="600"/>
      <c r="S8" s="600"/>
      <c r="T8" s="600"/>
      <c r="U8" s="600"/>
      <c r="V8" s="600"/>
      <c r="W8" s="600"/>
      <c r="X8" s="600"/>
    </row>
    <row r="9" spans="2:24" ht="15" thickBot="1" x14ac:dyDescent="0.4">
      <c r="B9" s="35" t="s">
        <v>267</v>
      </c>
      <c r="C9" s="102">
        <v>75000</v>
      </c>
      <c r="G9" s="600"/>
      <c r="H9" s="600"/>
      <c r="I9" s="600"/>
      <c r="J9" s="600"/>
      <c r="K9" s="600"/>
      <c r="L9" s="601"/>
      <c r="M9" s="601"/>
      <c r="N9" s="601"/>
      <c r="O9" s="601"/>
      <c r="P9" s="600"/>
      <c r="Q9" s="600"/>
      <c r="R9" s="600"/>
      <c r="S9" s="600"/>
      <c r="T9" s="600"/>
      <c r="U9" s="600"/>
      <c r="V9" s="600"/>
      <c r="W9" s="600"/>
      <c r="X9" s="600"/>
    </row>
    <row r="10" spans="2:24" ht="15" thickBot="1" x14ac:dyDescent="0.4">
      <c r="C10" s="36"/>
      <c r="G10" s="600"/>
      <c r="H10" s="600"/>
      <c r="I10" s="600"/>
      <c r="J10" s="600"/>
      <c r="K10" s="600"/>
      <c r="L10" s="601"/>
      <c r="M10" s="601"/>
      <c r="N10" s="601"/>
      <c r="O10" s="601"/>
      <c r="P10" s="600"/>
      <c r="Q10" s="600"/>
      <c r="R10" s="600"/>
      <c r="S10" s="600"/>
      <c r="T10" s="600"/>
      <c r="U10" s="600"/>
      <c r="V10" s="600"/>
      <c r="W10" s="600"/>
      <c r="X10" s="600"/>
    </row>
    <row r="11" spans="2:24" ht="12.75" customHeight="1" x14ac:dyDescent="0.35">
      <c r="B11" s="935" t="s">
        <v>777</v>
      </c>
      <c r="C11" s="936"/>
      <c r="G11" s="600"/>
      <c r="H11" s="600"/>
      <c r="I11" s="600"/>
      <c r="J11" s="600"/>
      <c r="K11" s="600"/>
      <c r="L11" s="601"/>
      <c r="M11" s="601"/>
      <c r="N11" s="601"/>
      <c r="O11" s="601"/>
      <c r="P11" s="600"/>
      <c r="Q11" s="600"/>
      <c r="R11" s="600"/>
      <c r="S11" s="600"/>
      <c r="T11" s="600"/>
      <c r="U11" s="600"/>
      <c r="V11" s="600"/>
      <c r="W11" s="600"/>
      <c r="X11" s="600"/>
    </row>
    <row r="12" spans="2:24" x14ac:dyDescent="0.35">
      <c r="B12" s="29" t="s">
        <v>775</v>
      </c>
      <c r="C12" s="533">
        <f>C8*C9</f>
        <v>3000000</v>
      </c>
      <c r="G12" s="600"/>
      <c r="H12" s="600"/>
      <c r="I12" s="600"/>
      <c r="J12" s="600"/>
      <c r="K12" s="600"/>
      <c r="L12" s="601"/>
      <c r="M12" s="601"/>
      <c r="N12" s="601"/>
      <c r="O12" s="601"/>
      <c r="P12" s="600"/>
      <c r="Q12" s="600"/>
      <c r="R12" s="600"/>
      <c r="S12" s="600"/>
      <c r="T12" s="600"/>
      <c r="U12" s="600"/>
      <c r="V12" s="600"/>
      <c r="W12" s="600"/>
      <c r="X12" s="600"/>
    </row>
    <row r="13" spans="2:24" ht="30" customHeight="1" thickBot="1" x14ac:dyDescent="0.4">
      <c r="B13" s="41" t="s">
        <v>776</v>
      </c>
      <c r="C13" s="506">
        <f>(IF(C7&lt;50,F3,IF(C7&lt;75,F4,IF(C7&lt;100,F5,IF(C7&lt;200,F6,IF(C7&lt;300,F7,IF(C7&gt;299,F8,"")))))))</f>
        <v>0</v>
      </c>
      <c r="G13" s="600"/>
      <c r="H13" s="600"/>
      <c r="I13" s="600"/>
      <c r="J13" s="600"/>
      <c r="K13" s="600"/>
      <c r="L13" s="601"/>
      <c r="M13" s="601"/>
      <c r="N13" s="601"/>
      <c r="O13" s="601"/>
      <c r="P13" s="600"/>
      <c r="Q13" s="600"/>
      <c r="R13" s="600"/>
      <c r="S13" s="600"/>
      <c r="T13" s="600"/>
      <c r="U13" s="600"/>
      <c r="V13" s="600"/>
      <c r="W13" s="600"/>
      <c r="X13" s="600"/>
    </row>
    <row r="14" spans="2:24" ht="15" thickBot="1" x14ac:dyDescent="0.4">
      <c r="B14" s="246"/>
      <c r="C14" s="225"/>
      <c r="D14" s="38"/>
      <c r="G14" s="600"/>
      <c r="H14" s="600"/>
      <c r="I14" s="600"/>
      <c r="J14" s="600"/>
      <c r="K14" s="600"/>
      <c r="L14" s="601"/>
      <c r="M14" s="601"/>
      <c r="N14" s="601"/>
      <c r="O14" s="601"/>
      <c r="P14" s="600"/>
      <c r="Q14" s="600"/>
      <c r="R14" s="600"/>
      <c r="S14" s="600"/>
      <c r="T14" s="600"/>
      <c r="U14" s="600"/>
      <c r="V14" s="600"/>
      <c r="W14" s="600"/>
      <c r="X14" s="600"/>
    </row>
    <row r="15" spans="2:24" x14ac:dyDescent="0.35">
      <c r="B15" s="935" t="s">
        <v>772</v>
      </c>
      <c r="C15" s="936"/>
      <c r="G15" s="600"/>
      <c r="H15" s="600"/>
      <c r="I15" s="600"/>
      <c r="J15" s="600"/>
      <c r="K15" s="600"/>
      <c r="L15" s="601"/>
      <c r="M15" s="601"/>
      <c r="N15" s="601"/>
      <c r="O15" s="601"/>
      <c r="P15" s="600"/>
      <c r="Q15" s="600"/>
      <c r="R15" s="600"/>
      <c r="S15" s="600"/>
      <c r="T15" s="600"/>
      <c r="U15" s="600"/>
      <c r="V15" s="600"/>
      <c r="W15" s="600"/>
      <c r="X15" s="600"/>
    </row>
    <row r="16" spans="2:24" ht="15" thickBot="1" x14ac:dyDescent="0.4">
      <c r="B16" s="107" t="s">
        <v>778</v>
      </c>
      <c r="C16" s="513">
        <f>ROUND(C12*C13, -3)</f>
        <v>0</v>
      </c>
      <c r="G16" s="600"/>
      <c r="H16" s="600"/>
      <c r="I16" s="600"/>
      <c r="J16" s="600"/>
      <c r="K16" s="600"/>
      <c r="L16" s="601"/>
      <c r="M16" s="601"/>
      <c r="N16" s="601"/>
      <c r="O16" s="601"/>
      <c r="P16" s="600"/>
      <c r="Q16" s="600"/>
      <c r="R16" s="600"/>
      <c r="S16" s="600"/>
      <c r="T16" s="600"/>
      <c r="U16" s="600"/>
      <c r="V16" s="600"/>
      <c r="W16" s="600"/>
      <c r="X16" s="600"/>
    </row>
    <row r="17" spans="1:24" x14ac:dyDescent="0.35">
      <c r="G17" s="600"/>
      <c r="H17" s="600"/>
      <c r="I17" s="600"/>
      <c r="J17" s="600"/>
      <c r="K17" s="600"/>
      <c r="L17" s="601"/>
      <c r="M17" s="601"/>
      <c r="N17" s="601"/>
      <c r="O17" s="601"/>
      <c r="P17" s="600"/>
      <c r="Q17" s="600"/>
      <c r="R17" s="600"/>
      <c r="S17" s="600"/>
      <c r="T17" s="600"/>
      <c r="U17" s="600"/>
      <c r="V17" s="600"/>
      <c r="W17" s="600"/>
      <c r="X17" s="600"/>
    </row>
    <row r="18" spans="1:24" ht="26.25" customHeight="1" x14ac:dyDescent="0.35">
      <c r="A18" s="699"/>
      <c r="B18" s="955" t="s">
        <v>997</v>
      </c>
      <c r="C18" s="955"/>
      <c r="D18" s="683"/>
      <c r="G18" s="600"/>
      <c r="H18" s="600"/>
      <c r="I18" s="600"/>
      <c r="J18" s="600"/>
      <c r="K18" s="600"/>
      <c r="L18" s="601"/>
      <c r="M18" s="601"/>
      <c r="N18" s="601"/>
      <c r="O18" s="601"/>
      <c r="P18" s="600"/>
      <c r="Q18" s="600"/>
      <c r="R18" s="600"/>
      <c r="S18" s="600"/>
      <c r="T18" s="600"/>
      <c r="U18" s="600"/>
      <c r="V18" s="600"/>
      <c r="W18" s="600"/>
      <c r="X18" s="600"/>
    </row>
    <row r="19" spans="1:24" x14ac:dyDescent="0.35">
      <c r="A19" s="699"/>
      <c r="B19" s="699"/>
      <c r="C19" s="683"/>
      <c r="D19" s="683"/>
      <c r="G19" s="600"/>
      <c r="H19" s="600"/>
      <c r="I19" s="600"/>
      <c r="J19" s="600"/>
      <c r="K19" s="600"/>
      <c r="L19" s="601"/>
      <c r="M19" s="601"/>
      <c r="N19" s="601"/>
      <c r="O19" s="601"/>
      <c r="P19" s="600"/>
      <c r="Q19" s="600"/>
      <c r="R19" s="600"/>
      <c r="S19" s="600"/>
      <c r="T19" s="600"/>
      <c r="U19" s="600"/>
      <c r="V19" s="600"/>
      <c r="W19" s="600"/>
      <c r="X19" s="600"/>
    </row>
    <row r="20" spans="1:24" x14ac:dyDescent="0.35">
      <c r="A20" s="601"/>
      <c r="B20" s="641"/>
      <c r="C20" s="600"/>
      <c r="D20" s="600"/>
      <c r="G20" s="600"/>
      <c r="H20" s="600"/>
      <c r="I20" s="600"/>
      <c r="J20" s="600"/>
      <c r="K20" s="600"/>
      <c r="L20" s="601"/>
      <c r="M20" s="601"/>
      <c r="N20" s="601"/>
      <c r="O20" s="601"/>
      <c r="P20" s="600"/>
      <c r="Q20" s="600"/>
      <c r="R20" s="600"/>
      <c r="S20" s="600"/>
      <c r="T20" s="600"/>
      <c r="U20" s="600"/>
      <c r="V20" s="600"/>
      <c r="W20" s="600"/>
      <c r="X20" s="600"/>
    </row>
    <row r="21" spans="1:24" x14ac:dyDescent="0.35">
      <c r="A21" s="601"/>
      <c r="B21" s="601"/>
      <c r="C21" s="600"/>
      <c r="D21" s="600"/>
      <c r="G21" s="600"/>
      <c r="H21" s="600"/>
      <c r="I21" s="600"/>
      <c r="J21" s="600"/>
      <c r="K21" s="600"/>
      <c r="L21" s="601"/>
      <c r="M21" s="601"/>
      <c r="N21" s="601"/>
      <c r="O21" s="601"/>
      <c r="P21" s="600"/>
      <c r="Q21" s="600"/>
      <c r="R21" s="600"/>
      <c r="S21" s="600"/>
      <c r="T21" s="600"/>
      <c r="U21" s="600"/>
      <c r="V21" s="600"/>
      <c r="W21" s="600"/>
      <c r="X21" s="600"/>
    </row>
    <row r="22" spans="1:24" x14ac:dyDescent="0.35">
      <c r="A22" s="600"/>
      <c r="B22" s="600"/>
      <c r="C22" s="600"/>
      <c r="D22" s="600"/>
      <c r="G22" s="600"/>
      <c r="H22" s="600"/>
      <c r="I22" s="600"/>
      <c r="J22" s="600"/>
      <c r="K22" s="600"/>
      <c r="L22" s="601"/>
      <c r="M22" s="601"/>
      <c r="N22" s="601"/>
      <c r="O22" s="601"/>
      <c r="P22" s="600"/>
      <c r="Q22" s="600"/>
      <c r="R22" s="600"/>
      <c r="S22" s="600"/>
      <c r="T22" s="600"/>
      <c r="U22" s="600"/>
      <c r="V22" s="600"/>
      <c r="W22" s="600"/>
      <c r="X22" s="600"/>
    </row>
    <row r="23" spans="1:24" x14ac:dyDescent="0.35">
      <c r="A23" s="600"/>
      <c r="B23" s="600"/>
      <c r="C23" s="600"/>
      <c r="D23" s="600"/>
      <c r="G23" s="600"/>
      <c r="H23" s="600"/>
      <c r="I23" s="600"/>
      <c r="J23" s="600"/>
      <c r="K23" s="600"/>
      <c r="L23" s="601"/>
      <c r="M23" s="601"/>
      <c r="N23" s="601"/>
      <c r="O23" s="601"/>
      <c r="P23" s="600"/>
      <c r="Q23" s="600"/>
      <c r="R23" s="600"/>
      <c r="S23" s="600"/>
      <c r="T23" s="600"/>
      <c r="U23" s="600"/>
      <c r="V23" s="600"/>
      <c r="W23" s="600"/>
      <c r="X23" s="600"/>
    </row>
    <row r="24" spans="1:24" x14ac:dyDescent="0.35">
      <c r="A24" s="600"/>
      <c r="B24" s="600"/>
      <c r="C24" s="600"/>
      <c r="D24" s="600"/>
      <c r="G24" s="600"/>
      <c r="H24" s="600"/>
      <c r="I24" s="600"/>
      <c r="J24" s="600"/>
      <c r="K24" s="600"/>
      <c r="L24" s="601"/>
      <c r="M24" s="601"/>
      <c r="N24" s="601"/>
      <c r="O24" s="601"/>
      <c r="P24" s="600"/>
      <c r="Q24" s="600"/>
      <c r="R24" s="600"/>
      <c r="S24" s="600"/>
      <c r="T24" s="600"/>
      <c r="U24" s="600"/>
      <c r="V24" s="600"/>
      <c r="W24" s="600"/>
      <c r="X24" s="600"/>
    </row>
    <row r="25" spans="1:24" x14ac:dyDescent="0.35">
      <c r="A25" s="600"/>
      <c r="B25" s="600"/>
      <c r="C25" s="600"/>
      <c r="D25" s="600"/>
      <c r="G25" s="600"/>
      <c r="H25" s="600"/>
      <c r="I25" s="600"/>
      <c r="J25" s="600"/>
      <c r="K25" s="600"/>
      <c r="L25" s="601"/>
      <c r="M25" s="601"/>
      <c r="N25" s="601"/>
      <c r="O25" s="601"/>
      <c r="P25" s="600"/>
      <c r="Q25" s="600"/>
      <c r="R25" s="600"/>
      <c r="S25" s="600"/>
      <c r="T25" s="600"/>
      <c r="U25" s="600"/>
      <c r="V25" s="600"/>
      <c r="W25" s="600"/>
      <c r="X25" s="600"/>
    </row>
    <row r="26" spans="1:24" x14ac:dyDescent="0.35">
      <c r="A26" s="600"/>
      <c r="B26" s="600"/>
      <c r="C26" s="600"/>
      <c r="D26" s="600"/>
      <c r="G26" s="600"/>
      <c r="H26" s="600"/>
      <c r="I26" s="600"/>
      <c r="J26" s="600"/>
      <c r="K26" s="600"/>
      <c r="L26" s="601"/>
      <c r="M26" s="601"/>
      <c r="N26" s="601"/>
      <c r="O26" s="601"/>
      <c r="P26" s="600"/>
      <c r="Q26" s="600"/>
      <c r="R26" s="600"/>
      <c r="S26" s="600"/>
      <c r="T26" s="600"/>
      <c r="U26" s="600"/>
      <c r="V26" s="600"/>
      <c r="W26" s="600"/>
      <c r="X26" s="600"/>
    </row>
    <row r="27" spans="1:24" x14ac:dyDescent="0.35">
      <c r="A27" s="600"/>
      <c r="B27" s="600"/>
      <c r="C27" s="600"/>
      <c r="D27" s="600"/>
      <c r="G27" s="600"/>
      <c r="H27" s="600"/>
      <c r="I27" s="600"/>
      <c r="J27" s="600"/>
      <c r="K27" s="600"/>
      <c r="L27" s="601"/>
      <c r="M27" s="601"/>
      <c r="N27" s="601"/>
      <c r="O27" s="601"/>
      <c r="P27" s="600"/>
      <c r="Q27" s="600"/>
      <c r="R27" s="600"/>
      <c r="S27" s="600"/>
      <c r="T27" s="600"/>
      <c r="U27" s="600"/>
      <c r="V27" s="600"/>
      <c r="W27" s="600"/>
      <c r="X27" s="600"/>
    </row>
    <row r="28" spans="1:24" x14ac:dyDescent="0.35">
      <c r="A28" s="600"/>
      <c r="B28" s="600"/>
      <c r="C28" s="600"/>
      <c r="D28" s="600"/>
      <c r="G28" s="600"/>
      <c r="H28" s="600"/>
      <c r="I28" s="600"/>
      <c r="J28" s="600"/>
      <c r="K28" s="600"/>
      <c r="L28" s="601"/>
      <c r="M28" s="601"/>
      <c r="N28" s="601"/>
      <c r="O28" s="601"/>
      <c r="P28" s="600"/>
      <c r="Q28" s="600"/>
      <c r="R28" s="600"/>
      <c r="S28" s="600"/>
      <c r="T28" s="600"/>
      <c r="U28" s="600"/>
      <c r="V28" s="600"/>
      <c r="W28" s="600"/>
      <c r="X28" s="600"/>
    </row>
    <row r="29" spans="1:24" x14ac:dyDescent="0.35">
      <c r="A29" s="600"/>
      <c r="B29" s="600"/>
      <c r="C29" s="600"/>
      <c r="D29" s="600"/>
      <c r="G29" s="600"/>
      <c r="H29" s="600"/>
      <c r="I29" s="600"/>
      <c r="J29" s="600"/>
      <c r="K29" s="600"/>
      <c r="L29" s="601"/>
      <c r="M29" s="601"/>
      <c r="N29" s="601"/>
      <c r="O29" s="601"/>
      <c r="P29" s="600"/>
      <c r="Q29" s="600"/>
      <c r="R29" s="600"/>
      <c r="S29" s="600"/>
      <c r="T29" s="600"/>
      <c r="U29" s="600"/>
      <c r="V29" s="600"/>
      <c r="W29" s="600"/>
      <c r="X29" s="600"/>
    </row>
    <row r="30" spans="1:24" x14ac:dyDescent="0.35">
      <c r="A30" s="600"/>
      <c r="B30" s="600"/>
      <c r="C30" s="600"/>
      <c r="D30" s="600"/>
      <c r="G30" s="600"/>
      <c r="H30" s="600"/>
      <c r="I30" s="600"/>
      <c r="J30" s="600"/>
      <c r="K30" s="600"/>
      <c r="L30" s="601"/>
      <c r="M30" s="601"/>
      <c r="N30" s="601"/>
      <c r="O30" s="601"/>
      <c r="P30" s="600"/>
      <c r="Q30" s="600"/>
      <c r="R30" s="600"/>
      <c r="S30" s="600"/>
      <c r="T30" s="600"/>
      <c r="U30" s="600"/>
      <c r="V30" s="600"/>
      <c r="W30" s="600"/>
      <c r="X30" s="600"/>
    </row>
    <row r="31" spans="1:24" x14ac:dyDescent="0.35">
      <c r="A31" s="600"/>
      <c r="B31" s="600"/>
      <c r="C31" s="600"/>
      <c r="D31" s="600"/>
      <c r="G31" s="600"/>
      <c r="H31" s="600"/>
      <c r="I31" s="600"/>
      <c r="J31" s="600"/>
      <c r="K31" s="600"/>
      <c r="L31" s="601"/>
      <c r="M31" s="601"/>
      <c r="N31" s="601"/>
      <c r="O31" s="601"/>
      <c r="P31" s="600"/>
      <c r="Q31" s="600"/>
      <c r="R31" s="600"/>
      <c r="S31" s="600"/>
      <c r="T31" s="600"/>
      <c r="U31" s="600"/>
      <c r="V31" s="600"/>
      <c r="W31" s="600"/>
      <c r="X31" s="600"/>
    </row>
    <row r="32" spans="1:24" x14ac:dyDescent="0.35">
      <c r="A32" s="600"/>
      <c r="B32" s="600"/>
      <c r="C32" s="600"/>
      <c r="D32" s="600"/>
      <c r="G32" s="600"/>
      <c r="H32" s="600"/>
      <c r="I32" s="600"/>
      <c r="J32" s="600"/>
      <c r="K32" s="600"/>
      <c r="L32" s="601"/>
      <c r="M32" s="601"/>
      <c r="N32" s="601"/>
      <c r="O32" s="601"/>
      <c r="P32" s="600"/>
      <c r="Q32" s="600"/>
      <c r="R32" s="600"/>
      <c r="S32" s="600"/>
      <c r="T32" s="600"/>
      <c r="U32" s="600"/>
      <c r="V32" s="600"/>
      <c r="W32" s="600"/>
      <c r="X32" s="600"/>
    </row>
    <row r="33" spans="1:24" x14ac:dyDescent="0.35">
      <c r="A33" s="600"/>
      <c r="B33" s="600"/>
      <c r="C33" s="600"/>
      <c r="D33" s="600"/>
      <c r="G33" s="600"/>
      <c r="H33" s="600"/>
      <c r="I33" s="600"/>
      <c r="J33" s="600"/>
      <c r="K33" s="600"/>
      <c r="L33" s="601"/>
      <c r="M33" s="601"/>
      <c r="N33" s="601"/>
      <c r="O33" s="601"/>
      <c r="P33" s="600"/>
      <c r="Q33" s="600"/>
      <c r="R33" s="600"/>
      <c r="S33" s="600"/>
      <c r="T33" s="600"/>
      <c r="U33" s="600"/>
      <c r="V33" s="600"/>
      <c r="W33" s="600"/>
      <c r="X33" s="600"/>
    </row>
    <row r="34" spans="1:24" x14ac:dyDescent="0.35">
      <c r="A34" s="600"/>
      <c r="B34" s="600"/>
      <c r="C34" s="600"/>
      <c r="D34" s="600"/>
      <c r="G34" s="600"/>
      <c r="H34" s="600"/>
      <c r="I34" s="600"/>
      <c r="J34" s="600"/>
      <c r="K34" s="600"/>
      <c r="L34" s="601"/>
      <c r="M34" s="601"/>
      <c r="N34" s="601"/>
      <c r="O34" s="601"/>
      <c r="P34" s="600"/>
      <c r="Q34" s="600"/>
      <c r="R34" s="600"/>
      <c r="S34" s="600"/>
      <c r="T34" s="600"/>
      <c r="U34" s="600"/>
      <c r="V34" s="600"/>
      <c r="W34" s="600"/>
      <c r="X34" s="600"/>
    </row>
    <row r="35" spans="1:24" x14ac:dyDescent="0.35">
      <c r="A35" s="600"/>
      <c r="B35" s="600"/>
      <c r="C35" s="600"/>
      <c r="D35" s="600"/>
      <c r="G35" s="600"/>
      <c r="H35" s="600"/>
      <c r="I35" s="600"/>
      <c r="J35" s="600"/>
      <c r="K35" s="600"/>
      <c r="L35" s="601"/>
      <c r="M35" s="601"/>
      <c r="N35" s="601"/>
      <c r="O35" s="601"/>
      <c r="P35" s="600"/>
      <c r="Q35" s="600"/>
      <c r="R35" s="600"/>
      <c r="S35" s="600"/>
      <c r="T35" s="600"/>
      <c r="U35" s="600"/>
      <c r="V35" s="600"/>
      <c r="W35" s="600"/>
      <c r="X35" s="600"/>
    </row>
    <row r="36" spans="1:24" x14ac:dyDescent="0.35">
      <c r="A36" s="600"/>
      <c r="B36" s="600"/>
      <c r="C36" s="600"/>
      <c r="D36" s="600"/>
      <c r="G36" s="600"/>
      <c r="H36" s="600"/>
      <c r="I36" s="600"/>
      <c r="J36" s="600"/>
      <c r="K36" s="600"/>
      <c r="L36" s="601"/>
      <c r="M36" s="601"/>
      <c r="N36" s="601"/>
      <c r="O36" s="601"/>
      <c r="P36" s="600"/>
      <c r="Q36" s="600"/>
      <c r="R36" s="600"/>
      <c r="S36" s="600"/>
      <c r="T36" s="600"/>
      <c r="U36" s="600"/>
      <c r="V36" s="600"/>
      <c r="W36" s="600"/>
      <c r="X36" s="600"/>
    </row>
    <row r="37" spans="1:24" x14ac:dyDescent="0.35">
      <c r="A37" s="600"/>
      <c r="B37" s="600"/>
      <c r="C37" s="600"/>
      <c r="D37" s="600"/>
      <c r="G37" s="600"/>
      <c r="H37" s="600"/>
      <c r="I37" s="600"/>
      <c r="J37" s="600"/>
      <c r="K37" s="600"/>
      <c r="L37" s="601"/>
      <c r="M37" s="601"/>
      <c r="N37" s="601"/>
      <c r="O37" s="601"/>
      <c r="P37" s="600"/>
      <c r="Q37" s="600"/>
      <c r="R37" s="600"/>
      <c r="S37" s="600"/>
      <c r="T37" s="600"/>
      <c r="U37" s="600"/>
      <c r="V37" s="600"/>
      <c r="W37" s="600"/>
      <c r="X37" s="600"/>
    </row>
    <row r="38" spans="1:24" x14ac:dyDescent="0.35">
      <c r="A38" s="600"/>
      <c r="B38" s="600"/>
      <c r="C38" s="600"/>
      <c r="D38" s="600"/>
      <c r="G38" s="600"/>
      <c r="H38" s="600"/>
      <c r="I38" s="600"/>
      <c r="J38" s="600"/>
      <c r="K38" s="600"/>
      <c r="L38" s="601"/>
      <c r="M38" s="601"/>
      <c r="N38" s="601"/>
      <c r="O38" s="601"/>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8">
    <mergeCell ref="B18:C18"/>
    <mergeCell ref="B2:C2"/>
    <mergeCell ref="E2:F2"/>
    <mergeCell ref="B6:C6"/>
    <mergeCell ref="B11:C11"/>
    <mergeCell ref="B3:C3"/>
    <mergeCell ref="B4:C4"/>
    <mergeCell ref="B15:C15"/>
  </mergeCells>
  <pageMargins left="0.25" right="0.25" top="0.75" bottom="0.75" header="0.3" footer="0.3"/>
  <pageSetup scale="99"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3">
    <tabColor theme="6" tint="0.59999389629810485"/>
    <pageSetUpPr fitToPage="1"/>
  </sheetPr>
  <dimension ref="A1:X73"/>
  <sheetViews>
    <sheetView showGridLines="0" zoomScale="80" zoomScaleNormal="80" zoomScaleSheetLayoutView="100" workbookViewId="0">
      <selection activeCell="C13" sqref="C13"/>
    </sheetView>
  </sheetViews>
  <sheetFormatPr defaultColWidth="9.08984375" defaultRowHeight="14.5" x14ac:dyDescent="0.35"/>
  <cols>
    <col min="1" max="1" width="7.36328125" style="22" customWidth="1"/>
    <col min="2" max="2" width="91.6328125" style="22" customWidth="1"/>
    <col min="3" max="3" width="15.90625" style="22" bestFit="1" customWidth="1"/>
    <col min="4" max="4" width="4" style="22" customWidth="1"/>
    <col min="5" max="5" width="15.90625" style="22" hidden="1" customWidth="1"/>
    <col min="6" max="6" width="7.54296875" style="22" hidden="1" customWidth="1"/>
    <col min="7" max="16384" width="9.08984375" style="22"/>
  </cols>
  <sheetData>
    <row r="1" spans="2:24" ht="21.75" customHeight="1" x14ac:dyDescent="0.45">
      <c r="B1" s="23" t="s">
        <v>80</v>
      </c>
      <c r="C1" s="24">
        <v>20</v>
      </c>
      <c r="D1" s="25"/>
      <c r="E1" s="25"/>
      <c r="F1" s="25"/>
      <c r="G1" s="646"/>
      <c r="H1" s="646"/>
      <c r="I1" s="600"/>
      <c r="J1" s="600"/>
      <c r="K1" s="600"/>
      <c r="L1" s="600"/>
      <c r="M1" s="600"/>
      <c r="N1" s="600"/>
      <c r="O1" s="600"/>
      <c r="P1" s="600"/>
      <c r="Q1" s="600"/>
      <c r="R1" s="600"/>
      <c r="S1" s="600"/>
      <c r="T1" s="600"/>
      <c r="U1" s="600"/>
      <c r="V1" s="600"/>
      <c r="W1" s="600"/>
      <c r="X1" s="600"/>
    </row>
    <row r="2" spans="2:24" ht="40.5" customHeight="1" x14ac:dyDescent="0.35">
      <c r="B2" s="928" t="s">
        <v>474</v>
      </c>
      <c r="C2" s="928"/>
      <c r="D2" s="25"/>
      <c r="E2" s="943" t="s">
        <v>261</v>
      </c>
      <c r="F2" s="943"/>
      <c r="G2" s="646"/>
      <c r="H2" s="646"/>
      <c r="I2" s="600"/>
      <c r="J2" s="600"/>
      <c r="K2" s="600"/>
      <c r="L2" s="600"/>
      <c r="M2" s="600"/>
      <c r="N2" s="600"/>
      <c r="O2" s="600"/>
      <c r="P2" s="600"/>
      <c r="Q2" s="600"/>
      <c r="R2" s="600"/>
      <c r="S2" s="600"/>
      <c r="T2" s="600"/>
      <c r="U2" s="600"/>
      <c r="V2" s="600"/>
      <c r="W2" s="600"/>
      <c r="X2" s="600"/>
    </row>
    <row r="3" spans="2:24" ht="47.25" customHeight="1" x14ac:dyDescent="0.35">
      <c r="B3" s="805" t="s">
        <v>999</v>
      </c>
      <c r="C3" s="805"/>
      <c r="D3" s="25"/>
      <c r="E3" s="27" t="s">
        <v>239</v>
      </c>
      <c r="F3" s="245">
        <v>0</v>
      </c>
      <c r="G3" s="646"/>
      <c r="H3" s="646"/>
      <c r="I3" s="600"/>
      <c r="J3" s="600"/>
      <c r="K3" s="600"/>
      <c r="L3" s="600"/>
      <c r="M3" s="600"/>
      <c r="N3" s="600"/>
      <c r="O3" s="600"/>
      <c r="P3" s="600"/>
      <c r="Q3" s="600"/>
      <c r="R3" s="600"/>
      <c r="S3" s="600"/>
      <c r="T3" s="600"/>
      <c r="U3" s="600"/>
      <c r="V3" s="600"/>
      <c r="W3" s="600"/>
      <c r="X3" s="600"/>
    </row>
    <row r="4" spans="2:24" ht="30.75" customHeight="1" x14ac:dyDescent="0.35">
      <c r="B4" s="804" t="s">
        <v>1077</v>
      </c>
      <c r="C4" s="804"/>
      <c r="E4" s="27" t="s">
        <v>238</v>
      </c>
      <c r="F4" s="245">
        <v>0.1</v>
      </c>
      <c r="G4" s="600"/>
      <c r="H4" s="600"/>
      <c r="I4" s="600"/>
      <c r="J4" s="603"/>
      <c r="K4" s="603"/>
      <c r="L4" s="603"/>
      <c r="M4" s="603"/>
      <c r="N4" s="603"/>
      <c r="O4" s="600"/>
      <c r="P4" s="600"/>
      <c r="Q4" s="600"/>
      <c r="R4" s="600"/>
      <c r="S4" s="600"/>
      <c r="T4" s="600"/>
      <c r="U4" s="600"/>
      <c r="V4" s="600"/>
      <c r="W4" s="600"/>
      <c r="X4" s="600"/>
    </row>
    <row r="5" spans="2:24" ht="15" thickBot="1" x14ac:dyDescent="0.4">
      <c r="E5" s="27" t="s">
        <v>133</v>
      </c>
      <c r="F5" s="245">
        <v>0.2</v>
      </c>
      <c r="G5" s="600"/>
      <c r="H5" s="600"/>
      <c r="I5" s="600"/>
      <c r="J5" s="600"/>
      <c r="K5" s="600"/>
      <c r="L5" s="600"/>
      <c r="M5" s="601"/>
      <c r="N5" s="601"/>
      <c r="O5" s="601"/>
      <c r="P5" s="600"/>
      <c r="Q5" s="600"/>
      <c r="R5" s="600"/>
      <c r="S5" s="600"/>
      <c r="T5" s="600"/>
      <c r="U5" s="600"/>
      <c r="V5" s="600"/>
      <c r="W5" s="600"/>
      <c r="X5" s="600"/>
    </row>
    <row r="6" spans="2:24" x14ac:dyDescent="0.35">
      <c r="B6" s="929" t="s">
        <v>256</v>
      </c>
      <c r="C6" s="930"/>
      <c r="E6" s="27" t="s">
        <v>237</v>
      </c>
      <c r="F6" s="245">
        <v>0.3</v>
      </c>
      <c r="G6" s="600"/>
      <c r="H6" s="600"/>
      <c r="I6" s="600"/>
      <c r="J6" s="600"/>
      <c r="K6" s="600"/>
      <c r="L6" s="600"/>
      <c r="M6" s="601"/>
      <c r="N6" s="601"/>
      <c r="O6" s="601"/>
      <c r="P6" s="600"/>
      <c r="Q6" s="600"/>
      <c r="R6" s="600"/>
      <c r="S6" s="600"/>
      <c r="T6" s="600"/>
      <c r="U6" s="600"/>
      <c r="V6" s="600"/>
      <c r="W6" s="600"/>
      <c r="X6" s="600"/>
    </row>
    <row r="7" spans="2:24" x14ac:dyDescent="0.35">
      <c r="B7" s="29" t="s">
        <v>84</v>
      </c>
      <c r="C7" s="505">
        <f>'B20. Free funds coaching'!E22</f>
        <v>0</v>
      </c>
      <c r="E7" s="27" t="s">
        <v>706</v>
      </c>
      <c r="F7" s="245">
        <v>0.4</v>
      </c>
      <c r="G7" s="600"/>
      <c r="H7" s="600"/>
      <c r="I7" s="600"/>
      <c r="J7" s="600"/>
      <c r="K7" s="600"/>
      <c r="L7" s="600"/>
      <c r="M7" s="601"/>
      <c r="N7" s="601"/>
      <c r="O7" s="601"/>
      <c r="P7" s="600"/>
      <c r="Q7" s="600"/>
      <c r="R7" s="600"/>
      <c r="S7" s="600"/>
      <c r="T7" s="600"/>
      <c r="U7" s="600"/>
      <c r="V7" s="600"/>
      <c r="W7" s="600"/>
      <c r="X7" s="600"/>
    </row>
    <row r="8" spans="2:24" x14ac:dyDescent="0.35">
      <c r="B8" s="29" t="s">
        <v>901</v>
      </c>
      <c r="C8" s="51">
        <v>40</v>
      </c>
      <c r="E8" s="27" t="s">
        <v>705</v>
      </c>
      <c r="F8" s="245">
        <v>0.5</v>
      </c>
      <c r="G8" s="600"/>
      <c r="H8" s="600"/>
      <c r="I8" s="600"/>
      <c r="J8" s="600"/>
      <c r="K8" s="600"/>
      <c r="L8" s="600"/>
      <c r="M8" s="601"/>
      <c r="N8" s="601"/>
      <c r="O8" s="601"/>
      <c r="P8" s="600"/>
      <c r="Q8" s="600"/>
      <c r="R8" s="600"/>
      <c r="S8" s="600"/>
      <c r="T8" s="600"/>
      <c r="U8" s="600"/>
      <c r="V8" s="600"/>
      <c r="W8" s="600"/>
      <c r="X8" s="600"/>
    </row>
    <row r="9" spans="2:24" ht="15" thickBot="1" x14ac:dyDescent="0.4">
      <c r="B9" s="35" t="s">
        <v>267</v>
      </c>
      <c r="C9" s="102">
        <v>75000</v>
      </c>
      <c r="G9" s="600"/>
      <c r="H9" s="600"/>
      <c r="I9" s="600"/>
      <c r="J9" s="600"/>
      <c r="K9" s="600"/>
      <c r="L9" s="600"/>
      <c r="M9" s="601"/>
      <c r="N9" s="601"/>
      <c r="O9" s="601"/>
      <c r="P9" s="600"/>
      <c r="Q9" s="600"/>
      <c r="R9" s="600"/>
      <c r="S9" s="600"/>
      <c r="T9" s="600"/>
      <c r="U9" s="600"/>
      <c r="V9" s="600"/>
      <c r="W9" s="600"/>
      <c r="X9" s="600"/>
    </row>
    <row r="10" spans="2:24" ht="15" thickBot="1" x14ac:dyDescent="0.4">
      <c r="C10" s="36"/>
      <c r="G10" s="600"/>
      <c r="H10" s="600"/>
      <c r="I10" s="600"/>
      <c r="J10" s="600"/>
      <c r="K10" s="600"/>
      <c r="L10" s="600"/>
      <c r="M10" s="601"/>
      <c r="N10" s="601"/>
      <c r="O10" s="601"/>
      <c r="P10" s="600"/>
      <c r="Q10" s="600"/>
      <c r="R10" s="600"/>
      <c r="S10" s="600"/>
      <c r="T10" s="600"/>
      <c r="U10" s="600"/>
      <c r="V10" s="600"/>
      <c r="W10" s="600"/>
      <c r="X10" s="600"/>
    </row>
    <row r="11" spans="2:24" ht="13.5" customHeight="1" x14ac:dyDescent="0.35">
      <c r="B11" s="935" t="s">
        <v>590</v>
      </c>
      <c r="C11" s="936"/>
      <c r="G11" s="600"/>
      <c r="H11" s="600"/>
      <c r="I11" s="600"/>
      <c r="J11" s="600"/>
      <c r="K11" s="600"/>
      <c r="L11" s="600"/>
      <c r="M11" s="601"/>
      <c r="N11" s="601"/>
      <c r="O11" s="601"/>
      <c r="P11" s="600"/>
      <c r="Q11" s="600"/>
      <c r="R11" s="600"/>
      <c r="S11" s="600"/>
      <c r="T11" s="600"/>
      <c r="U11" s="600"/>
      <c r="V11" s="600"/>
      <c r="W11" s="600"/>
      <c r="X11" s="600"/>
    </row>
    <row r="12" spans="2:24" x14ac:dyDescent="0.35">
      <c r="B12" s="29" t="s">
        <v>822</v>
      </c>
      <c r="C12" s="533">
        <f>C8*C9</f>
        <v>3000000</v>
      </c>
      <c r="G12" s="600"/>
      <c r="H12" s="600"/>
      <c r="I12" s="600"/>
      <c r="J12" s="600"/>
      <c r="K12" s="600"/>
      <c r="L12" s="600"/>
      <c r="M12" s="601"/>
      <c r="N12" s="601"/>
      <c r="O12" s="601"/>
      <c r="P12" s="600"/>
      <c r="Q12" s="600"/>
      <c r="R12" s="600"/>
      <c r="S12" s="600"/>
      <c r="T12" s="600"/>
      <c r="U12" s="600"/>
      <c r="V12" s="600"/>
      <c r="W12" s="600"/>
      <c r="X12" s="600"/>
    </row>
    <row r="13" spans="2:24" ht="30" customHeight="1" thickBot="1" x14ac:dyDescent="0.4">
      <c r="B13" s="41" t="s">
        <v>998</v>
      </c>
      <c r="C13" s="506">
        <f>(IF(C7&lt;50,F3,IF(C7&lt;75,F4,IF(C7&lt;100,F5,IF(C7&lt;150,F6,IF(C7&lt;200,F7,IF(C7&gt;199,F8,"")))))))</f>
        <v>0</v>
      </c>
      <c r="G13" s="600"/>
      <c r="H13" s="600"/>
      <c r="I13" s="600"/>
      <c r="J13" s="600"/>
      <c r="K13" s="600"/>
      <c r="L13" s="600"/>
      <c r="M13" s="601"/>
      <c r="N13" s="601"/>
      <c r="O13" s="601"/>
      <c r="P13" s="600"/>
      <c r="Q13" s="600"/>
      <c r="R13" s="600"/>
      <c r="S13" s="600"/>
      <c r="T13" s="600"/>
      <c r="U13" s="600"/>
      <c r="V13" s="600"/>
      <c r="W13" s="600"/>
      <c r="X13" s="600"/>
    </row>
    <row r="14" spans="2:24" ht="15" thickBot="1" x14ac:dyDescent="0.4">
      <c r="B14" s="246"/>
      <c r="C14" s="247"/>
      <c r="D14" s="38"/>
      <c r="G14" s="600"/>
      <c r="H14" s="600"/>
      <c r="I14" s="600"/>
      <c r="J14" s="600"/>
      <c r="K14" s="600"/>
      <c r="L14" s="600"/>
      <c r="M14" s="601"/>
      <c r="N14" s="601"/>
      <c r="O14" s="601"/>
      <c r="P14" s="600"/>
      <c r="Q14" s="600"/>
      <c r="R14" s="600"/>
      <c r="S14" s="600"/>
      <c r="T14" s="600"/>
      <c r="U14" s="600"/>
      <c r="V14" s="600"/>
      <c r="W14" s="600"/>
      <c r="X14" s="600"/>
    </row>
    <row r="15" spans="2:24" ht="13.5" customHeight="1" x14ac:dyDescent="0.35">
      <c r="B15" s="935" t="s">
        <v>506</v>
      </c>
      <c r="C15" s="936"/>
      <c r="G15" s="600"/>
      <c r="H15" s="600"/>
      <c r="I15" s="600"/>
      <c r="J15" s="600"/>
      <c r="K15" s="600"/>
      <c r="L15" s="600"/>
      <c r="M15" s="601"/>
      <c r="N15" s="601"/>
      <c r="O15" s="601"/>
      <c r="P15" s="600"/>
      <c r="Q15" s="600"/>
      <c r="R15" s="600"/>
      <c r="S15" s="600"/>
      <c r="T15" s="600"/>
      <c r="U15" s="600"/>
      <c r="V15" s="600"/>
      <c r="W15" s="600"/>
      <c r="X15" s="600"/>
    </row>
    <row r="16" spans="2:24" ht="15" thickBot="1" x14ac:dyDescent="0.4">
      <c r="B16" s="40" t="s">
        <v>707</v>
      </c>
      <c r="C16" s="507">
        <f>ROUND(C13*C12, -3)</f>
        <v>0</v>
      </c>
      <c r="G16" s="600"/>
      <c r="H16" s="600"/>
      <c r="I16" s="600"/>
      <c r="J16" s="600"/>
      <c r="K16" s="600"/>
      <c r="L16" s="600"/>
      <c r="M16" s="601"/>
      <c r="N16" s="601"/>
      <c r="O16" s="601"/>
      <c r="P16" s="600"/>
      <c r="Q16" s="600"/>
      <c r="R16" s="600"/>
      <c r="S16" s="600"/>
      <c r="T16" s="600"/>
      <c r="U16" s="600"/>
      <c r="V16" s="600"/>
      <c r="W16" s="600"/>
      <c r="X16" s="600"/>
    </row>
    <row r="17" spans="1:24" x14ac:dyDescent="0.35">
      <c r="G17" s="600"/>
      <c r="H17" s="600"/>
      <c r="I17" s="600"/>
      <c r="J17" s="600"/>
      <c r="K17" s="600"/>
      <c r="L17" s="600"/>
      <c r="M17" s="601"/>
      <c r="N17" s="601"/>
      <c r="O17" s="601"/>
      <c r="P17" s="600"/>
      <c r="Q17" s="600"/>
      <c r="R17" s="600"/>
      <c r="S17" s="600"/>
      <c r="T17" s="600"/>
      <c r="U17" s="600"/>
      <c r="V17" s="600"/>
      <c r="W17" s="600"/>
      <c r="X17" s="600"/>
    </row>
    <row r="18" spans="1:24" x14ac:dyDescent="0.35">
      <c r="A18" s="600"/>
      <c r="B18" s="661"/>
      <c r="C18" s="600"/>
      <c r="D18" s="600"/>
      <c r="G18" s="600"/>
      <c r="H18" s="600"/>
      <c r="I18" s="600"/>
      <c r="J18" s="600"/>
      <c r="K18" s="600"/>
      <c r="L18" s="600"/>
      <c r="M18" s="601"/>
      <c r="N18" s="601"/>
      <c r="O18" s="601"/>
      <c r="P18" s="600"/>
      <c r="Q18" s="600"/>
      <c r="R18" s="600"/>
      <c r="S18" s="600"/>
      <c r="T18" s="600"/>
      <c r="U18" s="600"/>
      <c r="V18" s="600"/>
      <c r="W18" s="600"/>
      <c r="X18" s="600"/>
    </row>
    <row r="19" spans="1:24" x14ac:dyDescent="0.35">
      <c r="A19" s="600"/>
      <c r="B19" s="600"/>
      <c r="C19" s="600"/>
      <c r="D19" s="600"/>
      <c r="G19" s="600"/>
      <c r="H19" s="600"/>
      <c r="I19" s="600"/>
      <c r="J19" s="600"/>
      <c r="K19" s="600"/>
      <c r="L19" s="600"/>
      <c r="M19" s="601"/>
      <c r="N19" s="601"/>
      <c r="O19" s="601"/>
      <c r="P19" s="600"/>
      <c r="Q19" s="600"/>
      <c r="R19" s="600"/>
      <c r="S19" s="600"/>
      <c r="T19" s="600"/>
      <c r="U19" s="600"/>
      <c r="V19" s="600"/>
      <c r="W19" s="600"/>
      <c r="X19" s="600"/>
    </row>
    <row r="20" spans="1:24" x14ac:dyDescent="0.35">
      <c r="A20" s="600"/>
      <c r="B20" s="600"/>
      <c r="C20" s="600"/>
      <c r="D20" s="600"/>
      <c r="G20" s="600"/>
      <c r="H20" s="600"/>
      <c r="I20" s="600"/>
      <c r="J20" s="600"/>
      <c r="K20" s="600"/>
      <c r="L20" s="600"/>
      <c r="M20" s="601"/>
      <c r="N20" s="601"/>
      <c r="O20" s="601"/>
      <c r="P20" s="600"/>
      <c r="Q20" s="600"/>
      <c r="R20" s="600"/>
      <c r="S20" s="600"/>
      <c r="T20" s="600"/>
      <c r="U20" s="600"/>
      <c r="V20" s="600"/>
      <c r="W20" s="600"/>
      <c r="X20" s="600"/>
    </row>
    <row r="21" spans="1:24" x14ac:dyDescent="0.35">
      <c r="A21" s="600"/>
      <c r="B21" s="600"/>
      <c r="C21" s="600"/>
      <c r="D21" s="600"/>
      <c r="G21" s="600"/>
      <c r="H21" s="600"/>
      <c r="I21" s="600"/>
      <c r="J21" s="600"/>
      <c r="K21" s="600"/>
      <c r="L21" s="600"/>
      <c r="M21" s="601"/>
      <c r="N21" s="601"/>
      <c r="O21" s="601"/>
      <c r="P21" s="600"/>
      <c r="Q21" s="600"/>
      <c r="R21" s="600"/>
      <c r="S21" s="600"/>
      <c r="T21" s="600"/>
      <c r="U21" s="600"/>
      <c r="V21" s="600"/>
      <c r="W21" s="600"/>
      <c r="X21" s="600"/>
    </row>
    <row r="22" spans="1:24" x14ac:dyDescent="0.35">
      <c r="A22" s="600"/>
      <c r="B22" s="600"/>
      <c r="C22" s="600"/>
      <c r="D22" s="600"/>
      <c r="G22" s="600"/>
      <c r="H22" s="600"/>
      <c r="I22" s="600"/>
      <c r="J22" s="600"/>
      <c r="K22" s="600"/>
      <c r="L22" s="600"/>
      <c r="M22" s="601"/>
      <c r="N22" s="601"/>
      <c r="O22" s="601"/>
      <c r="P22" s="600"/>
      <c r="Q22" s="600"/>
      <c r="R22" s="600"/>
      <c r="S22" s="600"/>
      <c r="T22" s="600"/>
      <c r="U22" s="600"/>
      <c r="V22" s="600"/>
      <c r="W22" s="600"/>
      <c r="X22" s="600"/>
    </row>
    <row r="23" spans="1:24" x14ac:dyDescent="0.35">
      <c r="A23" s="600"/>
      <c r="B23" s="600"/>
      <c r="C23" s="600"/>
      <c r="D23" s="600"/>
      <c r="G23" s="600"/>
      <c r="H23" s="600"/>
      <c r="I23" s="600"/>
      <c r="J23" s="600"/>
      <c r="K23" s="600"/>
      <c r="L23" s="600"/>
      <c r="M23" s="601"/>
      <c r="N23" s="601"/>
      <c r="O23" s="601"/>
      <c r="P23" s="600"/>
      <c r="Q23" s="600"/>
      <c r="R23" s="600"/>
      <c r="S23" s="600"/>
      <c r="T23" s="600"/>
      <c r="U23" s="600"/>
      <c r="V23" s="600"/>
      <c r="W23" s="600"/>
      <c r="X23" s="600"/>
    </row>
    <row r="24" spans="1:24" x14ac:dyDescent="0.35">
      <c r="A24" s="600"/>
      <c r="B24" s="600"/>
      <c r="C24" s="600"/>
      <c r="D24" s="600"/>
      <c r="G24" s="600"/>
      <c r="H24" s="600"/>
      <c r="I24" s="600"/>
      <c r="J24" s="600"/>
      <c r="K24" s="600"/>
      <c r="L24" s="600"/>
      <c r="M24" s="601"/>
      <c r="N24" s="601"/>
      <c r="O24" s="601"/>
      <c r="P24" s="600"/>
      <c r="Q24" s="600"/>
      <c r="R24" s="600"/>
      <c r="S24" s="600"/>
      <c r="T24" s="600"/>
      <c r="U24" s="600"/>
      <c r="V24" s="600"/>
      <c r="W24" s="600"/>
      <c r="X24" s="600"/>
    </row>
    <row r="25" spans="1:24" x14ac:dyDescent="0.35">
      <c r="A25" s="600"/>
      <c r="B25" s="600"/>
      <c r="C25" s="600"/>
      <c r="D25" s="600"/>
      <c r="G25" s="600"/>
      <c r="H25" s="600"/>
      <c r="I25" s="600"/>
      <c r="J25" s="600"/>
      <c r="K25" s="600"/>
      <c r="L25" s="600"/>
      <c r="M25" s="601"/>
      <c r="N25" s="601"/>
      <c r="O25" s="601"/>
      <c r="P25" s="600"/>
      <c r="Q25" s="600"/>
      <c r="R25" s="600"/>
      <c r="S25" s="600"/>
      <c r="T25" s="600"/>
      <c r="U25" s="600"/>
      <c r="V25" s="600"/>
      <c r="W25" s="600"/>
      <c r="X25" s="600"/>
    </row>
    <row r="26" spans="1:24" x14ac:dyDescent="0.35">
      <c r="A26" s="600"/>
      <c r="B26" s="600"/>
      <c r="C26" s="600"/>
      <c r="D26" s="600"/>
      <c r="G26" s="600"/>
      <c r="H26" s="600"/>
      <c r="I26" s="600"/>
      <c r="J26" s="600"/>
      <c r="K26" s="600"/>
      <c r="L26" s="600"/>
      <c r="M26" s="601"/>
      <c r="N26" s="601"/>
      <c r="O26" s="601"/>
      <c r="P26" s="600"/>
      <c r="Q26" s="600"/>
      <c r="R26" s="600"/>
      <c r="S26" s="600"/>
      <c r="T26" s="600"/>
      <c r="U26" s="600"/>
      <c r="V26" s="600"/>
      <c r="W26" s="600"/>
      <c r="X26" s="600"/>
    </row>
    <row r="27" spans="1:24" x14ac:dyDescent="0.35">
      <c r="A27" s="600"/>
      <c r="B27" s="600"/>
      <c r="C27" s="600"/>
      <c r="D27" s="600"/>
      <c r="G27" s="600"/>
      <c r="H27" s="600"/>
      <c r="I27" s="600"/>
      <c r="J27" s="600"/>
      <c r="K27" s="600"/>
      <c r="L27" s="600"/>
      <c r="M27" s="601"/>
      <c r="N27" s="601"/>
      <c r="O27" s="601"/>
      <c r="P27" s="600"/>
      <c r="Q27" s="600"/>
      <c r="R27" s="600"/>
      <c r="S27" s="600"/>
      <c r="T27" s="600"/>
      <c r="U27" s="600"/>
      <c r="V27" s="600"/>
      <c r="W27" s="600"/>
      <c r="X27" s="600"/>
    </row>
    <row r="28" spans="1:24" x14ac:dyDescent="0.35">
      <c r="A28" s="600"/>
      <c r="B28" s="600"/>
      <c r="C28" s="600"/>
      <c r="D28" s="600"/>
      <c r="G28" s="600"/>
      <c r="H28" s="600"/>
      <c r="I28" s="600"/>
      <c r="J28" s="600"/>
      <c r="K28" s="600"/>
      <c r="L28" s="600"/>
      <c r="M28" s="601"/>
      <c r="N28" s="601"/>
      <c r="O28" s="601"/>
      <c r="P28" s="600"/>
      <c r="Q28" s="600"/>
      <c r="R28" s="600"/>
      <c r="S28" s="600"/>
      <c r="T28" s="600"/>
      <c r="U28" s="600"/>
      <c r="V28" s="600"/>
      <c r="W28" s="600"/>
      <c r="X28" s="600"/>
    </row>
    <row r="29" spans="1:24" x14ac:dyDescent="0.35">
      <c r="A29" s="600"/>
      <c r="B29" s="600"/>
      <c r="C29" s="600"/>
      <c r="D29" s="600"/>
      <c r="G29" s="600"/>
      <c r="H29" s="600"/>
      <c r="I29" s="600"/>
      <c r="J29" s="600"/>
      <c r="K29" s="600"/>
      <c r="L29" s="600"/>
      <c r="M29" s="601"/>
      <c r="N29" s="601"/>
      <c r="O29" s="601"/>
      <c r="P29" s="600"/>
      <c r="Q29" s="600"/>
      <c r="R29" s="600"/>
      <c r="S29" s="600"/>
      <c r="T29" s="600"/>
      <c r="U29" s="600"/>
      <c r="V29" s="600"/>
      <c r="W29" s="600"/>
      <c r="X29" s="600"/>
    </row>
    <row r="30" spans="1:24" x14ac:dyDescent="0.35">
      <c r="A30" s="600"/>
      <c r="B30" s="600"/>
      <c r="C30" s="600"/>
      <c r="D30" s="600"/>
      <c r="G30" s="600"/>
      <c r="H30" s="600"/>
      <c r="I30" s="600"/>
      <c r="J30" s="600"/>
      <c r="K30" s="600"/>
      <c r="L30" s="600"/>
      <c r="M30" s="601"/>
      <c r="N30" s="601"/>
      <c r="O30" s="601"/>
      <c r="P30" s="600"/>
      <c r="Q30" s="600"/>
      <c r="R30" s="600"/>
      <c r="S30" s="600"/>
      <c r="T30" s="600"/>
      <c r="U30" s="600"/>
      <c r="V30" s="600"/>
      <c r="W30" s="600"/>
      <c r="X30" s="600"/>
    </row>
    <row r="31" spans="1:24" x14ac:dyDescent="0.35">
      <c r="A31" s="600"/>
      <c r="B31" s="600"/>
      <c r="C31" s="600"/>
      <c r="D31" s="600"/>
      <c r="G31" s="600"/>
      <c r="H31" s="600"/>
      <c r="I31" s="600"/>
      <c r="J31" s="600"/>
      <c r="K31" s="600"/>
      <c r="L31" s="600"/>
      <c r="M31" s="601"/>
      <c r="N31" s="601"/>
      <c r="O31" s="601"/>
      <c r="P31" s="600"/>
      <c r="Q31" s="600"/>
      <c r="R31" s="600"/>
      <c r="S31" s="600"/>
      <c r="T31" s="600"/>
      <c r="U31" s="600"/>
      <c r="V31" s="600"/>
      <c r="W31" s="600"/>
      <c r="X31" s="600"/>
    </row>
    <row r="32" spans="1:24" x14ac:dyDescent="0.35">
      <c r="A32" s="600"/>
      <c r="B32" s="600"/>
      <c r="C32" s="600"/>
      <c r="D32" s="600"/>
      <c r="G32" s="600"/>
      <c r="H32" s="600"/>
      <c r="I32" s="600"/>
      <c r="J32" s="600"/>
      <c r="K32" s="600"/>
      <c r="L32" s="600"/>
      <c r="M32" s="601"/>
      <c r="N32" s="601"/>
      <c r="O32" s="601"/>
      <c r="P32" s="600"/>
      <c r="Q32" s="600"/>
      <c r="R32" s="600"/>
      <c r="S32" s="600"/>
      <c r="T32" s="600"/>
      <c r="U32" s="600"/>
      <c r="V32" s="600"/>
      <c r="W32" s="600"/>
      <c r="X32" s="600"/>
    </row>
    <row r="33" spans="1:24" x14ac:dyDescent="0.35">
      <c r="A33" s="600"/>
      <c r="B33" s="600"/>
      <c r="C33" s="600"/>
      <c r="D33" s="600"/>
      <c r="G33" s="600"/>
      <c r="H33" s="600"/>
      <c r="I33" s="600"/>
      <c r="J33" s="600"/>
      <c r="K33" s="600"/>
      <c r="L33" s="600"/>
      <c r="M33" s="601"/>
      <c r="N33" s="601"/>
      <c r="O33" s="601"/>
      <c r="P33" s="600"/>
      <c r="Q33" s="600"/>
      <c r="R33" s="600"/>
      <c r="S33" s="600"/>
      <c r="T33" s="600"/>
      <c r="U33" s="600"/>
      <c r="V33" s="600"/>
      <c r="W33" s="600"/>
      <c r="X33" s="600"/>
    </row>
    <row r="34" spans="1:24" x14ac:dyDescent="0.35">
      <c r="A34" s="600"/>
      <c r="B34" s="600"/>
      <c r="C34" s="600"/>
      <c r="D34" s="600"/>
      <c r="G34" s="600"/>
      <c r="H34" s="600"/>
      <c r="I34" s="600"/>
      <c r="J34" s="600"/>
      <c r="K34" s="600"/>
      <c r="L34" s="600"/>
      <c r="M34" s="601"/>
      <c r="N34" s="601"/>
      <c r="O34" s="601"/>
      <c r="P34" s="600"/>
      <c r="Q34" s="600"/>
      <c r="R34" s="600"/>
      <c r="S34" s="600"/>
      <c r="T34" s="600"/>
      <c r="U34" s="600"/>
      <c r="V34" s="600"/>
      <c r="W34" s="600"/>
      <c r="X34" s="600"/>
    </row>
    <row r="35" spans="1:24" x14ac:dyDescent="0.35">
      <c r="A35" s="600"/>
      <c r="B35" s="600"/>
      <c r="C35" s="600"/>
      <c r="D35" s="600"/>
      <c r="G35" s="600"/>
      <c r="H35" s="600"/>
      <c r="I35" s="600"/>
      <c r="J35" s="600"/>
      <c r="K35" s="600"/>
      <c r="L35" s="600"/>
      <c r="M35" s="601"/>
      <c r="N35" s="601"/>
      <c r="O35" s="601"/>
      <c r="P35" s="600"/>
      <c r="Q35" s="600"/>
      <c r="R35" s="600"/>
      <c r="S35" s="600"/>
      <c r="T35" s="600"/>
      <c r="U35" s="600"/>
      <c r="V35" s="600"/>
      <c r="W35" s="600"/>
      <c r="X35" s="600"/>
    </row>
    <row r="36" spans="1:24" x14ac:dyDescent="0.35">
      <c r="A36" s="600"/>
      <c r="B36" s="600"/>
      <c r="C36" s="600"/>
      <c r="D36" s="600"/>
      <c r="G36" s="600"/>
      <c r="H36" s="600"/>
      <c r="I36" s="600"/>
      <c r="J36" s="600"/>
      <c r="K36" s="600"/>
      <c r="L36" s="600"/>
      <c r="M36" s="601"/>
      <c r="N36" s="601"/>
      <c r="O36" s="601"/>
      <c r="P36" s="600"/>
      <c r="Q36" s="600"/>
      <c r="R36" s="600"/>
      <c r="S36" s="600"/>
      <c r="T36" s="600"/>
      <c r="U36" s="600"/>
      <c r="V36" s="600"/>
      <c r="W36" s="600"/>
      <c r="X36" s="600"/>
    </row>
    <row r="37" spans="1:24" x14ac:dyDescent="0.35">
      <c r="A37" s="600"/>
      <c r="B37" s="600"/>
      <c r="C37" s="600"/>
      <c r="D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7">
    <mergeCell ref="B11:C11"/>
    <mergeCell ref="B15:C15"/>
    <mergeCell ref="B2:C2"/>
    <mergeCell ref="B6:C6"/>
    <mergeCell ref="E2:F2"/>
    <mergeCell ref="B3:C3"/>
    <mergeCell ref="B4:C4"/>
  </mergeCells>
  <pageMargins left="0.25" right="0.25" top="0.75" bottom="0.75" header="0.3" footer="0.3"/>
  <pageSetup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4">
    <tabColor theme="6" tint="0.59999389629810485"/>
    <pageSetUpPr fitToPage="1"/>
  </sheetPr>
  <dimension ref="A1:FJ73"/>
  <sheetViews>
    <sheetView showGridLines="0" zoomScale="80" zoomScaleNormal="80" zoomScaleSheetLayoutView="100" workbookViewId="0">
      <pane ySplit="1" topLeftCell="A2" activePane="bottomLeft" state="frozen"/>
      <selection activeCell="I18" sqref="I18"/>
      <selection pane="bottomLeft" activeCell="I17" sqref="I17"/>
    </sheetView>
  </sheetViews>
  <sheetFormatPr defaultColWidth="9.08984375" defaultRowHeight="14.5" x14ac:dyDescent="0.35"/>
  <cols>
    <col min="1" max="1" width="5.36328125" style="22" customWidth="1"/>
    <col min="2" max="2" width="95.08984375" style="22" customWidth="1"/>
    <col min="3" max="3" width="16.453125" style="22" customWidth="1"/>
    <col min="4" max="4" width="14.08984375" style="22" customWidth="1"/>
    <col min="5" max="16384" width="9.08984375" style="22"/>
  </cols>
  <sheetData>
    <row r="1" spans="2:166" ht="18.5" x14ac:dyDescent="0.45">
      <c r="B1" s="23" t="s">
        <v>80</v>
      </c>
      <c r="D1" s="23">
        <v>21</v>
      </c>
      <c r="G1" s="600"/>
      <c r="H1" s="600"/>
      <c r="I1" s="600"/>
      <c r="J1" s="600"/>
      <c r="K1" s="600"/>
      <c r="L1" s="600"/>
      <c r="M1" s="600"/>
      <c r="N1" s="600"/>
      <c r="O1" s="600"/>
      <c r="P1" s="600"/>
      <c r="Q1" s="600"/>
      <c r="R1" s="600"/>
      <c r="S1" s="600"/>
      <c r="T1" s="600"/>
      <c r="U1" s="600"/>
      <c r="V1" s="600"/>
      <c r="W1" s="600"/>
      <c r="X1" s="600"/>
    </row>
    <row r="2" spans="2:166" ht="18.5" x14ac:dyDescent="0.35">
      <c r="B2" s="449" t="s">
        <v>902</v>
      </c>
      <c r="G2" s="600"/>
      <c r="H2" s="600"/>
      <c r="I2" s="600"/>
      <c r="J2" s="600"/>
      <c r="K2" s="600"/>
      <c r="L2" s="600"/>
      <c r="M2" s="600"/>
      <c r="N2" s="600"/>
      <c r="O2" s="600"/>
      <c r="P2" s="600"/>
      <c r="Q2" s="600"/>
      <c r="R2" s="600"/>
      <c r="S2" s="600"/>
      <c r="T2" s="600"/>
      <c r="U2" s="600"/>
      <c r="V2" s="600"/>
      <c r="W2" s="600"/>
      <c r="X2" s="600"/>
    </row>
    <row r="3" spans="2:166" ht="33.75" customHeight="1" x14ac:dyDescent="0.35">
      <c r="B3" s="805" t="s">
        <v>999</v>
      </c>
      <c r="C3" s="805"/>
      <c r="D3" s="805"/>
      <c r="G3" s="600"/>
      <c r="H3" s="600"/>
      <c r="I3" s="600"/>
      <c r="J3" s="600"/>
      <c r="K3" s="600"/>
      <c r="L3" s="600"/>
      <c r="M3" s="600"/>
      <c r="N3" s="600"/>
      <c r="O3" s="600"/>
      <c r="P3" s="600"/>
      <c r="Q3" s="600"/>
      <c r="R3" s="600"/>
      <c r="S3" s="600"/>
      <c r="T3" s="600"/>
      <c r="U3" s="600"/>
      <c r="V3" s="600"/>
      <c r="W3" s="600"/>
      <c r="X3" s="600"/>
    </row>
    <row r="4" spans="2:166" ht="33" customHeight="1" x14ac:dyDescent="0.35">
      <c r="B4" s="804" t="s">
        <v>1067</v>
      </c>
      <c r="C4" s="804"/>
      <c r="D4" s="804"/>
      <c r="G4" s="600"/>
      <c r="H4" s="600"/>
      <c r="I4" s="600"/>
      <c r="J4" s="603"/>
      <c r="K4" s="603"/>
      <c r="L4" s="603"/>
      <c r="M4" s="615"/>
      <c r="N4" s="615"/>
      <c r="O4" s="601"/>
      <c r="P4" s="601"/>
      <c r="Q4" s="600"/>
      <c r="R4" s="600"/>
      <c r="S4" s="600"/>
      <c r="T4" s="600"/>
      <c r="U4" s="600"/>
      <c r="V4" s="600"/>
      <c r="W4" s="600"/>
      <c r="X4" s="600"/>
    </row>
    <row r="5" spans="2:166" ht="15" thickBot="1" x14ac:dyDescent="0.4">
      <c r="B5" s="26"/>
      <c r="G5" s="600"/>
      <c r="H5" s="600"/>
      <c r="I5" s="600"/>
      <c r="J5" s="600"/>
      <c r="K5" s="600"/>
      <c r="L5" s="600"/>
      <c r="M5" s="601"/>
      <c r="N5" s="601"/>
      <c r="O5" s="601"/>
      <c r="P5" s="601"/>
      <c r="Q5" s="600"/>
      <c r="R5" s="600"/>
      <c r="S5" s="600"/>
      <c r="T5" s="600"/>
      <c r="U5" s="600"/>
      <c r="V5" s="600"/>
      <c r="W5" s="600"/>
      <c r="X5" s="600"/>
    </row>
    <row r="6" spans="2:166" x14ac:dyDescent="0.35">
      <c r="B6" s="929" t="s">
        <v>256</v>
      </c>
      <c r="C6" s="932"/>
      <c r="D6" s="930"/>
      <c r="G6" s="600"/>
      <c r="H6" s="600"/>
      <c r="I6" s="600"/>
      <c r="J6" s="600"/>
      <c r="K6" s="600"/>
      <c r="L6" s="600"/>
      <c r="M6" s="601"/>
      <c r="N6" s="601"/>
      <c r="O6" s="601"/>
      <c r="P6" s="601"/>
      <c r="Q6" s="600"/>
      <c r="R6" s="600"/>
      <c r="S6" s="600"/>
      <c r="T6" s="600"/>
      <c r="U6" s="600"/>
      <c r="V6" s="600"/>
      <c r="W6" s="600"/>
      <c r="X6" s="600"/>
    </row>
    <row r="7" spans="2:166" x14ac:dyDescent="0.35">
      <c r="B7" s="285" t="s">
        <v>532</v>
      </c>
      <c r="C7" s="114"/>
      <c r="D7" s="251">
        <v>261000000</v>
      </c>
      <c r="G7" s="600"/>
      <c r="H7" s="600"/>
      <c r="I7" s="600"/>
      <c r="J7" s="600"/>
      <c r="K7" s="600"/>
      <c r="L7" s="600"/>
      <c r="M7" s="601"/>
      <c r="N7" s="601"/>
      <c r="O7" s="601"/>
      <c r="P7" s="601"/>
      <c r="Q7" s="600"/>
      <c r="R7" s="600"/>
      <c r="S7" s="600"/>
      <c r="T7" s="600"/>
      <c r="U7" s="600"/>
      <c r="V7" s="600"/>
      <c r="W7" s="600"/>
      <c r="X7" s="600"/>
    </row>
    <row r="8" spans="2:166" x14ac:dyDescent="0.35">
      <c r="B8" s="285" t="s">
        <v>533</v>
      </c>
      <c r="C8" s="38"/>
      <c r="D8" s="288">
        <v>8800000</v>
      </c>
      <c r="G8" s="600"/>
      <c r="H8" s="600"/>
      <c r="I8" s="600"/>
      <c r="J8" s="600"/>
      <c r="K8" s="600"/>
      <c r="L8" s="600"/>
      <c r="M8" s="601"/>
      <c r="N8" s="601"/>
      <c r="O8" s="601"/>
      <c r="P8" s="601"/>
      <c r="Q8" s="600"/>
      <c r="R8" s="600"/>
      <c r="S8" s="600"/>
      <c r="T8" s="600"/>
      <c r="U8" s="600"/>
      <c r="V8" s="600"/>
      <c r="W8" s="600"/>
      <c r="X8" s="600"/>
      <c r="DY8" s="22">
        <v>143</v>
      </c>
    </row>
    <row r="9" spans="2:166" x14ac:dyDescent="0.35">
      <c r="B9" s="286" t="s">
        <v>827</v>
      </c>
      <c r="C9" s="38"/>
      <c r="D9" s="210"/>
      <c r="G9" s="600"/>
      <c r="H9" s="600"/>
      <c r="I9" s="600"/>
      <c r="J9" s="600"/>
      <c r="K9" s="600"/>
      <c r="L9" s="600"/>
      <c r="M9" s="601"/>
      <c r="N9" s="601"/>
      <c r="O9" s="601"/>
      <c r="P9" s="601"/>
      <c r="Q9" s="600"/>
      <c r="R9" s="600"/>
      <c r="S9" s="600"/>
      <c r="T9" s="600"/>
      <c r="U9" s="600"/>
      <c r="V9" s="600"/>
      <c r="W9" s="600"/>
      <c r="X9" s="600"/>
      <c r="FJ9" s="22">
        <v>144</v>
      </c>
    </row>
    <row r="10" spans="2:166" x14ac:dyDescent="0.35">
      <c r="B10" s="285" t="s">
        <v>534</v>
      </c>
      <c r="C10" s="38"/>
      <c r="D10" s="251">
        <v>4200000</v>
      </c>
      <c r="G10" s="600"/>
      <c r="H10" s="600"/>
      <c r="I10" s="600"/>
      <c r="J10" s="600"/>
      <c r="K10" s="600"/>
      <c r="L10" s="600"/>
      <c r="M10" s="601"/>
      <c r="N10" s="601"/>
      <c r="O10" s="601"/>
      <c r="P10" s="601"/>
      <c r="Q10" s="600"/>
      <c r="R10" s="600"/>
      <c r="S10" s="600"/>
      <c r="T10" s="600"/>
      <c r="U10" s="600"/>
      <c r="V10" s="600"/>
      <c r="W10" s="600"/>
      <c r="X10" s="600"/>
      <c r="DA10" s="22">
        <v>151</v>
      </c>
    </row>
    <row r="11" spans="2:166" ht="26" x14ac:dyDescent="0.35">
      <c r="B11" s="286" t="s">
        <v>826</v>
      </c>
      <c r="C11" s="38"/>
      <c r="D11" s="210"/>
      <c r="G11" s="600"/>
      <c r="H11" s="600"/>
      <c r="I11" s="600"/>
      <c r="J11" s="600"/>
      <c r="K11" s="600"/>
      <c r="L11" s="600"/>
      <c r="M11" s="601"/>
      <c r="N11" s="601"/>
      <c r="O11" s="601"/>
      <c r="P11" s="601"/>
      <c r="Q11" s="600"/>
      <c r="R11" s="600"/>
      <c r="S11" s="600"/>
      <c r="T11" s="600"/>
      <c r="U11" s="600"/>
      <c r="V11" s="600"/>
      <c r="W11" s="600"/>
      <c r="X11" s="600"/>
    </row>
    <row r="12" spans="2:166" x14ac:dyDescent="0.35">
      <c r="B12" s="285" t="s">
        <v>535</v>
      </c>
      <c r="C12" s="38"/>
      <c r="D12" s="251">
        <v>4400000</v>
      </c>
      <c r="G12" s="600"/>
      <c r="H12" s="600"/>
      <c r="I12" s="600"/>
      <c r="J12" s="600"/>
      <c r="K12" s="600"/>
      <c r="L12" s="600"/>
      <c r="M12" s="601"/>
      <c r="N12" s="601"/>
      <c r="O12" s="601"/>
      <c r="P12" s="601"/>
      <c r="Q12" s="600"/>
      <c r="R12" s="600"/>
      <c r="S12" s="600"/>
      <c r="T12" s="600"/>
      <c r="U12" s="600"/>
      <c r="V12" s="600"/>
      <c r="W12" s="600"/>
      <c r="X12" s="600"/>
    </row>
    <row r="13" spans="2:166" ht="26" x14ac:dyDescent="0.35">
      <c r="B13" s="286" t="s">
        <v>514</v>
      </c>
      <c r="C13" s="38"/>
      <c r="D13" s="210"/>
      <c r="G13" s="600"/>
      <c r="H13" s="600"/>
      <c r="I13" s="600"/>
      <c r="J13" s="600"/>
      <c r="K13" s="600"/>
      <c r="L13" s="600"/>
      <c r="M13" s="601"/>
      <c r="N13" s="601"/>
      <c r="O13" s="601"/>
      <c r="P13" s="601"/>
      <c r="Q13" s="600"/>
      <c r="R13" s="600"/>
      <c r="S13" s="600"/>
      <c r="T13" s="600"/>
      <c r="U13" s="600"/>
      <c r="V13" s="600"/>
      <c r="W13" s="600"/>
      <c r="X13" s="600"/>
    </row>
    <row r="14" spans="2:166" x14ac:dyDescent="0.35">
      <c r="B14" s="285" t="s">
        <v>536</v>
      </c>
      <c r="C14" s="38"/>
      <c r="D14" s="251">
        <v>3400000</v>
      </c>
      <c r="G14" s="600"/>
      <c r="H14" s="600"/>
      <c r="I14" s="600"/>
      <c r="J14" s="600"/>
      <c r="K14" s="600"/>
      <c r="L14" s="600"/>
      <c r="M14" s="601"/>
      <c r="N14" s="601"/>
      <c r="O14" s="601"/>
      <c r="P14" s="601"/>
      <c r="Q14" s="600"/>
      <c r="R14" s="600"/>
      <c r="S14" s="600"/>
      <c r="T14" s="600"/>
      <c r="U14" s="600"/>
      <c r="V14" s="600"/>
      <c r="W14" s="600"/>
      <c r="X14" s="600"/>
    </row>
    <row r="15" spans="2:166" x14ac:dyDescent="0.35">
      <c r="B15" s="286" t="s">
        <v>513</v>
      </c>
      <c r="C15" s="38"/>
      <c r="D15" s="210"/>
      <c r="G15" s="600"/>
      <c r="H15" s="600"/>
      <c r="I15" s="600"/>
      <c r="J15" s="600"/>
      <c r="K15" s="600"/>
      <c r="L15" s="600"/>
      <c r="M15" s="601"/>
      <c r="N15" s="601"/>
      <c r="O15" s="601"/>
      <c r="P15" s="601"/>
      <c r="Q15" s="600"/>
      <c r="R15" s="600"/>
      <c r="S15" s="600"/>
      <c r="T15" s="600"/>
      <c r="U15" s="600"/>
      <c r="V15" s="600"/>
      <c r="W15" s="600"/>
      <c r="X15" s="600"/>
    </row>
    <row r="16" spans="2:166" x14ac:dyDescent="0.35">
      <c r="B16" s="285" t="s">
        <v>537</v>
      </c>
      <c r="C16" s="38"/>
      <c r="D16" s="251">
        <v>700000</v>
      </c>
      <c r="G16" s="600"/>
      <c r="H16" s="600"/>
      <c r="I16" s="600"/>
      <c r="J16" s="600"/>
      <c r="K16" s="600"/>
      <c r="L16" s="600"/>
      <c r="M16" s="601"/>
      <c r="N16" s="601"/>
      <c r="O16" s="601"/>
      <c r="P16" s="601"/>
      <c r="Q16" s="600"/>
      <c r="R16" s="600"/>
      <c r="S16" s="600"/>
      <c r="T16" s="600"/>
      <c r="U16" s="600"/>
      <c r="V16" s="600"/>
      <c r="W16" s="600"/>
      <c r="X16" s="600"/>
    </row>
    <row r="17" spans="1:24" ht="29.25" customHeight="1" thickBot="1" x14ac:dyDescent="0.4">
      <c r="B17" s="287" t="s">
        <v>512</v>
      </c>
      <c r="C17" s="42"/>
      <c r="D17" s="266"/>
      <c r="G17" s="600"/>
      <c r="H17" s="600"/>
      <c r="I17" s="600"/>
      <c r="J17" s="600"/>
      <c r="K17" s="600"/>
      <c r="L17" s="600"/>
      <c r="M17" s="601"/>
      <c r="N17" s="601"/>
      <c r="O17" s="601"/>
      <c r="P17" s="601"/>
      <c r="Q17" s="600"/>
      <c r="R17" s="600"/>
      <c r="S17" s="600"/>
      <c r="T17" s="600"/>
      <c r="U17" s="600"/>
      <c r="V17" s="600"/>
      <c r="W17" s="600"/>
      <c r="X17" s="600"/>
    </row>
    <row r="18" spans="1:24" ht="15" thickBot="1" x14ac:dyDescent="0.4">
      <c r="A18" s="683"/>
      <c r="B18" s="683"/>
      <c r="C18" s="683"/>
      <c r="D18" s="683"/>
      <c r="G18" s="600"/>
      <c r="H18" s="600"/>
      <c r="I18" s="600"/>
      <c r="J18" s="600"/>
      <c r="K18" s="600"/>
      <c r="L18" s="600"/>
      <c r="M18" s="601"/>
      <c r="N18" s="601"/>
      <c r="O18" s="601"/>
      <c r="P18" s="601"/>
      <c r="Q18" s="600"/>
      <c r="R18" s="600"/>
      <c r="S18" s="600"/>
      <c r="T18" s="600"/>
      <c r="U18" s="600"/>
      <c r="V18" s="600"/>
      <c r="W18" s="600"/>
      <c r="X18" s="600"/>
    </row>
    <row r="19" spans="1:24" x14ac:dyDescent="0.35">
      <c r="A19" s="683"/>
      <c r="B19" s="938" t="s">
        <v>728</v>
      </c>
      <c r="C19" s="939"/>
      <c r="D19" s="940"/>
      <c r="G19" s="600"/>
      <c r="H19" s="600"/>
      <c r="I19" s="600"/>
      <c r="J19" s="600"/>
      <c r="K19" s="600"/>
      <c r="L19" s="600"/>
      <c r="M19" s="601"/>
      <c r="N19" s="601"/>
      <c r="O19" s="601"/>
      <c r="P19" s="601"/>
      <c r="Q19" s="600"/>
      <c r="R19" s="600"/>
      <c r="S19" s="600"/>
      <c r="T19" s="600"/>
      <c r="U19" s="600"/>
      <c r="V19" s="600"/>
      <c r="W19" s="600"/>
      <c r="X19" s="600"/>
    </row>
    <row r="20" spans="1:24" x14ac:dyDescent="0.35">
      <c r="A20" s="683"/>
      <c r="B20" s="686" t="s">
        <v>511</v>
      </c>
      <c r="C20" s="699"/>
      <c r="D20" s="533">
        <f>ROUND(SUM(D16,D14,D12,D10,D8), -5)</f>
        <v>21500000</v>
      </c>
      <c r="G20" s="600"/>
      <c r="H20" s="600"/>
      <c r="I20" s="600"/>
      <c r="J20" s="600"/>
      <c r="K20" s="600"/>
      <c r="L20" s="600"/>
      <c r="M20" s="601"/>
      <c r="N20" s="601"/>
      <c r="O20" s="601"/>
      <c r="P20" s="601"/>
      <c r="Q20" s="600"/>
      <c r="R20" s="600"/>
      <c r="S20" s="600"/>
      <c r="T20" s="600"/>
      <c r="U20" s="600"/>
      <c r="V20" s="600"/>
      <c r="W20" s="600"/>
      <c r="X20" s="600"/>
    </row>
    <row r="21" spans="1:24" x14ac:dyDescent="0.35">
      <c r="A21" s="683"/>
      <c r="B21" s="686" t="s">
        <v>903</v>
      </c>
      <c r="C21" s="699"/>
      <c r="D21" s="540">
        <f>D20/D7</f>
        <v>8.2375478927203066E-2</v>
      </c>
      <c r="G21" s="600"/>
      <c r="H21" s="600"/>
      <c r="I21" s="600"/>
      <c r="J21" s="600"/>
      <c r="K21" s="600"/>
      <c r="L21" s="600"/>
      <c r="M21" s="601"/>
      <c r="N21" s="601"/>
      <c r="O21" s="601"/>
      <c r="P21" s="601"/>
      <c r="Q21" s="600"/>
      <c r="R21" s="600"/>
      <c r="S21" s="600"/>
      <c r="T21" s="600"/>
      <c r="U21" s="600"/>
      <c r="V21" s="600"/>
      <c r="W21" s="600"/>
      <c r="X21" s="600"/>
    </row>
    <row r="22" spans="1:24" s="115" customFormat="1" ht="45" customHeight="1" x14ac:dyDescent="0.35">
      <c r="A22" s="708"/>
      <c r="B22" s="709"/>
      <c r="C22" s="509" t="s">
        <v>925</v>
      </c>
      <c r="D22" s="509" t="s">
        <v>793</v>
      </c>
      <c r="G22" s="649"/>
      <c r="H22" s="649"/>
      <c r="I22" s="649"/>
      <c r="J22" s="649"/>
      <c r="K22" s="649"/>
      <c r="L22" s="649"/>
      <c r="M22" s="651"/>
      <c r="N22" s="651"/>
      <c r="O22" s="651"/>
      <c r="P22" s="651"/>
      <c r="Q22" s="649"/>
      <c r="R22" s="649"/>
      <c r="S22" s="649"/>
      <c r="T22" s="649"/>
      <c r="U22" s="649"/>
      <c r="V22" s="649"/>
      <c r="W22" s="649"/>
      <c r="X22" s="649"/>
    </row>
    <row r="23" spans="1:24" x14ac:dyDescent="0.35">
      <c r="A23" s="683"/>
      <c r="B23" s="686" t="s">
        <v>904</v>
      </c>
      <c r="C23" s="774">
        <v>8.2000000000000003E-2</v>
      </c>
      <c r="D23" s="775">
        <v>6.8000000000000005E-2</v>
      </c>
      <c r="G23" s="600"/>
      <c r="H23" s="600"/>
      <c r="I23" s="600"/>
      <c r="J23" s="600"/>
      <c r="K23" s="600"/>
      <c r="L23" s="600"/>
      <c r="M23" s="601"/>
      <c r="N23" s="601"/>
      <c r="O23" s="601"/>
      <c r="P23" s="601"/>
      <c r="Q23" s="600"/>
      <c r="R23" s="600"/>
      <c r="S23" s="600"/>
      <c r="T23" s="600"/>
      <c r="U23" s="600"/>
      <c r="V23" s="600"/>
      <c r="W23" s="600"/>
      <c r="X23" s="600"/>
    </row>
    <row r="24" spans="1:24" ht="30.75" customHeight="1" thickBot="1" x14ac:dyDescent="0.4">
      <c r="A24" s="683"/>
      <c r="B24" s="703" t="s">
        <v>1084</v>
      </c>
      <c r="C24" s="510">
        <f>ROUND(C23*$D$7, -5)</f>
        <v>21400000</v>
      </c>
      <c r="D24" s="541">
        <f>ROUND(D23*$D$7, -5)</f>
        <v>17700000</v>
      </c>
      <c r="E24" s="33"/>
      <c r="G24" s="600"/>
      <c r="H24" s="600"/>
      <c r="I24" s="600"/>
      <c r="J24" s="600"/>
      <c r="K24" s="600"/>
      <c r="L24" s="600"/>
      <c r="M24" s="601"/>
      <c r="N24" s="601"/>
      <c r="O24" s="601"/>
      <c r="P24" s="601"/>
      <c r="Q24" s="600"/>
      <c r="R24" s="600"/>
      <c r="S24" s="600"/>
      <c r="T24" s="600"/>
      <c r="U24" s="600"/>
      <c r="V24" s="600"/>
      <c r="W24" s="600"/>
      <c r="X24" s="600"/>
    </row>
    <row r="25" spans="1:24" ht="15" thickBot="1" x14ac:dyDescent="0.4">
      <c r="A25" s="699"/>
      <c r="B25" s="699"/>
      <c r="C25" s="710"/>
      <c r="D25" s="683"/>
      <c r="G25" s="600"/>
      <c r="H25" s="600"/>
      <c r="I25" s="600"/>
      <c r="J25" s="600"/>
      <c r="K25" s="600"/>
      <c r="L25" s="600"/>
      <c r="M25" s="601"/>
      <c r="N25" s="601"/>
      <c r="O25" s="601"/>
      <c r="P25" s="601"/>
      <c r="Q25" s="600"/>
      <c r="R25" s="600"/>
      <c r="S25" s="600"/>
      <c r="T25" s="600"/>
      <c r="U25" s="600"/>
      <c r="V25" s="600"/>
      <c r="W25" s="600"/>
      <c r="X25" s="600"/>
    </row>
    <row r="26" spans="1:24" x14ac:dyDescent="0.35">
      <c r="A26" s="683"/>
      <c r="B26" s="938" t="s">
        <v>506</v>
      </c>
      <c r="C26" s="939"/>
      <c r="D26" s="940"/>
      <c r="G26" s="600"/>
      <c r="H26" s="600"/>
      <c r="I26" s="600"/>
      <c r="J26" s="600"/>
      <c r="K26" s="600"/>
      <c r="L26" s="600"/>
      <c r="M26" s="601"/>
      <c r="N26" s="601"/>
      <c r="O26" s="601"/>
      <c r="P26" s="601"/>
      <c r="Q26" s="600"/>
      <c r="R26" s="600"/>
      <c r="S26" s="600"/>
      <c r="T26" s="600"/>
      <c r="U26" s="600"/>
      <c r="V26" s="600"/>
      <c r="W26" s="600"/>
      <c r="X26" s="600"/>
    </row>
    <row r="27" spans="1:24" ht="17.25" customHeight="1" thickBot="1" x14ac:dyDescent="0.4">
      <c r="A27" s="683"/>
      <c r="B27" s="698" t="s">
        <v>1066</v>
      </c>
      <c r="C27" s="783">
        <f>IF($D$20-C24&lt;0, 0, $D$20-C24)</f>
        <v>100000</v>
      </c>
      <c r="D27" s="784">
        <f>IF($D$20-D24&lt;0, 0, $D$20-D24)</f>
        <v>3800000</v>
      </c>
      <c r="G27" s="600"/>
      <c r="H27" s="600"/>
      <c r="I27" s="600"/>
      <c r="J27" s="600"/>
      <c r="K27" s="600"/>
      <c r="L27" s="600"/>
      <c r="M27" s="601"/>
      <c r="N27" s="601"/>
      <c r="O27" s="601"/>
      <c r="P27" s="601"/>
      <c r="Q27" s="600"/>
      <c r="R27" s="600"/>
      <c r="S27" s="600"/>
      <c r="T27" s="600"/>
      <c r="U27" s="600"/>
      <c r="V27" s="600"/>
      <c r="W27" s="600"/>
      <c r="X27" s="600"/>
    </row>
    <row r="28" spans="1:24" x14ac:dyDescent="0.35">
      <c r="A28" s="683"/>
      <c r="B28" s="683"/>
      <c r="C28" s="683"/>
      <c r="D28" s="683"/>
      <c r="G28" s="600"/>
      <c r="H28" s="600"/>
      <c r="I28" s="600"/>
      <c r="J28" s="600"/>
      <c r="K28" s="600"/>
      <c r="L28" s="600"/>
      <c r="M28" s="601"/>
      <c r="N28" s="601"/>
      <c r="O28" s="601"/>
      <c r="P28" s="601"/>
      <c r="Q28" s="600"/>
      <c r="R28" s="600"/>
      <c r="S28" s="600"/>
      <c r="T28" s="600"/>
      <c r="U28" s="600"/>
      <c r="V28" s="600"/>
      <c r="W28" s="600"/>
      <c r="X28" s="600"/>
    </row>
    <row r="29" spans="1:24" x14ac:dyDescent="0.35">
      <c r="A29" s="683"/>
      <c r="B29" s="694" t="s">
        <v>509</v>
      </c>
      <c r="C29" s="683"/>
      <c r="D29" s="683"/>
      <c r="G29" s="600"/>
      <c r="H29" s="600"/>
      <c r="I29" s="600"/>
      <c r="J29" s="600"/>
      <c r="K29" s="600"/>
      <c r="L29" s="600"/>
      <c r="M29" s="601"/>
      <c r="N29" s="601"/>
      <c r="O29" s="601"/>
      <c r="P29" s="601"/>
      <c r="Q29" s="600"/>
      <c r="R29" s="600"/>
      <c r="S29" s="600"/>
      <c r="T29" s="600"/>
      <c r="U29" s="600"/>
      <c r="V29" s="600"/>
      <c r="W29" s="600"/>
      <c r="X29" s="600"/>
    </row>
    <row r="30" spans="1:24" ht="18.75" customHeight="1" x14ac:dyDescent="0.35">
      <c r="A30" s="683"/>
      <c r="B30" s="711" t="s">
        <v>937</v>
      </c>
      <c r="C30" s="683"/>
      <c r="D30" s="683"/>
      <c r="G30" s="600"/>
      <c r="H30" s="600"/>
      <c r="I30" s="600"/>
      <c r="J30" s="600"/>
      <c r="K30" s="600"/>
      <c r="L30" s="600"/>
      <c r="M30" s="601"/>
      <c r="N30" s="601"/>
      <c r="O30" s="601"/>
      <c r="P30" s="601"/>
      <c r="Q30" s="600"/>
      <c r="R30" s="600"/>
      <c r="S30" s="600"/>
      <c r="T30" s="600"/>
      <c r="U30" s="600"/>
      <c r="V30" s="600"/>
      <c r="W30" s="600"/>
      <c r="X30" s="600"/>
    </row>
    <row r="31" spans="1:24" x14ac:dyDescent="0.35">
      <c r="A31" s="683"/>
      <c r="B31" s="683"/>
      <c r="C31" s="683"/>
      <c r="D31" s="683"/>
      <c r="G31" s="600"/>
      <c r="H31" s="600"/>
      <c r="I31" s="600"/>
      <c r="J31" s="600"/>
      <c r="K31" s="600"/>
      <c r="L31" s="600"/>
      <c r="M31" s="601"/>
      <c r="N31" s="601"/>
      <c r="O31" s="601"/>
      <c r="P31" s="601"/>
      <c r="Q31" s="600"/>
      <c r="R31" s="600"/>
      <c r="S31" s="600"/>
      <c r="T31" s="600"/>
      <c r="U31" s="600"/>
      <c r="V31" s="600"/>
      <c r="W31" s="600"/>
      <c r="X31" s="600"/>
    </row>
    <row r="32" spans="1:24" x14ac:dyDescent="0.35">
      <c r="A32" s="683"/>
      <c r="B32" s="683"/>
      <c r="C32" s="683"/>
      <c r="D32" s="683"/>
      <c r="G32" s="600"/>
      <c r="H32" s="600"/>
      <c r="I32" s="600"/>
      <c r="J32" s="600"/>
      <c r="K32" s="600"/>
      <c r="L32" s="600"/>
      <c r="M32" s="601"/>
      <c r="N32" s="601"/>
      <c r="O32" s="601"/>
      <c r="P32" s="601"/>
      <c r="Q32" s="600"/>
      <c r="R32" s="600"/>
      <c r="S32" s="600"/>
      <c r="T32" s="600"/>
      <c r="U32" s="600"/>
      <c r="V32" s="600"/>
      <c r="W32" s="600"/>
      <c r="X32" s="600"/>
    </row>
    <row r="33" spans="1:24" x14ac:dyDescent="0.35">
      <c r="A33" s="600"/>
      <c r="B33" s="600"/>
      <c r="C33" s="600"/>
      <c r="D33" s="600"/>
      <c r="E33" s="600"/>
      <c r="F33" s="600"/>
      <c r="G33" s="600"/>
      <c r="H33" s="600"/>
      <c r="I33" s="600"/>
      <c r="J33" s="600"/>
      <c r="K33" s="600"/>
      <c r="L33" s="600"/>
      <c r="M33" s="601"/>
      <c r="N33" s="601"/>
      <c r="O33" s="601"/>
      <c r="P33" s="601"/>
      <c r="Q33" s="600"/>
      <c r="R33" s="600"/>
      <c r="S33" s="600"/>
      <c r="T33" s="600"/>
      <c r="U33" s="600"/>
      <c r="V33" s="600"/>
      <c r="W33" s="600"/>
      <c r="X33" s="600"/>
    </row>
    <row r="34" spans="1:24" x14ac:dyDescent="0.35">
      <c r="A34" s="600"/>
      <c r="B34" s="600"/>
      <c r="C34" s="600"/>
      <c r="D34" s="600"/>
      <c r="E34" s="600"/>
      <c r="F34" s="600"/>
      <c r="G34" s="600"/>
      <c r="H34" s="600"/>
      <c r="I34" s="600"/>
      <c r="J34" s="600"/>
      <c r="K34" s="600"/>
      <c r="L34" s="600"/>
      <c r="M34" s="601"/>
      <c r="N34" s="601"/>
      <c r="O34" s="601"/>
      <c r="P34" s="601"/>
      <c r="Q34" s="600"/>
      <c r="R34" s="600"/>
      <c r="S34" s="600"/>
      <c r="T34" s="600"/>
      <c r="U34" s="600"/>
      <c r="V34" s="600"/>
      <c r="W34" s="600"/>
      <c r="X34" s="600"/>
    </row>
    <row r="35" spans="1:24" x14ac:dyDescent="0.35">
      <c r="A35" s="600"/>
      <c r="B35" s="600"/>
      <c r="C35" s="600"/>
      <c r="D35" s="600"/>
      <c r="E35" s="600"/>
      <c r="F35" s="600"/>
      <c r="G35" s="600"/>
      <c r="H35" s="600"/>
      <c r="I35" s="600"/>
      <c r="J35" s="600"/>
      <c r="K35" s="600"/>
      <c r="L35" s="600"/>
      <c r="M35" s="601"/>
      <c r="N35" s="601"/>
      <c r="O35" s="601"/>
      <c r="P35" s="601"/>
      <c r="Q35" s="600"/>
      <c r="R35" s="600"/>
      <c r="S35" s="600"/>
      <c r="T35" s="600"/>
      <c r="U35" s="600"/>
      <c r="V35" s="600"/>
      <c r="W35" s="600"/>
      <c r="X35" s="600"/>
    </row>
    <row r="36" spans="1:24" x14ac:dyDescent="0.35">
      <c r="A36" s="600"/>
      <c r="B36" s="600"/>
      <c r="C36" s="600"/>
      <c r="D36" s="600"/>
      <c r="E36" s="600"/>
      <c r="F36" s="600"/>
      <c r="G36" s="600"/>
      <c r="H36" s="600"/>
      <c r="I36" s="600"/>
      <c r="J36" s="600"/>
      <c r="K36" s="600"/>
      <c r="L36" s="600"/>
      <c r="M36" s="601"/>
      <c r="N36" s="601"/>
      <c r="O36" s="601"/>
      <c r="P36" s="601"/>
      <c r="Q36" s="600"/>
      <c r="R36" s="600"/>
      <c r="S36" s="600"/>
      <c r="T36" s="600"/>
      <c r="U36" s="600"/>
      <c r="V36" s="600"/>
      <c r="W36" s="600"/>
      <c r="X36" s="600"/>
    </row>
    <row r="37" spans="1:24" x14ac:dyDescent="0.35">
      <c r="A37" s="600"/>
      <c r="B37" s="600"/>
      <c r="C37" s="600"/>
      <c r="D37" s="600"/>
      <c r="E37" s="600"/>
      <c r="F37" s="600"/>
      <c r="G37" s="600"/>
      <c r="H37" s="600"/>
      <c r="I37" s="600"/>
      <c r="J37" s="600"/>
      <c r="K37" s="600"/>
      <c r="L37" s="600"/>
      <c r="M37" s="601"/>
      <c r="N37" s="601"/>
      <c r="O37" s="601"/>
      <c r="P37" s="601"/>
      <c r="Q37" s="600"/>
      <c r="R37" s="600"/>
      <c r="S37" s="600"/>
      <c r="T37" s="600"/>
      <c r="U37" s="600"/>
      <c r="V37" s="600"/>
      <c r="W37" s="600"/>
      <c r="X37" s="600"/>
    </row>
    <row r="38" spans="1:24" x14ac:dyDescent="0.35">
      <c r="A38" s="600"/>
      <c r="B38" s="600"/>
      <c r="C38" s="600"/>
      <c r="D38" s="600"/>
      <c r="E38" s="600"/>
      <c r="F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row>
  </sheetData>
  <mergeCells count="5">
    <mergeCell ref="B6:D6"/>
    <mergeCell ref="B19:D19"/>
    <mergeCell ref="B26:D26"/>
    <mergeCell ref="B3:D3"/>
    <mergeCell ref="B4:D4"/>
  </mergeCells>
  <pageMargins left="0.25" right="0.25" top="0.75" bottom="0.75" header="0.3" footer="0.3"/>
  <pageSetup scale="89"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5">
    <tabColor theme="6" tint="0.59999389629810485"/>
    <pageSetUpPr fitToPage="1"/>
  </sheetPr>
  <dimension ref="A1:X73"/>
  <sheetViews>
    <sheetView showGridLines="0" zoomScale="80" zoomScaleNormal="80" zoomScaleSheetLayoutView="100" workbookViewId="0">
      <selection activeCell="B3" sqref="B3:D3"/>
    </sheetView>
  </sheetViews>
  <sheetFormatPr defaultColWidth="9.08984375" defaultRowHeight="14.5" x14ac:dyDescent="0.35"/>
  <cols>
    <col min="1" max="1" width="3.54296875" style="115" customWidth="1"/>
    <col min="2" max="2" width="114.6328125" style="115" customWidth="1"/>
    <col min="3" max="3" width="16.08984375" style="115" customWidth="1"/>
    <col min="4" max="4" width="18.08984375" style="115" customWidth="1"/>
    <col min="5" max="5" width="16.90625" style="115" hidden="1" customWidth="1"/>
    <col min="6" max="6" width="0" style="115" hidden="1" customWidth="1"/>
    <col min="7" max="16384" width="9.08984375" style="115"/>
  </cols>
  <sheetData>
    <row r="1" spans="2:24" ht="21.75" customHeight="1" x14ac:dyDescent="0.45">
      <c r="B1" s="188" t="s">
        <v>80</v>
      </c>
      <c r="C1" s="8">
        <v>22</v>
      </c>
      <c r="D1" s="189"/>
      <c r="E1" s="189"/>
      <c r="F1" s="189"/>
      <c r="G1" s="718"/>
      <c r="H1" s="650"/>
      <c r="I1" s="649"/>
      <c r="J1" s="649"/>
      <c r="K1" s="649"/>
      <c r="L1" s="649"/>
      <c r="M1" s="649"/>
      <c r="N1" s="649"/>
      <c r="O1" s="649"/>
      <c r="P1" s="649"/>
      <c r="Q1" s="649"/>
      <c r="R1" s="649"/>
      <c r="S1" s="649"/>
      <c r="T1" s="649"/>
      <c r="U1" s="649"/>
      <c r="V1" s="649"/>
      <c r="W1" s="649"/>
      <c r="X1" s="649"/>
    </row>
    <row r="2" spans="2:24" ht="38.25" customHeight="1" x14ac:dyDescent="0.35">
      <c r="B2" s="964" t="s">
        <v>674</v>
      </c>
      <c r="C2" s="964"/>
      <c r="D2" s="964"/>
      <c r="E2" s="957" t="s">
        <v>261</v>
      </c>
      <c r="F2" s="957"/>
      <c r="G2" s="718"/>
      <c r="H2" s="650"/>
      <c r="I2" s="649"/>
      <c r="J2" s="649"/>
      <c r="K2" s="649"/>
      <c r="L2" s="649"/>
      <c r="M2" s="649"/>
      <c r="N2" s="649"/>
      <c r="O2" s="649"/>
      <c r="P2" s="649"/>
      <c r="Q2" s="649"/>
      <c r="R2" s="649"/>
      <c r="S2" s="649"/>
      <c r="T2" s="649"/>
      <c r="U2" s="649"/>
      <c r="V2" s="649"/>
      <c r="W2" s="649"/>
      <c r="X2" s="649"/>
    </row>
    <row r="3" spans="2:24" ht="38.25" customHeight="1" x14ac:dyDescent="0.35">
      <c r="B3" s="805" t="s">
        <v>999</v>
      </c>
      <c r="C3" s="805"/>
      <c r="D3" s="805"/>
      <c r="E3" s="190" t="s">
        <v>239</v>
      </c>
      <c r="F3" s="191">
        <v>0</v>
      </c>
      <c r="G3" s="718"/>
      <c r="H3" s="650"/>
      <c r="I3" s="649"/>
      <c r="J3" s="649"/>
      <c r="K3" s="649"/>
      <c r="L3" s="649"/>
      <c r="M3" s="649"/>
      <c r="N3" s="649"/>
      <c r="O3" s="649"/>
      <c r="P3" s="649"/>
      <c r="Q3" s="649"/>
      <c r="R3" s="649"/>
      <c r="S3" s="649"/>
      <c r="T3" s="649"/>
      <c r="U3" s="649"/>
      <c r="V3" s="649"/>
      <c r="W3" s="649"/>
      <c r="X3" s="649"/>
    </row>
    <row r="4" spans="2:24" ht="27.75" customHeight="1" x14ac:dyDescent="0.35">
      <c r="B4" s="804" t="s">
        <v>1077</v>
      </c>
      <c r="C4" s="804"/>
      <c r="D4" s="804"/>
      <c r="E4" s="190" t="s">
        <v>238</v>
      </c>
      <c r="F4" s="191">
        <v>0.1</v>
      </c>
      <c r="G4" s="708"/>
      <c r="H4" s="649"/>
      <c r="I4" s="649"/>
      <c r="J4" s="652"/>
      <c r="K4" s="652"/>
      <c r="L4" s="652"/>
      <c r="M4" s="653"/>
      <c r="N4" s="653"/>
      <c r="O4" s="651"/>
      <c r="P4" s="651"/>
      <c r="Q4" s="649"/>
      <c r="R4" s="649"/>
      <c r="S4" s="649"/>
      <c r="T4" s="649"/>
      <c r="U4" s="649"/>
      <c r="V4" s="649"/>
      <c r="W4" s="649"/>
      <c r="X4" s="649"/>
    </row>
    <row r="5" spans="2:24" ht="15" thickBot="1" x14ac:dyDescent="0.4">
      <c r="E5" s="190" t="s">
        <v>133</v>
      </c>
      <c r="F5" s="191">
        <v>0.2</v>
      </c>
      <c r="G5" s="708"/>
      <c r="H5" s="649"/>
      <c r="I5" s="649"/>
      <c r="J5" s="649"/>
      <c r="K5" s="649"/>
      <c r="L5" s="649"/>
      <c r="M5" s="651"/>
      <c r="N5" s="651"/>
      <c r="O5" s="651"/>
      <c r="P5" s="651"/>
      <c r="Q5" s="649"/>
      <c r="R5" s="649"/>
      <c r="S5" s="649"/>
      <c r="T5" s="649"/>
      <c r="U5" s="649"/>
      <c r="V5" s="649"/>
      <c r="W5" s="649"/>
      <c r="X5" s="649"/>
    </row>
    <row r="6" spans="2:24" x14ac:dyDescent="0.35">
      <c r="B6" s="958" t="s">
        <v>256</v>
      </c>
      <c r="C6" s="959"/>
      <c r="D6" s="960"/>
      <c r="E6" s="190" t="s">
        <v>134</v>
      </c>
      <c r="F6" s="191">
        <v>0.3</v>
      </c>
      <c r="G6" s="708"/>
      <c r="H6" s="649"/>
      <c r="I6" s="649"/>
      <c r="J6" s="649"/>
      <c r="K6" s="649"/>
      <c r="L6" s="649"/>
      <c r="M6" s="651"/>
      <c r="N6" s="651"/>
      <c r="O6" s="651"/>
      <c r="P6" s="651"/>
      <c r="Q6" s="649"/>
      <c r="R6" s="649"/>
      <c r="S6" s="649"/>
      <c r="T6" s="649"/>
      <c r="U6" s="649"/>
      <c r="V6" s="649"/>
      <c r="W6" s="649"/>
      <c r="X6" s="649"/>
    </row>
    <row r="7" spans="2:24" x14ac:dyDescent="0.35">
      <c r="B7" s="192" t="s">
        <v>681</v>
      </c>
      <c r="C7" s="256"/>
      <c r="D7" s="542">
        <f>'B22. Building admins'!E27</f>
        <v>0</v>
      </c>
      <c r="G7" s="708"/>
      <c r="H7" s="649"/>
      <c r="I7" s="649"/>
      <c r="J7" s="649"/>
      <c r="K7" s="649"/>
      <c r="L7" s="649"/>
      <c r="M7" s="651"/>
      <c r="N7" s="651"/>
      <c r="O7" s="651"/>
      <c r="P7" s="651"/>
      <c r="Q7" s="649"/>
      <c r="R7" s="649"/>
      <c r="S7" s="649"/>
      <c r="T7" s="649"/>
      <c r="U7" s="649"/>
      <c r="V7" s="649"/>
      <c r="W7" s="649"/>
      <c r="X7" s="649"/>
    </row>
    <row r="8" spans="2:24" x14ac:dyDescent="0.35">
      <c r="B8" s="193" t="s">
        <v>273</v>
      </c>
      <c r="C8" s="256"/>
      <c r="D8" s="197">
        <v>50000</v>
      </c>
      <c r="G8" s="708"/>
      <c r="H8" s="649"/>
      <c r="I8" s="649"/>
      <c r="J8" s="649"/>
      <c r="K8" s="649"/>
      <c r="L8" s="649"/>
      <c r="M8" s="651"/>
      <c r="N8" s="651"/>
      <c r="O8" s="651"/>
      <c r="P8" s="651"/>
      <c r="Q8" s="649"/>
      <c r="R8" s="649"/>
      <c r="S8" s="649"/>
      <c r="T8" s="649"/>
      <c r="U8" s="649"/>
      <c r="V8" s="649"/>
      <c r="W8" s="649"/>
      <c r="X8" s="649"/>
    </row>
    <row r="9" spans="2:24" x14ac:dyDescent="0.35">
      <c r="B9" s="193" t="s">
        <v>906</v>
      </c>
      <c r="C9" s="256"/>
      <c r="D9" s="196">
        <v>150</v>
      </c>
      <c r="G9" s="708"/>
      <c r="H9" s="649"/>
      <c r="I9" s="649"/>
      <c r="J9" s="649"/>
      <c r="K9" s="649"/>
      <c r="L9" s="649"/>
      <c r="M9" s="651"/>
      <c r="N9" s="651"/>
      <c r="O9" s="651"/>
      <c r="P9" s="651"/>
      <c r="Q9" s="649"/>
      <c r="R9" s="649"/>
      <c r="S9" s="649"/>
      <c r="T9" s="649"/>
      <c r="U9" s="649"/>
      <c r="V9" s="649"/>
      <c r="W9" s="649"/>
      <c r="X9" s="649"/>
    </row>
    <row r="10" spans="2:24" ht="15" thickBot="1" x14ac:dyDescent="0.4">
      <c r="B10" s="194" t="s">
        <v>230</v>
      </c>
      <c r="C10" s="257"/>
      <c r="D10" s="198">
        <v>100000</v>
      </c>
      <c r="G10" s="708"/>
      <c r="H10" s="649"/>
      <c r="I10" s="649"/>
      <c r="J10" s="649"/>
      <c r="K10" s="649"/>
      <c r="L10" s="649"/>
      <c r="M10" s="651"/>
      <c r="N10" s="651"/>
      <c r="O10" s="651"/>
      <c r="P10" s="651"/>
      <c r="Q10" s="649"/>
      <c r="R10" s="649"/>
      <c r="S10" s="649"/>
      <c r="T10" s="649"/>
      <c r="U10" s="649"/>
      <c r="V10" s="649"/>
      <c r="W10" s="649"/>
      <c r="X10" s="649"/>
    </row>
    <row r="11" spans="2:24" ht="24" customHeight="1" thickBot="1" x14ac:dyDescent="0.4">
      <c r="C11" s="195"/>
      <c r="G11" s="708"/>
      <c r="H11" s="649"/>
      <c r="I11" s="649"/>
      <c r="J11" s="649"/>
      <c r="K11" s="649"/>
      <c r="L11" s="649"/>
      <c r="M11" s="651"/>
      <c r="N11" s="651"/>
      <c r="O11" s="651"/>
      <c r="P11" s="651"/>
      <c r="Q11" s="649"/>
      <c r="R11" s="649"/>
      <c r="S11" s="649"/>
      <c r="T11" s="649"/>
      <c r="U11" s="649"/>
      <c r="V11" s="649"/>
      <c r="W11" s="649"/>
      <c r="X11" s="649"/>
    </row>
    <row r="12" spans="2:24" x14ac:dyDescent="0.35">
      <c r="B12" s="958" t="s">
        <v>678</v>
      </c>
      <c r="C12" s="959"/>
      <c r="D12" s="960"/>
      <c r="G12" s="708"/>
      <c r="H12" s="649"/>
      <c r="I12" s="649"/>
      <c r="J12" s="649"/>
      <c r="K12" s="649"/>
      <c r="L12" s="649"/>
      <c r="M12" s="651"/>
      <c r="N12" s="651"/>
      <c r="O12" s="651"/>
      <c r="P12" s="651"/>
      <c r="Q12" s="649"/>
      <c r="R12" s="649"/>
      <c r="S12" s="649"/>
      <c r="T12" s="649"/>
      <c r="U12" s="649"/>
      <c r="V12" s="649"/>
      <c r="W12" s="649"/>
      <c r="X12" s="649"/>
    </row>
    <row r="13" spans="2:24" x14ac:dyDescent="0.35">
      <c r="B13" s="193" t="s">
        <v>828</v>
      </c>
      <c r="C13" s="256"/>
      <c r="D13" s="543">
        <f>IFERROR(ROUND(D8/D9, -1), "")</f>
        <v>330</v>
      </c>
      <c r="G13" s="708"/>
      <c r="H13" s="649"/>
      <c r="I13" s="649"/>
      <c r="J13" s="649"/>
      <c r="K13" s="649"/>
      <c r="L13" s="649"/>
      <c r="M13" s="651"/>
      <c r="N13" s="651"/>
      <c r="O13" s="651"/>
      <c r="P13" s="651"/>
      <c r="Q13" s="649"/>
      <c r="R13" s="649"/>
      <c r="S13" s="649"/>
      <c r="T13" s="649"/>
      <c r="U13" s="649"/>
      <c r="V13" s="649"/>
      <c r="W13" s="649"/>
      <c r="X13" s="649"/>
    </row>
    <row r="14" spans="2:24" x14ac:dyDescent="0.35">
      <c r="B14" s="193" t="s">
        <v>720</v>
      </c>
      <c r="C14" s="256"/>
      <c r="D14" s="544">
        <f>ROUND(D9*D10, -3)</f>
        <v>15000000</v>
      </c>
      <c r="G14" s="708"/>
      <c r="H14" s="649"/>
      <c r="I14" s="649"/>
      <c r="J14" s="649"/>
      <c r="K14" s="649"/>
      <c r="L14" s="649"/>
      <c r="M14" s="651"/>
      <c r="N14" s="651"/>
      <c r="O14" s="651"/>
      <c r="P14" s="651"/>
      <c r="Q14" s="649"/>
      <c r="R14" s="649"/>
      <c r="S14" s="649"/>
      <c r="T14" s="649"/>
      <c r="U14" s="649"/>
      <c r="V14" s="649"/>
      <c r="W14" s="649"/>
      <c r="X14" s="649"/>
    </row>
    <row r="15" spans="2:24" ht="51.75" customHeight="1" x14ac:dyDescent="0.35">
      <c r="B15" s="192"/>
      <c r="C15" s="545" t="s">
        <v>802</v>
      </c>
      <c r="D15" s="545" t="s">
        <v>793</v>
      </c>
      <c r="G15" s="708"/>
      <c r="H15" s="649"/>
      <c r="I15" s="649"/>
      <c r="J15" s="649"/>
      <c r="K15" s="649"/>
      <c r="L15" s="649"/>
      <c r="M15" s="651"/>
      <c r="N15" s="651"/>
      <c r="O15" s="651"/>
      <c r="P15" s="651"/>
      <c r="Q15" s="649"/>
      <c r="R15" s="649"/>
      <c r="S15" s="649"/>
      <c r="T15" s="649"/>
      <c r="U15" s="649"/>
      <c r="V15" s="649"/>
      <c r="W15" s="649"/>
      <c r="X15" s="649"/>
    </row>
    <row r="16" spans="2:24" ht="30.75" customHeight="1" x14ac:dyDescent="0.35">
      <c r="B16" s="258" t="s">
        <v>1085</v>
      </c>
      <c r="C16" s="789">
        <v>450</v>
      </c>
      <c r="D16" s="790">
        <v>500</v>
      </c>
      <c r="G16" s="708"/>
      <c r="H16" s="649"/>
      <c r="I16" s="649"/>
      <c r="J16" s="649"/>
      <c r="K16" s="649"/>
      <c r="L16" s="649"/>
      <c r="M16" s="651"/>
      <c r="N16" s="651"/>
      <c r="O16" s="651"/>
      <c r="P16" s="651"/>
      <c r="Q16" s="649"/>
      <c r="R16" s="649"/>
      <c r="S16" s="649"/>
      <c r="T16" s="649"/>
      <c r="U16" s="649"/>
      <c r="V16" s="649"/>
      <c r="W16" s="649"/>
      <c r="X16" s="649"/>
    </row>
    <row r="17" spans="1:24" hidden="1" x14ac:dyDescent="0.35">
      <c r="B17" s="259" t="s">
        <v>682</v>
      </c>
      <c r="C17" s="260">
        <f>$D$8/C16</f>
        <v>111.11111111111111</v>
      </c>
      <c r="D17" s="261">
        <f>$D$8/D16</f>
        <v>100</v>
      </c>
      <c r="G17" s="708"/>
      <c r="H17" s="649"/>
      <c r="I17" s="649"/>
      <c r="J17" s="649"/>
      <c r="K17" s="649"/>
      <c r="L17" s="649"/>
      <c r="M17" s="651"/>
      <c r="N17" s="651"/>
      <c r="O17" s="651"/>
      <c r="P17" s="651"/>
      <c r="Q17" s="649"/>
      <c r="R17" s="649"/>
      <c r="S17" s="649"/>
      <c r="T17" s="649"/>
      <c r="U17" s="649"/>
      <c r="V17" s="649"/>
      <c r="W17" s="649"/>
      <c r="X17" s="649"/>
    </row>
    <row r="18" spans="1:24" hidden="1" x14ac:dyDescent="0.35">
      <c r="A18" s="649"/>
      <c r="B18" s="663" t="s">
        <v>683</v>
      </c>
      <c r="C18" s="664">
        <f>ROUND($D$9-C17, -1)</f>
        <v>40</v>
      </c>
      <c r="D18" s="665">
        <f>ROUND($D$9-D17, -1)</f>
        <v>50</v>
      </c>
      <c r="G18" s="708"/>
      <c r="H18" s="649"/>
      <c r="I18" s="649"/>
      <c r="J18" s="649"/>
      <c r="K18" s="649"/>
      <c r="L18" s="649"/>
      <c r="M18" s="651"/>
      <c r="N18" s="651"/>
      <c r="O18" s="651"/>
      <c r="P18" s="651"/>
      <c r="Q18" s="649"/>
      <c r="R18" s="649"/>
      <c r="S18" s="649"/>
      <c r="T18" s="649"/>
      <c r="U18" s="649"/>
      <c r="V18" s="649"/>
      <c r="W18" s="649"/>
      <c r="X18" s="649"/>
    </row>
    <row r="19" spans="1:24" x14ac:dyDescent="0.35">
      <c r="A19" s="708"/>
      <c r="B19" s="712" t="s">
        <v>806</v>
      </c>
      <c r="C19" s="787">
        <f>ROUND(C17*$D$10, -5)</f>
        <v>11100000</v>
      </c>
      <c r="D19" s="788">
        <f>ROUND(D17*$D$10, -5)</f>
        <v>10000000</v>
      </c>
      <c r="G19" s="708"/>
      <c r="H19" s="649"/>
      <c r="I19" s="649"/>
      <c r="J19" s="649"/>
      <c r="K19" s="649"/>
      <c r="L19" s="649"/>
      <c r="M19" s="651"/>
      <c r="N19" s="651"/>
      <c r="O19" s="651"/>
      <c r="P19" s="651"/>
      <c r="Q19" s="649"/>
      <c r="R19" s="649"/>
      <c r="S19" s="649"/>
      <c r="T19" s="649"/>
      <c r="U19" s="649"/>
      <c r="V19" s="649"/>
      <c r="W19" s="649"/>
      <c r="X19" s="649"/>
    </row>
    <row r="20" spans="1:24" ht="15" thickBot="1" x14ac:dyDescent="0.4">
      <c r="A20" s="708"/>
      <c r="B20" s="713" t="s">
        <v>803</v>
      </c>
      <c r="C20" s="785">
        <f>IF($D$14-C19&lt;0, 0, $D$14-C19)</f>
        <v>3900000</v>
      </c>
      <c r="D20" s="786">
        <f>IF($D$14-D19&lt;0, 0, $D$14-D19)</f>
        <v>5000000</v>
      </c>
      <c r="G20" s="708"/>
      <c r="H20" s="649"/>
      <c r="I20" s="649"/>
      <c r="J20" s="649"/>
      <c r="K20" s="649"/>
      <c r="L20" s="649"/>
      <c r="M20" s="651"/>
      <c r="N20" s="651"/>
      <c r="O20" s="651"/>
      <c r="P20" s="651"/>
      <c r="Q20" s="649"/>
      <c r="R20" s="649"/>
      <c r="S20" s="649"/>
      <c r="T20" s="649"/>
      <c r="U20" s="649"/>
      <c r="V20" s="649"/>
      <c r="W20" s="649"/>
      <c r="X20" s="649"/>
    </row>
    <row r="21" spans="1:24" ht="21" customHeight="1" thickBot="1" x14ac:dyDescent="0.4">
      <c r="A21" s="708"/>
      <c r="B21" s="708"/>
      <c r="C21" s="708"/>
      <c r="D21" s="708"/>
      <c r="G21" s="708"/>
      <c r="H21" s="649"/>
      <c r="I21" s="649"/>
      <c r="J21" s="649"/>
      <c r="K21" s="649"/>
      <c r="L21" s="649"/>
      <c r="M21" s="651"/>
      <c r="N21" s="651"/>
      <c r="O21" s="651"/>
      <c r="P21" s="651"/>
      <c r="Q21" s="649"/>
      <c r="R21" s="649"/>
      <c r="S21" s="649"/>
      <c r="T21" s="649"/>
      <c r="U21" s="649"/>
      <c r="V21" s="649"/>
      <c r="W21" s="649"/>
      <c r="X21" s="649"/>
    </row>
    <row r="22" spans="1:24" ht="14.25" customHeight="1" x14ac:dyDescent="0.35">
      <c r="A22" s="708"/>
      <c r="B22" s="961" t="s">
        <v>780</v>
      </c>
      <c r="C22" s="962"/>
      <c r="D22" s="963"/>
      <c r="G22" s="708"/>
      <c r="H22" s="649"/>
      <c r="I22" s="649"/>
      <c r="J22" s="649"/>
      <c r="K22" s="649"/>
      <c r="L22" s="649"/>
      <c r="M22" s="651"/>
      <c r="N22" s="651"/>
      <c r="O22" s="651"/>
      <c r="P22" s="651"/>
      <c r="Q22" s="649"/>
      <c r="R22" s="649"/>
      <c r="S22" s="649"/>
      <c r="T22" s="649"/>
      <c r="U22" s="649"/>
      <c r="V22" s="649"/>
      <c r="W22" s="649"/>
      <c r="X22" s="649"/>
    </row>
    <row r="23" spans="1:24" ht="29" x14ac:dyDescent="0.35">
      <c r="A23" s="708"/>
      <c r="B23" s="714" t="s">
        <v>905</v>
      </c>
      <c r="C23" s="546">
        <f>(IF($D$7&lt;50,$F$3,IF($D$7&lt;75,$F$4,IF($D$7&lt;100,$F$5,IF($D$7&gt;99,$F$6,"")))))</f>
        <v>0</v>
      </c>
      <c r="D23" s="547">
        <f>(IF($D$7&lt;50,$F$3,IF($D$7&lt;75,$F$4,IF($D$7&lt;100,$F$5,IF($D$7&gt;99,$F$6,"")))))</f>
        <v>0</v>
      </c>
      <c r="G23" s="708"/>
      <c r="H23" s="649"/>
      <c r="I23" s="649"/>
      <c r="J23" s="649"/>
      <c r="K23" s="649"/>
      <c r="L23" s="649"/>
      <c r="M23" s="651"/>
      <c r="N23" s="651"/>
      <c r="O23" s="651"/>
      <c r="P23" s="651"/>
      <c r="Q23" s="649"/>
      <c r="R23" s="649"/>
      <c r="S23" s="649"/>
      <c r="T23" s="649"/>
      <c r="U23" s="649"/>
      <c r="V23" s="649"/>
      <c r="W23" s="649"/>
      <c r="X23" s="649"/>
    </row>
    <row r="24" spans="1:24" ht="15" thickBot="1" x14ac:dyDescent="0.4">
      <c r="A24" s="708"/>
      <c r="B24" s="715" t="s">
        <v>779</v>
      </c>
      <c r="C24" s="548">
        <f>ROUND((D10*C17)*C23, -5)</f>
        <v>0</v>
      </c>
      <c r="D24" s="549">
        <f>ROUND((D10*D17)*D23, -5)</f>
        <v>0</v>
      </c>
      <c r="G24" s="708"/>
      <c r="H24" s="649"/>
      <c r="I24" s="649"/>
      <c r="J24" s="649"/>
      <c r="K24" s="649"/>
      <c r="L24" s="649"/>
      <c r="M24" s="651"/>
      <c r="N24" s="651"/>
      <c r="O24" s="651"/>
      <c r="P24" s="651"/>
      <c r="Q24" s="649"/>
      <c r="R24" s="649"/>
      <c r="S24" s="649"/>
      <c r="T24" s="649"/>
      <c r="U24" s="649"/>
      <c r="V24" s="649"/>
      <c r="W24" s="649"/>
      <c r="X24" s="649"/>
    </row>
    <row r="25" spans="1:24" ht="22.5" customHeight="1" x14ac:dyDescent="0.35">
      <c r="A25" s="708"/>
      <c r="B25" s="708"/>
      <c r="C25" s="708"/>
      <c r="D25" s="708"/>
      <c r="G25" s="708"/>
      <c r="H25" s="649"/>
      <c r="I25" s="649"/>
      <c r="J25" s="649"/>
      <c r="K25" s="649"/>
      <c r="L25" s="649"/>
      <c r="M25" s="651"/>
      <c r="N25" s="651"/>
      <c r="O25" s="651"/>
      <c r="P25" s="651"/>
      <c r="Q25" s="649"/>
      <c r="R25" s="649"/>
      <c r="S25" s="649"/>
      <c r="T25" s="649"/>
      <c r="U25" s="649"/>
      <c r="V25" s="649"/>
      <c r="W25" s="649"/>
      <c r="X25" s="649"/>
    </row>
    <row r="26" spans="1:24" x14ac:dyDescent="0.35">
      <c r="A26" s="708"/>
      <c r="B26" s="708"/>
      <c r="C26" s="708"/>
      <c r="D26" s="708"/>
      <c r="G26" s="708"/>
      <c r="H26" s="649"/>
      <c r="I26" s="649"/>
      <c r="J26" s="649"/>
      <c r="K26" s="649"/>
      <c r="L26" s="649"/>
      <c r="M26" s="651"/>
      <c r="N26" s="651"/>
      <c r="O26" s="651"/>
      <c r="P26" s="651"/>
      <c r="Q26" s="649"/>
      <c r="R26" s="649"/>
      <c r="S26" s="649"/>
      <c r="T26" s="649"/>
      <c r="U26" s="649"/>
      <c r="V26" s="649"/>
      <c r="W26" s="649"/>
      <c r="X26" s="649"/>
    </row>
    <row r="27" spans="1:24" x14ac:dyDescent="0.35">
      <c r="A27" s="708"/>
      <c r="B27" s="716" t="s">
        <v>83</v>
      </c>
      <c r="C27" s="708"/>
      <c r="D27" s="708"/>
      <c r="G27" s="708"/>
      <c r="H27" s="649"/>
      <c r="I27" s="649"/>
      <c r="J27" s="649"/>
      <c r="K27" s="649"/>
      <c r="L27" s="649"/>
      <c r="M27" s="651"/>
      <c r="N27" s="651"/>
      <c r="O27" s="651"/>
      <c r="P27" s="651"/>
      <c r="Q27" s="649"/>
      <c r="R27" s="649"/>
      <c r="S27" s="649"/>
      <c r="T27" s="649"/>
      <c r="U27" s="649"/>
      <c r="V27" s="649"/>
      <c r="W27" s="649"/>
      <c r="X27" s="649"/>
    </row>
    <row r="28" spans="1:24" s="453" customFormat="1" ht="30" customHeight="1" x14ac:dyDescent="0.3">
      <c r="A28" s="717"/>
      <c r="B28" s="956" t="s">
        <v>940</v>
      </c>
      <c r="C28" s="956"/>
      <c r="D28" s="956"/>
      <c r="G28" s="717"/>
      <c r="H28" s="654"/>
      <c r="I28" s="654"/>
      <c r="J28" s="654"/>
      <c r="K28" s="654"/>
      <c r="L28" s="654"/>
      <c r="M28" s="655"/>
      <c r="N28" s="655"/>
      <c r="O28" s="655"/>
      <c r="P28" s="655"/>
      <c r="Q28" s="654"/>
      <c r="R28" s="654"/>
      <c r="S28" s="654"/>
      <c r="T28" s="654"/>
      <c r="U28" s="654"/>
      <c r="V28" s="654"/>
      <c r="W28" s="654"/>
      <c r="X28" s="654"/>
    </row>
    <row r="29" spans="1:24" x14ac:dyDescent="0.35">
      <c r="A29" s="708"/>
      <c r="B29" s="708"/>
      <c r="C29" s="708"/>
      <c r="D29" s="708"/>
      <c r="G29" s="708"/>
      <c r="H29" s="649"/>
      <c r="I29" s="649"/>
      <c r="J29" s="649"/>
      <c r="K29" s="649"/>
      <c r="L29" s="649"/>
      <c r="M29" s="651"/>
      <c r="N29" s="651"/>
      <c r="O29" s="651"/>
      <c r="P29" s="651"/>
      <c r="Q29" s="649"/>
      <c r="R29" s="649"/>
      <c r="S29" s="649"/>
      <c r="T29" s="649"/>
      <c r="U29" s="649"/>
      <c r="V29" s="649"/>
      <c r="W29" s="649"/>
      <c r="X29" s="649"/>
    </row>
    <row r="30" spans="1:24" x14ac:dyDescent="0.35">
      <c r="A30" s="649"/>
      <c r="B30" s="649"/>
      <c r="C30" s="649"/>
      <c r="D30" s="649"/>
      <c r="G30" s="649"/>
      <c r="H30" s="649"/>
      <c r="I30" s="649"/>
      <c r="J30" s="649"/>
      <c r="K30" s="649"/>
      <c r="L30" s="649"/>
      <c r="M30" s="651"/>
      <c r="N30" s="651"/>
      <c r="O30" s="651"/>
      <c r="P30" s="651"/>
      <c r="Q30" s="649"/>
      <c r="R30" s="649"/>
      <c r="S30" s="649"/>
      <c r="T30" s="649"/>
      <c r="U30" s="649"/>
      <c r="V30" s="649"/>
      <c r="W30" s="649"/>
      <c r="X30" s="649"/>
    </row>
    <row r="31" spans="1:24" x14ac:dyDescent="0.35">
      <c r="A31" s="649"/>
      <c r="B31" s="649"/>
      <c r="C31" s="649"/>
      <c r="D31" s="649"/>
      <c r="G31" s="649"/>
      <c r="H31" s="649"/>
      <c r="I31" s="649"/>
      <c r="J31" s="649"/>
      <c r="K31" s="649"/>
      <c r="L31" s="649"/>
      <c r="M31" s="651"/>
      <c r="N31" s="651"/>
      <c r="O31" s="651"/>
      <c r="P31" s="651"/>
      <c r="Q31" s="649"/>
      <c r="R31" s="649"/>
      <c r="S31" s="649"/>
      <c r="T31" s="649"/>
      <c r="U31" s="649"/>
      <c r="V31" s="649"/>
      <c r="W31" s="649"/>
      <c r="X31" s="649"/>
    </row>
    <row r="32" spans="1:24" x14ac:dyDescent="0.35">
      <c r="A32" s="649"/>
      <c r="B32" s="649"/>
      <c r="C32" s="649"/>
      <c r="D32" s="649"/>
      <c r="G32" s="649"/>
      <c r="H32" s="649"/>
      <c r="I32" s="649"/>
      <c r="J32" s="649"/>
      <c r="K32" s="649"/>
      <c r="L32" s="649"/>
      <c r="M32" s="651"/>
      <c r="N32" s="651"/>
      <c r="O32" s="651"/>
      <c r="P32" s="651"/>
      <c r="Q32" s="649"/>
      <c r="R32" s="649"/>
      <c r="S32" s="649"/>
      <c r="T32" s="649"/>
      <c r="U32" s="649"/>
      <c r="V32" s="649"/>
      <c r="W32" s="649"/>
      <c r="X32" s="649"/>
    </row>
    <row r="33" spans="1:24" x14ac:dyDescent="0.35">
      <c r="A33" s="649"/>
      <c r="B33" s="649"/>
      <c r="C33" s="649"/>
      <c r="D33" s="649"/>
      <c r="G33" s="649"/>
      <c r="H33" s="649"/>
      <c r="I33" s="649"/>
      <c r="J33" s="649"/>
      <c r="K33" s="649"/>
      <c r="L33" s="649"/>
      <c r="M33" s="651"/>
      <c r="N33" s="651"/>
      <c r="O33" s="651"/>
      <c r="P33" s="651"/>
      <c r="Q33" s="649"/>
      <c r="R33" s="649"/>
      <c r="S33" s="649"/>
      <c r="T33" s="649"/>
      <c r="U33" s="649"/>
      <c r="V33" s="649"/>
      <c r="W33" s="649"/>
      <c r="X33" s="649"/>
    </row>
    <row r="34" spans="1:24" x14ac:dyDescent="0.35">
      <c r="A34" s="649"/>
      <c r="B34" s="649"/>
      <c r="C34" s="649"/>
      <c r="D34" s="649"/>
      <c r="G34" s="649"/>
      <c r="H34" s="649"/>
      <c r="I34" s="649"/>
      <c r="J34" s="649"/>
      <c r="K34" s="649"/>
      <c r="L34" s="649"/>
      <c r="M34" s="651"/>
      <c r="N34" s="651"/>
      <c r="O34" s="651"/>
      <c r="P34" s="651"/>
      <c r="Q34" s="649"/>
      <c r="R34" s="649"/>
      <c r="S34" s="649"/>
      <c r="T34" s="649"/>
      <c r="U34" s="649"/>
      <c r="V34" s="649"/>
      <c r="W34" s="649"/>
      <c r="X34" s="649"/>
    </row>
    <row r="35" spans="1:24" x14ac:dyDescent="0.35">
      <c r="A35" s="649"/>
      <c r="B35" s="649"/>
      <c r="C35" s="649"/>
      <c r="D35" s="649"/>
      <c r="G35" s="649"/>
      <c r="H35" s="649"/>
      <c r="I35" s="649"/>
      <c r="J35" s="649"/>
      <c r="K35" s="649"/>
      <c r="L35" s="649"/>
      <c r="M35" s="649"/>
      <c r="N35" s="649"/>
      <c r="O35" s="649"/>
      <c r="P35" s="649"/>
      <c r="Q35" s="649"/>
      <c r="R35" s="649"/>
      <c r="S35" s="649"/>
      <c r="T35" s="649"/>
      <c r="U35" s="649"/>
      <c r="V35" s="649"/>
      <c r="W35" s="649"/>
      <c r="X35" s="649"/>
    </row>
    <row r="36" spans="1:24" x14ac:dyDescent="0.35">
      <c r="A36" s="649"/>
      <c r="B36" s="649"/>
      <c r="C36" s="649"/>
      <c r="D36" s="649"/>
      <c r="G36" s="649"/>
      <c r="H36" s="649"/>
      <c r="I36" s="649"/>
      <c r="J36" s="649"/>
      <c r="K36" s="649"/>
      <c r="L36" s="649"/>
      <c r="M36" s="649"/>
      <c r="N36" s="649"/>
      <c r="O36" s="649"/>
      <c r="P36" s="649"/>
      <c r="Q36" s="649"/>
      <c r="R36" s="649"/>
      <c r="S36" s="649"/>
      <c r="T36" s="649"/>
      <c r="U36" s="649"/>
      <c r="V36" s="649"/>
      <c r="W36" s="649"/>
      <c r="X36" s="649"/>
    </row>
    <row r="37" spans="1:24" x14ac:dyDescent="0.35">
      <c r="A37" s="649"/>
      <c r="B37" s="649"/>
      <c r="C37" s="649"/>
      <c r="D37" s="649"/>
      <c r="G37" s="649"/>
      <c r="H37" s="649"/>
      <c r="I37" s="649"/>
      <c r="J37" s="649"/>
      <c r="K37" s="649"/>
      <c r="L37" s="649"/>
      <c r="M37" s="649"/>
      <c r="N37" s="649"/>
      <c r="O37" s="649"/>
      <c r="P37" s="649"/>
      <c r="Q37" s="649"/>
      <c r="R37" s="649"/>
      <c r="S37" s="649"/>
      <c r="T37" s="649"/>
      <c r="U37" s="649"/>
      <c r="V37" s="649"/>
      <c r="W37" s="649"/>
      <c r="X37" s="649"/>
    </row>
    <row r="38" spans="1:24" x14ac:dyDescent="0.35">
      <c r="A38" s="649"/>
      <c r="B38" s="649"/>
      <c r="C38" s="649"/>
      <c r="D38" s="649"/>
      <c r="G38" s="649"/>
      <c r="H38" s="649"/>
      <c r="I38" s="649"/>
      <c r="J38" s="649"/>
      <c r="K38" s="649"/>
      <c r="L38" s="649"/>
      <c r="M38" s="649"/>
      <c r="N38" s="649"/>
      <c r="O38" s="649"/>
      <c r="P38" s="649"/>
      <c r="Q38" s="649"/>
      <c r="R38" s="649"/>
      <c r="S38" s="649"/>
      <c r="T38" s="649"/>
      <c r="U38" s="649"/>
      <c r="V38" s="649"/>
      <c r="W38" s="649"/>
      <c r="X38" s="649"/>
    </row>
    <row r="39" spans="1:24" x14ac:dyDescent="0.35">
      <c r="A39" s="649"/>
      <c r="B39" s="649"/>
      <c r="C39" s="649"/>
      <c r="D39" s="649"/>
      <c r="G39" s="649"/>
      <c r="H39" s="649"/>
      <c r="I39" s="649"/>
      <c r="J39" s="649"/>
      <c r="K39" s="649"/>
      <c r="L39" s="649"/>
      <c r="M39" s="649"/>
      <c r="N39" s="649"/>
      <c r="O39" s="649"/>
      <c r="P39" s="649"/>
      <c r="Q39" s="649"/>
      <c r="R39" s="649"/>
      <c r="S39" s="649"/>
      <c r="T39" s="649"/>
      <c r="U39" s="649"/>
      <c r="V39" s="649"/>
      <c r="W39" s="649"/>
      <c r="X39" s="649"/>
    </row>
    <row r="40" spans="1:24" x14ac:dyDescent="0.35">
      <c r="A40" s="649"/>
      <c r="B40" s="649"/>
      <c r="C40" s="649"/>
      <c r="D40" s="649"/>
      <c r="G40" s="649"/>
      <c r="H40" s="649"/>
      <c r="I40" s="649"/>
      <c r="J40" s="649"/>
      <c r="K40" s="649"/>
      <c r="L40" s="649"/>
      <c r="M40" s="649"/>
      <c r="N40" s="649"/>
      <c r="O40" s="649"/>
      <c r="P40" s="649"/>
      <c r="Q40" s="649"/>
      <c r="R40" s="649"/>
      <c r="S40" s="649"/>
      <c r="T40" s="649"/>
      <c r="U40" s="649"/>
      <c r="V40" s="649"/>
      <c r="W40" s="649"/>
      <c r="X40" s="649"/>
    </row>
    <row r="41" spans="1:24" x14ac:dyDescent="0.35">
      <c r="A41" s="649"/>
      <c r="B41" s="649"/>
      <c r="C41" s="649"/>
      <c r="D41" s="649"/>
      <c r="G41" s="649"/>
      <c r="H41" s="649"/>
      <c r="I41" s="649"/>
      <c r="J41" s="649"/>
      <c r="K41" s="649"/>
      <c r="L41" s="649"/>
      <c r="M41" s="649"/>
      <c r="N41" s="649"/>
      <c r="O41" s="649"/>
      <c r="P41" s="649"/>
      <c r="Q41" s="649"/>
      <c r="R41" s="649"/>
      <c r="S41" s="649"/>
      <c r="T41" s="649"/>
      <c r="U41" s="649"/>
      <c r="V41" s="649"/>
      <c r="W41" s="649"/>
      <c r="X41" s="649"/>
    </row>
    <row r="42" spans="1:24" x14ac:dyDescent="0.35">
      <c r="A42" s="649"/>
      <c r="B42" s="649"/>
      <c r="C42" s="649"/>
      <c r="D42" s="649"/>
      <c r="G42" s="649"/>
      <c r="H42" s="649"/>
      <c r="I42" s="649"/>
      <c r="J42" s="649"/>
      <c r="K42" s="649"/>
      <c r="L42" s="649"/>
      <c r="M42" s="649"/>
      <c r="N42" s="649"/>
      <c r="O42" s="649"/>
      <c r="P42" s="649"/>
      <c r="Q42" s="649"/>
      <c r="R42" s="649"/>
      <c r="S42" s="649"/>
      <c r="T42" s="649"/>
      <c r="U42" s="649"/>
      <c r="V42" s="649"/>
      <c r="W42" s="649"/>
      <c r="X42" s="649"/>
    </row>
    <row r="43" spans="1:24" x14ac:dyDescent="0.35">
      <c r="A43" s="649"/>
      <c r="B43" s="649"/>
      <c r="C43" s="649"/>
      <c r="D43" s="649"/>
      <c r="G43" s="649"/>
      <c r="H43" s="649"/>
      <c r="I43" s="649"/>
      <c r="J43" s="649"/>
      <c r="K43" s="649"/>
      <c r="L43" s="649"/>
      <c r="M43" s="649"/>
      <c r="N43" s="649"/>
      <c r="O43" s="649"/>
      <c r="P43" s="649"/>
      <c r="Q43" s="649"/>
      <c r="R43" s="649"/>
      <c r="S43" s="649"/>
      <c r="T43" s="649"/>
      <c r="U43" s="649"/>
      <c r="V43" s="649"/>
      <c r="W43" s="649"/>
      <c r="X43" s="649"/>
    </row>
    <row r="44" spans="1:24" x14ac:dyDescent="0.35">
      <c r="A44" s="649"/>
      <c r="B44" s="649"/>
      <c r="C44" s="649"/>
      <c r="D44" s="649"/>
      <c r="G44" s="649"/>
      <c r="H44" s="649"/>
      <c r="I44" s="649"/>
      <c r="J44" s="649"/>
      <c r="K44" s="649"/>
      <c r="L44" s="649"/>
      <c r="M44" s="649"/>
      <c r="N44" s="649"/>
      <c r="O44" s="649"/>
      <c r="P44" s="649"/>
      <c r="Q44" s="649"/>
      <c r="R44" s="649"/>
      <c r="S44" s="649"/>
      <c r="T44" s="649"/>
      <c r="U44" s="649"/>
      <c r="V44" s="649"/>
      <c r="W44" s="649"/>
      <c r="X44" s="649"/>
    </row>
    <row r="45" spans="1:24" x14ac:dyDescent="0.35">
      <c r="A45" s="649"/>
      <c r="B45" s="649"/>
      <c r="C45" s="649"/>
      <c r="D45" s="649"/>
      <c r="G45" s="649"/>
      <c r="H45" s="649"/>
      <c r="I45" s="649"/>
      <c r="J45" s="649"/>
      <c r="K45" s="649"/>
      <c r="L45" s="649"/>
      <c r="M45" s="649"/>
      <c r="N45" s="649"/>
      <c r="O45" s="649"/>
      <c r="P45" s="649"/>
      <c r="Q45" s="649"/>
      <c r="R45" s="649"/>
      <c r="S45" s="649"/>
      <c r="T45" s="649"/>
      <c r="U45" s="649"/>
      <c r="V45" s="649"/>
      <c r="W45" s="649"/>
      <c r="X45" s="649"/>
    </row>
    <row r="46" spans="1:24" x14ac:dyDescent="0.35">
      <c r="A46" s="649"/>
      <c r="B46" s="649"/>
      <c r="C46" s="649"/>
      <c r="D46" s="649"/>
      <c r="G46" s="649"/>
      <c r="H46" s="649"/>
      <c r="I46" s="649"/>
      <c r="J46" s="649"/>
      <c r="K46" s="649"/>
      <c r="L46" s="649"/>
      <c r="M46" s="649"/>
      <c r="N46" s="649"/>
      <c r="O46" s="649"/>
      <c r="P46" s="649"/>
      <c r="Q46" s="649"/>
      <c r="R46" s="649"/>
      <c r="S46" s="649"/>
      <c r="T46" s="649"/>
      <c r="U46" s="649"/>
      <c r="V46" s="649"/>
      <c r="W46" s="649"/>
      <c r="X46" s="649"/>
    </row>
    <row r="47" spans="1:24" x14ac:dyDescent="0.35">
      <c r="A47" s="649"/>
      <c r="B47" s="649"/>
      <c r="C47" s="649"/>
      <c r="D47" s="649"/>
      <c r="G47" s="649"/>
      <c r="H47" s="649"/>
      <c r="I47" s="649"/>
      <c r="J47" s="649"/>
      <c r="K47" s="649"/>
      <c r="L47" s="649"/>
      <c r="M47" s="649"/>
      <c r="N47" s="649"/>
      <c r="O47" s="649"/>
      <c r="P47" s="649"/>
      <c r="Q47" s="649"/>
      <c r="R47" s="649"/>
      <c r="S47" s="649"/>
      <c r="T47" s="649"/>
      <c r="U47" s="649"/>
      <c r="V47" s="649"/>
      <c r="W47" s="649"/>
      <c r="X47" s="649"/>
    </row>
    <row r="48" spans="1:24" x14ac:dyDescent="0.35">
      <c r="A48" s="649"/>
      <c r="B48" s="649"/>
      <c r="C48" s="649"/>
      <c r="D48" s="649"/>
      <c r="G48" s="649"/>
      <c r="H48" s="649"/>
      <c r="I48" s="649"/>
      <c r="J48" s="649"/>
      <c r="K48" s="649"/>
      <c r="L48" s="649"/>
      <c r="M48" s="649"/>
      <c r="N48" s="649"/>
      <c r="O48" s="649"/>
      <c r="P48" s="649"/>
      <c r="Q48" s="649"/>
      <c r="R48" s="649"/>
      <c r="S48" s="649"/>
      <c r="T48" s="649"/>
      <c r="U48" s="649"/>
      <c r="V48" s="649"/>
      <c r="W48" s="649"/>
      <c r="X48" s="649"/>
    </row>
    <row r="49" spans="1:24" x14ac:dyDescent="0.35">
      <c r="A49" s="649"/>
      <c r="B49" s="649"/>
      <c r="C49" s="649"/>
      <c r="D49" s="649"/>
      <c r="G49" s="649"/>
      <c r="H49" s="649"/>
      <c r="I49" s="649"/>
      <c r="J49" s="649"/>
      <c r="K49" s="649"/>
      <c r="L49" s="649"/>
      <c r="M49" s="649"/>
      <c r="N49" s="649"/>
      <c r="O49" s="649"/>
      <c r="P49" s="649"/>
      <c r="Q49" s="649"/>
      <c r="R49" s="649"/>
      <c r="S49" s="649"/>
      <c r="T49" s="649"/>
      <c r="U49" s="649"/>
      <c r="V49" s="649"/>
      <c r="W49" s="649"/>
      <c r="X49" s="649"/>
    </row>
    <row r="50" spans="1:24" x14ac:dyDescent="0.35">
      <c r="A50" s="649"/>
      <c r="B50" s="649"/>
      <c r="C50" s="649"/>
      <c r="D50" s="649"/>
      <c r="G50" s="649"/>
      <c r="H50" s="649"/>
      <c r="I50" s="649"/>
      <c r="J50" s="649"/>
      <c r="K50" s="649"/>
      <c r="L50" s="649"/>
      <c r="M50" s="649"/>
      <c r="N50" s="649"/>
      <c r="O50" s="649"/>
      <c r="P50" s="649"/>
      <c r="Q50" s="649"/>
      <c r="R50" s="649"/>
      <c r="S50" s="649"/>
      <c r="T50" s="649"/>
      <c r="U50" s="649"/>
      <c r="V50" s="649"/>
      <c r="W50" s="649"/>
      <c r="X50" s="649"/>
    </row>
    <row r="51" spans="1:24" x14ac:dyDescent="0.35">
      <c r="A51" s="649"/>
      <c r="B51" s="649"/>
      <c r="C51" s="649"/>
      <c r="D51" s="649"/>
      <c r="G51" s="649"/>
      <c r="H51" s="649"/>
      <c r="I51" s="649"/>
      <c r="J51" s="649"/>
      <c r="K51" s="649"/>
      <c r="L51" s="649"/>
      <c r="M51" s="649"/>
      <c r="N51" s="649"/>
      <c r="O51" s="649"/>
      <c r="P51" s="649"/>
      <c r="Q51" s="649"/>
      <c r="R51" s="649"/>
      <c r="S51" s="649"/>
      <c r="T51" s="649"/>
      <c r="U51" s="649"/>
      <c r="V51" s="649"/>
      <c r="W51" s="649"/>
      <c r="X51" s="649"/>
    </row>
    <row r="52" spans="1:24" x14ac:dyDescent="0.35">
      <c r="A52" s="649"/>
      <c r="B52" s="649"/>
      <c r="C52" s="649"/>
      <c r="D52" s="649"/>
      <c r="G52" s="649"/>
      <c r="H52" s="649"/>
      <c r="I52" s="649"/>
      <c r="J52" s="649"/>
      <c r="K52" s="649"/>
      <c r="L52" s="649"/>
      <c r="M52" s="649"/>
      <c r="N52" s="649"/>
      <c r="O52" s="649"/>
      <c r="P52" s="649"/>
      <c r="Q52" s="649"/>
      <c r="R52" s="649"/>
      <c r="S52" s="649"/>
      <c r="T52" s="649"/>
      <c r="U52" s="649"/>
      <c r="V52" s="649"/>
      <c r="W52" s="649"/>
      <c r="X52" s="649"/>
    </row>
    <row r="53" spans="1:24" x14ac:dyDescent="0.35">
      <c r="A53" s="649"/>
      <c r="B53" s="649"/>
      <c r="C53" s="649"/>
      <c r="D53" s="649"/>
      <c r="G53" s="649"/>
      <c r="H53" s="649"/>
      <c r="I53" s="649"/>
      <c r="J53" s="649"/>
      <c r="K53" s="649"/>
      <c r="L53" s="649"/>
      <c r="M53" s="649"/>
      <c r="N53" s="649"/>
      <c r="O53" s="649"/>
      <c r="P53" s="649"/>
      <c r="Q53" s="649"/>
      <c r="R53" s="649"/>
      <c r="S53" s="649"/>
      <c r="T53" s="649"/>
      <c r="U53" s="649"/>
      <c r="V53" s="649"/>
      <c r="W53" s="649"/>
      <c r="X53" s="649"/>
    </row>
    <row r="54" spans="1:24" x14ac:dyDescent="0.35">
      <c r="A54" s="649"/>
      <c r="B54" s="649"/>
      <c r="C54" s="649"/>
      <c r="D54" s="649"/>
      <c r="G54" s="649"/>
      <c r="H54" s="649"/>
      <c r="I54" s="649"/>
      <c r="J54" s="649"/>
      <c r="K54" s="649"/>
      <c r="L54" s="649"/>
      <c r="M54" s="649"/>
      <c r="N54" s="649"/>
      <c r="O54" s="649"/>
      <c r="P54" s="649"/>
      <c r="Q54" s="649"/>
      <c r="R54" s="649"/>
      <c r="S54" s="649"/>
      <c r="T54" s="649"/>
      <c r="U54" s="649"/>
      <c r="V54" s="649"/>
      <c r="W54" s="649"/>
      <c r="X54" s="649"/>
    </row>
    <row r="55" spans="1:24" x14ac:dyDescent="0.35">
      <c r="A55" s="649"/>
      <c r="B55" s="649"/>
      <c r="C55" s="649"/>
      <c r="D55" s="649"/>
      <c r="G55" s="649"/>
      <c r="H55" s="649"/>
      <c r="I55" s="649"/>
      <c r="J55" s="649"/>
      <c r="K55" s="649"/>
      <c r="L55" s="649"/>
      <c r="M55" s="649"/>
      <c r="N55" s="649"/>
      <c r="O55" s="649"/>
      <c r="P55" s="649"/>
      <c r="Q55" s="649"/>
      <c r="R55" s="649"/>
      <c r="S55" s="649"/>
      <c r="T55" s="649"/>
      <c r="U55" s="649"/>
      <c r="V55" s="649"/>
      <c r="W55" s="649"/>
      <c r="X55" s="649"/>
    </row>
    <row r="56" spans="1:24" x14ac:dyDescent="0.35">
      <c r="A56" s="649"/>
      <c r="B56" s="649"/>
      <c r="C56" s="649"/>
      <c r="D56" s="649"/>
      <c r="G56" s="649"/>
      <c r="H56" s="649"/>
      <c r="I56" s="649"/>
      <c r="J56" s="649"/>
      <c r="K56" s="649"/>
      <c r="L56" s="649"/>
      <c r="M56" s="649"/>
      <c r="N56" s="649"/>
      <c r="O56" s="649"/>
      <c r="P56" s="649"/>
      <c r="Q56" s="649"/>
      <c r="R56" s="649"/>
      <c r="S56" s="649"/>
      <c r="T56" s="649"/>
      <c r="U56" s="649"/>
      <c r="V56" s="649"/>
      <c r="W56" s="649"/>
      <c r="X56" s="649"/>
    </row>
    <row r="57" spans="1:24" x14ac:dyDescent="0.35">
      <c r="A57" s="649"/>
      <c r="B57" s="649"/>
      <c r="C57" s="649"/>
      <c r="D57" s="649"/>
      <c r="G57" s="649"/>
      <c r="H57" s="649"/>
      <c r="I57" s="649"/>
      <c r="J57" s="649"/>
      <c r="K57" s="649"/>
      <c r="L57" s="649"/>
      <c r="M57" s="649"/>
      <c r="N57" s="649"/>
      <c r="O57" s="649"/>
      <c r="P57" s="649"/>
      <c r="Q57" s="649"/>
      <c r="R57" s="649"/>
      <c r="S57" s="649"/>
      <c r="T57" s="649"/>
      <c r="U57" s="649"/>
      <c r="V57" s="649"/>
      <c r="W57" s="649"/>
      <c r="X57" s="649"/>
    </row>
    <row r="58" spans="1:24" x14ac:dyDescent="0.35">
      <c r="A58" s="649"/>
      <c r="B58" s="649"/>
      <c r="C58" s="649"/>
      <c r="D58" s="649"/>
      <c r="G58" s="649"/>
      <c r="H58" s="649"/>
      <c r="I58" s="649"/>
      <c r="J58" s="649"/>
      <c r="K58" s="649"/>
      <c r="L58" s="649"/>
      <c r="M58" s="649"/>
      <c r="N58" s="649"/>
      <c r="O58" s="649"/>
      <c r="P58" s="649"/>
      <c r="Q58" s="649"/>
      <c r="R58" s="649"/>
      <c r="S58" s="649"/>
      <c r="T58" s="649"/>
      <c r="U58" s="649"/>
      <c r="V58" s="649"/>
      <c r="W58" s="649"/>
      <c r="X58" s="649"/>
    </row>
    <row r="59" spans="1:24" x14ac:dyDescent="0.35">
      <c r="A59" s="649"/>
      <c r="B59" s="649"/>
      <c r="C59" s="649"/>
      <c r="D59" s="649"/>
      <c r="G59" s="649"/>
      <c r="H59" s="649"/>
      <c r="I59" s="649"/>
      <c r="J59" s="649"/>
      <c r="K59" s="649"/>
      <c r="L59" s="649"/>
      <c r="M59" s="649"/>
      <c r="N59" s="649"/>
      <c r="O59" s="649"/>
      <c r="P59" s="649"/>
      <c r="Q59" s="649"/>
      <c r="R59" s="649"/>
      <c r="S59" s="649"/>
      <c r="T59" s="649"/>
      <c r="U59" s="649"/>
      <c r="V59" s="649"/>
      <c r="W59" s="649"/>
      <c r="X59" s="649"/>
    </row>
    <row r="60" spans="1:24" x14ac:dyDescent="0.35">
      <c r="A60" s="649"/>
      <c r="B60" s="649"/>
      <c r="C60" s="649"/>
      <c r="D60" s="649"/>
      <c r="G60" s="649"/>
      <c r="H60" s="649"/>
      <c r="I60" s="649"/>
      <c r="J60" s="649"/>
      <c r="K60" s="649"/>
      <c r="L60" s="649"/>
      <c r="M60" s="649"/>
      <c r="N60" s="649"/>
      <c r="O60" s="649"/>
      <c r="P60" s="649"/>
      <c r="Q60" s="649"/>
      <c r="R60" s="649"/>
      <c r="S60" s="649"/>
      <c r="T60" s="649"/>
      <c r="U60" s="649"/>
      <c r="V60" s="649"/>
      <c r="W60" s="649"/>
      <c r="X60" s="649"/>
    </row>
    <row r="61" spans="1:24" x14ac:dyDescent="0.35">
      <c r="A61" s="649"/>
      <c r="B61" s="649"/>
      <c r="C61" s="649"/>
      <c r="D61" s="649"/>
      <c r="G61" s="649"/>
      <c r="H61" s="649"/>
      <c r="I61" s="649"/>
      <c r="J61" s="649"/>
      <c r="K61" s="649"/>
      <c r="L61" s="649"/>
      <c r="M61" s="649"/>
      <c r="N61" s="649"/>
      <c r="O61" s="649"/>
      <c r="P61" s="649"/>
      <c r="Q61" s="649"/>
      <c r="R61" s="649"/>
      <c r="S61" s="649"/>
      <c r="T61" s="649"/>
      <c r="U61" s="649"/>
      <c r="V61" s="649"/>
      <c r="W61" s="649"/>
      <c r="X61" s="649"/>
    </row>
    <row r="62" spans="1:24" x14ac:dyDescent="0.35">
      <c r="A62" s="649"/>
      <c r="B62" s="649"/>
      <c r="C62" s="649"/>
      <c r="D62" s="649"/>
      <c r="G62" s="649"/>
      <c r="H62" s="649"/>
      <c r="I62" s="649"/>
      <c r="J62" s="649"/>
      <c r="K62" s="649"/>
      <c r="L62" s="649"/>
      <c r="M62" s="649"/>
      <c r="N62" s="649"/>
      <c r="O62" s="649"/>
      <c r="P62" s="649"/>
      <c r="Q62" s="649"/>
      <c r="R62" s="649"/>
      <c r="S62" s="649"/>
      <c r="T62" s="649"/>
      <c r="U62" s="649"/>
      <c r="V62" s="649"/>
      <c r="W62" s="649"/>
      <c r="X62" s="649"/>
    </row>
    <row r="63" spans="1:24" x14ac:dyDescent="0.35">
      <c r="A63" s="649"/>
      <c r="B63" s="649"/>
      <c r="C63" s="649"/>
      <c r="D63" s="649"/>
      <c r="G63" s="649"/>
      <c r="H63" s="649"/>
      <c r="I63" s="649"/>
      <c r="J63" s="649"/>
      <c r="K63" s="649"/>
      <c r="L63" s="649"/>
      <c r="M63" s="649"/>
      <c r="N63" s="649"/>
      <c r="O63" s="649"/>
      <c r="P63" s="649"/>
      <c r="Q63" s="649"/>
      <c r="R63" s="649"/>
      <c r="S63" s="649"/>
      <c r="T63" s="649"/>
      <c r="U63" s="649"/>
      <c r="V63" s="649"/>
      <c r="W63" s="649"/>
      <c r="X63" s="649"/>
    </row>
    <row r="64" spans="1:24" x14ac:dyDescent="0.35">
      <c r="A64" s="649"/>
      <c r="B64" s="649"/>
      <c r="C64" s="649"/>
      <c r="D64" s="649"/>
      <c r="G64" s="649"/>
      <c r="H64" s="649"/>
      <c r="I64" s="649"/>
      <c r="J64" s="649"/>
      <c r="K64" s="649"/>
      <c r="L64" s="649"/>
      <c r="M64" s="649"/>
      <c r="N64" s="649"/>
      <c r="O64" s="649"/>
      <c r="P64" s="649"/>
      <c r="Q64" s="649"/>
      <c r="R64" s="649"/>
      <c r="S64" s="649"/>
      <c r="T64" s="649"/>
      <c r="U64" s="649"/>
      <c r="V64" s="649"/>
      <c r="W64" s="649"/>
      <c r="X64" s="649"/>
    </row>
    <row r="65" spans="1:24" x14ac:dyDescent="0.35">
      <c r="A65" s="649"/>
      <c r="B65" s="649"/>
      <c r="C65" s="649"/>
      <c r="D65" s="649"/>
      <c r="G65" s="649"/>
      <c r="H65" s="649"/>
      <c r="I65" s="649"/>
      <c r="J65" s="649"/>
      <c r="K65" s="649"/>
      <c r="L65" s="649"/>
      <c r="M65" s="649"/>
      <c r="N65" s="649"/>
      <c r="O65" s="649"/>
      <c r="P65" s="649"/>
      <c r="Q65" s="649"/>
      <c r="R65" s="649"/>
      <c r="S65" s="649"/>
      <c r="T65" s="649"/>
      <c r="U65" s="649"/>
      <c r="V65" s="649"/>
      <c r="W65" s="649"/>
      <c r="X65" s="649"/>
    </row>
    <row r="66" spans="1:24" x14ac:dyDescent="0.35">
      <c r="A66" s="649"/>
      <c r="B66" s="649"/>
      <c r="C66" s="649"/>
      <c r="D66" s="649"/>
      <c r="G66" s="649"/>
      <c r="H66" s="649"/>
      <c r="I66" s="649"/>
      <c r="J66" s="649"/>
      <c r="K66" s="649"/>
      <c r="L66" s="649"/>
      <c r="M66" s="649"/>
      <c r="N66" s="649"/>
      <c r="O66" s="649"/>
      <c r="P66" s="649"/>
      <c r="Q66" s="649"/>
      <c r="R66" s="649"/>
      <c r="S66" s="649"/>
      <c r="T66" s="649"/>
      <c r="U66" s="649"/>
      <c r="V66" s="649"/>
      <c r="W66" s="649"/>
      <c r="X66" s="649"/>
    </row>
    <row r="67" spans="1:24" x14ac:dyDescent="0.35">
      <c r="A67" s="649"/>
      <c r="B67" s="649"/>
      <c r="C67" s="649"/>
      <c r="D67" s="649"/>
      <c r="G67" s="649"/>
      <c r="H67" s="649"/>
      <c r="I67" s="649"/>
      <c r="J67" s="649"/>
      <c r="K67" s="649"/>
      <c r="L67" s="649"/>
      <c r="M67" s="649"/>
      <c r="N67" s="649"/>
      <c r="O67" s="649"/>
      <c r="P67" s="649"/>
      <c r="Q67" s="649"/>
      <c r="R67" s="649"/>
      <c r="S67" s="649"/>
      <c r="T67" s="649"/>
      <c r="U67" s="649"/>
      <c r="V67" s="649"/>
      <c r="W67" s="649"/>
      <c r="X67" s="649"/>
    </row>
    <row r="68" spans="1:24" x14ac:dyDescent="0.35">
      <c r="A68" s="649"/>
      <c r="B68" s="649"/>
      <c r="C68" s="649"/>
      <c r="D68" s="649"/>
      <c r="G68" s="649"/>
      <c r="H68" s="649"/>
      <c r="I68" s="649"/>
      <c r="J68" s="649"/>
      <c r="K68" s="649"/>
      <c r="L68" s="649"/>
      <c r="M68" s="649"/>
      <c r="N68" s="649"/>
      <c r="O68" s="649"/>
      <c r="P68" s="649"/>
      <c r="Q68" s="649"/>
      <c r="R68" s="649"/>
      <c r="S68" s="649"/>
      <c r="T68" s="649"/>
      <c r="U68" s="649"/>
      <c r="V68" s="649"/>
      <c r="W68" s="649"/>
      <c r="X68" s="649"/>
    </row>
    <row r="69" spans="1:24" x14ac:dyDescent="0.35">
      <c r="A69" s="649"/>
      <c r="B69" s="649"/>
      <c r="C69" s="649"/>
      <c r="D69" s="649"/>
      <c r="G69" s="649"/>
      <c r="H69" s="649"/>
      <c r="I69" s="649"/>
      <c r="J69" s="649"/>
      <c r="K69" s="649"/>
      <c r="L69" s="649"/>
      <c r="M69" s="649"/>
      <c r="N69" s="649"/>
      <c r="O69" s="649"/>
      <c r="P69" s="649"/>
      <c r="Q69" s="649"/>
      <c r="R69" s="649"/>
      <c r="S69" s="649"/>
      <c r="T69" s="649"/>
      <c r="U69" s="649"/>
      <c r="V69" s="649"/>
      <c r="W69" s="649"/>
      <c r="X69" s="649"/>
    </row>
    <row r="70" spans="1:24" x14ac:dyDescent="0.35">
      <c r="A70" s="649"/>
      <c r="B70" s="649"/>
      <c r="C70" s="649"/>
      <c r="D70" s="649"/>
      <c r="G70" s="649"/>
      <c r="H70" s="649"/>
      <c r="I70" s="649"/>
      <c r="J70" s="649"/>
      <c r="K70" s="649"/>
      <c r="L70" s="649"/>
      <c r="M70" s="649"/>
      <c r="N70" s="649"/>
      <c r="O70" s="649"/>
      <c r="P70" s="649"/>
      <c r="Q70" s="649"/>
      <c r="R70" s="649"/>
      <c r="S70" s="649"/>
      <c r="T70" s="649"/>
      <c r="U70" s="649"/>
      <c r="V70" s="649"/>
      <c r="W70" s="649"/>
      <c r="X70" s="649"/>
    </row>
    <row r="71" spans="1:24" x14ac:dyDescent="0.35">
      <c r="A71" s="649"/>
      <c r="B71" s="649"/>
      <c r="C71" s="649"/>
      <c r="D71" s="649"/>
      <c r="G71" s="649"/>
      <c r="H71" s="649"/>
      <c r="I71" s="649"/>
      <c r="J71" s="649"/>
      <c r="K71" s="649"/>
      <c r="L71" s="649"/>
      <c r="M71" s="649"/>
      <c r="N71" s="649"/>
      <c r="O71" s="649"/>
      <c r="P71" s="649"/>
      <c r="Q71" s="649"/>
      <c r="R71" s="649"/>
      <c r="S71" s="649"/>
      <c r="T71" s="649"/>
      <c r="U71" s="649"/>
      <c r="V71" s="649"/>
      <c r="W71" s="649"/>
      <c r="X71" s="649"/>
    </row>
    <row r="72" spans="1:24" x14ac:dyDescent="0.35">
      <c r="A72" s="649"/>
      <c r="B72" s="649"/>
      <c r="C72" s="649"/>
      <c r="D72" s="649"/>
      <c r="G72" s="649"/>
      <c r="H72" s="649"/>
      <c r="I72" s="649"/>
      <c r="J72" s="649"/>
      <c r="K72" s="649"/>
      <c r="L72" s="649"/>
      <c r="M72" s="649"/>
      <c r="N72" s="649"/>
      <c r="O72" s="649"/>
      <c r="P72" s="649"/>
      <c r="Q72" s="649"/>
      <c r="R72" s="649"/>
      <c r="S72" s="649"/>
      <c r="T72" s="649"/>
      <c r="U72" s="649"/>
      <c r="V72" s="649"/>
      <c r="W72" s="649"/>
      <c r="X72" s="649"/>
    </row>
    <row r="73" spans="1:24" x14ac:dyDescent="0.35">
      <c r="A73" s="649"/>
      <c r="B73" s="649"/>
      <c r="C73" s="649"/>
      <c r="D73" s="649"/>
      <c r="G73" s="649"/>
      <c r="H73" s="649"/>
      <c r="I73" s="649"/>
      <c r="J73" s="649"/>
      <c r="K73" s="649"/>
      <c r="L73" s="649"/>
      <c r="M73" s="649"/>
      <c r="N73" s="649"/>
      <c r="O73" s="649"/>
      <c r="P73" s="649"/>
      <c r="Q73" s="649"/>
      <c r="R73" s="649"/>
      <c r="S73" s="649"/>
      <c r="T73" s="649"/>
      <c r="U73" s="649"/>
      <c r="V73" s="649"/>
      <c r="W73" s="649"/>
      <c r="X73" s="649"/>
    </row>
  </sheetData>
  <mergeCells count="8">
    <mergeCell ref="B28:D28"/>
    <mergeCell ref="E2:F2"/>
    <mergeCell ref="B6:D6"/>
    <mergeCell ref="B12:D12"/>
    <mergeCell ref="B22:D22"/>
    <mergeCell ref="B2:D2"/>
    <mergeCell ref="B3:D3"/>
    <mergeCell ref="B4:D4"/>
  </mergeCells>
  <pageMargins left="0.25" right="0.25"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theme="3" tint="0.79998168889431442"/>
    <pageSetUpPr fitToPage="1"/>
  </sheetPr>
  <dimension ref="A1:AC141"/>
  <sheetViews>
    <sheetView showGridLines="0" zoomScale="80" zoomScaleNormal="80" zoomScaleSheetLayoutView="100" workbookViewId="0">
      <selection activeCell="B7" sqref="B7:B10"/>
    </sheetView>
  </sheetViews>
  <sheetFormatPr defaultColWidth="9.08984375" defaultRowHeight="14.5" x14ac:dyDescent="0.35"/>
  <cols>
    <col min="1" max="1" width="2.36328125" style="61" bestFit="1" customWidth="1"/>
    <col min="2" max="2" width="55.36328125" style="22" customWidth="1"/>
    <col min="3" max="3" width="16.36328125" style="22" customWidth="1"/>
    <col min="4" max="4" width="12.54296875" style="22" customWidth="1"/>
    <col min="5" max="5" width="14.453125" style="22" customWidth="1"/>
    <col min="6" max="22" width="9.08984375" style="22"/>
    <col min="23" max="16384" width="9.08984375" style="33"/>
  </cols>
  <sheetData>
    <row r="1" spans="1:29" ht="18.5" x14ac:dyDescent="0.45">
      <c r="B1" s="23" t="s">
        <v>132</v>
      </c>
      <c r="D1" s="4"/>
      <c r="E1" s="23">
        <v>2</v>
      </c>
      <c r="G1" s="600"/>
      <c r="H1" s="600"/>
      <c r="I1" s="600"/>
      <c r="J1" s="600"/>
      <c r="K1" s="600"/>
      <c r="L1" s="600"/>
      <c r="M1" s="600"/>
      <c r="N1" s="600"/>
      <c r="O1" s="600"/>
      <c r="P1" s="600"/>
      <c r="Q1" s="600"/>
      <c r="R1" s="600"/>
      <c r="S1" s="600"/>
      <c r="T1" s="600"/>
      <c r="U1" s="600"/>
      <c r="V1" s="600"/>
      <c r="W1" s="600"/>
      <c r="X1" s="600"/>
      <c r="Y1" s="600"/>
      <c r="Z1" s="600"/>
      <c r="AA1" s="600"/>
      <c r="AB1" s="600"/>
      <c r="AC1" s="600"/>
    </row>
    <row r="2" spans="1:29" ht="18.5" x14ac:dyDescent="0.45">
      <c r="B2" s="23" t="s">
        <v>475</v>
      </c>
      <c r="G2" s="600"/>
      <c r="H2" s="600"/>
      <c r="I2" s="600"/>
      <c r="J2" s="600"/>
      <c r="K2" s="600"/>
      <c r="L2" s="600"/>
      <c r="M2" s="600"/>
      <c r="N2" s="600"/>
      <c r="O2" s="600"/>
      <c r="P2" s="600"/>
      <c r="Q2" s="600"/>
      <c r="R2" s="600"/>
      <c r="S2" s="600"/>
      <c r="T2" s="600"/>
      <c r="U2" s="600"/>
      <c r="V2" s="600"/>
      <c r="W2" s="600"/>
      <c r="X2" s="600"/>
      <c r="Y2" s="600"/>
      <c r="Z2" s="600"/>
      <c r="AA2" s="600"/>
      <c r="AB2" s="600"/>
      <c r="AC2" s="600"/>
    </row>
    <row r="3" spans="1:29" ht="135.75" customHeight="1" x14ac:dyDescent="0.35">
      <c r="B3" s="821" t="s">
        <v>884</v>
      </c>
      <c r="C3" s="821"/>
      <c r="D3" s="821"/>
      <c r="E3" s="821"/>
      <c r="G3" s="600"/>
      <c r="H3" s="600"/>
      <c r="I3" s="603"/>
      <c r="J3" s="603"/>
      <c r="K3" s="603"/>
      <c r="L3" s="603"/>
      <c r="M3" s="603"/>
      <c r="N3" s="600"/>
      <c r="O3" s="600"/>
      <c r="P3" s="600"/>
      <c r="Q3" s="600"/>
      <c r="R3" s="600"/>
      <c r="S3" s="600"/>
      <c r="T3" s="600"/>
      <c r="U3" s="600"/>
      <c r="V3" s="600"/>
      <c r="W3" s="600"/>
      <c r="X3" s="600"/>
      <c r="Y3" s="600"/>
      <c r="Z3" s="600"/>
      <c r="AA3" s="600"/>
      <c r="AB3" s="600"/>
      <c r="AC3" s="600"/>
    </row>
    <row r="4" spans="1:29" ht="52.5" customHeight="1" x14ac:dyDescent="0.35">
      <c r="A4" s="22"/>
      <c r="B4" s="804" t="s">
        <v>1050</v>
      </c>
      <c r="C4" s="804"/>
      <c r="D4" s="804"/>
      <c r="E4" s="804"/>
      <c r="G4" s="600"/>
      <c r="H4" s="600"/>
      <c r="I4" s="603"/>
      <c r="J4" s="603"/>
      <c r="K4" s="603"/>
      <c r="L4" s="603"/>
      <c r="M4" s="603"/>
      <c r="N4" s="600"/>
      <c r="O4" s="600"/>
      <c r="P4" s="600"/>
      <c r="Q4" s="600"/>
      <c r="R4" s="600"/>
      <c r="S4" s="600"/>
      <c r="T4" s="600"/>
      <c r="U4" s="600"/>
      <c r="V4" s="600"/>
      <c r="W4" s="600"/>
      <c r="X4" s="600"/>
      <c r="Y4" s="600"/>
      <c r="Z4" s="600"/>
      <c r="AA4" s="600"/>
      <c r="AB4" s="600"/>
      <c r="AC4" s="600"/>
    </row>
    <row r="5" spans="1:29" ht="13.5" customHeight="1" x14ac:dyDescent="0.45">
      <c r="B5" s="248"/>
      <c r="E5" s="86"/>
      <c r="G5" s="600"/>
      <c r="H5" s="600"/>
      <c r="I5" s="603"/>
      <c r="J5" s="603"/>
      <c r="K5" s="603"/>
      <c r="L5" s="603"/>
      <c r="M5" s="603"/>
      <c r="N5" s="600"/>
      <c r="O5" s="600"/>
      <c r="P5" s="600"/>
      <c r="Q5" s="600"/>
      <c r="R5" s="600"/>
      <c r="S5" s="600"/>
      <c r="T5" s="600"/>
      <c r="U5" s="600"/>
      <c r="V5" s="600"/>
      <c r="W5" s="600"/>
      <c r="X5" s="600"/>
      <c r="Y5" s="600"/>
      <c r="Z5" s="600"/>
      <c r="AA5" s="600"/>
      <c r="AB5" s="600"/>
      <c r="AC5" s="600"/>
    </row>
    <row r="6" spans="1:29" ht="12" customHeight="1" x14ac:dyDescent="0.35">
      <c r="B6" s="745" t="s">
        <v>2</v>
      </c>
      <c r="C6" s="745" t="s">
        <v>242</v>
      </c>
      <c r="D6" s="745" t="s">
        <v>18</v>
      </c>
      <c r="E6" s="745" t="s">
        <v>243</v>
      </c>
      <c r="F6" s="60"/>
      <c r="G6" s="600"/>
      <c r="H6" s="600"/>
      <c r="I6" s="603"/>
      <c r="J6" s="603"/>
      <c r="K6" s="603"/>
      <c r="L6" s="603"/>
      <c r="M6" s="603"/>
      <c r="N6" s="600"/>
      <c r="O6" s="600"/>
      <c r="P6" s="600"/>
      <c r="Q6" s="600"/>
      <c r="R6" s="600"/>
      <c r="S6" s="600"/>
      <c r="T6" s="600"/>
      <c r="U6" s="600"/>
      <c r="V6" s="600"/>
      <c r="W6" s="600"/>
      <c r="X6" s="600"/>
      <c r="Y6" s="600"/>
      <c r="Z6" s="600"/>
      <c r="AA6" s="600"/>
      <c r="AB6" s="600"/>
      <c r="AC6" s="600"/>
    </row>
    <row r="7" spans="1:29" ht="15" customHeight="1" x14ac:dyDescent="0.35">
      <c r="A7" s="61">
        <v>1</v>
      </c>
      <c r="B7" s="823" t="s">
        <v>788</v>
      </c>
      <c r="C7" s="67" t="s">
        <v>91</v>
      </c>
      <c r="D7" s="78">
        <v>20</v>
      </c>
      <c r="E7" s="822"/>
      <c r="F7" s="226"/>
      <c r="G7" s="600"/>
      <c r="H7" s="600"/>
      <c r="I7" s="603"/>
      <c r="J7" s="603"/>
      <c r="K7" s="603"/>
      <c r="L7" s="603"/>
      <c r="M7" s="603"/>
      <c r="N7" s="600"/>
      <c r="O7" s="600"/>
      <c r="P7" s="600"/>
      <c r="Q7" s="600"/>
      <c r="R7" s="600"/>
      <c r="S7" s="600"/>
      <c r="T7" s="600"/>
      <c r="U7" s="600"/>
      <c r="V7" s="600"/>
      <c r="W7" s="600"/>
      <c r="X7" s="600"/>
      <c r="Y7" s="600"/>
      <c r="Z7" s="600"/>
      <c r="AA7" s="600"/>
      <c r="AB7" s="600"/>
      <c r="AC7" s="600"/>
    </row>
    <row r="8" spans="1:29" ht="15" customHeight="1" x14ac:dyDescent="0.35">
      <c r="B8" s="815"/>
      <c r="C8" s="229" t="s">
        <v>115</v>
      </c>
      <c r="D8" s="70">
        <v>10</v>
      </c>
      <c r="E8" s="817"/>
      <c r="F8" s="226"/>
      <c r="G8" s="600"/>
      <c r="H8" s="600"/>
      <c r="I8" s="603"/>
      <c r="J8" s="603"/>
      <c r="K8" s="603"/>
      <c r="L8" s="603"/>
      <c r="M8" s="603"/>
      <c r="N8" s="600"/>
      <c r="O8" s="600"/>
      <c r="P8" s="600"/>
      <c r="Q8" s="600"/>
      <c r="R8" s="600"/>
      <c r="S8" s="600"/>
      <c r="T8" s="600"/>
      <c r="U8" s="600"/>
      <c r="V8" s="600"/>
      <c r="W8" s="600"/>
      <c r="X8" s="600"/>
      <c r="Y8" s="600"/>
      <c r="Z8" s="600"/>
      <c r="AA8" s="600"/>
      <c r="AB8" s="600"/>
      <c r="AC8" s="600"/>
    </row>
    <row r="9" spans="1:29" x14ac:dyDescent="0.35">
      <c r="B9" s="815"/>
      <c r="C9" s="229" t="s">
        <v>96</v>
      </c>
      <c r="D9" s="70">
        <v>5</v>
      </c>
      <c r="E9" s="817"/>
      <c r="F9" s="226"/>
      <c r="G9" s="600"/>
      <c r="H9" s="600"/>
      <c r="I9" s="603"/>
      <c r="J9" s="603"/>
      <c r="K9" s="603"/>
      <c r="L9" s="603"/>
      <c r="M9" s="603"/>
      <c r="N9" s="600"/>
      <c r="O9" s="600"/>
      <c r="P9" s="600"/>
      <c r="Q9" s="600"/>
      <c r="R9" s="600"/>
      <c r="S9" s="600"/>
      <c r="T9" s="600"/>
      <c r="U9" s="600"/>
      <c r="V9" s="600"/>
      <c r="W9" s="600"/>
      <c r="X9" s="600"/>
      <c r="Y9" s="600"/>
      <c r="Z9" s="600"/>
      <c r="AA9" s="600"/>
      <c r="AB9" s="600"/>
      <c r="AC9" s="600"/>
    </row>
    <row r="10" spans="1:29" ht="15" thickBot="1" x14ac:dyDescent="0.4">
      <c r="B10" s="816"/>
      <c r="C10" s="388" t="s">
        <v>97</v>
      </c>
      <c r="D10" s="311">
        <v>0</v>
      </c>
      <c r="E10" s="818"/>
      <c r="G10" s="600"/>
      <c r="H10" s="600"/>
      <c r="I10" s="603"/>
      <c r="J10" s="603"/>
      <c r="K10" s="603"/>
      <c r="L10" s="603"/>
      <c r="M10" s="603"/>
      <c r="N10" s="600"/>
      <c r="O10" s="600"/>
      <c r="P10" s="600"/>
      <c r="Q10" s="600"/>
      <c r="R10" s="600"/>
      <c r="S10" s="600"/>
      <c r="T10" s="600"/>
      <c r="U10" s="600"/>
      <c r="V10" s="600"/>
      <c r="W10" s="600"/>
      <c r="X10" s="600"/>
      <c r="Y10" s="600"/>
      <c r="Z10" s="600"/>
      <c r="AA10" s="600"/>
      <c r="AB10" s="600"/>
      <c r="AC10" s="600"/>
    </row>
    <row r="11" spans="1:29" x14ac:dyDescent="0.35">
      <c r="A11" s="61">
        <v>2</v>
      </c>
      <c r="B11" s="815" t="s">
        <v>789</v>
      </c>
      <c r="C11" s="79" t="s">
        <v>91</v>
      </c>
      <c r="D11" s="80">
        <v>20</v>
      </c>
      <c r="E11" s="817"/>
      <c r="G11" s="600"/>
      <c r="H11" s="600"/>
      <c r="I11" s="603"/>
      <c r="J11" s="603"/>
      <c r="K11" s="603"/>
      <c r="L11" s="603"/>
      <c r="M11" s="603"/>
      <c r="N11" s="600"/>
      <c r="O11" s="600"/>
      <c r="P11" s="600"/>
      <c r="Q11" s="600"/>
      <c r="R11" s="600"/>
      <c r="S11" s="600"/>
      <c r="T11" s="600"/>
      <c r="U11" s="600"/>
      <c r="V11" s="600"/>
      <c r="W11" s="600"/>
      <c r="X11" s="600"/>
      <c r="Y11" s="600"/>
      <c r="Z11" s="600"/>
      <c r="AA11" s="600"/>
      <c r="AB11" s="600"/>
      <c r="AC11" s="600"/>
    </row>
    <row r="12" spans="1:29" x14ac:dyDescent="0.35">
      <c r="B12" s="815"/>
      <c r="C12" s="229" t="s">
        <v>115</v>
      </c>
      <c r="D12" s="70">
        <v>10</v>
      </c>
      <c r="E12" s="817"/>
      <c r="G12" s="600"/>
      <c r="H12" s="600"/>
      <c r="I12" s="603"/>
      <c r="J12" s="603"/>
      <c r="K12" s="603"/>
      <c r="L12" s="603"/>
      <c r="M12" s="603"/>
      <c r="N12" s="600"/>
      <c r="O12" s="600"/>
      <c r="P12" s="600"/>
      <c r="Q12" s="600"/>
      <c r="R12" s="600"/>
      <c r="S12" s="600"/>
      <c r="T12" s="600"/>
      <c r="U12" s="600"/>
      <c r="V12" s="600"/>
      <c r="W12" s="600"/>
      <c r="X12" s="600"/>
      <c r="Y12" s="600"/>
      <c r="Z12" s="600"/>
      <c r="AA12" s="600"/>
      <c r="AB12" s="600"/>
      <c r="AC12" s="600"/>
    </row>
    <row r="13" spans="1:29" x14ac:dyDescent="0.35">
      <c r="B13" s="815"/>
      <c r="C13" s="229" t="s">
        <v>96</v>
      </c>
      <c r="D13" s="80">
        <v>5</v>
      </c>
      <c r="E13" s="817"/>
      <c r="G13" s="600"/>
      <c r="H13" s="600"/>
      <c r="I13" s="603"/>
      <c r="J13" s="603"/>
      <c r="K13" s="603"/>
      <c r="L13" s="603"/>
      <c r="M13" s="603"/>
      <c r="N13" s="600"/>
      <c r="O13" s="600"/>
      <c r="P13" s="600"/>
      <c r="Q13" s="600"/>
      <c r="R13" s="600"/>
      <c r="S13" s="600"/>
      <c r="T13" s="600"/>
      <c r="U13" s="600"/>
      <c r="V13" s="600"/>
      <c r="W13" s="600"/>
      <c r="X13" s="600"/>
      <c r="Y13" s="600"/>
      <c r="Z13" s="600"/>
      <c r="AA13" s="600"/>
      <c r="AB13" s="600"/>
      <c r="AC13" s="600"/>
    </row>
    <row r="14" spans="1:29" ht="15" thickBot="1" x14ac:dyDescent="0.4">
      <c r="B14" s="816"/>
      <c r="C14" s="388" t="s">
        <v>97</v>
      </c>
      <c r="D14" s="321">
        <v>0</v>
      </c>
      <c r="E14" s="818"/>
      <c r="G14" s="600"/>
      <c r="H14" s="600"/>
      <c r="I14" s="603"/>
      <c r="J14" s="603"/>
      <c r="K14" s="603"/>
      <c r="L14" s="603"/>
      <c r="M14" s="603"/>
      <c r="N14" s="600"/>
      <c r="O14" s="600"/>
      <c r="P14" s="600"/>
      <c r="Q14" s="600"/>
      <c r="R14" s="600"/>
      <c r="S14" s="600"/>
      <c r="T14" s="600"/>
      <c r="U14" s="600"/>
      <c r="V14" s="600"/>
      <c r="W14" s="600"/>
      <c r="X14" s="600"/>
      <c r="Y14" s="600"/>
      <c r="Z14" s="600"/>
      <c r="AA14" s="600"/>
      <c r="AB14" s="600"/>
      <c r="AC14" s="600"/>
    </row>
    <row r="15" spans="1:29" ht="15.75" customHeight="1" x14ac:dyDescent="0.35">
      <c r="A15" s="61">
        <v>3</v>
      </c>
      <c r="B15" s="815" t="s">
        <v>61</v>
      </c>
      <c r="C15" s="79" t="s">
        <v>68</v>
      </c>
      <c r="D15" s="227">
        <v>50</v>
      </c>
      <c r="E15" s="817"/>
      <c r="G15" s="600"/>
      <c r="H15" s="600"/>
      <c r="I15" s="603"/>
      <c r="J15" s="603"/>
      <c r="K15" s="603"/>
      <c r="L15" s="603"/>
      <c r="M15" s="603"/>
      <c r="N15" s="600"/>
      <c r="O15" s="600"/>
      <c r="P15" s="600"/>
      <c r="Q15" s="600"/>
      <c r="R15" s="600"/>
      <c r="S15" s="600"/>
      <c r="T15" s="600"/>
      <c r="U15" s="600"/>
      <c r="V15" s="600"/>
      <c r="W15" s="600"/>
      <c r="X15" s="600"/>
      <c r="Y15" s="600"/>
      <c r="Z15" s="600"/>
      <c r="AA15" s="600"/>
      <c r="AB15" s="600"/>
      <c r="AC15" s="600"/>
    </row>
    <row r="16" spans="1:29" x14ac:dyDescent="0.35">
      <c r="B16" s="815"/>
      <c r="C16" s="69" t="s">
        <v>63</v>
      </c>
      <c r="D16" s="80">
        <v>30</v>
      </c>
      <c r="E16" s="817"/>
      <c r="G16" s="600"/>
      <c r="H16" s="600"/>
      <c r="I16" s="603"/>
      <c r="J16" s="603"/>
      <c r="K16" s="603"/>
      <c r="L16" s="603"/>
      <c r="M16" s="603"/>
      <c r="N16" s="600"/>
      <c r="O16" s="600"/>
      <c r="P16" s="600"/>
      <c r="Q16" s="600"/>
      <c r="R16" s="600"/>
      <c r="S16" s="600"/>
      <c r="T16" s="600"/>
      <c r="U16" s="600"/>
      <c r="V16" s="600"/>
      <c r="W16" s="600"/>
      <c r="X16" s="600"/>
      <c r="Y16" s="600"/>
      <c r="Z16" s="600"/>
      <c r="AA16" s="600"/>
      <c r="AB16" s="600"/>
      <c r="AC16" s="600"/>
    </row>
    <row r="17" spans="1:29" ht="15" thickBot="1" x14ac:dyDescent="0.4">
      <c r="B17" s="816"/>
      <c r="C17" s="315" t="s">
        <v>127</v>
      </c>
      <c r="D17" s="321">
        <v>0</v>
      </c>
      <c r="E17" s="818"/>
      <c r="G17" s="600"/>
      <c r="H17" s="600"/>
      <c r="I17" s="603"/>
      <c r="J17" s="603"/>
      <c r="K17" s="603"/>
      <c r="L17" s="603"/>
      <c r="M17" s="603"/>
      <c r="N17" s="600"/>
      <c r="O17" s="600"/>
      <c r="P17" s="600"/>
      <c r="Q17" s="600"/>
      <c r="R17" s="600"/>
      <c r="S17" s="600"/>
      <c r="T17" s="600"/>
      <c r="U17" s="600"/>
      <c r="V17" s="600"/>
      <c r="W17" s="600"/>
      <c r="X17" s="600"/>
      <c r="Y17" s="600"/>
      <c r="Z17" s="600"/>
      <c r="AA17" s="600"/>
      <c r="AB17" s="600"/>
      <c r="AC17" s="600"/>
    </row>
    <row r="18" spans="1:29" ht="15.75" customHeight="1" x14ac:dyDescent="0.35">
      <c r="A18" s="61">
        <v>4</v>
      </c>
      <c r="B18" s="815" t="s">
        <v>295</v>
      </c>
      <c r="C18" s="79" t="s">
        <v>59</v>
      </c>
      <c r="D18" s="227">
        <v>0</v>
      </c>
      <c r="E18" s="817"/>
      <c r="G18" s="600"/>
      <c r="H18" s="600"/>
      <c r="I18" s="603"/>
      <c r="J18" s="603"/>
      <c r="K18" s="603"/>
      <c r="L18" s="603"/>
      <c r="M18" s="603"/>
      <c r="N18" s="600"/>
      <c r="O18" s="600"/>
      <c r="P18" s="600"/>
      <c r="Q18" s="600"/>
      <c r="R18" s="600"/>
      <c r="S18" s="600"/>
      <c r="T18" s="600"/>
      <c r="U18" s="600"/>
      <c r="V18" s="600"/>
      <c r="W18" s="600"/>
      <c r="X18" s="600"/>
      <c r="Y18" s="600"/>
      <c r="Z18" s="600"/>
      <c r="AA18" s="600"/>
      <c r="AB18" s="600"/>
      <c r="AC18" s="600"/>
    </row>
    <row r="19" spans="1:29" x14ac:dyDescent="0.35">
      <c r="B19" s="815"/>
      <c r="C19" s="69" t="s">
        <v>60</v>
      </c>
      <c r="D19" s="70">
        <v>20</v>
      </c>
      <c r="E19" s="817"/>
      <c r="G19" s="600"/>
      <c r="H19" s="600"/>
      <c r="I19" s="603"/>
      <c r="J19" s="603"/>
      <c r="K19" s="603"/>
      <c r="L19" s="603"/>
      <c r="M19" s="603"/>
      <c r="N19" s="600"/>
      <c r="O19" s="600"/>
      <c r="P19" s="600"/>
      <c r="Q19" s="600"/>
      <c r="R19" s="600"/>
      <c r="S19" s="600"/>
      <c r="T19" s="600"/>
      <c r="U19" s="600"/>
      <c r="V19" s="600"/>
      <c r="W19" s="600"/>
      <c r="X19" s="600"/>
      <c r="Y19" s="600"/>
      <c r="Z19" s="600"/>
      <c r="AA19" s="600"/>
      <c r="AB19" s="600"/>
      <c r="AC19" s="600"/>
    </row>
    <row r="20" spans="1:29" x14ac:dyDescent="0.35">
      <c r="B20" s="815"/>
      <c r="C20" s="169" t="s">
        <v>48</v>
      </c>
      <c r="D20" s="80">
        <v>30</v>
      </c>
      <c r="E20" s="817"/>
      <c r="G20" s="600"/>
      <c r="H20" s="600"/>
      <c r="I20" s="603"/>
      <c r="J20" s="603"/>
      <c r="K20" s="603"/>
      <c r="L20" s="603"/>
      <c r="M20" s="603"/>
      <c r="N20" s="600"/>
      <c r="O20" s="600"/>
      <c r="P20" s="600"/>
      <c r="Q20" s="600"/>
      <c r="R20" s="600"/>
      <c r="S20" s="600"/>
      <c r="T20" s="600"/>
      <c r="U20" s="600"/>
      <c r="V20" s="600"/>
      <c r="W20" s="600"/>
      <c r="X20" s="600"/>
      <c r="Y20" s="600"/>
      <c r="Z20" s="600"/>
      <c r="AA20" s="600"/>
      <c r="AB20" s="600"/>
      <c r="AC20" s="600"/>
    </row>
    <row r="21" spans="1:29" ht="15" thickBot="1" x14ac:dyDescent="0.4">
      <c r="B21" s="816"/>
      <c r="C21" s="314" t="s">
        <v>38</v>
      </c>
      <c r="D21" s="321">
        <v>30</v>
      </c>
      <c r="E21" s="818"/>
      <c r="G21" s="600"/>
      <c r="H21" s="600"/>
      <c r="I21" s="603"/>
      <c r="J21" s="603"/>
      <c r="K21" s="603"/>
      <c r="L21" s="603"/>
      <c r="M21" s="603"/>
      <c r="N21" s="600"/>
      <c r="O21" s="600"/>
      <c r="P21" s="600"/>
      <c r="Q21" s="600"/>
      <c r="R21" s="600"/>
      <c r="S21" s="600"/>
      <c r="T21" s="600"/>
      <c r="U21" s="600"/>
      <c r="V21" s="600"/>
      <c r="W21" s="600"/>
      <c r="X21" s="600"/>
      <c r="Y21" s="600"/>
      <c r="Z21" s="600"/>
      <c r="AA21" s="600"/>
      <c r="AB21" s="600"/>
      <c r="AC21" s="600"/>
    </row>
    <row r="22" spans="1:29" ht="15.75" customHeight="1" x14ac:dyDescent="0.35">
      <c r="A22" s="61">
        <v>5</v>
      </c>
      <c r="B22" s="815" t="s">
        <v>131</v>
      </c>
      <c r="C22" s="79" t="s">
        <v>0</v>
      </c>
      <c r="D22" s="80">
        <v>0</v>
      </c>
      <c r="E22" s="817"/>
      <c r="G22" s="600"/>
      <c r="H22" s="600"/>
      <c r="I22" s="603"/>
      <c r="J22" s="603"/>
      <c r="K22" s="603"/>
      <c r="L22" s="603"/>
      <c r="M22" s="603"/>
      <c r="N22" s="600"/>
      <c r="O22" s="600"/>
      <c r="P22" s="600"/>
      <c r="Q22" s="600"/>
      <c r="R22" s="600"/>
      <c r="S22" s="600"/>
      <c r="T22" s="600"/>
      <c r="U22" s="600"/>
      <c r="V22" s="600"/>
      <c r="W22" s="600"/>
      <c r="X22" s="600"/>
      <c r="Y22" s="600"/>
      <c r="Z22" s="600"/>
      <c r="AA22" s="600"/>
      <c r="AB22" s="600"/>
      <c r="AC22" s="600"/>
    </row>
    <row r="23" spans="1:29" ht="15" thickBot="1" x14ac:dyDescent="0.4">
      <c r="B23" s="816"/>
      <c r="C23" s="315" t="s">
        <v>1</v>
      </c>
      <c r="D23" s="321">
        <v>50</v>
      </c>
      <c r="E23" s="818"/>
      <c r="G23" s="600"/>
      <c r="H23" s="600"/>
      <c r="I23" s="603"/>
      <c r="J23" s="603"/>
      <c r="K23" s="603"/>
      <c r="L23" s="603"/>
      <c r="M23" s="603"/>
      <c r="N23" s="600"/>
      <c r="O23" s="600"/>
      <c r="P23" s="600"/>
      <c r="Q23" s="600"/>
      <c r="R23" s="600"/>
      <c r="S23" s="600"/>
      <c r="T23" s="600"/>
      <c r="U23" s="600"/>
      <c r="V23" s="600"/>
      <c r="W23" s="600"/>
      <c r="X23" s="600"/>
      <c r="Y23" s="600"/>
      <c r="Z23" s="600"/>
      <c r="AA23" s="600"/>
      <c r="AB23" s="600"/>
      <c r="AC23" s="600"/>
    </row>
    <row r="24" spans="1:29" ht="22.5" customHeight="1" x14ac:dyDescent="0.35">
      <c r="A24" s="61">
        <v>6</v>
      </c>
      <c r="B24" s="815" t="s">
        <v>790</v>
      </c>
      <c r="C24" s="79" t="s">
        <v>0</v>
      </c>
      <c r="D24" s="227">
        <v>0</v>
      </c>
      <c r="E24" s="817"/>
      <c r="G24" s="600"/>
      <c r="H24" s="600"/>
      <c r="I24" s="603"/>
      <c r="J24" s="603"/>
      <c r="K24" s="603"/>
      <c r="L24" s="603"/>
      <c r="M24" s="603"/>
      <c r="N24" s="600"/>
      <c r="O24" s="600"/>
      <c r="P24" s="600"/>
      <c r="Q24" s="600"/>
      <c r="R24" s="600"/>
      <c r="S24" s="600"/>
      <c r="T24" s="600"/>
      <c r="U24" s="600"/>
      <c r="V24" s="600"/>
      <c r="W24" s="600"/>
      <c r="X24" s="600"/>
      <c r="Y24" s="600"/>
      <c r="Z24" s="600"/>
      <c r="AA24" s="600"/>
      <c r="AB24" s="600"/>
      <c r="AC24" s="600"/>
    </row>
    <row r="25" spans="1:29" ht="22.5" customHeight="1" thickBot="1" x14ac:dyDescent="0.4">
      <c r="B25" s="816"/>
      <c r="C25" s="315" t="s">
        <v>1</v>
      </c>
      <c r="D25" s="311">
        <v>50</v>
      </c>
      <c r="E25" s="818"/>
      <c r="F25" s="86"/>
      <c r="G25" s="600"/>
      <c r="H25" s="600"/>
      <c r="I25" s="603"/>
      <c r="J25" s="603"/>
      <c r="K25" s="603"/>
      <c r="L25" s="603"/>
      <c r="M25" s="603"/>
      <c r="N25" s="600"/>
      <c r="O25" s="600"/>
      <c r="P25" s="600"/>
      <c r="Q25" s="600"/>
      <c r="R25" s="600"/>
      <c r="S25" s="600"/>
      <c r="T25" s="600"/>
      <c r="U25" s="600"/>
      <c r="V25" s="600"/>
      <c r="W25" s="600"/>
      <c r="X25" s="600"/>
      <c r="Y25" s="600"/>
      <c r="Z25" s="600"/>
      <c r="AA25" s="600"/>
      <c r="AB25" s="600"/>
      <c r="AC25" s="600"/>
    </row>
    <row r="26" spans="1:29" ht="30.75" customHeight="1" x14ac:dyDescent="0.35">
      <c r="A26" s="61">
        <v>7</v>
      </c>
      <c r="B26" s="819" t="s">
        <v>883</v>
      </c>
      <c r="C26" s="169" t="s">
        <v>0</v>
      </c>
      <c r="D26" s="227">
        <v>0</v>
      </c>
      <c r="E26" s="817"/>
      <c r="F26" s="86"/>
      <c r="G26" s="600"/>
      <c r="H26" s="600"/>
      <c r="I26" s="603"/>
      <c r="J26" s="603"/>
      <c r="K26" s="603"/>
      <c r="L26" s="603"/>
      <c r="M26" s="603"/>
      <c r="N26" s="600"/>
      <c r="O26" s="600"/>
      <c r="P26" s="600"/>
      <c r="Q26" s="600"/>
      <c r="R26" s="600"/>
      <c r="S26" s="600"/>
      <c r="T26" s="600"/>
      <c r="U26" s="600"/>
      <c r="V26" s="600"/>
      <c r="W26" s="600"/>
      <c r="X26" s="600"/>
      <c r="Y26" s="600"/>
      <c r="Z26" s="600"/>
      <c r="AA26" s="600"/>
      <c r="AB26" s="600"/>
      <c r="AC26" s="600"/>
    </row>
    <row r="27" spans="1:29" ht="30.75" customHeight="1" thickBot="1" x14ac:dyDescent="0.4">
      <c r="B27" s="820"/>
      <c r="C27" s="314" t="s">
        <v>1</v>
      </c>
      <c r="D27" s="311">
        <v>10</v>
      </c>
      <c r="E27" s="818"/>
      <c r="F27" s="86"/>
      <c r="G27" s="600"/>
      <c r="H27" s="600"/>
      <c r="I27" s="603"/>
      <c r="J27" s="603"/>
      <c r="K27" s="603"/>
      <c r="L27" s="603"/>
      <c r="M27" s="603"/>
      <c r="N27" s="600"/>
      <c r="O27" s="600"/>
      <c r="P27" s="600"/>
      <c r="Q27" s="600"/>
      <c r="R27" s="600"/>
      <c r="S27" s="600"/>
      <c r="T27" s="600"/>
      <c r="U27" s="600"/>
      <c r="V27" s="600"/>
      <c r="W27" s="600"/>
      <c r="X27" s="600"/>
      <c r="Y27" s="600"/>
      <c r="Z27" s="600"/>
      <c r="AA27" s="600"/>
      <c r="AB27" s="600"/>
      <c r="AC27" s="600"/>
    </row>
    <row r="28" spans="1:29" ht="30.75" customHeight="1" x14ac:dyDescent="0.35">
      <c r="A28" s="61">
        <v>8</v>
      </c>
      <c r="B28" s="815" t="s">
        <v>791</v>
      </c>
      <c r="C28" s="79" t="s">
        <v>0</v>
      </c>
      <c r="D28" s="227">
        <v>0</v>
      </c>
      <c r="E28" s="817"/>
      <c r="G28" s="600"/>
      <c r="H28" s="600"/>
      <c r="I28" s="603"/>
      <c r="J28" s="603"/>
      <c r="K28" s="603"/>
      <c r="L28" s="603"/>
      <c r="M28" s="603"/>
      <c r="N28" s="600"/>
      <c r="O28" s="600"/>
      <c r="P28" s="600"/>
      <c r="Q28" s="600"/>
      <c r="R28" s="600"/>
      <c r="S28" s="600"/>
      <c r="T28" s="600"/>
      <c r="U28" s="600"/>
      <c r="V28" s="600"/>
      <c r="W28" s="600"/>
      <c r="X28" s="600"/>
      <c r="Y28" s="600"/>
      <c r="Z28" s="600"/>
      <c r="AA28" s="600"/>
      <c r="AB28" s="600"/>
      <c r="AC28" s="600"/>
    </row>
    <row r="29" spans="1:29" ht="30.75" customHeight="1" thickBot="1" x14ac:dyDescent="0.4">
      <c r="B29" s="816"/>
      <c r="C29" s="315" t="s">
        <v>1</v>
      </c>
      <c r="D29" s="311">
        <v>50</v>
      </c>
      <c r="E29" s="818"/>
      <c r="F29" s="86"/>
      <c r="G29" s="600"/>
      <c r="H29" s="600"/>
      <c r="I29" s="603"/>
      <c r="J29" s="603"/>
      <c r="K29" s="603"/>
      <c r="L29" s="603"/>
      <c r="M29" s="603"/>
      <c r="N29" s="600"/>
      <c r="O29" s="600"/>
      <c r="P29" s="600"/>
      <c r="Q29" s="600"/>
      <c r="R29" s="600"/>
      <c r="S29" s="600"/>
      <c r="T29" s="600"/>
      <c r="U29" s="600"/>
      <c r="V29" s="600"/>
      <c r="W29" s="600"/>
      <c r="X29" s="600"/>
      <c r="Y29" s="600"/>
      <c r="Z29" s="600"/>
      <c r="AA29" s="600"/>
      <c r="AB29" s="600"/>
      <c r="AC29" s="600"/>
    </row>
    <row r="30" spans="1:29" ht="15" thickBot="1" x14ac:dyDescent="0.4">
      <c r="B30" s="77"/>
      <c r="C30" s="74"/>
      <c r="D30" s="187" t="s">
        <v>108</v>
      </c>
      <c r="E30" s="595">
        <f>SUM(E7:E29)</f>
        <v>0</v>
      </c>
      <c r="F30" s="86"/>
      <c r="G30" s="600"/>
      <c r="H30" s="600"/>
      <c r="I30" s="603"/>
      <c r="J30" s="603"/>
      <c r="K30" s="603"/>
      <c r="L30" s="603"/>
      <c r="M30" s="603"/>
      <c r="N30" s="600"/>
      <c r="O30" s="600"/>
      <c r="P30" s="600"/>
      <c r="Q30" s="600"/>
      <c r="R30" s="600"/>
      <c r="S30" s="600"/>
      <c r="T30" s="600"/>
      <c r="U30" s="600"/>
      <c r="V30" s="600"/>
      <c r="W30" s="600"/>
      <c r="X30" s="600"/>
      <c r="Y30" s="600"/>
      <c r="Z30" s="600"/>
      <c r="AA30" s="600"/>
      <c r="AB30" s="600"/>
      <c r="AC30" s="600"/>
    </row>
    <row r="31" spans="1:29" ht="72.75" customHeight="1" x14ac:dyDescent="0.35">
      <c r="B31" s="77"/>
      <c r="G31" s="600"/>
      <c r="H31" s="600"/>
      <c r="I31" s="603"/>
      <c r="J31" s="603"/>
      <c r="K31" s="603"/>
      <c r="L31" s="603"/>
      <c r="M31" s="603"/>
      <c r="N31" s="600"/>
      <c r="O31" s="600"/>
      <c r="P31" s="600"/>
      <c r="Q31" s="600"/>
      <c r="R31" s="600"/>
      <c r="S31" s="600"/>
      <c r="T31" s="600"/>
      <c r="U31" s="600"/>
      <c r="V31" s="600"/>
      <c r="W31" s="600"/>
      <c r="X31" s="600"/>
      <c r="Y31" s="600"/>
      <c r="Z31" s="600"/>
      <c r="AA31" s="600"/>
      <c r="AB31" s="600"/>
      <c r="AC31" s="600"/>
    </row>
    <row r="32" spans="1:29" x14ac:dyDescent="0.35">
      <c r="A32" s="602"/>
      <c r="B32" s="604"/>
      <c r="C32" s="600"/>
      <c r="D32" s="600"/>
      <c r="E32" s="600"/>
      <c r="F32" s="600"/>
      <c r="G32" s="600"/>
      <c r="H32" s="600"/>
      <c r="I32" s="603"/>
      <c r="J32" s="603"/>
      <c r="K32" s="603"/>
      <c r="L32" s="603"/>
      <c r="M32" s="603"/>
      <c r="N32" s="600"/>
      <c r="O32" s="600"/>
      <c r="P32" s="600"/>
      <c r="Q32" s="600"/>
      <c r="R32" s="600"/>
      <c r="S32" s="600"/>
      <c r="T32" s="600"/>
      <c r="U32" s="600"/>
      <c r="V32" s="600"/>
      <c r="W32" s="600"/>
      <c r="X32" s="600"/>
      <c r="Y32" s="600"/>
      <c r="Z32" s="600"/>
      <c r="AA32" s="600"/>
      <c r="AB32" s="600"/>
      <c r="AC32" s="600"/>
    </row>
    <row r="33" spans="1:29" x14ac:dyDescent="0.35">
      <c r="A33" s="602"/>
      <c r="B33" s="604"/>
      <c r="C33" s="600"/>
      <c r="D33" s="600"/>
      <c r="E33" s="600"/>
      <c r="F33" s="600"/>
      <c r="G33" s="600"/>
      <c r="H33" s="600"/>
      <c r="I33" s="603"/>
      <c r="J33" s="603"/>
      <c r="K33" s="603"/>
      <c r="L33" s="603"/>
      <c r="M33" s="603"/>
      <c r="N33" s="600"/>
      <c r="O33" s="600"/>
      <c r="P33" s="600"/>
      <c r="Q33" s="600"/>
      <c r="R33" s="600"/>
      <c r="S33" s="600"/>
      <c r="T33" s="600"/>
      <c r="U33" s="600"/>
      <c r="V33" s="600"/>
      <c r="W33" s="600"/>
      <c r="X33" s="600"/>
      <c r="Y33" s="600"/>
      <c r="Z33" s="600"/>
      <c r="AA33" s="600"/>
      <c r="AB33" s="600"/>
      <c r="AC33" s="600"/>
    </row>
    <row r="34" spans="1:29" x14ac:dyDescent="0.35">
      <c r="A34" s="602"/>
      <c r="B34" s="604"/>
      <c r="C34" s="600"/>
      <c r="D34" s="600"/>
      <c r="E34" s="600"/>
      <c r="F34" s="600"/>
      <c r="G34" s="600"/>
      <c r="H34" s="600"/>
      <c r="I34" s="603"/>
      <c r="J34" s="603"/>
      <c r="K34" s="603"/>
      <c r="L34" s="603"/>
      <c r="M34" s="603"/>
      <c r="N34" s="600"/>
      <c r="O34" s="600"/>
      <c r="P34" s="600"/>
      <c r="Q34" s="600"/>
      <c r="R34" s="600"/>
      <c r="S34" s="600"/>
      <c r="T34" s="600"/>
      <c r="U34" s="600"/>
      <c r="V34" s="600"/>
      <c r="W34" s="600"/>
      <c r="X34" s="600"/>
      <c r="Y34" s="600"/>
      <c r="Z34" s="600"/>
      <c r="AA34" s="600"/>
      <c r="AB34" s="600"/>
      <c r="AC34" s="600"/>
    </row>
    <row r="35" spans="1:29" x14ac:dyDescent="0.35">
      <c r="A35" s="602"/>
      <c r="B35" s="604"/>
      <c r="C35" s="600"/>
      <c r="D35" s="600"/>
      <c r="E35" s="600"/>
      <c r="F35" s="600"/>
      <c r="G35" s="600"/>
      <c r="H35" s="600"/>
      <c r="I35" s="603"/>
      <c r="J35" s="603"/>
      <c r="K35" s="603"/>
      <c r="L35" s="603"/>
      <c r="M35" s="603"/>
      <c r="N35" s="600"/>
      <c r="O35" s="600"/>
      <c r="P35" s="600"/>
      <c r="Q35" s="600"/>
      <c r="R35" s="600"/>
      <c r="S35" s="600"/>
      <c r="T35" s="600"/>
      <c r="U35" s="600"/>
      <c r="V35" s="600"/>
      <c r="W35" s="600"/>
      <c r="X35" s="600"/>
      <c r="Y35" s="600"/>
      <c r="Z35" s="600"/>
      <c r="AA35" s="600"/>
      <c r="AB35" s="600"/>
      <c r="AC35" s="600"/>
    </row>
    <row r="36" spans="1:29" x14ac:dyDescent="0.35">
      <c r="A36" s="602"/>
      <c r="B36" s="604"/>
      <c r="C36" s="600"/>
      <c r="D36" s="600"/>
      <c r="E36" s="600"/>
      <c r="F36" s="600"/>
      <c r="G36" s="600"/>
      <c r="H36" s="600"/>
      <c r="I36" s="603"/>
      <c r="J36" s="603"/>
      <c r="K36" s="603"/>
      <c r="L36" s="603"/>
      <c r="M36" s="603"/>
      <c r="N36" s="600"/>
      <c r="O36" s="600"/>
      <c r="P36" s="600"/>
      <c r="Q36" s="600"/>
      <c r="R36" s="600"/>
      <c r="S36" s="600"/>
      <c r="T36" s="600"/>
      <c r="U36" s="600"/>
      <c r="V36" s="600"/>
      <c r="W36" s="600"/>
      <c r="X36" s="600"/>
      <c r="Y36" s="600"/>
      <c r="Z36" s="600"/>
      <c r="AA36" s="600"/>
      <c r="AB36" s="600"/>
      <c r="AC36" s="600"/>
    </row>
    <row r="37" spans="1:29" x14ac:dyDescent="0.35">
      <c r="A37" s="602"/>
      <c r="B37" s="604"/>
      <c r="C37" s="600"/>
      <c r="D37" s="600"/>
      <c r="E37" s="600"/>
      <c r="F37" s="600"/>
      <c r="G37" s="600"/>
      <c r="H37" s="600"/>
      <c r="I37" s="603"/>
      <c r="J37" s="603"/>
      <c r="K37" s="603"/>
      <c r="L37" s="603"/>
      <c r="M37" s="603"/>
      <c r="N37" s="600"/>
      <c r="O37" s="600"/>
      <c r="P37" s="600"/>
      <c r="Q37" s="600"/>
      <c r="R37" s="600"/>
      <c r="S37" s="600"/>
      <c r="T37" s="600"/>
      <c r="U37" s="600"/>
      <c r="V37" s="600"/>
      <c r="W37" s="600"/>
      <c r="X37" s="600"/>
      <c r="Y37" s="600"/>
      <c r="Z37" s="600"/>
      <c r="AA37" s="600"/>
      <c r="AB37" s="600"/>
      <c r="AC37" s="600"/>
    </row>
    <row r="38" spans="1:29" x14ac:dyDescent="0.35">
      <c r="A38" s="602"/>
      <c r="B38" s="602"/>
      <c r="C38" s="600"/>
      <c r="D38" s="600"/>
      <c r="E38" s="600"/>
      <c r="F38" s="600"/>
      <c r="G38" s="600"/>
      <c r="H38" s="600"/>
      <c r="I38" s="603"/>
      <c r="J38" s="603"/>
      <c r="K38" s="603"/>
      <c r="L38" s="603"/>
      <c r="M38" s="603"/>
      <c r="N38" s="600"/>
      <c r="O38" s="600"/>
      <c r="P38" s="600"/>
      <c r="Q38" s="600"/>
      <c r="R38" s="600"/>
      <c r="S38" s="600"/>
      <c r="T38" s="600"/>
      <c r="U38" s="600"/>
      <c r="V38" s="600"/>
      <c r="W38" s="600"/>
      <c r="X38" s="600"/>
      <c r="Y38" s="600"/>
      <c r="Z38" s="600"/>
      <c r="AA38" s="600"/>
      <c r="AB38" s="600"/>
      <c r="AC38" s="600"/>
    </row>
    <row r="39" spans="1:29" x14ac:dyDescent="0.35">
      <c r="A39" s="602"/>
      <c r="B39" s="602"/>
      <c r="C39" s="600"/>
      <c r="D39" s="600"/>
      <c r="E39" s="600"/>
      <c r="F39" s="600"/>
      <c r="G39" s="600"/>
      <c r="H39" s="600"/>
      <c r="I39" s="603"/>
      <c r="J39" s="603"/>
      <c r="K39" s="603"/>
      <c r="L39" s="603"/>
      <c r="M39" s="603"/>
      <c r="N39" s="600"/>
      <c r="O39" s="600"/>
      <c r="P39" s="600"/>
      <c r="Q39" s="600"/>
      <c r="R39" s="600"/>
      <c r="S39" s="600"/>
      <c r="T39" s="600"/>
      <c r="U39" s="600"/>
      <c r="V39" s="600"/>
      <c r="W39" s="600"/>
      <c r="X39" s="600"/>
      <c r="Y39" s="600"/>
      <c r="Z39" s="600"/>
      <c r="AA39" s="600"/>
      <c r="AB39" s="600"/>
      <c r="AC39" s="600"/>
    </row>
    <row r="40" spans="1:29" x14ac:dyDescent="0.35">
      <c r="A40" s="602"/>
      <c r="B40" s="602"/>
      <c r="C40" s="600"/>
      <c r="D40" s="600"/>
      <c r="E40" s="600"/>
      <c r="F40" s="600"/>
      <c r="G40" s="600"/>
      <c r="H40" s="600"/>
      <c r="I40" s="603"/>
      <c r="J40" s="603"/>
      <c r="K40" s="603"/>
      <c r="L40" s="603"/>
      <c r="M40" s="603"/>
      <c r="N40" s="600"/>
      <c r="O40" s="600"/>
      <c r="P40" s="600"/>
      <c r="Q40" s="600"/>
      <c r="R40" s="600"/>
      <c r="S40" s="600"/>
      <c r="T40" s="600"/>
      <c r="U40" s="600"/>
      <c r="V40" s="600"/>
      <c r="W40" s="600"/>
      <c r="X40" s="600"/>
      <c r="Y40" s="600"/>
      <c r="Z40" s="600"/>
      <c r="AA40" s="600"/>
      <c r="AB40" s="600"/>
      <c r="AC40" s="600"/>
    </row>
    <row r="41" spans="1:29" x14ac:dyDescent="0.35">
      <c r="A41" s="602"/>
      <c r="B41" s="600"/>
      <c r="C41" s="600"/>
      <c r="D41" s="600"/>
      <c r="E41" s="600"/>
      <c r="F41" s="600"/>
      <c r="G41" s="600"/>
      <c r="H41" s="600"/>
      <c r="I41" s="603"/>
      <c r="J41" s="603"/>
      <c r="K41" s="603"/>
      <c r="L41" s="603"/>
      <c r="M41" s="603"/>
      <c r="N41" s="600"/>
      <c r="O41" s="600"/>
      <c r="P41" s="600"/>
      <c r="Q41" s="600"/>
      <c r="R41" s="600"/>
      <c r="S41" s="600"/>
      <c r="T41" s="600"/>
      <c r="U41" s="600"/>
      <c r="V41" s="600"/>
      <c r="W41" s="600"/>
      <c r="X41" s="600"/>
      <c r="Y41" s="600"/>
      <c r="Z41" s="600"/>
      <c r="AA41" s="600"/>
      <c r="AB41" s="600"/>
      <c r="AC41" s="600"/>
    </row>
    <row r="42" spans="1:29" x14ac:dyDescent="0.35">
      <c r="A42" s="602"/>
      <c r="B42" s="600"/>
      <c r="C42" s="600"/>
      <c r="D42" s="600"/>
      <c r="E42" s="600"/>
      <c r="F42" s="600"/>
      <c r="G42" s="600"/>
      <c r="H42" s="600"/>
      <c r="I42" s="603"/>
      <c r="J42" s="603"/>
      <c r="K42" s="603"/>
      <c r="L42" s="603"/>
      <c r="M42" s="603"/>
      <c r="N42" s="600"/>
      <c r="O42" s="600"/>
      <c r="P42" s="600"/>
      <c r="Q42" s="600"/>
      <c r="R42" s="600"/>
      <c r="S42" s="600"/>
      <c r="T42" s="600"/>
      <c r="U42" s="600"/>
      <c r="V42" s="600"/>
      <c r="W42" s="600"/>
      <c r="X42" s="600"/>
      <c r="Y42" s="600"/>
      <c r="Z42" s="600"/>
      <c r="AA42" s="600"/>
      <c r="AB42" s="600"/>
      <c r="AC42" s="600"/>
    </row>
    <row r="43" spans="1:29" x14ac:dyDescent="0.35">
      <c r="A43" s="602"/>
      <c r="B43" s="600"/>
      <c r="C43" s="600"/>
      <c r="D43" s="600"/>
      <c r="E43" s="600"/>
      <c r="F43" s="600"/>
      <c r="G43" s="600"/>
      <c r="H43" s="600"/>
      <c r="I43" s="603"/>
      <c r="J43" s="603"/>
      <c r="K43" s="603"/>
      <c r="L43" s="603"/>
      <c r="M43" s="603"/>
      <c r="N43" s="600"/>
      <c r="O43" s="600"/>
      <c r="P43" s="600"/>
      <c r="Q43" s="600"/>
      <c r="R43" s="600"/>
      <c r="S43" s="600"/>
      <c r="T43" s="600"/>
      <c r="U43" s="600"/>
      <c r="V43" s="600"/>
      <c r="W43" s="600"/>
      <c r="X43" s="600"/>
      <c r="Y43" s="600"/>
      <c r="Z43" s="600"/>
      <c r="AA43" s="600"/>
      <c r="AB43" s="600"/>
      <c r="AC43" s="600"/>
    </row>
    <row r="44" spans="1:29" x14ac:dyDescent="0.35">
      <c r="A44" s="602"/>
      <c r="B44" s="600"/>
      <c r="C44" s="600"/>
      <c r="D44" s="600"/>
      <c r="E44" s="600"/>
      <c r="F44" s="600"/>
      <c r="G44" s="600"/>
      <c r="H44" s="600"/>
      <c r="I44" s="603"/>
      <c r="J44" s="603"/>
      <c r="K44" s="603"/>
      <c r="L44" s="603"/>
      <c r="M44" s="603"/>
      <c r="N44" s="600"/>
      <c r="O44" s="600"/>
      <c r="P44" s="600"/>
      <c r="Q44" s="600"/>
      <c r="R44" s="600"/>
      <c r="S44" s="600"/>
      <c r="T44" s="600"/>
      <c r="U44" s="600"/>
      <c r="V44" s="600"/>
      <c r="W44" s="600"/>
      <c r="X44" s="600"/>
      <c r="Y44" s="600"/>
      <c r="Z44" s="600"/>
      <c r="AA44" s="600"/>
      <c r="AB44" s="600"/>
      <c r="AC44" s="600"/>
    </row>
    <row r="45" spans="1:29" x14ac:dyDescent="0.35">
      <c r="A45" s="602"/>
      <c r="B45" s="600"/>
      <c r="C45" s="600"/>
      <c r="D45" s="600"/>
      <c r="E45" s="600"/>
      <c r="F45" s="600"/>
      <c r="G45" s="600"/>
      <c r="H45" s="600"/>
      <c r="I45" s="603"/>
      <c r="J45" s="603"/>
      <c r="K45" s="603"/>
      <c r="L45" s="603"/>
      <c r="M45" s="603"/>
      <c r="N45" s="600"/>
      <c r="O45" s="600"/>
      <c r="P45" s="600"/>
      <c r="Q45" s="600"/>
      <c r="R45" s="600"/>
      <c r="S45" s="600"/>
      <c r="T45" s="600"/>
      <c r="U45" s="600"/>
      <c r="V45" s="600"/>
      <c r="W45" s="600"/>
      <c r="X45" s="600"/>
      <c r="Y45" s="600"/>
      <c r="Z45" s="600"/>
      <c r="AA45" s="600"/>
      <c r="AB45" s="600"/>
      <c r="AC45" s="600"/>
    </row>
    <row r="46" spans="1:29" x14ac:dyDescent="0.35">
      <c r="A46" s="602"/>
      <c r="B46" s="600"/>
      <c r="C46" s="600"/>
      <c r="D46" s="600"/>
      <c r="E46" s="600"/>
      <c r="F46" s="600"/>
      <c r="G46" s="600"/>
      <c r="H46" s="600"/>
      <c r="I46" s="603"/>
      <c r="J46" s="603"/>
      <c r="K46" s="603"/>
      <c r="L46" s="603"/>
      <c r="M46" s="603"/>
      <c r="N46" s="600"/>
      <c r="O46" s="600"/>
      <c r="P46" s="600"/>
      <c r="Q46" s="600"/>
      <c r="R46" s="600"/>
      <c r="S46" s="600"/>
      <c r="T46" s="600"/>
      <c r="U46" s="600"/>
      <c r="V46" s="600"/>
      <c r="W46" s="600"/>
      <c r="X46" s="600"/>
      <c r="Y46" s="600"/>
      <c r="Z46" s="600"/>
      <c r="AA46" s="600"/>
      <c r="AB46" s="600"/>
      <c r="AC46" s="600"/>
    </row>
    <row r="47" spans="1:29" x14ac:dyDescent="0.35">
      <c r="A47" s="602"/>
      <c r="B47" s="600"/>
      <c r="C47" s="600"/>
      <c r="D47" s="600"/>
      <c r="E47" s="600"/>
      <c r="F47" s="600"/>
      <c r="G47" s="600"/>
      <c r="H47" s="600"/>
      <c r="I47" s="603"/>
      <c r="J47" s="603"/>
      <c r="K47" s="603"/>
      <c r="L47" s="603"/>
      <c r="M47" s="603"/>
      <c r="N47" s="600"/>
      <c r="O47" s="600"/>
      <c r="P47" s="600"/>
      <c r="Q47" s="600"/>
      <c r="R47" s="600"/>
      <c r="S47" s="600"/>
      <c r="T47" s="600"/>
      <c r="U47" s="600"/>
      <c r="V47" s="600"/>
      <c r="W47" s="600"/>
      <c r="X47" s="600"/>
      <c r="Y47" s="600"/>
      <c r="Z47" s="600"/>
      <c r="AA47" s="600"/>
      <c r="AB47" s="600"/>
      <c r="AC47" s="600"/>
    </row>
    <row r="48" spans="1:29" x14ac:dyDescent="0.35">
      <c r="A48" s="602"/>
      <c r="B48" s="600"/>
      <c r="C48" s="600"/>
      <c r="D48" s="600"/>
      <c r="E48" s="600"/>
      <c r="F48" s="600"/>
      <c r="G48" s="600"/>
      <c r="H48" s="600"/>
      <c r="I48" s="603"/>
      <c r="J48" s="603"/>
      <c r="K48" s="603"/>
      <c r="L48" s="603"/>
      <c r="M48" s="603"/>
      <c r="N48" s="600"/>
      <c r="O48" s="600"/>
      <c r="P48" s="600"/>
      <c r="Q48" s="600"/>
      <c r="R48" s="600"/>
      <c r="S48" s="600"/>
      <c r="T48" s="600"/>
      <c r="U48" s="600"/>
      <c r="V48" s="600"/>
      <c r="W48" s="600"/>
      <c r="X48" s="600"/>
      <c r="Y48" s="600"/>
      <c r="Z48" s="600"/>
      <c r="AA48" s="600"/>
      <c r="AB48" s="600"/>
      <c r="AC48" s="600"/>
    </row>
    <row r="49" spans="1:29" x14ac:dyDescent="0.35">
      <c r="A49" s="602"/>
      <c r="B49" s="600"/>
      <c r="C49" s="600"/>
      <c r="D49" s="600"/>
      <c r="E49" s="600"/>
      <c r="F49" s="600"/>
      <c r="G49" s="600"/>
      <c r="H49" s="600"/>
      <c r="I49" s="603"/>
      <c r="J49" s="603"/>
      <c r="K49" s="603"/>
      <c r="L49" s="603"/>
      <c r="M49" s="603"/>
      <c r="N49" s="600"/>
      <c r="O49" s="600"/>
      <c r="P49" s="600"/>
      <c r="Q49" s="600"/>
      <c r="R49" s="600"/>
      <c r="S49" s="600"/>
      <c r="T49" s="600"/>
      <c r="U49" s="600"/>
      <c r="V49" s="600"/>
      <c r="W49" s="600"/>
      <c r="X49" s="600"/>
      <c r="Y49" s="600"/>
      <c r="Z49" s="600"/>
      <c r="AA49" s="600"/>
      <c r="AB49" s="600"/>
      <c r="AC49" s="600"/>
    </row>
    <row r="50" spans="1:29" x14ac:dyDescent="0.35">
      <c r="A50" s="602"/>
      <c r="B50" s="600"/>
      <c r="C50" s="600"/>
      <c r="D50" s="600"/>
      <c r="E50" s="600"/>
      <c r="F50" s="600"/>
      <c r="G50" s="600"/>
      <c r="H50" s="600"/>
      <c r="I50" s="603"/>
      <c r="J50" s="603"/>
      <c r="K50" s="603"/>
      <c r="L50" s="603"/>
      <c r="M50" s="603"/>
      <c r="N50" s="600"/>
      <c r="O50" s="600"/>
      <c r="P50" s="600"/>
      <c r="Q50" s="600"/>
      <c r="R50" s="600"/>
      <c r="S50" s="600"/>
      <c r="T50" s="600"/>
      <c r="U50" s="600"/>
      <c r="V50" s="600"/>
      <c r="W50" s="600"/>
      <c r="X50" s="600"/>
      <c r="Y50" s="600"/>
      <c r="Z50" s="600"/>
      <c r="AA50" s="600"/>
      <c r="AB50" s="600"/>
      <c r="AC50" s="600"/>
    </row>
    <row r="51" spans="1:29" x14ac:dyDescent="0.35">
      <c r="A51" s="602"/>
      <c r="B51" s="600"/>
      <c r="C51" s="600"/>
      <c r="D51" s="600"/>
      <c r="E51" s="600"/>
      <c r="F51" s="600"/>
      <c r="G51" s="600"/>
      <c r="H51" s="600"/>
      <c r="I51" s="603"/>
      <c r="J51" s="603"/>
      <c r="K51" s="603"/>
      <c r="L51" s="603"/>
      <c r="M51" s="603"/>
      <c r="N51" s="600"/>
      <c r="O51" s="600"/>
      <c r="P51" s="600"/>
      <c r="Q51" s="600"/>
      <c r="R51" s="600"/>
      <c r="S51" s="600"/>
      <c r="T51" s="600"/>
      <c r="U51" s="600"/>
      <c r="V51" s="600"/>
      <c r="W51" s="600"/>
      <c r="X51" s="600"/>
      <c r="Y51" s="600"/>
      <c r="Z51" s="600"/>
      <c r="AA51" s="600"/>
      <c r="AB51" s="600"/>
      <c r="AC51" s="600"/>
    </row>
    <row r="52" spans="1:29" x14ac:dyDescent="0.35">
      <c r="A52" s="602"/>
      <c r="B52" s="600"/>
      <c r="C52" s="600"/>
      <c r="D52" s="600"/>
      <c r="E52" s="600"/>
      <c r="F52" s="600"/>
      <c r="G52" s="600"/>
      <c r="H52" s="600"/>
      <c r="I52" s="603"/>
      <c r="J52" s="603"/>
      <c r="K52" s="603"/>
      <c r="L52" s="603"/>
      <c r="M52" s="603"/>
      <c r="N52" s="600"/>
      <c r="O52" s="600"/>
      <c r="P52" s="600"/>
      <c r="Q52" s="600"/>
      <c r="R52" s="600"/>
      <c r="S52" s="600"/>
      <c r="T52" s="600"/>
      <c r="U52" s="600"/>
      <c r="V52" s="600"/>
      <c r="W52" s="600"/>
      <c r="X52" s="600"/>
      <c r="Y52" s="600"/>
      <c r="Z52" s="600"/>
      <c r="AA52" s="600"/>
      <c r="AB52" s="600"/>
      <c r="AC52" s="600"/>
    </row>
    <row r="53" spans="1:29" x14ac:dyDescent="0.35">
      <c r="A53" s="602"/>
      <c r="B53" s="600"/>
      <c r="C53" s="600"/>
      <c r="D53" s="600"/>
      <c r="E53" s="600"/>
      <c r="F53" s="600"/>
      <c r="G53" s="600"/>
      <c r="H53" s="600"/>
      <c r="I53" s="603"/>
      <c r="J53" s="603"/>
      <c r="K53" s="603"/>
      <c r="L53" s="603"/>
      <c r="M53" s="603"/>
      <c r="N53" s="600"/>
      <c r="O53" s="600"/>
      <c r="P53" s="600"/>
      <c r="Q53" s="600"/>
      <c r="R53" s="600"/>
      <c r="S53" s="600"/>
      <c r="T53" s="600"/>
      <c r="U53" s="600"/>
      <c r="V53" s="600"/>
      <c r="W53" s="600"/>
      <c r="X53" s="600"/>
      <c r="Y53" s="600"/>
      <c r="Z53" s="600"/>
      <c r="AA53" s="600"/>
      <c r="AB53" s="600"/>
      <c r="AC53" s="600"/>
    </row>
    <row r="54" spans="1:29" x14ac:dyDescent="0.35">
      <c r="A54" s="602"/>
      <c r="B54" s="600"/>
      <c r="C54" s="600"/>
      <c r="D54" s="600"/>
      <c r="E54" s="600"/>
      <c r="F54" s="600"/>
      <c r="G54" s="600"/>
      <c r="H54" s="600"/>
      <c r="I54" s="603"/>
      <c r="J54" s="603"/>
      <c r="K54" s="603"/>
      <c r="L54" s="603"/>
      <c r="M54" s="603"/>
      <c r="N54" s="600"/>
      <c r="O54" s="600"/>
      <c r="P54" s="600"/>
      <c r="Q54" s="600"/>
      <c r="R54" s="600"/>
      <c r="S54" s="600"/>
      <c r="T54" s="600"/>
      <c r="U54" s="600"/>
      <c r="V54" s="600"/>
      <c r="W54" s="600"/>
      <c r="X54" s="600"/>
      <c r="Y54" s="600"/>
      <c r="Z54" s="600"/>
      <c r="AA54" s="600"/>
      <c r="AB54" s="600"/>
      <c r="AC54" s="600"/>
    </row>
    <row r="55" spans="1:29" x14ac:dyDescent="0.35">
      <c r="A55" s="602"/>
      <c r="B55" s="600"/>
      <c r="C55" s="600"/>
      <c r="D55" s="600"/>
      <c r="E55" s="600"/>
      <c r="F55" s="600"/>
      <c r="G55" s="600"/>
      <c r="H55" s="600"/>
      <c r="I55" s="603"/>
      <c r="J55" s="603"/>
      <c r="K55" s="603"/>
      <c r="L55" s="603"/>
      <c r="M55" s="603"/>
      <c r="N55" s="600"/>
      <c r="O55" s="600"/>
      <c r="P55" s="600"/>
      <c r="Q55" s="600"/>
      <c r="R55" s="600"/>
      <c r="S55" s="600"/>
      <c r="T55" s="600"/>
      <c r="U55" s="600"/>
      <c r="V55" s="600"/>
      <c r="W55" s="600"/>
      <c r="X55" s="600"/>
      <c r="Y55" s="600"/>
      <c r="Z55" s="600"/>
      <c r="AA55" s="600"/>
      <c r="AB55" s="600"/>
      <c r="AC55" s="600"/>
    </row>
    <row r="56" spans="1:29" x14ac:dyDescent="0.35">
      <c r="A56" s="602"/>
      <c r="B56" s="600"/>
      <c r="C56" s="600"/>
      <c r="D56" s="600"/>
      <c r="E56" s="600"/>
      <c r="F56" s="600"/>
      <c r="G56" s="600"/>
      <c r="H56" s="600"/>
      <c r="I56" s="603"/>
      <c r="J56" s="603"/>
      <c r="K56" s="603"/>
      <c r="L56" s="603"/>
      <c r="M56" s="603"/>
      <c r="N56" s="600"/>
      <c r="O56" s="600"/>
      <c r="P56" s="600"/>
      <c r="Q56" s="600"/>
      <c r="R56" s="600"/>
      <c r="S56" s="600"/>
      <c r="T56" s="600"/>
      <c r="U56" s="600"/>
      <c r="V56" s="600"/>
      <c r="W56" s="600"/>
      <c r="X56" s="600"/>
      <c r="Y56" s="600"/>
      <c r="Z56" s="600"/>
      <c r="AA56" s="600"/>
      <c r="AB56" s="600"/>
      <c r="AC56" s="600"/>
    </row>
    <row r="57" spans="1:29" x14ac:dyDescent="0.35">
      <c r="A57" s="602"/>
      <c r="B57" s="600"/>
      <c r="C57" s="600"/>
      <c r="D57" s="600"/>
      <c r="E57" s="600"/>
      <c r="F57" s="600"/>
      <c r="G57" s="600"/>
      <c r="H57" s="600"/>
      <c r="I57" s="603"/>
      <c r="J57" s="603"/>
      <c r="K57" s="603"/>
      <c r="L57" s="603"/>
      <c r="M57" s="603"/>
      <c r="N57" s="600"/>
      <c r="O57" s="600"/>
      <c r="P57" s="600"/>
      <c r="Q57" s="600"/>
      <c r="R57" s="600"/>
      <c r="S57" s="600"/>
      <c r="T57" s="600"/>
      <c r="U57" s="600"/>
      <c r="V57" s="600"/>
      <c r="W57" s="600"/>
      <c r="X57" s="600"/>
      <c r="Y57" s="600"/>
      <c r="Z57" s="600"/>
      <c r="AA57" s="600"/>
      <c r="AB57" s="600"/>
      <c r="AC57" s="600"/>
    </row>
    <row r="58" spans="1:29" x14ac:dyDescent="0.35">
      <c r="A58" s="602"/>
      <c r="B58" s="600"/>
      <c r="C58" s="600"/>
      <c r="D58" s="600"/>
      <c r="E58" s="600"/>
      <c r="F58" s="600"/>
      <c r="G58" s="600"/>
      <c r="H58" s="600"/>
      <c r="I58" s="603"/>
      <c r="J58" s="603"/>
      <c r="K58" s="603"/>
      <c r="L58" s="603"/>
      <c r="M58" s="603"/>
      <c r="N58" s="600"/>
      <c r="O58" s="600"/>
      <c r="P58" s="600"/>
      <c r="Q58" s="600"/>
      <c r="R58" s="600"/>
      <c r="S58" s="600"/>
      <c r="T58" s="600"/>
      <c r="U58" s="600"/>
      <c r="V58" s="600"/>
      <c r="W58" s="600"/>
      <c r="X58" s="600"/>
      <c r="Y58" s="600"/>
      <c r="Z58" s="600"/>
      <c r="AA58" s="600"/>
      <c r="AB58" s="600"/>
      <c r="AC58" s="600"/>
    </row>
    <row r="59" spans="1:29" x14ac:dyDescent="0.35">
      <c r="A59" s="602"/>
      <c r="B59" s="600"/>
      <c r="C59" s="600"/>
      <c r="D59" s="600"/>
      <c r="E59" s="600"/>
      <c r="F59" s="600"/>
      <c r="G59" s="600"/>
      <c r="H59" s="600"/>
      <c r="I59" s="603"/>
      <c r="J59" s="603"/>
      <c r="K59" s="603"/>
      <c r="L59" s="603"/>
      <c r="M59" s="603"/>
      <c r="N59" s="600"/>
      <c r="O59" s="600"/>
      <c r="P59" s="600"/>
      <c r="Q59" s="600"/>
      <c r="R59" s="600"/>
      <c r="S59" s="600"/>
      <c r="T59" s="600"/>
      <c r="U59" s="600"/>
      <c r="V59" s="600"/>
      <c r="W59" s="600"/>
      <c r="X59" s="600"/>
      <c r="Y59" s="600"/>
      <c r="Z59" s="600"/>
      <c r="AA59" s="600"/>
      <c r="AB59" s="600"/>
      <c r="AC59" s="600"/>
    </row>
    <row r="60" spans="1:29" x14ac:dyDescent="0.35">
      <c r="A60" s="602"/>
      <c r="B60" s="600"/>
      <c r="C60" s="600"/>
      <c r="D60" s="600"/>
      <c r="E60" s="600"/>
      <c r="F60" s="600"/>
      <c r="G60" s="600"/>
      <c r="H60" s="600"/>
      <c r="I60" s="603"/>
      <c r="J60" s="603"/>
      <c r="K60" s="603"/>
      <c r="L60" s="603"/>
      <c r="M60" s="603"/>
      <c r="N60" s="600"/>
      <c r="O60" s="600"/>
      <c r="P60" s="600"/>
      <c r="Q60" s="600"/>
      <c r="R60" s="600"/>
      <c r="S60" s="600"/>
      <c r="T60" s="600"/>
      <c r="U60" s="600"/>
      <c r="V60" s="600"/>
      <c r="W60" s="600"/>
      <c r="X60" s="600"/>
      <c r="Y60" s="600"/>
      <c r="Z60" s="600"/>
      <c r="AA60" s="600"/>
      <c r="AB60" s="600"/>
      <c r="AC60" s="600"/>
    </row>
    <row r="61" spans="1:29" x14ac:dyDescent="0.35">
      <c r="A61" s="602"/>
      <c r="B61" s="600"/>
      <c r="C61" s="600"/>
      <c r="D61" s="600"/>
      <c r="E61" s="600"/>
      <c r="F61" s="600"/>
      <c r="G61" s="600"/>
      <c r="H61" s="600"/>
      <c r="I61" s="603"/>
      <c r="J61" s="603"/>
      <c r="K61" s="603"/>
      <c r="L61" s="603"/>
      <c r="M61" s="603"/>
      <c r="N61" s="600"/>
      <c r="O61" s="600"/>
      <c r="P61" s="600"/>
      <c r="Q61" s="600"/>
      <c r="R61" s="600"/>
      <c r="S61" s="600"/>
      <c r="T61" s="600"/>
      <c r="U61" s="600"/>
      <c r="V61" s="600"/>
      <c r="W61" s="600"/>
      <c r="X61" s="600"/>
      <c r="Y61" s="600"/>
      <c r="Z61" s="600"/>
      <c r="AA61" s="600"/>
      <c r="AB61" s="600"/>
      <c r="AC61" s="600"/>
    </row>
    <row r="62" spans="1:29" x14ac:dyDescent="0.35">
      <c r="A62" s="602"/>
      <c r="B62" s="600"/>
      <c r="C62" s="600"/>
      <c r="D62" s="600"/>
      <c r="E62" s="600"/>
      <c r="F62" s="600"/>
      <c r="G62" s="600"/>
      <c r="H62" s="600"/>
      <c r="I62" s="603"/>
      <c r="J62" s="603"/>
      <c r="K62" s="603"/>
      <c r="L62" s="603"/>
      <c r="M62" s="603"/>
      <c r="N62" s="600"/>
      <c r="O62" s="600"/>
      <c r="P62" s="600"/>
      <c r="Q62" s="600"/>
      <c r="R62" s="600"/>
      <c r="S62" s="600"/>
      <c r="T62" s="600"/>
      <c r="U62" s="600"/>
      <c r="V62" s="600"/>
      <c r="W62" s="600"/>
      <c r="X62" s="600"/>
      <c r="Y62" s="600"/>
      <c r="Z62" s="600"/>
      <c r="AA62" s="600"/>
      <c r="AB62" s="600"/>
      <c r="AC62" s="600"/>
    </row>
    <row r="63" spans="1:29" x14ac:dyDescent="0.35">
      <c r="A63" s="602"/>
      <c r="B63" s="600"/>
      <c r="C63" s="600"/>
      <c r="D63" s="600"/>
      <c r="E63" s="600"/>
      <c r="F63" s="600"/>
      <c r="G63" s="600"/>
      <c r="H63" s="600"/>
      <c r="I63" s="603"/>
      <c r="J63" s="603"/>
      <c r="K63" s="603"/>
      <c r="L63" s="603"/>
      <c r="M63" s="603"/>
      <c r="N63" s="600"/>
      <c r="O63" s="600"/>
      <c r="P63" s="600"/>
      <c r="Q63" s="600"/>
      <c r="R63" s="600"/>
      <c r="S63" s="600"/>
      <c r="T63" s="600"/>
      <c r="U63" s="600"/>
      <c r="V63" s="600"/>
      <c r="W63" s="600"/>
      <c r="X63" s="600"/>
      <c r="Y63" s="600"/>
      <c r="Z63" s="600"/>
      <c r="AA63" s="600"/>
      <c r="AB63" s="600"/>
      <c r="AC63" s="600"/>
    </row>
    <row r="64" spans="1:29" x14ac:dyDescent="0.35">
      <c r="A64" s="602"/>
      <c r="B64" s="600"/>
      <c r="C64" s="600"/>
      <c r="D64" s="600"/>
      <c r="E64" s="600"/>
      <c r="F64" s="600"/>
      <c r="G64" s="600"/>
      <c r="H64" s="600"/>
      <c r="I64" s="603"/>
      <c r="J64" s="603"/>
      <c r="K64" s="603"/>
      <c r="L64" s="603"/>
      <c r="M64" s="603"/>
      <c r="N64" s="600"/>
      <c r="O64" s="600"/>
      <c r="P64" s="600"/>
      <c r="Q64" s="600"/>
      <c r="R64" s="600"/>
      <c r="S64" s="600"/>
      <c r="T64" s="600"/>
      <c r="U64" s="600"/>
      <c r="V64" s="600"/>
      <c r="W64" s="600"/>
      <c r="X64" s="600"/>
      <c r="Y64" s="600"/>
      <c r="Z64" s="600"/>
      <c r="AA64" s="600"/>
      <c r="AB64" s="600"/>
      <c r="AC64" s="600"/>
    </row>
    <row r="65" spans="1:29" x14ac:dyDescent="0.35">
      <c r="A65" s="602"/>
      <c r="B65" s="600"/>
      <c r="C65" s="600"/>
      <c r="D65" s="600"/>
      <c r="E65" s="600"/>
      <c r="F65" s="600"/>
      <c r="G65" s="600"/>
      <c r="H65" s="600"/>
      <c r="I65" s="603"/>
      <c r="J65" s="603"/>
      <c r="K65" s="603"/>
      <c r="L65" s="603"/>
      <c r="M65" s="603"/>
      <c r="N65" s="600"/>
      <c r="O65" s="600"/>
      <c r="P65" s="600"/>
      <c r="Q65" s="600"/>
      <c r="R65" s="600"/>
      <c r="S65" s="600"/>
      <c r="T65" s="600"/>
      <c r="U65" s="600"/>
      <c r="V65" s="600"/>
      <c r="W65" s="600"/>
      <c r="X65" s="600"/>
      <c r="Y65" s="600"/>
      <c r="Z65" s="600"/>
      <c r="AA65" s="600"/>
      <c r="AB65" s="600"/>
      <c r="AC65" s="600"/>
    </row>
    <row r="66" spans="1:29" x14ac:dyDescent="0.35">
      <c r="A66" s="602"/>
      <c r="B66" s="600"/>
      <c r="C66" s="600"/>
      <c r="D66" s="600"/>
      <c r="E66" s="600"/>
      <c r="F66" s="600"/>
      <c r="G66" s="600"/>
      <c r="H66" s="600"/>
      <c r="I66" s="600"/>
      <c r="J66" s="600"/>
      <c r="K66" s="600"/>
      <c r="L66" s="600"/>
      <c r="M66" s="601"/>
      <c r="N66" s="600"/>
      <c r="O66" s="600"/>
      <c r="P66" s="600"/>
      <c r="Q66" s="600"/>
      <c r="R66" s="600"/>
      <c r="S66" s="600"/>
      <c r="T66" s="600"/>
      <c r="U66" s="600"/>
      <c r="V66" s="600"/>
      <c r="W66" s="600"/>
      <c r="X66" s="600"/>
      <c r="Y66" s="600"/>
      <c r="Z66" s="600"/>
      <c r="AA66" s="600"/>
      <c r="AB66" s="600"/>
      <c r="AC66" s="600"/>
    </row>
    <row r="67" spans="1:29" x14ac:dyDescent="0.35">
      <c r="A67" s="602"/>
      <c r="B67" s="600"/>
      <c r="C67" s="600"/>
      <c r="D67" s="600"/>
      <c r="E67" s="600"/>
      <c r="F67" s="600"/>
      <c r="G67" s="600"/>
      <c r="H67" s="600"/>
      <c r="I67" s="600"/>
      <c r="J67" s="600"/>
      <c r="K67" s="600"/>
      <c r="L67" s="600"/>
      <c r="M67" s="601"/>
      <c r="N67" s="600"/>
      <c r="O67" s="600"/>
      <c r="P67" s="600"/>
      <c r="Q67" s="600"/>
      <c r="R67" s="600"/>
      <c r="S67" s="600"/>
      <c r="T67" s="600"/>
      <c r="U67" s="600"/>
      <c r="V67" s="600"/>
      <c r="W67" s="600"/>
      <c r="X67" s="600"/>
      <c r="Y67" s="600"/>
      <c r="Z67" s="600"/>
      <c r="AA67" s="600"/>
      <c r="AB67" s="600"/>
      <c r="AC67" s="600"/>
    </row>
    <row r="68" spans="1:29" x14ac:dyDescent="0.35">
      <c r="A68" s="602"/>
      <c r="B68" s="600"/>
      <c r="C68" s="600"/>
      <c r="D68" s="600"/>
      <c r="E68" s="600"/>
      <c r="F68" s="600"/>
      <c r="G68" s="600"/>
      <c r="H68" s="600"/>
      <c r="I68" s="600"/>
      <c r="J68" s="600"/>
      <c r="K68" s="600"/>
      <c r="L68" s="600"/>
      <c r="M68" s="601"/>
      <c r="N68" s="600"/>
      <c r="O68" s="600"/>
      <c r="P68" s="600"/>
      <c r="Q68" s="600"/>
      <c r="R68" s="600"/>
      <c r="S68" s="600"/>
      <c r="T68" s="600"/>
      <c r="U68" s="600"/>
      <c r="V68" s="600"/>
      <c r="W68" s="600"/>
      <c r="X68" s="600"/>
      <c r="Y68" s="600"/>
      <c r="Z68" s="600"/>
      <c r="AA68" s="600"/>
      <c r="AB68" s="600"/>
      <c r="AC68" s="600"/>
    </row>
    <row r="69" spans="1:29" x14ac:dyDescent="0.35">
      <c r="A69" s="602"/>
      <c r="B69" s="600"/>
      <c r="C69" s="600"/>
      <c r="D69" s="600"/>
      <c r="E69" s="600"/>
      <c r="F69" s="600"/>
      <c r="G69" s="600"/>
      <c r="H69" s="600"/>
      <c r="I69" s="600"/>
      <c r="J69" s="600"/>
      <c r="K69" s="600"/>
      <c r="L69" s="600"/>
      <c r="M69" s="601"/>
      <c r="N69" s="600"/>
      <c r="O69" s="600"/>
      <c r="P69" s="600"/>
      <c r="Q69" s="600"/>
      <c r="R69" s="600"/>
      <c r="S69" s="600"/>
      <c r="T69" s="600"/>
      <c r="U69" s="600"/>
      <c r="V69" s="600"/>
      <c r="W69" s="600"/>
      <c r="X69" s="600"/>
      <c r="Y69" s="600"/>
      <c r="Z69" s="600"/>
      <c r="AA69" s="600"/>
      <c r="AB69" s="600"/>
      <c r="AC69" s="600"/>
    </row>
    <row r="70" spans="1:29" x14ac:dyDescent="0.35">
      <c r="A70" s="602"/>
      <c r="B70" s="600"/>
      <c r="C70" s="600"/>
      <c r="D70" s="600"/>
      <c r="E70" s="600"/>
      <c r="F70" s="600"/>
      <c r="G70" s="600"/>
      <c r="H70" s="600"/>
      <c r="I70" s="600"/>
      <c r="J70" s="600"/>
      <c r="K70" s="600"/>
      <c r="L70" s="600"/>
      <c r="M70" s="601"/>
      <c r="N70" s="600"/>
      <c r="O70" s="600"/>
      <c r="P70" s="600"/>
      <c r="Q70" s="600"/>
      <c r="R70" s="600"/>
      <c r="S70" s="600"/>
      <c r="T70" s="600"/>
      <c r="U70" s="600"/>
      <c r="V70" s="600"/>
      <c r="W70" s="600"/>
      <c r="X70" s="600"/>
      <c r="Y70" s="600"/>
      <c r="Z70" s="600"/>
      <c r="AA70" s="600"/>
      <c r="AB70" s="600"/>
      <c r="AC70" s="600"/>
    </row>
    <row r="71" spans="1:29" x14ac:dyDescent="0.35">
      <c r="A71" s="602"/>
      <c r="B71" s="600"/>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c r="AC71" s="600"/>
    </row>
    <row r="72" spans="1:29" x14ac:dyDescent="0.35">
      <c r="A72" s="602"/>
      <c r="B72" s="600"/>
      <c r="C72" s="600"/>
      <c r="D72" s="600"/>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c r="AC72" s="600"/>
    </row>
    <row r="73" spans="1:29" x14ac:dyDescent="0.35">
      <c r="A73" s="602"/>
      <c r="B73" s="600"/>
      <c r="C73" s="600"/>
      <c r="D73" s="600"/>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row>
    <row r="74" spans="1:29" x14ac:dyDescent="0.35">
      <c r="A74" s="602"/>
      <c r="B74" s="600"/>
      <c r="C74" s="600"/>
      <c r="D74" s="600"/>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c r="AC74" s="600"/>
    </row>
    <row r="75" spans="1:29" x14ac:dyDescent="0.35">
      <c r="A75" s="602"/>
      <c r="B75" s="600"/>
      <c r="C75" s="600"/>
      <c r="D75" s="600"/>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c r="AC75" s="600"/>
    </row>
    <row r="76" spans="1:29" x14ac:dyDescent="0.35">
      <c r="A76" s="602"/>
      <c r="B76" s="600"/>
      <c r="C76" s="600"/>
      <c r="D76" s="600"/>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row>
    <row r="77" spans="1:29" x14ac:dyDescent="0.35">
      <c r="A77" s="602"/>
      <c r="B77" s="600"/>
      <c r="C77" s="600"/>
      <c r="D77" s="600"/>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row>
    <row r="78" spans="1:29" x14ac:dyDescent="0.35">
      <c r="A78" s="602"/>
      <c r="B78" s="600"/>
      <c r="C78" s="600"/>
      <c r="D78" s="600"/>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c r="AC78" s="600"/>
    </row>
    <row r="79" spans="1:29" x14ac:dyDescent="0.35">
      <c r="A79" s="602"/>
      <c r="B79" s="600"/>
      <c r="C79" s="600"/>
      <c r="D79" s="600"/>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c r="AC79" s="600"/>
    </row>
    <row r="80" spans="1:29" x14ac:dyDescent="0.35">
      <c r="A80" s="602"/>
      <c r="B80" s="600"/>
      <c r="C80" s="600"/>
      <c r="D80" s="600"/>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row>
    <row r="81" spans="1:29" x14ac:dyDescent="0.35">
      <c r="A81" s="602"/>
      <c r="B81" s="600"/>
      <c r="C81" s="600"/>
      <c r="D81" s="600"/>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row>
    <row r="82" spans="1:29" x14ac:dyDescent="0.35">
      <c r="A82" s="602"/>
      <c r="B82" s="600"/>
      <c r="C82" s="600"/>
      <c r="D82" s="600"/>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c r="AC82" s="600"/>
    </row>
    <row r="83" spans="1:29" x14ac:dyDescent="0.35">
      <c r="A83" s="602"/>
      <c r="B83" s="600"/>
      <c r="C83" s="600"/>
      <c r="D83" s="600"/>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c r="AC83" s="600"/>
    </row>
    <row r="84" spans="1:29" x14ac:dyDescent="0.35">
      <c r="A84" s="602"/>
      <c r="B84" s="600"/>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600"/>
    </row>
    <row r="85" spans="1:29" x14ac:dyDescent="0.35">
      <c r="A85" s="602"/>
      <c r="B85" s="600"/>
      <c r="C85" s="600"/>
      <c r="D85" s="600"/>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row>
    <row r="86" spans="1:29" x14ac:dyDescent="0.35">
      <c r="A86" s="602"/>
      <c r="B86" s="600"/>
      <c r="C86" s="600"/>
      <c r="D86" s="600"/>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c r="AC86" s="600"/>
    </row>
    <row r="87" spans="1:29" x14ac:dyDescent="0.35">
      <c r="A87" s="602"/>
      <c r="B87" s="600"/>
      <c r="C87" s="600"/>
      <c r="D87" s="600"/>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c r="AC87" s="600"/>
    </row>
    <row r="88" spans="1:29" x14ac:dyDescent="0.35">
      <c r="A88" s="602"/>
      <c r="B88" s="600"/>
      <c r="C88" s="600"/>
      <c r="D88" s="600"/>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row>
    <row r="89" spans="1:29" x14ac:dyDescent="0.35">
      <c r="A89" s="602"/>
      <c r="B89" s="600"/>
      <c r="C89" s="600"/>
      <c r="D89" s="600"/>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c r="AC89" s="600"/>
    </row>
    <row r="90" spans="1:29" x14ac:dyDescent="0.35">
      <c r="A90" s="602"/>
      <c r="B90" s="600"/>
      <c r="C90" s="600"/>
      <c r="D90" s="600"/>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c r="AC90" s="600"/>
    </row>
    <row r="91" spans="1:29" x14ac:dyDescent="0.35">
      <c r="A91" s="602"/>
      <c r="B91" s="600"/>
      <c r="C91" s="600"/>
      <c r="D91" s="600"/>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c r="AC91" s="600"/>
    </row>
    <row r="92" spans="1:29" x14ac:dyDescent="0.35">
      <c r="A92" s="602"/>
      <c r="B92" s="600"/>
      <c r="C92" s="600"/>
      <c r="D92" s="600"/>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c r="AC92" s="600"/>
    </row>
    <row r="93" spans="1:29" x14ac:dyDescent="0.35">
      <c r="A93" s="602"/>
      <c r="B93" s="600"/>
      <c r="C93" s="600"/>
      <c r="D93" s="600"/>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c r="AC93" s="600"/>
    </row>
    <row r="94" spans="1:29" x14ac:dyDescent="0.35">
      <c r="A94" s="602"/>
      <c r="B94" s="600"/>
      <c r="C94" s="600"/>
      <c r="D94" s="600"/>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c r="AC94" s="600"/>
    </row>
    <row r="95" spans="1:29" x14ac:dyDescent="0.35">
      <c r="A95" s="602"/>
      <c r="B95" s="600"/>
      <c r="C95" s="600"/>
      <c r="D95" s="600"/>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c r="AC95" s="600"/>
    </row>
    <row r="96" spans="1:29" x14ac:dyDescent="0.35">
      <c r="A96" s="602"/>
      <c r="B96" s="600"/>
      <c r="C96" s="600"/>
      <c r="D96" s="600"/>
      <c r="E96" s="600"/>
      <c r="F96" s="600"/>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row>
    <row r="97" spans="1:29" x14ac:dyDescent="0.35">
      <c r="A97" s="602"/>
      <c r="B97" s="600"/>
      <c r="C97" s="600"/>
      <c r="D97" s="600"/>
      <c r="E97" s="600"/>
      <c r="F97" s="600"/>
      <c r="G97" s="600"/>
      <c r="H97" s="600"/>
      <c r="I97" s="600"/>
      <c r="J97" s="600"/>
      <c r="K97" s="600"/>
      <c r="L97" s="600"/>
      <c r="M97" s="600"/>
      <c r="N97" s="600"/>
      <c r="O97" s="600"/>
      <c r="P97" s="600"/>
      <c r="Q97" s="600"/>
      <c r="R97" s="600"/>
      <c r="S97" s="600"/>
      <c r="T97" s="600"/>
      <c r="U97" s="600"/>
      <c r="V97" s="600"/>
      <c r="W97" s="600"/>
      <c r="X97" s="600"/>
      <c r="Y97" s="600"/>
      <c r="Z97" s="600"/>
      <c r="AA97" s="600"/>
      <c r="AB97" s="600"/>
      <c r="AC97" s="600"/>
    </row>
    <row r="98" spans="1:29" x14ac:dyDescent="0.35">
      <c r="A98" s="602"/>
      <c r="B98" s="600"/>
      <c r="C98" s="600"/>
      <c r="D98" s="600"/>
      <c r="E98" s="600"/>
      <c r="F98" s="600"/>
      <c r="G98" s="600"/>
      <c r="H98" s="600"/>
      <c r="I98" s="600"/>
      <c r="J98" s="600"/>
      <c r="K98" s="600"/>
      <c r="L98" s="600"/>
      <c r="M98" s="600"/>
      <c r="N98" s="600"/>
      <c r="O98" s="600"/>
      <c r="P98" s="600"/>
      <c r="Q98" s="600"/>
      <c r="R98" s="600"/>
      <c r="S98" s="600"/>
      <c r="T98" s="600"/>
      <c r="U98" s="600"/>
      <c r="V98" s="600"/>
      <c r="W98" s="600"/>
      <c r="X98" s="600"/>
      <c r="Y98" s="600"/>
      <c r="Z98" s="600"/>
      <c r="AA98" s="600"/>
      <c r="AB98" s="600"/>
      <c r="AC98" s="600"/>
    </row>
    <row r="99" spans="1:29" x14ac:dyDescent="0.35">
      <c r="A99" s="602"/>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row>
    <row r="100" spans="1:29" x14ac:dyDescent="0.35">
      <c r="A100" s="602"/>
      <c r="B100" s="600"/>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row>
    <row r="101" spans="1:29" x14ac:dyDescent="0.35">
      <c r="A101" s="602"/>
      <c r="B101" s="600"/>
      <c r="C101" s="600"/>
      <c r="D101" s="600"/>
      <c r="E101" s="600"/>
      <c r="F101" s="600"/>
      <c r="G101" s="600"/>
      <c r="H101" s="600"/>
      <c r="I101" s="600"/>
      <c r="J101" s="600"/>
      <c r="K101" s="600"/>
      <c r="L101" s="600"/>
      <c r="M101" s="600"/>
      <c r="N101" s="600"/>
      <c r="O101" s="600"/>
      <c r="P101" s="600"/>
      <c r="Q101" s="600"/>
      <c r="R101" s="600"/>
      <c r="S101" s="600"/>
      <c r="T101" s="600"/>
      <c r="U101" s="600"/>
      <c r="V101" s="600"/>
      <c r="W101" s="600"/>
      <c r="X101" s="600"/>
      <c r="Y101" s="600"/>
      <c r="Z101" s="600"/>
      <c r="AA101" s="600"/>
      <c r="AB101" s="600"/>
      <c r="AC101" s="600"/>
    </row>
    <row r="102" spans="1:29" x14ac:dyDescent="0.35">
      <c r="A102" s="602"/>
      <c r="B102" s="600"/>
      <c r="C102" s="600"/>
      <c r="D102" s="600"/>
      <c r="E102" s="600"/>
      <c r="F102" s="600"/>
      <c r="G102" s="600"/>
      <c r="H102" s="600"/>
      <c r="I102" s="600"/>
      <c r="J102" s="600"/>
      <c r="K102" s="600"/>
      <c r="L102" s="600"/>
      <c r="M102" s="600"/>
      <c r="N102" s="600"/>
      <c r="O102" s="600"/>
      <c r="P102" s="600"/>
      <c r="Q102" s="600"/>
      <c r="R102" s="600"/>
      <c r="S102" s="600"/>
      <c r="T102" s="600"/>
      <c r="U102" s="600"/>
      <c r="V102" s="600"/>
      <c r="W102" s="600"/>
      <c r="X102" s="600"/>
      <c r="Y102" s="600"/>
      <c r="Z102" s="600"/>
      <c r="AA102" s="600"/>
      <c r="AB102" s="600"/>
      <c r="AC102" s="600"/>
    </row>
    <row r="103" spans="1:29" x14ac:dyDescent="0.35">
      <c r="A103" s="602"/>
      <c r="B103" s="600"/>
      <c r="C103" s="600"/>
      <c r="D103" s="600"/>
      <c r="E103" s="600"/>
      <c r="F103" s="600"/>
      <c r="G103" s="600"/>
      <c r="H103" s="600"/>
      <c r="I103" s="600"/>
      <c r="J103" s="600"/>
      <c r="K103" s="600"/>
      <c r="L103" s="600"/>
      <c r="M103" s="600"/>
      <c r="N103" s="600"/>
      <c r="O103" s="600"/>
      <c r="P103" s="600"/>
      <c r="Q103" s="600"/>
      <c r="R103" s="600"/>
      <c r="S103" s="600"/>
      <c r="T103" s="600"/>
      <c r="U103" s="600"/>
      <c r="V103" s="600"/>
      <c r="W103" s="600"/>
      <c r="X103" s="600"/>
      <c r="Y103" s="600"/>
      <c r="Z103" s="600"/>
      <c r="AA103" s="600"/>
      <c r="AB103" s="600"/>
      <c r="AC103" s="600"/>
    </row>
    <row r="104" spans="1:29" x14ac:dyDescent="0.35">
      <c r="A104" s="602"/>
      <c r="B104" s="600"/>
      <c r="C104" s="600"/>
      <c r="D104" s="600"/>
      <c r="E104" s="600"/>
      <c r="F104" s="600"/>
      <c r="G104" s="600"/>
      <c r="H104" s="600"/>
      <c r="I104" s="600"/>
      <c r="J104" s="600"/>
      <c r="K104" s="600"/>
      <c r="L104" s="600"/>
      <c r="M104" s="600"/>
      <c r="N104" s="600"/>
      <c r="O104" s="600"/>
      <c r="P104" s="600"/>
      <c r="Q104" s="600"/>
      <c r="R104" s="600"/>
      <c r="S104" s="600"/>
      <c r="T104" s="600"/>
      <c r="U104" s="600"/>
      <c r="V104" s="600"/>
      <c r="W104" s="600"/>
      <c r="X104" s="600"/>
      <c r="Y104" s="600"/>
      <c r="Z104" s="600"/>
      <c r="AA104" s="600"/>
      <c r="AB104" s="600"/>
      <c r="AC104" s="600"/>
    </row>
    <row r="105" spans="1:29" x14ac:dyDescent="0.35">
      <c r="A105" s="602"/>
      <c r="B105" s="600"/>
      <c r="C105" s="600"/>
      <c r="D105" s="600"/>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c r="AA105" s="600"/>
      <c r="AB105" s="600"/>
      <c r="AC105" s="600"/>
    </row>
    <row r="106" spans="1:29" x14ac:dyDescent="0.35">
      <c r="A106" s="602"/>
      <c r="B106" s="600"/>
      <c r="C106" s="600"/>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row>
    <row r="107" spans="1:29" x14ac:dyDescent="0.35">
      <c r="A107" s="602"/>
      <c r="B107" s="600"/>
      <c r="C107" s="600"/>
      <c r="D107" s="600"/>
      <c r="E107" s="600"/>
      <c r="F107" s="600"/>
      <c r="G107" s="600"/>
      <c r="H107" s="600"/>
      <c r="I107" s="600"/>
      <c r="J107" s="600"/>
      <c r="K107" s="600"/>
      <c r="L107" s="600"/>
      <c r="M107" s="600"/>
      <c r="N107" s="600"/>
      <c r="O107" s="600"/>
      <c r="P107" s="600"/>
      <c r="Q107" s="600"/>
      <c r="R107" s="600"/>
      <c r="S107" s="600"/>
      <c r="T107" s="600"/>
      <c r="U107" s="600"/>
      <c r="V107" s="600"/>
      <c r="W107" s="600"/>
      <c r="X107" s="600"/>
      <c r="Y107" s="600"/>
      <c r="Z107" s="600"/>
      <c r="AA107" s="600"/>
      <c r="AB107" s="600"/>
      <c r="AC107" s="600"/>
    </row>
    <row r="108" spans="1:29" x14ac:dyDescent="0.35">
      <c r="A108" s="602"/>
      <c r="B108" s="600"/>
      <c r="C108" s="600"/>
      <c r="D108" s="600"/>
      <c r="E108" s="600"/>
      <c r="F108" s="600"/>
      <c r="G108" s="600"/>
      <c r="H108" s="600"/>
      <c r="I108" s="600"/>
      <c r="J108" s="600"/>
      <c r="K108" s="600"/>
      <c r="L108" s="600"/>
      <c r="M108" s="600"/>
      <c r="N108" s="600"/>
      <c r="O108" s="600"/>
      <c r="P108" s="600"/>
      <c r="Q108" s="600"/>
      <c r="R108" s="600"/>
      <c r="S108" s="600"/>
      <c r="T108" s="600"/>
      <c r="U108" s="600"/>
      <c r="V108" s="600"/>
      <c r="W108" s="600"/>
      <c r="X108" s="600"/>
      <c r="Y108" s="600"/>
      <c r="Z108" s="600"/>
      <c r="AA108" s="600"/>
      <c r="AB108" s="600"/>
      <c r="AC108" s="600"/>
    </row>
    <row r="109" spans="1:29" x14ac:dyDescent="0.35">
      <c r="A109" s="602"/>
      <c r="B109" s="600"/>
      <c r="C109" s="600"/>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row>
    <row r="110" spans="1:29" x14ac:dyDescent="0.35">
      <c r="A110" s="602"/>
      <c r="B110" s="600"/>
      <c r="C110" s="600"/>
      <c r="D110" s="600"/>
      <c r="E110" s="600"/>
      <c r="F110" s="600"/>
      <c r="G110" s="600"/>
      <c r="H110" s="600"/>
      <c r="I110" s="600"/>
      <c r="J110" s="600"/>
      <c r="K110" s="600"/>
      <c r="L110" s="600"/>
      <c r="M110" s="600"/>
      <c r="N110" s="600"/>
      <c r="O110" s="600"/>
      <c r="P110" s="600"/>
      <c r="Q110" s="600"/>
      <c r="R110" s="600"/>
      <c r="S110" s="600"/>
      <c r="T110" s="600"/>
      <c r="U110" s="600"/>
      <c r="V110" s="600"/>
      <c r="W110" s="600"/>
      <c r="X110" s="600"/>
      <c r="Y110" s="600"/>
      <c r="Z110" s="600"/>
      <c r="AA110" s="600"/>
      <c r="AB110" s="600"/>
      <c r="AC110" s="600"/>
    </row>
    <row r="111" spans="1:29" x14ac:dyDescent="0.35">
      <c r="A111" s="602"/>
      <c r="B111" s="600"/>
      <c r="C111" s="600"/>
      <c r="D111" s="600"/>
      <c r="E111" s="600"/>
      <c r="F111" s="600"/>
      <c r="G111" s="600"/>
      <c r="H111" s="600"/>
      <c r="I111" s="600"/>
      <c r="J111" s="600"/>
      <c r="K111" s="600"/>
      <c r="L111" s="600"/>
      <c r="M111" s="600"/>
      <c r="N111" s="600"/>
      <c r="O111" s="600"/>
      <c r="P111" s="600"/>
      <c r="Q111" s="600"/>
      <c r="R111" s="600"/>
      <c r="S111" s="600"/>
      <c r="T111" s="600"/>
      <c r="U111" s="600"/>
      <c r="V111" s="600"/>
      <c r="W111" s="600"/>
      <c r="X111" s="600"/>
      <c r="Y111" s="600"/>
      <c r="Z111" s="600"/>
      <c r="AA111" s="600"/>
      <c r="AB111" s="600"/>
      <c r="AC111" s="600"/>
    </row>
    <row r="112" spans="1:29" x14ac:dyDescent="0.35">
      <c r="A112" s="602"/>
      <c r="B112" s="600"/>
      <c r="C112" s="600"/>
      <c r="D112" s="600"/>
      <c r="E112" s="600"/>
      <c r="F112" s="600"/>
      <c r="G112" s="600"/>
      <c r="H112" s="600"/>
      <c r="I112" s="600"/>
      <c r="J112" s="600"/>
      <c r="K112" s="600"/>
      <c r="L112" s="600"/>
      <c r="M112" s="600"/>
      <c r="N112" s="600"/>
      <c r="O112" s="600"/>
      <c r="P112" s="600"/>
      <c r="Q112" s="600"/>
      <c r="R112" s="600"/>
      <c r="S112" s="600"/>
      <c r="T112" s="600"/>
      <c r="U112" s="600"/>
      <c r="V112" s="600"/>
      <c r="W112" s="600"/>
      <c r="X112" s="600"/>
      <c r="Y112" s="600"/>
      <c r="Z112" s="600"/>
      <c r="AA112" s="600"/>
      <c r="AB112" s="600"/>
      <c r="AC112" s="600"/>
    </row>
    <row r="113" spans="1:29" x14ac:dyDescent="0.35">
      <c r="A113" s="602"/>
      <c r="B113" s="600"/>
      <c r="C113" s="600"/>
      <c r="D113" s="600"/>
      <c r="E113" s="600"/>
      <c r="F113" s="600"/>
      <c r="G113" s="600"/>
      <c r="H113" s="600"/>
      <c r="I113" s="600"/>
      <c r="J113" s="600"/>
      <c r="K113" s="600"/>
      <c r="L113" s="600"/>
      <c r="M113" s="600"/>
      <c r="N113" s="600"/>
      <c r="O113" s="600"/>
      <c r="P113" s="600"/>
      <c r="Q113" s="600"/>
      <c r="R113" s="600"/>
      <c r="S113" s="600"/>
      <c r="T113" s="600"/>
      <c r="U113" s="600"/>
      <c r="V113" s="600"/>
      <c r="W113" s="600"/>
      <c r="X113" s="600"/>
      <c r="Y113" s="600"/>
      <c r="Z113" s="600"/>
      <c r="AA113" s="600"/>
      <c r="AB113" s="600"/>
      <c r="AC113" s="600"/>
    </row>
    <row r="114" spans="1:29" x14ac:dyDescent="0.35">
      <c r="A114" s="602"/>
      <c r="B114" s="600"/>
      <c r="C114" s="600"/>
      <c r="D114" s="600"/>
      <c r="E114" s="600"/>
      <c r="F114" s="600"/>
      <c r="G114" s="600"/>
      <c r="H114" s="600"/>
      <c r="I114" s="600"/>
      <c r="J114" s="600"/>
      <c r="K114" s="600"/>
      <c r="L114" s="600"/>
      <c r="M114" s="600"/>
      <c r="N114" s="600"/>
      <c r="O114" s="600"/>
      <c r="P114" s="600"/>
      <c r="Q114" s="600"/>
      <c r="R114" s="600"/>
      <c r="S114" s="600"/>
      <c r="T114" s="600"/>
      <c r="U114" s="600"/>
      <c r="V114" s="600"/>
      <c r="W114" s="600"/>
      <c r="X114" s="600"/>
      <c r="Y114" s="600"/>
      <c r="Z114" s="600"/>
      <c r="AA114" s="600"/>
      <c r="AB114" s="600"/>
      <c r="AC114" s="600"/>
    </row>
    <row r="115" spans="1:29" x14ac:dyDescent="0.35">
      <c r="A115" s="602"/>
      <c r="B115" s="600"/>
      <c r="C115" s="600"/>
      <c r="D115" s="600"/>
      <c r="E115" s="600"/>
      <c r="F115" s="600"/>
      <c r="G115" s="600"/>
      <c r="H115" s="600"/>
      <c r="I115" s="600"/>
      <c r="J115" s="600"/>
      <c r="K115" s="600"/>
      <c r="L115" s="600"/>
      <c r="M115" s="600"/>
      <c r="N115" s="600"/>
      <c r="O115" s="600"/>
      <c r="P115" s="600"/>
      <c r="Q115" s="600"/>
      <c r="R115" s="600"/>
      <c r="S115" s="600"/>
      <c r="T115" s="600"/>
      <c r="U115" s="600"/>
      <c r="V115" s="600"/>
      <c r="W115" s="600"/>
      <c r="X115" s="600"/>
      <c r="Y115" s="600"/>
      <c r="Z115" s="600"/>
      <c r="AA115" s="600"/>
      <c r="AB115" s="600"/>
      <c r="AC115" s="600"/>
    </row>
    <row r="116" spans="1:29" x14ac:dyDescent="0.35">
      <c r="A116" s="602"/>
      <c r="B116" s="600"/>
      <c r="C116" s="600"/>
      <c r="D116" s="600"/>
      <c r="E116" s="600"/>
      <c r="F116" s="600"/>
      <c r="G116" s="600"/>
      <c r="H116" s="600"/>
      <c r="I116" s="600"/>
      <c r="J116" s="600"/>
      <c r="K116" s="600"/>
      <c r="L116" s="600"/>
      <c r="M116" s="600"/>
      <c r="N116" s="600"/>
      <c r="O116" s="600"/>
      <c r="P116" s="600"/>
      <c r="Q116" s="600"/>
      <c r="R116" s="600"/>
      <c r="S116" s="600"/>
      <c r="T116" s="600"/>
      <c r="U116" s="600"/>
      <c r="V116" s="600"/>
      <c r="W116" s="600"/>
      <c r="X116" s="600"/>
      <c r="Y116" s="600"/>
      <c r="Z116" s="600"/>
      <c r="AA116" s="600"/>
      <c r="AB116" s="600"/>
      <c r="AC116" s="600"/>
    </row>
    <row r="117" spans="1:29" x14ac:dyDescent="0.35">
      <c r="A117" s="602"/>
      <c r="B117" s="600"/>
      <c r="C117" s="600"/>
      <c r="D117" s="600"/>
      <c r="E117" s="600"/>
      <c r="F117" s="600"/>
      <c r="G117" s="600"/>
      <c r="H117" s="600"/>
      <c r="I117" s="600"/>
      <c r="J117" s="600"/>
      <c r="K117" s="600"/>
      <c r="L117" s="600"/>
      <c r="M117" s="600"/>
      <c r="N117" s="600"/>
      <c r="O117" s="600"/>
      <c r="P117" s="600"/>
      <c r="Q117" s="600"/>
      <c r="R117" s="600"/>
      <c r="S117" s="600"/>
      <c r="T117" s="600"/>
      <c r="U117" s="600"/>
      <c r="V117" s="600"/>
      <c r="W117" s="600"/>
      <c r="X117" s="600"/>
      <c r="Y117" s="600"/>
      <c r="Z117" s="600"/>
      <c r="AA117" s="600"/>
      <c r="AB117" s="600"/>
      <c r="AC117" s="600"/>
    </row>
    <row r="118" spans="1:29" x14ac:dyDescent="0.35">
      <c r="A118" s="602"/>
      <c r="B118" s="600"/>
      <c r="C118" s="600"/>
      <c r="D118" s="600"/>
      <c r="E118" s="600"/>
      <c r="F118" s="600"/>
      <c r="G118" s="600"/>
      <c r="H118" s="600"/>
      <c r="I118" s="600"/>
      <c r="J118" s="600"/>
      <c r="K118" s="600"/>
      <c r="L118" s="600"/>
      <c r="M118" s="600"/>
      <c r="N118" s="600"/>
      <c r="O118" s="600"/>
      <c r="P118" s="600"/>
      <c r="Q118" s="600"/>
      <c r="R118" s="600"/>
      <c r="S118" s="600"/>
      <c r="T118" s="600"/>
      <c r="U118" s="600"/>
      <c r="V118" s="600"/>
      <c r="W118" s="600"/>
      <c r="X118" s="600"/>
      <c r="Y118" s="600"/>
      <c r="Z118" s="600"/>
      <c r="AA118" s="600"/>
      <c r="AB118" s="600"/>
      <c r="AC118" s="600"/>
    </row>
    <row r="119" spans="1:29" x14ac:dyDescent="0.35">
      <c r="A119" s="602"/>
      <c r="B119" s="600"/>
      <c r="C119" s="600"/>
      <c r="D119" s="600"/>
      <c r="E119" s="600"/>
      <c r="F119" s="600"/>
      <c r="G119" s="600"/>
      <c r="H119" s="600"/>
      <c r="I119" s="600"/>
      <c r="J119" s="600"/>
      <c r="K119" s="600"/>
      <c r="L119" s="600"/>
      <c r="M119" s="600"/>
      <c r="N119" s="600"/>
      <c r="O119" s="600"/>
      <c r="P119" s="600"/>
      <c r="Q119" s="600"/>
      <c r="R119" s="600"/>
      <c r="S119" s="600"/>
      <c r="T119" s="600"/>
      <c r="U119" s="600"/>
      <c r="V119" s="600"/>
      <c r="W119" s="600"/>
      <c r="X119" s="600"/>
      <c r="Y119" s="600"/>
      <c r="Z119" s="600"/>
      <c r="AA119" s="600"/>
      <c r="AB119" s="600"/>
      <c r="AC119" s="600"/>
    </row>
    <row r="120" spans="1:29" x14ac:dyDescent="0.35">
      <c r="A120" s="602"/>
      <c r="B120" s="600"/>
      <c r="C120" s="600"/>
      <c r="D120" s="600"/>
      <c r="E120" s="600"/>
      <c r="F120" s="600"/>
      <c r="G120" s="600"/>
      <c r="H120" s="600"/>
      <c r="I120" s="600"/>
      <c r="J120" s="600"/>
      <c r="K120" s="600"/>
      <c r="L120" s="600"/>
      <c r="M120" s="600"/>
      <c r="N120" s="600"/>
      <c r="O120" s="600"/>
      <c r="P120" s="600"/>
      <c r="Q120" s="600"/>
      <c r="R120" s="600"/>
      <c r="S120" s="600"/>
      <c r="T120" s="600"/>
      <c r="U120" s="600"/>
      <c r="V120" s="600"/>
      <c r="W120" s="600"/>
      <c r="X120" s="600"/>
      <c r="Y120" s="600"/>
      <c r="Z120" s="600"/>
      <c r="AA120" s="600"/>
      <c r="AB120" s="600"/>
      <c r="AC120" s="600"/>
    </row>
    <row r="121" spans="1:29" x14ac:dyDescent="0.35">
      <c r="A121" s="602"/>
      <c r="B121" s="600"/>
      <c r="C121" s="600"/>
      <c r="D121" s="600"/>
      <c r="E121" s="600"/>
      <c r="F121" s="600"/>
      <c r="G121" s="600"/>
      <c r="H121" s="600"/>
      <c r="I121" s="600"/>
      <c r="J121" s="600"/>
      <c r="K121" s="600"/>
      <c r="L121" s="600"/>
      <c r="M121" s="600"/>
      <c r="N121" s="600"/>
      <c r="O121" s="600"/>
      <c r="P121" s="600"/>
      <c r="Q121" s="600"/>
      <c r="R121" s="600"/>
      <c r="S121" s="600"/>
      <c r="T121" s="600"/>
      <c r="U121" s="600"/>
      <c r="V121" s="600"/>
      <c r="W121" s="600"/>
      <c r="X121" s="600"/>
      <c r="Y121" s="600"/>
      <c r="Z121" s="600"/>
      <c r="AA121" s="600"/>
      <c r="AB121" s="600"/>
      <c r="AC121" s="600"/>
    </row>
    <row r="122" spans="1:29" x14ac:dyDescent="0.35">
      <c r="A122" s="602"/>
      <c r="B122" s="600"/>
      <c r="C122" s="600"/>
      <c r="D122" s="600"/>
      <c r="E122" s="600"/>
      <c r="F122" s="600"/>
      <c r="G122" s="600"/>
      <c r="H122" s="600"/>
      <c r="I122" s="600"/>
      <c r="J122" s="600"/>
      <c r="K122" s="600"/>
      <c r="L122" s="600"/>
      <c r="M122" s="600"/>
      <c r="N122" s="600"/>
      <c r="O122" s="600"/>
      <c r="P122" s="600"/>
      <c r="Q122" s="600"/>
      <c r="R122" s="600"/>
      <c r="S122" s="600"/>
      <c r="T122" s="600"/>
      <c r="U122" s="600"/>
      <c r="V122" s="600"/>
      <c r="W122" s="600"/>
      <c r="X122" s="600"/>
      <c r="Y122" s="600"/>
      <c r="Z122" s="600"/>
      <c r="AA122" s="600"/>
      <c r="AB122" s="600"/>
      <c r="AC122" s="600"/>
    </row>
    <row r="123" spans="1:29" x14ac:dyDescent="0.35">
      <c r="A123" s="602"/>
      <c r="B123" s="600"/>
      <c r="C123" s="600"/>
      <c r="D123" s="600"/>
      <c r="E123" s="600"/>
      <c r="F123" s="600"/>
      <c r="G123" s="600"/>
      <c r="H123" s="600"/>
      <c r="I123" s="600"/>
      <c r="J123" s="600"/>
      <c r="K123" s="600"/>
      <c r="L123" s="600"/>
      <c r="M123" s="600"/>
      <c r="N123" s="600"/>
      <c r="O123" s="600"/>
      <c r="P123" s="600"/>
      <c r="Q123" s="600"/>
      <c r="R123" s="600"/>
      <c r="S123" s="600"/>
      <c r="T123" s="600"/>
      <c r="U123" s="600"/>
      <c r="V123" s="600"/>
      <c r="W123" s="600"/>
      <c r="X123" s="600"/>
      <c r="Y123" s="600"/>
      <c r="Z123" s="600"/>
      <c r="AA123" s="600"/>
      <c r="AB123" s="600"/>
      <c r="AC123" s="600"/>
    </row>
    <row r="124" spans="1:29" x14ac:dyDescent="0.35">
      <c r="A124" s="602"/>
      <c r="B124" s="600"/>
      <c r="C124" s="600"/>
      <c r="D124" s="600"/>
      <c r="E124" s="600"/>
      <c r="F124" s="600"/>
      <c r="G124" s="600"/>
      <c r="H124" s="600"/>
      <c r="I124" s="600"/>
      <c r="J124" s="600"/>
      <c r="K124" s="600"/>
      <c r="L124" s="600"/>
      <c r="M124" s="600"/>
      <c r="N124" s="600"/>
      <c r="O124" s="600"/>
      <c r="P124" s="600"/>
      <c r="Q124" s="600"/>
      <c r="R124" s="600"/>
      <c r="S124" s="600"/>
      <c r="T124" s="600"/>
      <c r="U124" s="600"/>
      <c r="V124" s="600"/>
      <c r="W124" s="600"/>
      <c r="X124" s="600"/>
      <c r="Y124" s="600"/>
      <c r="Z124" s="600"/>
      <c r="AA124" s="600"/>
      <c r="AB124" s="600"/>
      <c r="AC124" s="600"/>
    </row>
    <row r="125" spans="1:29" x14ac:dyDescent="0.35">
      <c r="A125" s="602"/>
      <c r="B125" s="600"/>
      <c r="C125" s="600"/>
      <c r="D125" s="600"/>
      <c r="E125" s="600"/>
      <c r="F125" s="600"/>
      <c r="G125" s="600"/>
      <c r="H125" s="600"/>
      <c r="I125" s="600"/>
      <c r="J125" s="600"/>
      <c r="K125" s="600"/>
      <c r="L125" s="600"/>
      <c r="M125" s="600"/>
      <c r="N125" s="600"/>
      <c r="O125" s="600"/>
      <c r="P125" s="600"/>
      <c r="Q125" s="600"/>
      <c r="R125" s="600"/>
      <c r="S125" s="600"/>
      <c r="T125" s="600"/>
      <c r="U125" s="600"/>
      <c r="V125" s="600"/>
      <c r="W125" s="600"/>
      <c r="X125" s="600"/>
      <c r="Y125" s="600"/>
      <c r="Z125" s="600"/>
      <c r="AA125" s="600"/>
      <c r="AB125" s="600"/>
      <c r="AC125" s="600"/>
    </row>
    <row r="126" spans="1:29" x14ac:dyDescent="0.35">
      <c r="A126" s="602"/>
      <c r="B126" s="600"/>
      <c r="C126" s="600"/>
      <c r="D126" s="600"/>
      <c r="E126" s="600"/>
      <c r="F126" s="600"/>
      <c r="G126" s="600"/>
      <c r="H126" s="600"/>
      <c r="I126" s="600"/>
      <c r="J126" s="600"/>
      <c r="K126" s="600"/>
      <c r="L126" s="600"/>
      <c r="M126" s="600"/>
      <c r="N126" s="600"/>
      <c r="O126" s="600"/>
      <c r="P126" s="600"/>
      <c r="Q126" s="600"/>
      <c r="R126" s="600"/>
      <c r="S126" s="600"/>
      <c r="T126" s="600"/>
      <c r="U126" s="600"/>
      <c r="V126" s="600"/>
      <c r="W126" s="600"/>
      <c r="X126" s="600"/>
      <c r="Y126" s="600"/>
      <c r="Z126" s="600"/>
      <c r="AA126" s="600"/>
      <c r="AB126" s="600"/>
      <c r="AC126" s="600"/>
    </row>
    <row r="127" spans="1:29" x14ac:dyDescent="0.35">
      <c r="A127" s="602"/>
      <c r="B127" s="600"/>
      <c r="C127" s="600"/>
      <c r="D127" s="600"/>
      <c r="E127" s="600"/>
      <c r="F127" s="600"/>
      <c r="G127" s="600"/>
      <c r="H127" s="600"/>
      <c r="I127" s="600"/>
      <c r="J127" s="600"/>
      <c r="K127" s="600"/>
      <c r="L127" s="600"/>
      <c r="M127" s="600"/>
      <c r="N127" s="600"/>
      <c r="O127" s="600"/>
      <c r="P127" s="600"/>
      <c r="Q127" s="600"/>
      <c r="R127" s="600"/>
      <c r="S127" s="600"/>
      <c r="T127" s="600"/>
      <c r="U127" s="600"/>
      <c r="V127" s="600"/>
      <c r="W127" s="600"/>
      <c r="X127" s="600"/>
      <c r="Y127" s="600"/>
      <c r="Z127" s="600"/>
      <c r="AA127" s="600"/>
      <c r="AB127" s="600"/>
      <c r="AC127" s="600"/>
    </row>
    <row r="128" spans="1:29" x14ac:dyDescent="0.35">
      <c r="A128" s="602"/>
      <c r="B128" s="600"/>
      <c r="C128" s="600"/>
      <c r="D128" s="600"/>
      <c r="E128" s="600"/>
      <c r="F128" s="600"/>
      <c r="G128" s="600"/>
      <c r="H128" s="600"/>
      <c r="I128" s="600"/>
      <c r="J128" s="600"/>
      <c r="K128" s="600"/>
      <c r="L128" s="600"/>
      <c r="M128" s="600"/>
      <c r="N128" s="600"/>
      <c r="O128" s="600"/>
      <c r="P128" s="600"/>
      <c r="Q128" s="600"/>
      <c r="R128" s="600"/>
      <c r="S128" s="600"/>
      <c r="T128" s="600"/>
      <c r="U128" s="600"/>
      <c r="V128" s="600"/>
      <c r="W128" s="600"/>
      <c r="X128" s="600"/>
      <c r="Y128" s="600"/>
      <c r="Z128" s="600"/>
      <c r="AA128" s="600"/>
      <c r="AB128" s="600"/>
      <c r="AC128" s="600"/>
    </row>
    <row r="129" spans="1:29" x14ac:dyDescent="0.35">
      <c r="A129" s="602"/>
      <c r="B129" s="600"/>
      <c r="C129" s="600"/>
      <c r="D129" s="600"/>
      <c r="E129" s="600"/>
      <c r="F129" s="600"/>
      <c r="G129" s="600"/>
      <c r="H129" s="600"/>
      <c r="I129" s="600"/>
      <c r="J129" s="600"/>
      <c r="K129" s="600"/>
      <c r="L129" s="600"/>
      <c r="M129" s="600"/>
      <c r="N129" s="600"/>
      <c r="O129" s="600"/>
      <c r="P129" s="600"/>
      <c r="Q129" s="600"/>
      <c r="R129" s="600"/>
      <c r="S129" s="600"/>
      <c r="T129" s="600"/>
      <c r="U129" s="600"/>
      <c r="V129" s="600"/>
      <c r="W129" s="600"/>
      <c r="X129" s="600"/>
      <c r="Y129" s="600"/>
      <c r="Z129" s="600"/>
      <c r="AA129" s="600"/>
      <c r="AB129" s="600"/>
      <c r="AC129" s="600"/>
    </row>
    <row r="130" spans="1:29" x14ac:dyDescent="0.35">
      <c r="A130" s="602"/>
      <c r="B130" s="600"/>
      <c r="C130" s="600"/>
      <c r="D130" s="600"/>
      <c r="E130" s="600"/>
      <c r="F130" s="600"/>
      <c r="G130" s="600"/>
      <c r="H130" s="600"/>
      <c r="I130" s="600"/>
      <c r="J130" s="600"/>
      <c r="K130" s="600"/>
      <c r="L130" s="600"/>
      <c r="M130" s="600"/>
      <c r="N130" s="600"/>
      <c r="O130" s="600"/>
      <c r="P130" s="600"/>
      <c r="Q130" s="600"/>
      <c r="R130" s="600"/>
      <c r="S130" s="600"/>
      <c r="T130" s="600"/>
      <c r="U130" s="600"/>
      <c r="V130" s="600"/>
      <c r="W130" s="600"/>
      <c r="X130" s="600"/>
      <c r="Y130" s="600"/>
      <c r="Z130" s="600"/>
      <c r="AA130" s="600"/>
      <c r="AB130" s="600"/>
      <c r="AC130" s="600"/>
    </row>
    <row r="131" spans="1:29" x14ac:dyDescent="0.35">
      <c r="A131" s="602"/>
      <c r="B131" s="600"/>
      <c r="C131" s="600"/>
      <c r="D131" s="600"/>
      <c r="E131" s="600"/>
      <c r="F131" s="600"/>
      <c r="G131" s="600"/>
      <c r="H131" s="600"/>
      <c r="I131" s="600"/>
      <c r="J131" s="600"/>
      <c r="K131" s="600"/>
      <c r="L131" s="600"/>
      <c r="M131" s="600"/>
      <c r="N131" s="600"/>
      <c r="O131" s="600"/>
      <c r="P131" s="600"/>
      <c r="Q131" s="600"/>
      <c r="R131" s="600"/>
      <c r="S131" s="600"/>
      <c r="T131" s="600"/>
      <c r="U131" s="600"/>
      <c r="V131" s="600"/>
      <c r="W131" s="600"/>
      <c r="X131" s="600"/>
      <c r="Y131" s="600"/>
      <c r="Z131" s="600"/>
      <c r="AA131" s="600"/>
      <c r="AB131" s="600"/>
      <c r="AC131" s="600"/>
    </row>
    <row r="132" spans="1:29" x14ac:dyDescent="0.35">
      <c r="A132" s="602"/>
      <c r="B132" s="600"/>
      <c r="C132" s="600"/>
      <c r="D132" s="600"/>
      <c r="E132" s="600"/>
      <c r="F132" s="600"/>
      <c r="G132" s="600"/>
      <c r="H132" s="600"/>
      <c r="I132" s="600"/>
      <c r="J132" s="600"/>
      <c r="K132" s="600"/>
      <c r="L132" s="600"/>
      <c r="M132" s="600"/>
      <c r="N132" s="600"/>
      <c r="O132" s="600"/>
      <c r="P132" s="600"/>
      <c r="Q132" s="600"/>
      <c r="R132" s="600"/>
      <c r="S132" s="600"/>
      <c r="T132" s="600"/>
      <c r="U132" s="600"/>
      <c r="V132" s="600"/>
      <c r="W132" s="600"/>
      <c r="X132" s="600"/>
      <c r="Y132" s="600"/>
      <c r="Z132" s="600"/>
      <c r="AA132" s="600"/>
      <c r="AB132" s="600"/>
      <c r="AC132" s="600"/>
    </row>
    <row r="133" spans="1:29" x14ac:dyDescent="0.35">
      <c r="A133" s="602"/>
      <c r="B133" s="600"/>
      <c r="C133" s="600"/>
      <c r="D133" s="600"/>
      <c r="E133" s="600"/>
      <c r="F133" s="600"/>
      <c r="G133" s="600"/>
      <c r="H133" s="600"/>
      <c r="I133" s="600"/>
      <c r="J133" s="600"/>
      <c r="K133" s="600"/>
      <c r="L133" s="600"/>
      <c r="M133" s="600"/>
      <c r="N133" s="600"/>
      <c r="O133" s="600"/>
      <c r="P133" s="600"/>
      <c r="Q133" s="600"/>
      <c r="R133" s="600"/>
      <c r="S133" s="600"/>
      <c r="T133" s="600"/>
      <c r="U133" s="600"/>
      <c r="V133" s="600"/>
      <c r="W133" s="600"/>
      <c r="X133" s="600"/>
      <c r="Y133" s="600"/>
      <c r="Z133" s="600"/>
      <c r="AA133" s="600"/>
      <c r="AB133" s="600"/>
      <c r="AC133" s="600"/>
    </row>
    <row r="134" spans="1:29" x14ac:dyDescent="0.35">
      <c r="A134" s="602"/>
      <c r="B134" s="600"/>
      <c r="C134" s="600"/>
      <c r="D134" s="600"/>
      <c r="E134" s="600"/>
      <c r="F134" s="600"/>
      <c r="G134" s="600"/>
      <c r="H134" s="600"/>
      <c r="I134" s="600"/>
      <c r="J134" s="600"/>
      <c r="K134" s="600"/>
      <c r="L134" s="600"/>
      <c r="M134" s="600"/>
      <c r="N134" s="600"/>
      <c r="O134" s="600"/>
      <c r="P134" s="600"/>
      <c r="Q134" s="600"/>
      <c r="R134" s="600"/>
      <c r="S134" s="600"/>
      <c r="T134" s="600"/>
      <c r="U134" s="600"/>
      <c r="V134" s="600"/>
      <c r="W134" s="600"/>
      <c r="X134" s="600"/>
      <c r="Y134" s="600"/>
      <c r="Z134" s="600"/>
      <c r="AA134" s="600"/>
      <c r="AB134" s="600"/>
      <c r="AC134" s="600"/>
    </row>
    <row r="135" spans="1:29" x14ac:dyDescent="0.35">
      <c r="A135" s="602"/>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row>
    <row r="136" spans="1:29" x14ac:dyDescent="0.35">
      <c r="A136" s="602"/>
      <c r="B136" s="600"/>
      <c r="C136" s="600"/>
      <c r="D136" s="600"/>
      <c r="E136" s="600"/>
      <c r="F136" s="600"/>
      <c r="G136" s="600"/>
      <c r="H136" s="600"/>
      <c r="I136" s="600"/>
      <c r="J136" s="600"/>
      <c r="K136" s="600"/>
      <c r="L136" s="600"/>
      <c r="M136" s="600"/>
      <c r="N136" s="600"/>
      <c r="O136" s="600"/>
      <c r="P136" s="600"/>
      <c r="Q136" s="600"/>
      <c r="R136" s="600"/>
      <c r="S136" s="600"/>
      <c r="T136" s="600"/>
      <c r="U136" s="600"/>
      <c r="V136" s="600"/>
      <c r="W136" s="600"/>
      <c r="X136" s="600"/>
      <c r="Y136" s="600"/>
      <c r="Z136" s="600"/>
      <c r="AA136" s="600"/>
      <c r="AB136" s="600"/>
      <c r="AC136" s="600"/>
    </row>
    <row r="137" spans="1:29" x14ac:dyDescent="0.35">
      <c r="A137" s="602"/>
      <c r="B137" s="600"/>
      <c r="C137" s="600"/>
      <c r="D137" s="600"/>
      <c r="E137" s="600"/>
      <c r="F137" s="600"/>
      <c r="G137" s="600"/>
      <c r="H137" s="600"/>
      <c r="I137" s="600"/>
      <c r="J137" s="600"/>
      <c r="K137" s="600"/>
      <c r="L137" s="600"/>
      <c r="M137" s="600"/>
      <c r="N137" s="600"/>
      <c r="O137" s="600"/>
      <c r="P137" s="600"/>
      <c r="Q137" s="600"/>
      <c r="R137" s="600"/>
      <c r="S137" s="600"/>
      <c r="T137" s="600"/>
      <c r="U137" s="600"/>
      <c r="V137" s="600"/>
      <c r="W137" s="600"/>
      <c r="X137" s="600"/>
      <c r="Y137" s="600"/>
      <c r="Z137" s="600"/>
      <c r="AA137" s="600"/>
      <c r="AB137" s="600"/>
      <c r="AC137" s="600"/>
    </row>
    <row r="138" spans="1:29" x14ac:dyDescent="0.35">
      <c r="A138" s="602"/>
      <c r="B138" s="600"/>
      <c r="C138" s="600"/>
      <c r="D138" s="600"/>
      <c r="E138" s="600"/>
      <c r="F138" s="600"/>
      <c r="G138" s="600"/>
      <c r="H138" s="600"/>
      <c r="I138" s="600"/>
      <c r="J138" s="600"/>
      <c r="K138" s="600"/>
      <c r="L138" s="600"/>
      <c r="M138" s="600"/>
      <c r="N138" s="600"/>
      <c r="O138" s="600"/>
      <c r="P138" s="600"/>
      <c r="Q138" s="600"/>
      <c r="R138" s="600"/>
      <c r="S138" s="600"/>
      <c r="T138" s="600"/>
      <c r="U138" s="600"/>
      <c r="V138" s="600"/>
      <c r="W138" s="600"/>
      <c r="X138" s="600"/>
      <c r="Y138" s="600"/>
      <c r="Z138" s="600"/>
      <c r="AA138" s="600"/>
      <c r="AB138" s="600"/>
      <c r="AC138" s="600"/>
    </row>
    <row r="139" spans="1:29" x14ac:dyDescent="0.35">
      <c r="A139" s="602"/>
      <c r="B139" s="600"/>
      <c r="C139" s="600"/>
      <c r="D139" s="600"/>
      <c r="E139" s="600"/>
      <c r="F139" s="600"/>
      <c r="G139" s="600"/>
      <c r="H139" s="600"/>
      <c r="I139" s="600"/>
      <c r="J139" s="600"/>
      <c r="K139" s="600"/>
      <c r="L139" s="600"/>
      <c r="M139" s="600"/>
      <c r="N139" s="600"/>
      <c r="O139" s="600"/>
      <c r="P139" s="600"/>
      <c r="Q139" s="600"/>
      <c r="R139" s="600"/>
      <c r="S139" s="600"/>
      <c r="T139" s="600"/>
      <c r="U139" s="600"/>
      <c r="V139" s="600"/>
      <c r="W139" s="600"/>
      <c r="X139" s="600"/>
      <c r="Y139" s="600"/>
      <c r="Z139" s="600"/>
      <c r="AA139" s="600"/>
      <c r="AB139" s="600"/>
      <c r="AC139" s="600"/>
    </row>
    <row r="140" spans="1:29" x14ac:dyDescent="0.35">
      <c r="A140" s="602"/>
      <c r="B140" s="600"/>
      <c r="C140" s="600"/>
      <c r="D140" s="600"/>
      <c r="E140" s="600"/>
      <c r="F140" s="600"/>
      <c r="G140" s="600"/>
      <c r="H140" s="600"/>
      <c r="I140" s="600"/>
      <c r="J140" s="600"/>
      <c r="K140" s="600"/>
      <c r="L140" s="600"/>
      <c r="M140" s="600"/>
      <c r="N140" s="600"/>
      <c r="O140" s="600"/>
      <c r="P140" s="600"/>
      <c r="Q140" s="600"/>
      <c r="R140" s="600"/>
      <c r="S140" s="600"/>
      <c r="T140" s="600"/>
      <c r="U140" s="600"/>
      <c r="V140" s="600"/>
      <c r="W140" s="600"/>
      <c r="X140" s="600"/>
      <c r="Y140" s="600"/>
      <c r="Z140" s="600"/>
      <c r="AA140" s="600"/>
      <c r="AB140" s="600"/>
      <c r="AC140" s="600"/>
    </row>
    <row r="141" spans="1:29" x14ac:dyDescent="0.35">
      <c r="A141" s="602"/>
      <c r="B141" s="600"/>
      <c r="C141" s="600"/>
      <c r="D141" s="600"/>
      <c r="E141" s="600"/>
      <c r="F141" s="600"/>
      <c r="G141" s="600"/>
      <c r="H141" s="600"/>
      <c r="I141" s="600"/>
      <c r="J141" s="600"/>
      <c r="K141" s="600"/>
      <c r="L141" s="600"/>
      <c r="M141" s="600"/>
      <c r="N141" s="600"/>
      <c r="O141" s="600"/>
      <c r="P141" s="600"/>
      <c r="Q141" s="600"/>
      <c r="R141" s="600"/>
      <c r="S141" s="600"/>
      <c r="T141" s="600"/>
      <c r="U141" s="600"/>
      <c r="V141" s="600"/>
      <c r="W141" s="600"/>
      <c r="X141" s="600"/>
      <c r="Y141" s="600"/>
      <c r="Z141" s="600"/>
      <c r="AA141" s="600"/>
      <c r="AB141" s="600"/>
      <c r="AC141" s="600"/>
    </row>
  </sheetData>
  <mergeCells count="18">
    <mergeCell ref="B3:E3"/>
    <mergeCell ref="B18:B21"/>
    <mergeCell ref="E7:E10"/>
    <mergeCell ref="E11:E14"/>
    <mergeCell ref="E15:E17"/>
    <mergeCell ref="E18:E21"/>
    <mergeCell ref="B15:B17"/>
    <mergeCell ref="B7:B10"/>
    <mergeCell ref="B11:B14"/>
    <mergeCell ref="B4:E4"/>
    <mergeCell ref="B28:B29"/>
    <mergeCell ref="E28:E29"/>
    <mergeCell ref="E22:E23"/>
    <mergeCell ref="E24:E25"/>
    <mergeCell ref="B24:B25"/>
    <mergeCell ref="B22:B23"/>
    <mergeCell ref="B26:B27"/>
    <mergeCell ref="E26:E27"/>
  </mergeCells>
  <dataValidations count="8">
    <dataValidation type="list" allowBlank="1" showInputMessage="1" showErrorMessage="1" sqref="E7:E10" xr:uid="{00000000-0002-0000-0500-000000000000}">
      <formula1>$D$7:$D$10</formula1>
    </dataValidation>
    <dataValidation type="list" allowBlank="1" showInputMessage="1" showErrorMessage="1" sqref="E11:E14" xr:uid="{00000000-0002-0000-0500-000001000000}">
      <formula1>$D$11:$D$14</formula1>
    </dataValidation>
    <dataValidation type="list" allowBlank="1" showInputMessage="1" showErrorMessage="1" sqref="E15:E17" xr:uid="{00000000-0002-0000-0500-000002000000}">
      <formula1>$D$15:$D$17</formula1>
    </dataValidation>
    <dataValidation type="list" allowBlank="1" showInputMessage="1" showErrorMessage="1" sqref="E18:E21" xr:uid="{00000000-0002-0000-0500-000003000000}">
      <formula1>$D$18:$D$21</formula1>
    </dataValidation>
    <dataValidation type="list" allowBlank="1" showInputMessage="1" showErrorMessage="1" sqref="E22:E23" xr:uid="{00000000-0002-0000-0500-000004000000}">
      <formula1>$D$22:$D$23</formula1>
    </dataValidation>
    <dataValidation type="list" allowBlank="1" showInputMessage="1" showErrorMessage="1" sqref="E24:E25" xr:uid="{00000000-0002-0000-0500-000005000000}">
      <formula1>$D$24:$D$25</formula1>
    </dataValidation>
    <dataValidation type="list" allowBlank="1" showInputMessage="1" showErrorMessage="1" sqref="E26:E27" xr:uid="{00000000-0002-0000-0500-000006000000}">
      <formula1>$D$26:$D$27</formula1>
    </dataValidation>
    <dataValidation type="list" allowBlank="1" showInputMessage="1" showErrorMessage="1" sqref="E28:E29" xr:uid="{00000000-0002-0000-0500-000007000000}">
      <formula1>$D$28:$D$29</formula1>
    </dataValidation>
  </dataValidations>
  <pageMargins left="0.25" right="0.25" top="0.75" bottom="0.75" header="0.3" footer="0.3"/>
  <pageSetup scale="74"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6">
    <tabColor theme="6" tint="0.59999389629810485"/>
    <pageSetUpPr fitToPage="1"/>
  </sheetPr>
  <dimension ref="A1:X73"/>
  <sheetViews>
    <sheetView showGridLines="0" topLeftCell="A4" zoomScale="80" zoomScaleNormal="80" zoomScaleSheetLayoutView="100" workbookViewId="0">
      <selection activeCell="F20" sqref="F20"/>
    </sheetView>
  </sheetViews>
  <sheetFormatPr defaultColWidth="9.08984375" defaultRowHeight="14.5" x14ac:dyDescent="0.35"/>
  <cols>
    <col min="1" max="1" width="5.36328125" style="22" customWidth="1"/>
    <col min="2" max="2" width="96.6328125" style="22" customWidth="1"/>
    <col min="3" max="3" width="15.90625" style="22" bestFit="1" customWidth="1"/>
    <col min="4" max="4" width="18" style="22" customWidth="1"/>
    <col min="5" max="5" width="19.54296875" style="22" customWidth="1"/>
    <col min="6" max="16384" width="9.08984375" style="22"/>
  </cols>
  <sheetData>
    <row r="1" spans="2:24" ht="21.75" customHeight="1" x14ac:dyDescent="0.45">
      <c r="B1" s="23" t="s">
        <v>80</v>
      </c>
      <c r="D1" s="4">
        <v>23</v>
      </c>
      <c r="E1" s="25"/>
      <c r="F1" s="25"/>
      <c r="G1" s="646"/>
      <c r="H1" s="646"/>
      <c r="I1" s="600"/>
      <c r="J1" s="600"/>
      <c r="K1" s="600"/>
      <c r="L1" s="600"/>
      <c r="M1" s="600"/>
      <c r="N1" s="600"/>
      <c r="O1" s="600"/>
      <c r="P1" s="600"/>
      <c r="Q1" s="600"/>
      <c r="R1" s="600"/>
      <c r="S1" s="600"/>
      <c r="T1" s="600"/>
      <c r="U1" s="600"/>
      <c r="V1" s="600"/>
      <c r="W1" s="600"/>
      <c r="X1" s="600"/>
    </row>
    <row r="2" spans="2:24" ht="23.25" customHeight="1" x14ac:dyDescent="0.35">
      <c r="B2" s="928" t="s">
        <v>684</v>
      </c>
      <c r="C2" s="928"/>
      <c r="D2" s="25"/>
      <c r="E2" s="25"/>
      <c r="F2" s="25"/>
      <c r="G2" s="646"/>
      <c r="H2" s="646"/>
      <c r="I2" s="600"/>
      <c r="J2" s="600"/>
      <c r="K2" s="600"/>
      <c r="L2" s="600"/>
      <c r="M2" s="600"/>
      <c r="N2" s="600"/>
      <c r="O2" s="600"/>
      <c r="P2" s="600"/>
      <c r="Q2" s="600"/>
      <c r="R2" s="600"/>
      <c r="S2" s="600"/>
      <c r="T2" s="600"/>
      <c r="U2" s="600"/>
      <c r="V2" s="600"/>
      <c r="W2" s="600"/>
      <c r="X2" s="600"/>
    </row>
    <row r="3" spans="2:24" s="115" customFormat="1" ht="38.25" customHeight="1" x14ac:dyDescent="0.35">
      <c r="B3" s="805" t="s">
        <v>999</v>
      </c>
      <c r="C3" s="805"/>
      <c r="D3" s="805"/>
      <c r="E3" s="456"/>
      <c r="F3" s="457"/>
      <c r="G3" s="650"/>
      <c r="H3" s="650"/>
      <c r="I3" s="649"/>
      <c r="J3" s="649"/>
      <c r="K3" s="649"/>
      <c r="L3" s="649"/>
      <c r="M3" s="651"/>
      <c r="N3" s="651"/>
      <c r="O3" s="651"/>
      <c r="P3" s="649"/>
      <c r="Q3" s="649"/>
      <c r="R3" s="649"/>
      <c r="S3" s="649"/>
      <c r="T3" s="649"/>
      <c r="U3" s="649"/>
      <c r="V3" s="649"/>
      <c r="W3" s="649"/>
      <c r="X3" s="649"/>
    </row>
    <row r="4" spans="2:24" ht="30" customHeight="1" x14ac:dyDescent="0.35">
      <c r="B4" s="804" t="s">
        <v>1067</v>
      </c>
      <c r="C4" s="804"/>
      <c r="D4" s="804"/>
      <c r="G4" s="600"/>
      <c r="H4" s="600"/>
      <c r="I4" s="600"/>
      <c r="J4" s="603"/>
      <c r="K4" s="603"/>
      <c r="L4" s="603"/>
      <c r="M4" s="615"/>
      <c r="N4" s="615"/>
      <c r="O4" s="601"/>
      <c r="P4" s="600"/>
      <c r="Q4" s="600"/>
      <c r="R4" s="600"/>
      <c r="S4" s="600"/>
      <c r="T4" s="600"/>
      <c r="U4" s="600"/>
      <c r="V4" s="600"/>
      <c r="W4" s="600"/>
      <c r="X4" s="600"/>
    </row>
    <row r="5" spans="2:24" ht="15" thickBot="1" x14ac:dyDescent="0.4">
      <c r="G5" s="600"/>
      <c r="H5" s="600"/>
      <c r="I5" s="600"/>
      <c r="J5" s="600"/>
      <c r="K5" s="600"/>
      <c r="L5" s="600"/>
      <c r="M5" s="601"/>
      <c r="N5" s="601"/>
      <c r="O5" s="601"/>
      <c r="P5" s="600"/>
      <c r="Q5" s="600"/>
      <c r="R5" s="600"/>
      <c r="S5" s="600"/>
      <c r="T5" s="600"/>
      <c r="U5" s="600"/>
      <c r="V5" s="600"/>
      <c r="W5" s="600"/>
      <c r="X5" s="600"/>
    </row>
    <row r="6" spans="2:24" x14ac:dyDescent="0.35">
      <c r="B6" s="929" t="s">
        <v>256</v>
      </c>
      <c r="C6" s="932"/>
      <c r="D6" s="930"/>
      <c r="G6" s="600"/>
      <c r="H6" s="600"/>
      <c r="I6" s="600"/>
      <c r="J6" s="600"/>
      <c r="K6" s="600"/>
      <c r="L6" s="600"/>
      <c r="M6" s="601"/>
      <c r="N6" s="601"/>
      <c r="O6" s="601"/>
      <c r="P6" s="600"/>
      <c r="Q6" s="600"/>
      <c r="R6" s="600"/>
      <c r="S6" s="600"/>
      <c r="T6" s="600"/>
      <c r="U6" s="600"/>
      <c r="V6" s="600"/>
      <c r="W6" s="600"/>
      <c r="X6" s="600"/>
    </row>
    <row r="7" spans="2:24" x14ac:dyDescent="0.35">
      <c r="B7" s="29" t="s">
        <v>273</v>
      </c>
      <c r="C7" s="38"/>
      <c r="D7" s="48">
        <v>50000</v>
      </c>
      <c r="G7" s="600"/>
      <c r="H7" s="600"/>
      <c r="I7" s="600"/>
      <c r="J7" s="600"/>
      <c r="K7" s="600"/>
      <c r="L7" s="600"/>
      <c r="M7" s="601"/>
      <c r="N7" s="601"/>
      <c r="O7" s="601"/>
      <c r="P7" s="600"/>
      <c r="Q7" s="600"/>
      <c r="R7" s="600"/>
      <c r="S7" s="600"/>
      <c r="T7" s="600"/>
      <c r="U7" s="600"/>
      <c r="V7" s="600"/>
      <c r="W7" s="600"/>
      <c r="X7" s="600"/>
    </row>
    <row r="8" spans="2:24" x14ac:dyDescent="0.35">
      <c r="B8" s="29" t="s">
        <v>938</v>
      </c>
      <c r="C8" s="38"/>
      <c r="D8" s="50">
        <v>150</v>
      </c>
      <c r="G8" s="600"/>
      <c r="H8" s="600"/>
      <c r="I8" s="600"/>
      <c r="J8" s="600"/>
      <c r="K8" s="600"/>
      <c r="L8" s="600"/>
      <c r="M8" s="601"/>
      <c r="N8" s="601"/>
      <c r="O8" s="601"/>
      <c r="P8" s="600"/>
      <c r="Q8" s="600"/>
      <c r="R8" s="600"/>
      <c r="S8" s="600"/>
      <c r="T8" s="600"/>
      <c r="U8" s="600"/>
      <c r="V8" s="600"/>
      <c r="W8" s="600"/>
      <c r="X8" s="600"/>
    </row>
    <row r="9" spans="2:24" x14ac:dyDescent="0.35">
      <c r="B9" s="29" t="s">
        <v>939</v>
      </c>
      <c r="C9" s="38"/>
      <c r="D9" s="50">
        <v>150</v>
      </c>
      <c r="G9" s="600"/>
      <c r="H9" s="600"/>
      <c r="I9" s="600"/>
      <c r="J9" s="600"/>
      <c r="K9" s="600"/>
      <c r="L9" s="600"/>
      <c r="M9" s="601"/>
      <c r="N9" s="601"/>
      <c r="O9" s="601"/>
      <c r="P9" s="600"/>
      <c r="Q9" s="600"/>
      <c r="R9" s="600"/>
      <c r="S9" s="600"/>
      <c r="T9" s="600"/>
      <c r="U9" s="600"/>
      <c r="V9" s="600"/>
      <c r="W9" s="600"/>
      <c r="X9" s="600"/>
    </row>
    <row r="10" spans="2:24" ht="15" thickBot="1" x14ac:dyDescent="0.4">
      <c r="B10" s="35" t="s">
        <v>308</v>
      </c>
      <c r="C10" s="42"/>
      <c r="D10" s="211">
        <v>40000</v>
      </c>
      <c r="G10" s="600"/>
      <c r="H10" s="600"/>
      <c r="I10" s="600"/>
      <c r="J10" s="600"/>
      <c r="K10" s="600"/>
      <c r="L10" s="600"/>
      <c r="M10" s="601"/>
      <c r="N10" s="601"/>
      <c r="O10" s="601"/>
      <c r="P10" s="600"/>
      <c r="Q10" s="600"/>
      <c r="R10" s="600"/>
      <c r="S10" s="600"/>
      <c r="T10" s="600"/>
      <c r="U10" s="600"/>
      <c r="V10" s="600"/>
      <c r="W10" s="600"/>
      <c r="X10" s="600"/>
    </row>
    <row r="11" spans="2:24" ht="15" hidden="1" thickBot="1" x14ac:dyDescent="0.4">
      <c r="B11" s="35" t="s">
        <v>167</v>
      </c>
      <c r="D11" s="206">
        <f>SUM(D8:D9)</f>
        <v>300</v>
      </c>
      <c r="G11" s="600"/>
      <c r="H11" s="600"/>
      <c r="I11" s="600"/>
      <c r="J11" s="600"/>
      <c r="K11" s="600"/>
      <c r="L11" s="600"/>
      <c r="M11" s="601"/>
      <c r="N11" s="601"/>
      <c r="O11" s="601"/>
      <c r="P11" s="600"/>
      <c r="Q11" s="600"/>
      <c r="R11" s="600"/>
      <c r="S11" s="600"/>
      <c r="T11" s="600"/>
      <c r="U11" s="600"/>
      <c r="V11" s="600"/>
      <c r="W11" s="600"/>
      <c r="X11" s="600"/>
    </row>
    <row r="12" spans="2:24" ht="15" thickBot="1" x14ac:dyDescent="0.4">
      <c r="C12" s="36"/>
      <c r="G12" s="600"/>
      <c r="H12" s="600"/>
      <c r="I12" s="600"/>
      <c r="J12" s="600"/>
      <c r="K12" s="600"/>
      <c r="L12" s="600"/>
      <c r="M12" s="601"/>
      <c r="N12" s="601"/>
      <c r="O12" s="601"/>
      <c r="P12" s="600"/>
      <c r="Q12" s="600"/>
      <c r="R12" s="600"/>
      <c r="S12" s="600"/>
      <c r="T12" s="600"/>
      <c r="U12" s="600"/>
      <c r="V12" s="600"/>
      <c r="W12" s="600"/>
      <c r="X12" s="600"/>
    </row>
    <row r="13" spans="2:24" x14ac:dyDescent="0.35">
      <c r="B13" s="929" t="s">
        <v>692</v>
      </c>
      <c r="C13" s="932"/>
      <c r="D13" s="930"/>
      <c r="G13" s="600"/>
      <c r="H13" s="600"/>
      <c r="I13" s="600"/>
      <c r="J13" s="600"/>
      <c r="K13" s="600"/>
      <c r="L13" s="600"/>
      <c r="M13" s="601"/>
      <c r="N13" s="601"/>
      <c r="O13" s="601"/>
      <c r="P13" s="600"/>
      <c r="Q13" s="600"/>
      <c r="R13" s="600"/>
      <c r="S13" s="600"/>
      <c r="T13" s="600"/>
      <c r="U13" s="600"/>
      <c r="V13" s="600"/>
      <c r="W13" s="600"/>
      <c r="X13" s="600"/>
    </row>
    <row r="14" spans="2:24" ht="15" customHeight="1" x14ac:dyDescent="0.35">
      <c r="B14" s="29" t="s">
        <v>830</v>
      </c>
      <c r="C14" s="38"/>
      <c r="D14" s="550">
        <f>IFERROR(ROUND(D7/D11, -1), "")</f>
        <v>170</v>
      </c>
      <c r="G14" s="600"/>
      <c r="H14" s="600"/>
      <c r="I14" s="600"/>
      <c r="J14" s="600"/>
      <c r="K14" s="600"/>
      <c r="L14" s="600"/>
      <c r="M14" s="601"/>
      <c r="N14" s="601"/>
      <c r="O14" s="601"/>
      <c r="P14" s="600"/>
      <c r="Q14" s="600"/>
      <c r="R14" s="600"/>
      <c r="S14" s="600"/>
      <c r="T14" s="600"/>
      <c r="U14" s="600"/>
      <c r="V14" s="600"/>
      <c r="W14" s="600"/>
      <c r="X14" s="600"/>
    </row>
    <row r="15" spans="2:24" ht="15" customHeight="1" x14ac:dyDescent="0.35">
      <c r="B15" s="29" t="s">
        <v>829</v>
      </c>
      <c r="C15" s="38"/>
      <c r="D15" s="551">
        <f>ROUND(D11*D10, -5)</f>
        <v>12000000</v>
      </c>
      <c r="G15" s="600"/>
      <c r="H15" s="600"/>
      <c r="I15" s="600"/>
      <c r="J15" s="600"/>
      <c r="K15" s="600"/>
      <c r="L15" s="600"/>
      <c r="M15" s="601"/>
      <c r="N15" s="601"/>
      <c r="O15" s="601"/>
      <c r="P15" s="600"/>
      <c r="Q15" s="600"/>
      <c r="R15" s="600"/>
      <c r="S15" s="600"/>
      <c r="T15" s="600"/>
      <c r="U15" s="600"/>
      <c r="V15" s="600"/>
      <c r="W15" s="600"/>
      <c r="X15" s="600"/>
    </row>
    <row r="16" spans="2:24" s="115" customFormat="1" ht="45" customHeight="1" x14ac:dyDescent="0.35">
      <c r="B16" s="552"/>
      <c r="C16" s="553" t="s">
        <v>802</v>
      </c>
      <c r="D16" s="509" t="s">
        <v>793</v>
      </c>
      <c r="G16" s="649"/>
      <c r="H16" s="649"/>
      <c r="I16" s="649"/>
      <c r="J16" s="649"/>
      <c r="K16" s="649"/>
      <c r="L16" s="649"/>
      <c r="M16" s="651"/>
      <c r="N16" s="651"/>
      <c r="O16" s="651"/>
      <c r="P16" s="649"/>
      <c r="Q16" s="649"/>
      <c r="R16" s="649"/>
      <c r="S16" s="649"/>
      <c r="T16" s="649"/>
      <c r="U16" s="649"/>
      <c r="V16" s="649"/>
      <c r="W16" s="649"/>
      <c r="X16" s="649"/>
    </row>
    <row r="17" spans="1:24" ht="29.25" customHeight="1" x14ac:dyDescent="0.35">
      <c r="B17" s="116" t="s">
        <v>1086</v>
      </c>
      <c r="C17" s="776">
        <v>220</v>
      </c>
      <c r="D17" s="777">
        <v>260</v>
      </c>
      <c r="G17" s="600"/>
      <c r="H17" s="600"/>
      <c r="I17" s="600"/>
      <c r="J17" s="600"/>
      <c r="K17" s="600"/>
      <c r="L17" s="600"/>
      <c r="M17" s="601"/>
      <c r="N17" s="601"/>
      <c r="O17" s="601"/>
      <c r="P17" s="600"/>
      <c r="Q17" s="600"/>
      <c r="R17" s="600"/>
      <c r="S17" s="600"/>
      <c r="T17" s="600"/>
      <c r="U17" s="600"/>
      <c r="V17" s="600"/>
      <c r="W17" s="600"/>
      <c r="X17" s="600"/>
    </row>
    <row r="18" spans="1:24" hidden="1" x14ac:dyDescent="0.35">
      <c r="A18" s="600"/>
      <c r="B18" s="662" t="s">
        <v>691</v>
      </c>
      <c r="C18" s="778">
        <f>IFERROR(ROUND($D$7/C17, -1), "")</f>
        <v>230</v>
      </c>
      <c r="D18" s="779">
        <f>IFERROR(ROUND($D$7/D17, -1), "")</f>
        <v>190</v>
      </c>
      <c r="G18" s="600"/>
      <c r="H18" s="600"/>
      <c r="I18" s="600"/>
      <c r="J18" s="600"/>
      <c r="K18" s="600"/>
      <c r="L18" s="600"/>
      <c r="M18" s="601"/>
      <c r="N18" s="601"/>
      <c r="O18" s="601"/>
      <c r="P18" s="600"/>
      <c r="Q18" s="600"/>
      <c r="R18" s="600"/>
      <c r="S18" s="600"/>
      <c r="T18" s="600"/>
      <c r="U18" s="600"/>
      <c r="V18" s="600"/>
      <c r="W18" s="600"/>
      <c r="X18" s="600"/>
    </row>
    <row r="19" spans="1:24" hidden="1" x14ac:dyDescent="0.35">
      <c r="A19" s="600"/>
      <c r="B19" s="662" t="s">
        <v>690</v>
      </c>
      <c r="C19" s="780">
        <f>IFERROR($D$11-C18, "")</f>
        <v>70</v>
      </c>
      <c r="D19" s="781">
        <f>IFERROR($D$11-D18, "")</f>
        <v>110</v>
      </c>
      <c r="G19" s="600"/>
      <c r="H19" s="600"/>
      <c r="I19" s="600"/>
      <c r="J19" s="600"/>
      <c r="K19" s="600"/>
      <c r="L19" s="600"/>
      <c r="M19" s="601"/>
      <c r="N19" s="601"/>
      <c r="O19" s="601"/>
      <c r="P19" s="600"/>
      <c r="Q19" s="600"/>
      <c r="R19" s="600"/>
      <c r="S19" s="600"/>
      <c r="T19" s="600"/>
      <c r="U19" s="600"/>
      <c r="V19" s="600"/>
      <c r="W19" s="600"/>
      <c r="X19" s="600"/>
    </row>
    <row r="20" spans="1:24" ht="29.25" customHeight="1" thickBot="1" x14ac:dyDescent="0.4">
      <c r="A20" s="683"/>
      <c r="B20" s="742" t="s">
        <v>1087</v>
      </c>
      <c r="C20" s="791">
        <f>IF(ROUND(C18*$D$10, -5)&lt;0, 0, ROUND(C18*$D$10, -5))</f>
        <v>9200000</v>
      </c>
      <c r="D20" s="792">
        <f>IF(ROUND(D18*$D$10, -5)&lt;0, 0, ROUND(D18*$D$10, -5))</f>
        <v>7600000</v>
      </c>
      <c r="G20" s="600"/>
      <c r="H20" s="600"/>
      <c r="I20" s="600"/>
      <c r="J20" s="600"/>
      <c r="K20" s="600"/>
      <c r="L20" s="600"/>
      <c r="M20" s="601"/>
      <c r="N20" s="601"/>
      <c r="O20" s="601"/>
      <c r="P20" s="600"/>
      <c r="Q20" s="600"/>
      <c r="R20" s="600"/>
      <c r="S20" s="600"/>
      <c r="T20" s="600"/>
      <c r="U20" s="600"/>
      <c r="V20" s="600"/>
      <c r="W20" s="600"/>
      <c r="X20" s="600"/>
    </row>
    <row r="21" spans="1:24" ht="15" thickBot="1" x14ac:dyDescent="0.4">
      <c r="A21" s="683"/>
      <c r="B21" s="699"/>
      <c r="C21" s="699"/>
      <c r="D21" s="719"/>
      <c r="G21" s="600"/>
      <c r="H21" s="600"/>
      <c r="I21" s="600"/>
      <c r="J21" s="600"/>
      <c r="K21" s="600"/>
      <c r="L21" s="600"/>
      <c r="M21" s="601"/>
      <c r="N21" s="601"/>
      <c r="O21" s="601"/>
      <c r="P21" s="600"/>
      <c r="Q21" s="600"/>
      <c r="R21" s="600"/>
      <c r="S21" s="600"/>
      <c r="T21" s="600"/>
      <c r="U21" s="600"/>
      <c r="V21" s="600"/>
      <c r="W21" s="600"/>
      <c r="X21" s="600"/>
    </row>
    <row r="22" spans="1:24" ht="13.5" customHeight="1" x14ac:dyDescent="0.35">
      <c r="A22" s="683"/>
      <c r="B22" s="938" t="s">
        <v>506</v>
      </c>
      <c r="C22" s="939"/>
      <c r="D22" s="940"/>
      <c r="G22" s="600"/>
      <c r="H22" s="600"/>
      <c r="I22" s="600"/>
      <c r="J22" s="600"/>
      <c r="K22" s="600"/>
      <c r="L22" s="600"/>
      <c r="M22" s="601"/>
      <c r="N22" s="601"/>
      <c r="O22" s="601"/>
      <c r="P22" s="600"/>
      <c r="Q22" s="600"/>
      <c r="R22" s="600"/>
      <c r="S22" s="600"/>
      <c r="T22" s="600"/>
      <c r="U22" s="600"/>
      <c r="V22" s="600"/>
      <c r="W22" s="600"/>
      <c r="X22" s="600"/>
    </row>
    <row r="23" spans="1:24" ht="15" thickBot="1" x14ac:dyDescent="0.4">
      <c r="A23" s="683"/>
      <c r="B23" s="691" t="s">
        <v>1066</v>
      </c>
      <c r="C23" s="524">
        <f>IF(ROUND($D$15-C20,-2)&lt;0, 0, ROUND($D$15-C20,-2))</f>
        <v>2800000</v>
      </c>
      <c r="D23" s="507">
        <f>IF(ROUND($D$15-D20,-2)&lt;0, 0, ROUND($D$15-D20,-2))</f>
        <v>4400000</v>
      </c>
      <c r="G23" s="600"/>
      <c r="H23" s="600"/>
      <c r="I23" s="600"/>
      <c r="J23" s="600"/>
      <c r="K23" s="600"/>
      <c r="L23" s="600"/>
      <c r="M23" s="601"/>
      <c r="N23" s="601"/>
      <c r="O23" s="601"/>
      <c r="P23" s="600"/>
      <c r="Q23" s="600"/>
      <c r="R23" s="600"/>
      <c r="S23" s="600"/>
      <c r="T23" s="600"/>
      <c r="U23" s="600"/>
      <c r="V23" s="600"/>
      <c r="W23" s="600"/>
      <c r="X23" s="600"/>
    </row>
    <row r="24" spans="1:24" x14ac:dyDescent="0.35">
      <c r="A24" s="683"/>
      <c r="B24" s="683"/>
      <c r="C24" s="683"/>
      <c r="D24" s="683"/>
      <c r="G24" s="600"/>
      <c r="H24" s="600"/>
      <c r="I24" s="600"/>
      <c r="J24" s="600"/>
      <c r="K24" s="600"/>
      <c r="L24" s="600"/>
      <c r="M24" s="601"/>
      <c r="N24" s="601"/>
      <c r="O24" s="601"/>
      <c r="P24" s="600"/>
      <c r="Q24" s="600"/>
      <c r="R24" s="600"/>
      <c r="S24" s="600"/>
      <c r="T24" s="600"/>
      <c r="U24" s="600"/>
      <c r="V24" s="600"/>
      <c r="W24" s="600"/>
      <c r="X24" s="600"/>
    </row>
    <row r="25" spans="1:24" x14ac:dyDescent="0.35">
      <c r="A25" s="683"/>
      <c r="B25" s="684" t="s">
        <v>86</v>
      </c>
      <c r="C25" s="683"/>
      <c r="D25" s="683"/>
      <c r="G25" s="600"/>
      <c r="H25" s="600"/>
      <c r="I25" s="600"/>
      <c r="J25" s="600"/>
      <c r="K25" s="600"/>
      <c r="L25" s="600"/>
      <c r="M25" s="601"/>
      <c r="N25" s="601"/>
      <c r="O25" s="601"/>
      <c r="P25" s="600"/>
      <c r="Q25" s="600"/>
      <c r="R25" s="600"/>
      <c r="S25" s="600"/>
      <c r="T25" s="600"/>
      <c r="U25" s="600"/>
      <c r="V25" s="600"/>
      <c r="W25" s="600"/>
      <c r="X25" s="600"/>
    </row>
    <row r="26" spans="1:24" ht="36.75" customHeight="1" x14ac:dyDescent="0.35">
      <c r="A26" s="683"/>
      <c r="B26" s="955" t="s">
        <v>941</v>
      </c>
      <c r="C26" s="955"/>
      <c r="D26" s="955"/>
      <c r="G26" s="600"/>
      <c r="H26" s="600"/>
      <c r="I26" s="600"/>
      <c r="J26" s="600"/>
      <c r="K26" s="600"/>
      <c r="L26" s="600"/>
      <c r="M26" s="601"/>
      <c r="N26" s="601"/>
      <c r="O26" s="601"/>
      <c r="P26" s="600"/>
      <c r="Q26" s="600"/>
      <c r="R26" s="600"/>
      <c r="S26" s="600"/>
      <c r="T26" s="600"/>
      <c r="U26" s="600"/>
      <c r="V26" s="600"/>
      <c r="W26" s="600"/>
      <c r="X26" s="600"/>
    </row>
    <row r="27" spans="1:24" x14ac:dyDescent="0.35">
      <c r="A27" s="683"/>
      <c r="B27" s="683"/>
      <c r="C27" s="683"/>
      <c r="D27" s="683"/>
      <c r="G27" s="600"/>
      <c r="H27" s="600"/>
      <c r="I27" s="600"/>
      <c r="J27" s="600"/>
      <c r="K27" s="600"/>
      <c r="L27" s="600"/>
      <c r="M27" s="601"/>
      <c r="N27" s="601"/>
      <c r="O27" s="601"/>
      <c r="P27" s="600"/>
      <c r="Q27" s="600"/>
      <c r="R27" s="600"/>
      <c r="S27" s="600"/>
      <c r="T27" s="600"/>
      <c r="U27" s="600"/>
      <c r="V27" s="600"/>
      <c r="W27" s="600"/>
      <c r="X27" s="600"/>
    </row>
    <row r="28" spans="1:24" x14ac:dyDescent="0.35">
      <c r="A28" s="683"/>
      <c r="B28" s="683"/>
      <c r="C28" s="683"/>
      <c r="D28" s="683"/>
      <c r="G28" s="600"/>
      <c r="H28" s="600"/>
      <c r="I28" s="600"/>
      <c r="J28" s="600"/>
      <c r="K28" s="600"/>
      <c r="L28" s="600"/>
      <c r="M28" s="601"/>
      <c r="N28" s="601"/>
      <c r="O28" s="601"/>
      <c r="P28" s="600"/>
      <c r="Q28" s="600"/>
      <c r="R28" s="600"/>
      <c r="S28" s="600"/>
      <c r="T28" s="600"/>
      <c r="U28" s="600"/>
      <c r="V28" s="600"/>
      <c r="W28" s="600"/>
      <c r="X28" s="600"/>
    </row>
    <row r="29" spans="1:24" x14ac:dyDescent="0.35">
      <c r="A29" s="600"/>
      <c r="B29" s="600"/>
      <c r="C29" s="600"/>
      <c r="D29" s="600"/>
      <c r="E29" s="600"/>
      <c r="F29" s="600"/>
      <c r="G29" s="600"/>
      <c r="H29" s="600"/>
      <c r="I29" s="600"/>
      <c r="J29" s="600"/>
      <c r="K29" s="600"/>
      <c r="L29" s="600"/>
      <c r="M29" s="601"/>
      <c r="N29" s="601"/>
      <c r="O29" s="601"/>
      <c r="P29" s="600"/>
      <c r="Q29" s="600"/>
      <c r="R29" s="600"/>
      <c r="S29" s="600"/>
      <c r="T29" s="600"/>
      <c r="U29" s="600"/>
      <c r="V29" s="600"/>
      <c r="W29" s="600"/>
      <c r="X29" s="600"/>
    </row>
    <row r="30" spans="1:24" x14ac:dyDescent="0.35">
      <c r="A30" s="600"/>
      <c r="B30" s="600"/>
      <c r="C30" s="600"/>
      <c r="D30" s="600"/>
      <c r="E30" s="600"/>
      <c r="F30" s="600"/>
      <c r="G30" s="600"/>
      <c r="H30" s="600"/>
      <c r="I30" s="600"/>
      <c r="J30" s="600"/>
      <c r="K30" s="600"/>
      <c r="L30" s="600"/>
      <c r="M30" s="601"/>
      <c r="N30" s="601"/>
      <c r="O30" s="601"/>
      <c r="P30" s="600"/>
      <c r="Q30" s="600"/>
      <c r="R30" s="600"/>
      <c r="S30" s="600"/>
      <c r="T30" s="600"/>
      <c r="U30" s="600"/>
      <c r="V30" s="600"/>
      <c r="W30" s="600"/>
      <c r="X30" s="600"/>
    </row>
    <row r="31" spans="1:24" x14ac:dyDescent="0.35">
      <c r="A31" s="600"/>
      <c r="B31" s="600"/>
      <c r="C31" s="600"/>
      <c r="D31" s="600"/>
      <c r="E31" s="600"/>
      <c r="F31" s="600"/>
      <c r="G31" s="600"/>
      <c r="H31" s="600"/>
      <c r="I31" s="600"/>
      <c r="J31" s="600"/>
      <c r="K31" s="600"/>
      <c r="L31" s="600"/>
      <c r="M31" s="601"/>
      <c r="N31" s="601"/>
      <c r="O31" s="601"/>
      <c r="P31" s="600"/>
      <c r="Q31" s="600"/>
      <c r="R31" s="600"/>
      <c r="S31" s="600"/>
      <c r="T31" s="600"/>
      <c r="U31" s="600"/>
      <c r="V31" s="600"/>
      <c r="W31" s="600"/>
      <c r="X31" s="600"/>
    </row>
    <row r="32" spans="1:24" x14ac:dyDescent="0.35">
      <c r="A32" s="600"/>
      <c r="B32" s="600"/>
      <c r="C32" s="600"/>
      <c r="D32" s="600"/>
      <c r="E32" s="600"/>
      <c r="F32" s="600"/>
      <c r="G32" s="600"/>
      <c r="H32" s="600"/>
      <c r="I32" s="600"/>
      <c r="J32" s="600"/>
      <c r="K32" s="600"/>
      <c r="L32" s="600"/>
      <c r="M32" s="601"/>
      <c r="N32" s="601"/>
      <c r="O32" s="601"/>
      <c r="P32" s="600"/>
      <c r="Q32" s="600"/>
      <c r="R32" s="600"/>
      <c r="S32" s="600"/>
      <c r="T32" s="600"/>
      <c r="U32" s="600"/>
      <c r="V32" s="600"/>
      <c r="W32" s="600"/>
      <c r="X32" s="600"/>
    </row>
    <row r="33" spans="1:24" x14ac:dyDescent="0.35">
      <c r="A33" s="600"/>
      <c r="B33" s="600"/>
      <c r="C33" s="600"/>
      <c r="D33" s="600"/>
      <c r="E33" s="600"/>
      <c r="F33" s="600"/>
      <c r="G33" s="600"/>
      <c r="H33" s="600"/>
      <c r="I33" s="600"/>
      <c r="J33" s="600"/>
      <c r="K33" s="600"/>
      <c r="L33" s="600"/>
      <c r="M33" s="601"/>
      <c r="N33" s="601"/>
      <c r="O33" s="601"/>
      <c r="P33" s="600"/>
      <c r="Q33" s="600"/>
      <c r="R33" s="600"/>
      <c r="S33" s="600"/>
      <c r="T33" s="600"/>
      <c r="U33" s="600"/>
      <c r="V33" s="600"/>
      <c r="W33" s="600"/>
      <c r="X33" s="600"/>
    </row>
    <row r="34" spans="1:24" x14ac:dyDescent="0.35">
      <c r="A34" s="600"/>
      <c r="B34" s="600"/>
      <c r="C34" s="600"/>
      <c r="D34" s="600"/>
      <c r="E34" s="600"/>
      <c r="F34" s="600"/>
      <c r="G34" s="600"/>
      <c r="H34" s="600"/>
      <c r="I34" s="600"/>
      <c r="J34" s="600"/>
      <c r="K34" s="600"/>
      <c r="L34" s="600"/>
      <c r="M34" s="601"/>
      <c r="N34" s="601"/>
      <c r="O34" s="601"/>
      <c r="P34" s="600"/>
      <c r="Q34" s="600"/>
      <c r="R34" s="600"/>
      <c r="S34" s="600"/>
      <c r="T34" s="600"/>
      <c r="U34" s="600"/>
      <c r="V34" s="600"/>
      <c r="W34" s="600"/>
      <c r="X34" s="600"/>
    </row>
    <row r="35" spans="1:24" x14ac:dyDescent="0.35">
      <c r="A35" s="600"/>
      <c r="B35" s="600"/>
      <c r="C35" s="600"/>
      <c r="D35" s="600"/>
      <c r="E35" s="600"/>
      <c r="F35" s="600"/>
      <c r="G35" s="600"/>
      <c r="H35" s="600"/>
      <c r="I35" s="600"/>
      <c r="J35" s="600"/>
      <c r="K35" s="600"/>
      <c r="L35" s="600"/>
      <c r="M35" s="601"/>
      <c r="N35" s="601"/>
      <c r="O35" s="601"/>
      <c r="P35" s="600"/>
      <c r="Q35" s="600"/>
      <c r="R35" s="600"/>
      <c r="S35" s="600"/>
      <c r="T35" s="600"/>
      <c r="U35" s="600"/>
      <c r="V35" s="600"/>
      <c r="W35" s="600"/>
      <c r="X35" s="600"/>
    </row>
    <row r="36" spans="1:24" x14ac:dyDescent="0.35">
      <c r="A36" s="600"/>
      <c r="B36" s="600"/>
      <c r="C36" s="600"/>
      <c r="D36" s="600"/>
      <c r="E36" s="600"/>
      <c r="F36" s="600"/>
      <c r="G36" s="600"/>
      <c r="H36" s="600"/>
      <c r="I36" s="600"/>
      <c r="J36" s="600"/>
      <c r="K36" s="600"/>
      <c r="L36" s="600"/>
      <c r="M36" s="601"/>
      <c r="N36" s="601"/>
      <c r="O36" s="601"/>
      <c r="P36" s="600"/>
      <c r="Q36" s="600"/>
      <c r="R36" s="600"/>
      <c r="S36" s="600"/>
      <c r="T36" s="600"/>
      <c r="U36" s="600"/>
      <c r="V36" s="600"/>
      <c r="W36" s="600"/>
      <c r="X36" s="600"/>
    </row>
    <row r="37" spans="1:24" x14ac:dyDescent="0.35">
      <c r="A37" s="600"/>
      <c r="B37" s="600"/>
      <c r="C37" s="600"/>
      <c r="D37" s="600"/>
      <c r="E37" s="600"/>
      <c r="F37" s="600"/>
      <c r="G37" s="600"/>
      <c r="H37" s="600"/>
      <c r="I37" s="600"/>
      <c r="J37" s="600"/>
      <c r="K37" s="600"/>
      <c r="L37" s="600"/>
      <c r="M37" s="601"/>
      <c r="N37" s="601"/>
      <c r="O37" s="601"/>
      <c r="P37" s="600"/>
      <c r="Q37" s="600"/>
      <c r="R37" s="600"/>
      <c r="S37" s="600"/>
      <c r="T37" s="600"/>
      <c r="U37" s="600"/>
      <c r="V37" s="600"/>
      <c r="W37" s="600"/>
      <c r="X37" s="600"/>
    </row>
    <row r="38" spans="1:24" x14ac:dyDescent="0.35">
      <c r="A38" s="600"/>
      <c r="B38" s="600"/>
      <c r="C38" s="600"/>
      <c r="D38" s="600"/>
      <c r="E38" s="600"/>
      <c r="F38" s="600"/>
      <c r="G38" s="600"/>
      <c r="H38" s="600"/>
      <c r="I38" s="600"/>
      <c r="J38" s="600"/>
      <c r="K38" s="600"/>
      <c r="L38" s="600"/>
      <c r="M38" s="601"/>
      <c r="N38" s="601"/>
      <c r="O38" s="601"/>
      <c r="P38" s="600"/>
      <c r="Q38" s="600"/>
      <c r="R38" s="600"/>
      <c r="S38" s="600"/>
      <c r="T38" s="600"/>
      <c r="U38" s="600"/>
      <c r="V38" s="600"/>
      <c r="W38" s="600"/>
      <c r="X38" s="600"/>
    </row>
    <row r="39" spans="1:24"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row>
  </sheetData>
  <mergeCells count="7">
    <mergeCell ref="B2:C2"/>
    <mergeCell ref="B6:D6"/>
    <mergeCell ref="B13:D13"/>
    <mergeCell ref="B22:D22"/>
    <mergeCell ref="B26:D26"/>
    <mergeCell ref="B3:D3"/>
    <mergeCell ref="B4:D4"/>
  </mergeCells>
  <pageMargins left="0.25" right="0.25" top="0.75" bottom="0.75" header="0.3" footer="0.3"/>
  <pageSetup scale="99"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7">
    <tabColor theme="6" tint="0.59999389629810485"/>
    <pageSetUpPr fitToPage="1"/>
  </sheetPr>
  <dimension ref="A1:X73"/>
  <sheetViews>
    <sheetView showGridLines="0" zoomScale="80" zoomScaleNormal="80" zoomScaleSheetLayoutView="100" workbookViewId="0">
      <selection activeCell="N9" sqref="N9"/>
    </sheetView>
  </sheetViews>
  <sheetFormatPr defaultColWidth="9.08984375" defaultRowHeight="14.5" x14ac:dyDescent="0.35"/>
  <cols>
    <col min="1" max="1" width="4.54296875" style="22" customWidth="1"/>
    <col min="2" max="2" width="112.6328125" style="22" customWidth="1"/>
    <col min="3" max="3" width="15.90625" style="22" bestFit="1" customWidth="1"/>
    <col min="4" max="4" width="15.90625" style="33" customWidth="1"/>
    <col min="5" max="5" width="23" style="22" hidden="1" customWidth="1"/>
    <col min="6" max="6" width="0" style="22" hidden="1" customWidth="1"/>
    <col min="7" max="16384" width="9.08984375" style="22"/>
  </cols>
  <sheetData>
    <row r="1" spans="2:24" ht="21.75" customHeight="1" x14ac:dyDescent="0.45">
      <c r="B1" s="23" t="s">
        <v>80</v>
      </c>
      <c r="C1" s="5">
        <v>24</v>
      </c>
      <c r="D1" s="461"/>
      <c r="E1" s="25"/>
      <c r="F1" s="25"/>
      <c r="G1" s="646"/>
      <c r="H1" s="646"/>
      <c r="I1" s="600"/>
      <c r="J1" s="600"/>
      <c r="K1" s="600"/>
      <c r="L1" s="600"/>
      <c r="M1" s="600"/>
      <c r="N1" s="600"/>
      <c r="O1" s="600"/>
      <c r="P1" s="600"/>
      <c r="Q1" s="600"/>
      <c r="R1" s="600"/>
      <c r="S1" s="600"/>
      <c r="T1" s="600"/>
      <c r="U1" s="600"/>
      <c r="V1" s="600"/>
      <c r="W1" s="600"/>
      <c r="X1" s="600"/>
    </row>
    <row r="2" spans="2:24" ht="45" customHeight="1" x14ac:dyDescent="0.35">
      <c r="B2" s="933" t="s">
        <v>995</v>
      </c>
      <c r="C2" s="933"/>
      <c r="D2" s="324"/>
      <c r="E2" s="943" t="s">
        <v>266</v>
      </c>
      <c r="F2" s="943"/>
      <c r="G2" s="646"/>
      <c r="H2" s="646"/>
      <c r="I2" s="600"/>
      <c r="J2" s="600"/>
      <c r="K2" s="600"/>
      <c r="L2" s="600"/>
      <c r="M2" s="600"/>
      <c r="N2" s="600"/>
      <c r="O2" s="600"/>
      <c r="P2" s="600"/>
      <c r="Q2" s="600"/>
      <c r="R2" s="600"/>
      <c r="S2" s="600"/>
      <c r="T2" s="600"/>
      <c r="U2" s="600"/>
      <c r="V2" s="600"/>
      <c r="W2" s="600"/>
      <c r="X2" s="600"/>
    </row>
    <row r="3" spans="2:24" s="115" customFormat="1" ht="38.25" customHeight="1" x14ac:dyDescent="0.35">
      <c r="B3" s="805" t="s">
        <v>999</v>
      </c>
      <c r="C3" s="805"/>
      <c r="D3" s="335"/>
      <c r="E3" s="27" t="s">
        <v>239</v>
      </c>
      <c r="F3" s="28">
        <v>0</v>
      </c>
      <c r="G3" s="650"/>
      <c r="H3" s="650"/>
      <c r="I3" s="649"/>
      <c r="J3" s="649"/>
      <c r="K3" s="649"/>
      <c r="L3" s="649"/>
      <c r="M3" s="649"/>
      <c r="N3" s="649"/>
      <c r="O3" s="649"/>
      <c r="P3" s="649"/>
      <c r="Q3" s="649"/>
      <c r="R3" s="649"/>
      <c r="S3" s="649"/>
      <c r="T3" s="649"/>
      <c r="U3" s="649"/>
      <c r="V3" s="649"/>
      <c r="W3" s="649"/>
      <c r="X3" s="649"/>
    </row>
    <row r="4" spans="2:24" ht="29.25" customHeight="1" x14ac:dyDescent="0.35">
      <c r="B4" s="804" t="s">
        <v>1088</v>
      </c>
      <c r="C4" s="804"/>
      <c r="E4" s="27" t="s">
        <v>169</v>
      </c>
      <c r="F4" s="28">
        <v>0.3</v>
      </c>
      <c r="G4" s="600"/>
      <c r="H4" s="600"/>
      <c r="I4" s="600"/>
      <c r="J4" s="603"/>
      <c r="K4" s="603"/>
      <c r="L4" s="603"/>
      <c r="M4" s="603"/>
      <c r="N4" s="603"/>
      <c r="O4" s="600"/>
      <c r="P4" s="600"/>
      <c r="Q4" s="600"/>
      <c r="R4" s="600"/>
      <c r="S4" s="600"/>
      <c r="T4" s="600"/>
      <c r="U4" s="600"/>
      <c r="V4" s="600"/>
      <c r="W4" s="600"/>
      <c r="X4" s="600"/>
    </row>
    <row r="5" spans="2:24" ht="15" thickBot="1" x14ac:dyDescent="0.4">
      <c r="E5" s="32"/>
      <c r="F5" s="216"/>
      <c r="G5" s="600"/>
      <c r="H5" s="600"/>
      <c r="I5" s="600"/>
      <c r="J5" s="600"/>
      <c r="K5" s="600"/>
      <c r="L5" s="600"/>
      <c r="M5" s="600"/>
      <c r="N5" s="600"/>
      <c r="O5" s="600"/>
      <c r="P5" s="600"/>
      <c r="Q5" s="600"/>
      <c r="R5" s="600"/>
      <c r="S5" s="600"/>
      <c r="T5" s="600"/>
      <c r="U5" s="600"/>
      <c r="V5" s="600"/>
      <c r="W5" s="600"/>
      <c r="X5" s="600"/>
    </row>
    <row r="6" spans="2:24" x14ac:dyDescent="0.35">
      <c r="B6" s="929" t="s">
        <v>256</v>
      </c>
      <c r="C6" s="932"/>
      <c r="D6" s="462"/>
      <c r="E6" s="32"/>
      <c r="F6" s="216"/>
      <c r="G6" s="600"/>
      <c r="H6" s="600"/>
      <c r="I6" s="600"/>
      <c r="J6" s="600"/>
      <c r="K6" s="600"/>
      <c r="L6" s="600"/>
      <c r="M6" s="600"/>
      <c r="N6" s="600"/>
      <c r="O6" s="600"/>
      <c r="P6" s="600"/>
      <c r="Q6" s="600"/>
      <c r="R6" s="600"/>
      <c r="S6" s="600"/>
      <c r="T6" s="600"/>
      <c r="U6" s="600"/>
      <c r="V6" s="600"/>
      <c r="W6" s="600"/>
      <c r="X6" s="600"/>
    </row>
    <row r="7" spans="2:24" x14ac:dyDescent="0.35">
      <c r="B7" s="217" t="s">
        <v>681</v>
      </c>
      <c r="C7" s="554">
        <f>'B24. Library'!E41</f>
        <v>0</v>
      </c>
      <c r="D7" s="36"/>
      <c r="G7" s="600"/>
      <c r="H7" s="600"/>
      <c r="I7" s="600"/>
      <c r="J7" s="600"/>
      <c r="K7" s="600"/>
      <c r="L7" s="600"/>
      <c r="M7" s="600"/>
      <c r="N7" s="600"/>
      <c r="O7" s="600"/>
      <c r="P7" s="600"/>
      <c r="Q7" s="600"/>
      <c r="R7" s="600"/>
      <c r="S7" s="600"/>
      <c r="T7" s="600"/>
      <c r="U7" s="600"/>
      <c r="V7" s="600"/>
      <c r="W7" s="600"/>
      <c r="X7" s="600"/>
    </row>
    <row r="8" spans="2:24" x14ac:dyDescent="0.35">
      <c r="B8" s="217" t="s">
        <v>273</v>
      </c>
      <c r="C8" s="219">
        <v>50000</v>
      </c>
      <c r="D8" s="463"/>
      <c r="G8" s="600"/>
      <c r="H8" s="600"/>
      <c r="I8" s="600"/>
      <c r="J8" s="600"/>
      <c r="K8" s="600"/>
      <c r="L8" s="600"/>
      <c r="M8" s="600"/>
      <c r="N8" s="600"/>
      <c r="O8" s="600"/>
      <c r="P8" s="600"/>
      <c r="Q8" s="600"/>
      <c r="R8" s="600"/>
      <c r="S8" s="600"/>
      <c r="T8" s="600"/>
      <c r="U8" s="600"/>
      <c r="V8" s="600"/>
      <c r="W8" s="600"/>
      <c r="X8" s="600"/>
    </row>
    <row r="9" spans="2:24" x14ac:dyDescent="0.35">
      <c r="B9" s="217" t="s">
        <v>748</v>
      </c>
      <c r="C9" s="294">
        <v>100</v>
      </c>
      <c r="D9" s="36"/>
      <c r="G9" s="600"/>
      <c r="H9" s="600"/>
      <c r="I9" s="600"/>
      <c r="J9" s="600"/>
      <c r="K9" s="600"/>
      <c r="L9" s="600"/>
      <c r="M9" s="600"/>
      <c r="N9" s="600"/>
      <c r="O9" s="600"/>
      <c r="P9" s="600"/>
      <c r="Q9" s="600"/>
      <c r="R9" s="600"/>
      <c r="S9" s="600"/>
      <c r="T9" s="600"/>
      <c r="U9" s="600"/>
      <c r="V9" s="600"/>
      <c r="W9" s="600"/>
      <c r="X9" s="600"/>
    </row>
    <row r="10" spans="2:24" ht="15" thickBot="1" x14ac:dyDescent="0.4">
      <c r="B10" s="299" t="s">
        <v>749</v>
      </c>
      <c r="C10" s="220">
        <v>100000</v>
      </c>
      <c r="D10" s="460"/>
      <c r="G10" s="600"/>
      <c r="H10" s="600"/>
      <c r="I10" s="600"/>
      <c r="J10" s="600"/>
      <c r="K10" s="600"/>
      <c r="L10" s="600"/>
      <c r="M10" s="600"/>
      <c r="N10" s="600"/>
      <c r="O10" s="600"/>
      <c r="P10" s="600"/>
      <c r="Q10" s="600"/>
      <c r="R10" s="600"/>
      <c r="S10" s="600"/>
      <c r="T10" s="600"/>
      <c r="U10" s="600"/>
      <c r="V10" s="600"/>
      <c r="W10" s="600"/>
      <c r="X10" s="600"/>
    </row>
    <row r="11" spans="2:24" ht="20.25" customHeight="1" thickBot="1" x14ac:dyDescent="0.4">
      <c r="C11" s="36"/>
      <c r="D11" s="36"/>
      <c r="G11" s="600"/>
      <c r="H11" s="600"/>
      <c r="I11" s="600"/>
      <c r="J11" s="600"/>
      <c r="K11" s="600"/>
      <c r="L11" s="600"/>
      <c r="M11" s="600"/>
      <c r="N11" s="600"/>
      <c r="O11" s="600"/>
      <c r="P11" s="600"/>
      <c r="Q11" s="600"/>
      <c r="R11" s="600"/>
      <c r="S11" s="600"/>
      <c r="T11" s="600"/>
      <c r="U11" s="600"/>
      <c r="V11" s="600"/>
      <c r="W11" s="600"/>
      <c r="X11" s="600"/>
    </row>
    <row r="12" spans="2:24" x14ac:dyDescent="0.35">
      <c r="B12" s="966" t="s">
        <v>272</v>
      </c>
      <c r="C12" s="967"/>
      <c r="D12" s="462"/>
      <c r="G12" s="600"/>
      <c r="H12" s="600"/>
      <c r="I12" s="600"/>
      <c r="J12" s="600"/>
      <c r="K12" s="600"/>
      <c r="L12" s="600"/>
      <c r="M12" s="600"/>
      <c r="N12" s="600"/>
      <c r="O12" s="600"/>
      <c r="P12" s="600"/>
      <c r="Q12" s="600"/>
      <c r="R12" s="600"/>
      <c r="S12" s="600"/>
      <c r="T12" s="600"/>
      <c r="U12" s="600"/>
      <c r="V12" s="600"/>
      <c r="W12" s="600"/>
      <c r="X12" s="600"/>
    </row>
    <row r="13" spans="2:24" ht="17.25" customHeight="1" x14ac:dyDescent="0.35">
      <c r="B13" s="295" t="s">
        <v>831</v>
      </c>
      <c r="C13" s="550">
        <f>C8/C9</f>
        <v>500</v>
      </c>
      <c r="D13" s="459"/>
      <c r="G13" s="600"/>
      <c r="H13" s="600"/>
      <c r="I13" s="600"/>
      <c r="J13" s="600"/>
      <c r="K13" s="600"/>
      <c r="L13" s="600"/>
      <c r="M13" s="600"/>
      <c r="N13" s="600"/>
      <c r="O13" s="600"/>
      <c r="P13" s="600"/>
      <c r="Q13" s="600"/>
      <c r="R13" s="600"/>
      <c r="S13" s="600"/>
      <c r="T13" s="600"/>
      <c r="U13" s="600"/>
      <c r="V13" s="600"/>
      <c r="W13" s="600"/>
      <c r="X13" s="600"/>
    </row>
    <row r="14" spans="2:24" ht="17.25" customHeight="1" x14ac:dyDescent="0.35">
      <c r="B14" s="29" t="s">
        <v>750</v>
      </c>
      <c r="C14" s="555">
        <f>ROUND(C10*C9, -3)</f>
        <v>10000000</v>
      </c>
      <c r="D14" s="460"/>
      <c r="E14" s="115"/>
      <c r="F14" s="115"/>
      <c r="G14" s="600"/>
      <c r="H14" s="600"/>
      <c r="I14" s="600"/>
      <c r="J14" s="600"/>
      <c r="K14" s="600"/>
      <c r="L14" s="600"/>
      <c r="M14" s="600"/>
      <c r="N14" s="600"/>
      <c r="O14" s="600"/>
      <c r="P14" s="600"/>
      <c r="Q14" s="600"/>
      <c r="R14" s="600"/>
      <c r="S14" s="600"/>
      <c r="T14" s="600"/>
      <c r="U14" s="600"/>
      <c r="V14" s="600"/>
      <c r="W14" s="600"/>
      <c r="X14" s="600"/>
    </row>
    <row r="15" spans="2:24" ht="14.25" customHeight="1" x14ac:dyDescent="0.35">
      <c r="B15" s="293" t="s">
        <v>942</v>
      </c>
      <c r="C15" s="782">
        <v>750</v>
      </c>
      <c r="D15" s="36"/>
      <c r="G15" s="600"/>
      <c r="H15" s="600"/>
      <c r="I15" s="600"/>
      <c r="J15" s="600"/>
      <c r="K15" s="600"/>
      <c r="L15" s="600"/>
      <c r="M15" s="600"/>
      <c r="N15" s="600"/>
      <c r="O15" s="600"/>
      <c r="P15" s="600"/>
      <c r="Q15" s="600"/>
      <c r="R15" s="600"/>
      <c r="S15" s="600"/>
      <c r="T15" s="600"/>
      <c r="U15" s="600"/>
      <c r="V15" s="600"/>
      <c r="W15" s="600"/>
      <c r="X15" s="600"/>
    </row>
    <row r="16" spans="2:24" hidden="1" x14ac:dyDescent="0.35">
      <c r="B16" s="207" t="s">
        <v>81</v>
      </c>
      <c r="C16" s="208">
        <f>ROUND($C$8/C15, -1)</f>
        <v>70</v>
      </c>
      <c r="D16" s="36"/>
      <c r="G16" s="600"/>
      <c r="H16" s="600"/>
      <c r="I16" s="600"/>
      <c r="J16" s="600"/>
      <c r="K16" s="600"/>
      <c r="L16" s="600"/>
      <c r="M16" s="600"/>
      <c r="N16" s="600"/>
      <c r="O16" s="600"/>
      <c r="P16" s="600"/>
      <c r="Q16" s="600"/>
      <c r="R16" s="600"/>
      <c r="S16" s="600"/>
      <c r="T16" s="600"/>
      <c r="U16" s="600"/>
      <c r="V16" s="600"/>
      <c r="W16" s="600"/>
      <c r="X16" s="600"/>
    </row>
    <row r="17" spans="1:24" hidden="1" x14ac:dyDescent="0.35">
      <c r="B17" s="207" t="s">
        <v>168</v>
      </c>
      <c r="C17" s="298">
        <f>$C$9-C16</f>
        <v>30</v>
      </c>
      <c r="D17" s="36"/>
      <c r="G17" s="600"/>
      <c r="H17" s="600"/>
      <c r="I17" s="600"/>
      <c r="J17" s="600"/>
      <c r="K17" s="600"/>
      <c r="L17" s="600"/>
      <c r="M17" s="600"/>
      <c r="N17" s="600"/>
      <c r="O17" s="600"/>
      <c r="P17" s="600"/>
      <c r="Q17" s="600"/>
      <c r="R17" s="600"/>
      <c r="S17" s="600"/>
      <c r="T17" s="600"/>
      <c r="U17" s="600"/>
      <c r="V17" s="600"/>
      <c r="W17" s="600"/>
      <c r="X17" s="600"/>
    </row>
    <row r="18" spans="1:24" ht="32.25" customHeight="1" x14ac:dyDescent="0.35">
      <c r="A18" s="683"/>
      <c r="B18" s="726" t="s">
        <v>943</v>
      </c>
      <c r="C18" s="502">
        <f>ROUND(C16*$C$10, -3)</f>
        <v>7000000</v>
      </c>
      <c r="D18" s="720"/>
      <c r="G18" s="600"/>
      <c r="H18" s="600"/>
      <c r="I18" s="600"/>
      <c r="J18" s="600"/>
      <c r="K18" s="600"/>
      <c r="L18" s="600"/>
      <c r="M18" s="600"/>
      <c r="N18" s="600"/>
      <c r="O18" s="600"/>
      <c r="P18" s="600"/>
      <c r="Q18" s="600"/>
      <c r="R18" s="600"/>
      <c r="S18" s="600"/>
      <c r="T18" s="600"/>
      <c r="U18" s="600"/>
      <c r="V18" s="600"/>
      <c r="W18" s="600"/>
      <c r="X18" s="600"/>
    </row>
    <row r="19" spans="1:24" ht="15" thickBot="1" x14ac:dyDescent="0.4">
      <c r="A19" s="683"/>
      <c r="B19" s="691" t="s">
        <v>944</v>
      </c>
      <c r="C19" s="507">
        <f>IF($C$14-C18&lt;0, 0, $C$14-C18)</f>
        <v>3000000</v>
      </c>
      <c r="D19" s="693"/>
      <c r="G19" s="600"/>
      <c r="H19" s="600"/>
      <c r="I19" s="600"/>
      <c r="J19" s="600"/>
      <c r="K19" s="600"/>
      <c r="L19" s="600"/>
      <c r="M19" s="600"/>
      <c r="N19" s="600"/>
      <c r="O19" s="600"/>
      <c r="P19" s="600"/>
      <c r="Q19" s="600"/>
      <c r="R19" s="600"/>
      <c r="S19" s="600"/>
      <c r="T19" s="600"/>
      <c r="U19" s="600"/>
      <c r="V19" s="600"/>
      <c r="W19" s="600"/>
      <c r="X19" s="600"/>
    </row>
    <row r="20" spans="1:24" ht="22.5" customHeight="1" thickBot="1" x14ac:dyDescent="0.4">
      <c r="A20" s="683"/>
      <c r="B20" s="683"/>
      <c r="C20" s="683"/>
      <c r="D20" s="683"/>
      <c r="G20" s="600"/>
      <c r="H20" s="600"/>
      <c r="I20" s="600"/>
      <c r="J20" s="600"/>
      <c r="K20" s="600"/>
      <c r="L20" s="600"/>
      <c r="M20" s="600"/>
      <c r="N20" s="600"/>
      <c r="O20" s="600"/>
      <c r="P20" s="600"/>
      <c r="Q20" s="600"/>
      <c r="R20" s="600"/>
      <c r="S20" s="600"/>
      <c r="T20" s="600"/>
      <c r="U20" s="600"/>
      <c r="V20" s="600"/>
      <c r="W20" s="600"/>
      <c r="X20" s="600"/>
    </row>
    <row r="21" spans="1:24" ht="15.75" customHeight="1" x14ac:dyDescent="0.35">
      <c r="A21" s="683"/>
      <c r="B21" s="953" t="s">
        <v>780</v>
      </c>
      <c r="C21" s="954"/>
      <c r="D21" s="721"/>
      <c r="G21" s="600"/>
      <c r="H21" s="600"/>
      <c r="I21" s="600"/>
      <c r="J21" s="600"/>
      <c r="K21" s="600"/>
      <c r="L21" s="600"/>
      <c r="M21" s="600"/>
      <c r="N21" s="600"/>
      <c r="O21" s="600"/>
      <c r="P21" s="600"/>
      <c r="Q21" s="600"/>
      <c r="R21" s="600"/>
      <c r="S21" s="600"/>
      <c r="T21" s="600"/>
      <c r="U21" s="600"/>
      <c r="V21" s="600"/>
      <c r="W21" s="600"/>
      <c r="X21" s="600"/>
    </row>
    <row r="22" spans="1:24" ht="33.75" customHeight="1" x14ac:dyDescent="0.35">
      <c r="A22" s="683"/>
      <c r="B22" s="722" t="s">
        <v>781</v>
      </c>
      <c r="C22" s="514">
        <f>(IF($C$7&lt;50,$F$3,IF($C$7&lt;75,$F$4)))</f>
        <v>0</v>
      </c>
      <c r="D22" s="723"/>
      <c r="G22" s="600"/>
      <c r="H22" s="600"/>
      <c r="I22" s="600"/>
      <c r="J22" s="600"/>
      <c r="K22" s="600"/>
      <c r="L22" s="600"/>
      <c r="M22" s="600"/>
      <c r="N22" s="600"/>
      <c r="O22" s="600"/>
      <c r="P22" s="600"/>
      <c r="Q22" s="600"/>
      <c r="R22" s="600"/>
      <c r="S22" s="600"/>
      <c r="T22" s="600"/>
      <c r="U22" s="600"/>
      <c r="V22" s="600"/>
      <c r="W22" s="600"/>
      <c r="X22" s="600"/>
    </row>
    <row r="23" spans="1:24" ht="18" customHeight="1" thickBot="1" x14ac:dyDescent="0.4">
      <c r="A23" s="683"/>
      <c r="B23" s="724" t="s">
        <v>782</v>
      </c>
      <c r="C23" s="513">
        <f>ROUND(($C$10*$C$16)*C22, -3)</f>
        <v>0</v>
      </c>
      <c r="D23" s="725"/>
      <c r="G23" s="600"/>
      <c r="H23" s="600"/>
      <c r="I23" s="600"/>
      <c r="J23" s="600"/>
      <c r="K23" s="600"/>
      <c r="L23" s="600"/>
      <c r="M23" s="600"/>
      <c r="N23" s="600"/>
      <c r="O23" s="600"/>
      <c r="P23" s="600"/>
      <c r="Q23" s="600"/>
      <c r="R23" s="600"/>
      <c r="S23" s="600"/>
      <c r="T23" s="600"/>
      <c r="U23" s="600"/>
      <c r="V23" s="600"/>
      <c r="W23" s="600"/>
      <c r="X23" s="600"/>
    </row>
    <row r="24" spans="1:24" ht="27" customHeight="1" x14ac:dyDescent="0.35">
      <c r="A24" s="683"/>
      <c r="B24" s="683"/>
      <c r="C24" s="683"/>
      <c r="D24" s="683"/>
      <c r="G24" s="600"/>
      <c r="H24" s="600"/>
      <c r="I24" s="600"/>
      <c r="J24" s="600"/>
      <c r="K24" s="600"/>
      <c r="L24" s="600"/>
      <c r="M24" s="600"/>
      <c r="N24" s="600"/>
      <c r="O24" s="600"/>
      <c r="P24" s="600"/>
      <c r="Q24" s="600"/>
      <c r="R24" s="600"/>
      <c r="S24" s="600"/>
      <c r="T24" s="600"/>
      <c r="U24" s="600"/>
      <c r="V24" s="600"/>
      <c r="W24" s="600"/>
      <c r="X24" s="600"/>
    </row>
    <row r="25" spans="1:24" x14ac:dyDescent="0.35">
      <c r="A25" s="683"/>
      <c r="B25" s="684" t="s">
        <v>83</v>
      </c>
      <c r="C25" s="683"/>
      <c r="D25" s="683"/>
      <c r="E25" s="115"/>
      <c r="F25" s="115"/>
      <c r="G25" s="600"/>
      <c r="H25" s="600"/>
      <c r="I25" s="600"/>
      <c r="J25" s="600"/>
      <c r="K25" s="600"/>
      <c r="L25" s="600"/>
      <c r="M25" s="600"/>
      <c r="N25" s="600"/>
      <c r="O25" s="600"/>
      <c r="P25" s="600"/>
      <c r="Q25" s="600"/>
      <c r="R25" s="600"/>
      <c r="S25" s="600"/>
      <c r="T25" s="600"/>
      <c r="U25" s="600"/>
      <c r="V25" s="600"/>
      <c r="W25" s="600"/>
      <c r="X25" s="600"/>
    </row>
    <row r="26" spans="1:24" ht="46.5" customHeight="1" x14ac:dyDescent="0.35">
      <c r="A26" s="683"/>
      <c r="B26" s="965" t="s">
        <v>913</v>
      </c>
      <c r="C26" s="965"/>
      <c r="D26" s="683"/>
      <c r="G26" s="600"/>
      <c r="H26" s="600"/>
      <c r="I26" s="600"/>
      <c r="J26" s="600"/>
      <c r="K26" s="600"/>
      <c r="L26" s="600"/>
      <c r="M26" s="600"/>
      <c r="N26" s="600"/>
      <c r="O26" s="600"/>
      <c r="P26" s="600"/>
      <c r="Q26" s="600"/>
      <c r="R26" s="600"/>
      <c r="S26" s="600"/>
      <c r="T26" s="600"/>
      <c r="U26" s="600"/>
      <c r="V26" s="600"/>
      <c r="W26" s="600"/>
      <c r="X26" s="600"/>
    </row>
    <row r="27" spans="1:24" x14ac:dyDescent="0.35">
      <c r="A27" s="683"/>
      <c r="B27" s="683"/>
      <c r="C27" s="683"/>
      <c r="D27" s="683"/>
      <c r="G27" s="600"/>
      <c r="H27" s="600"/>
      <c r="I27" s="600"/>
      <c r="J27" s="600"/>
      <c r="K27" s="600"/>
      <c r="L27" s="600"/>
      <c r="M27" s="600"/>
      <c r="N27" s="600"/>
      <c r="O27" s="600"/>
      <c r="P27" s="600"/>
      <c r="Q27" s="600"/>
      <c r="R27" s="600"/>
      <c r="S27" s="600"/>
      <c r="T27" s="600"/>
      <c r="U27" s="600"/>
      <c r="V27" s="600"/>
      <c r="W27" s="600"/>
      <c r="X27" s="600"/>
    </row>
    <row r="28" spans="1:24" x14ac:dyDescent="0.35">
      <c r="A28" s="683"/>
      <c r="B28" s="683"/>
      <c r="C28" s="683"/>
      <c r="D28" s="683"/>
      <c r="G28" s="600"/>
      <c r="H28" s="600"/>
      <c r="I28" s="600"/>
      <c r="J28" s="600"/>
      <c r="K28" s="600"/>
      <c r="L28" s="600"/>
      <c r="M28" s="600"/>
      <c r="N28" s="600"/>
      <c r="O28" s="600"/>
      <c r="P28" s="600"/>
      <c r="Q28" s="600"/>
      <c r="R28" s="600"/>
      <c r="S28" s="600"/>
      <c r="T28" s="600"/>
      <c r="U28" s="600"/>
      <c r="V28" s="600"/>
      <c r="W28" s="600"/>
      <c r="X28" s="600"/>
    </row>
    <row r="29" spans="1:24" x14ac:dyDescent="0.35">
      <c r="A29" s="600"/>
      <c r="B29" s="601"/>
      <c r="C29" s="600"/>
      <c r="D29" s="600"/>
      <c r="G29" s="600"/>
      <c r="H29" s="600"/>
      <c r="I29" s="600"/>
      <c r="J29" s="600"/>
      <c r="K29" s="600"/>
      <c r="L29" s="600"/>
      <c r="M29" s="600"/>
      <c r="N29" s="600"/>
      <c r="O29" s="600"/>
      <c r="P29" s="600"/>
      <c r="Q29" s="600"/>
      <c r="R29" s="600"/>
      <c r="S29" s="600"/>
      <c r="T29" s="600"/>
      <c r="U29" s="600"/>
      <c r="V29" s="600"/>
      <c r="W29" s="600"/>
      <c r="X29" s="600"/>
    </row>
    <row r="30" spans="1:24" x14ac:dyDescent="0.35">
      <c r="A30" s="600"/>
      <c r="B30" s="601"/>
      <c r="C30" s="600"/>
      <c r="D30" s="600"/>
      <c r="G30" s="600"/>
      <c r="H30" s="600"/>
      <c r="I30" s="600"/>
      <c r="J30" s="600"/>
      <c r="K30" s="600"/>
      <c r="L30" s="600"/>
      <c r="M30" s="600"/>
      <c r="N30" s="600"/>
      <c r="O30" s="600"/>
      <c r="P30" s="600"/>
      <c r="Q30" s="600"/>
      <c r="R30" s="600"/>
      <c r="S30" s="600"/>
      <c r="T30" s="600"/>
      <c r="U30" s="600"/>
      <c r="V30" s="600"/>
      <c r="W30" s="600"/>
      <c r="X30" s="600"/>
    </row>
    <row r="31" spans="1:24" x14ac:dyDescent="0.35">
      <c r="A31" s="600"/>
      <c r="B31" s="601"/>
      <c r="C31" s="600"/>
      <c r="D31" s="600"/>
      <c r="G31" s="600"/>
      <c r="H31" s="600"/>
      <c r="I31" s="600"/>
      <c r="J31" s="600"/>
      <c r="K31" s="600"/>
      <c r="L31" s="600"/>
      <c r="M31" s="600"/>
      <c r="N31" s="600"/>
      <c r="O31" s="600"/>
      <c r="P31" s="600"/>
      <c r="Q31" s="600"/>
      <c r="R31" s="600"/>
      <c r="S31" s="600"/>
      <c r="T31" s="600"/>
      <c r="U31" s="600"/>
      <c r="V31" s="600"/>
      <c r="W31" s="600"/>
      <c r="X31" s="600"/>
    </row>
    <row r="32" spans="1:24" x14ac:dyDescent="0.35">
      <c r="A32" s="600"/>
      <c r="B32" s="601"/>
      <c r="C32" s="600"/>
      <c r="D32" s="600"/>
      <c r="G32" s="600"/>
      <c r="H32" s="600"/>
      <c r="I32" s="600"/>
      <c r="J32" s="600"/>
      <c r="K32" s="600"/>
      <c r="L32" s="600"/>
      <c r="M32" s="600"/>
      <c r="N32" s="600"/>
      <c r="O32" s="600"/>
      <c r="P32" s="600"/>
      <c r="Q32" s="600"/>
      <c r="R32" s="600"/>
      <c r="S32" s="600"/>
      <c r="T32" s="600"/>
      <c r="U32" s="600"/>
      <c r="V32" s="600"/>
      <c r="W32" s="600"/>
      <c r="X32" s="600"/>
    </row>
    <row r="33" spans="1:24" x14ac:dyDescent="0.35">
      <c r="A33" s="600"/>
      <c r="B33" s="641"/>
      <c r="C33" s="600"/>
      <c r="D33" s="600"/>
      <c r="G33" s="600"/>
      <c r="H33" s="600"/>
      <c r="I33" s="600"/>
      <c r="J33" s="600"/>
      <c r="K33" s="600"/>
      <c r="L33" s="600"/>
      <c r="M33" s="600"/>
      <c r="N33" s="600"/>
      <c r="O33" s="600"/>
      <c r="P33" s="600"/>
      <c r="Q33" s="600"/>
      <c r="R33" s="600"/>
      <c r="S33" s="600"/>
      <c r="T33" s="600"/>
      <c r="U33" s="600"/>
      <c r="V33" s="600"/>
      <c r="W33" s="600"/>
      <c r="X33" s="600"/>
    </row>
    <row r="34" spans="1:24" x14ac:dyDescent="0.35">
      <c r="A34" s="600"/>
      <c r="B34" s="601"/>
      <c r="C34" s="600"/>
      <c r="D34" s="600"/>
      <c r="G34" s="600"/>
      <c r="H34" s="600"/>
      <c r="I34" s="600"/>
      <c r="J34" s="600"/>
      <c r="K34" s="600"/>
      <c r="L34" s="600"/>
      <c r="M34" s="600"/>
      <c r="N34" s="600"/>
      <c r="O34" s="600"/>
      <c r="P34" s="600"/>
      <c r="Q34" s="600"/>
      <c r="R34" s="600"/>
      <c r="S34" s="600"/>
      <c r="T34" s="600"/>
      <c r="U34" s="600"/>
      <c r="V34" s="600"/>
      <c r="W34" s="600"/>
      <c r="X34" s="600"/>
    </row>
    <row r="35" spans="1:24" x14ac:dyDescent="0.35">
      <c r="A35" s="600"/>
      <c r="B35" s="600"/>
      <c r="C35" s="600"/>
      <c r="D35" s="600"/>
      <c r="G35" s="600"/>
      <c r="H35" s="600"/>
      <c r="I35" s="600"/>
      <c r="J35" s="600"/>
      <c r="K35" s="600"/>
      <c r="L35" s="600"/>
      <c r="M35" s="600"/>
      <c r="N35" s="600"/>
      <c r="O35" s="600"/>
      <c r="P35" s="600"/>
      <c r="Q35" s="600"/>
      <c r="R35" s="600"/>
      <c r="S35" s="600"/>
      <c r="T35" s="600"/>
      <c r="U35" s="600"/>
      <c r="V35" s="600"/>
      <c r="W35" s="600"/>
      <c r="X35" s="600"/>
    </row>
    <row r="36" spans="1:24" x14ac:dyDescent="0.35">
      <c r="A36" s="600"/>
      <c r="B36" s="600"/>
      <c r="C36" s="600"/>
      <c r="D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8">
    <mergeCell ref="B26:C26"/>
    <mergeCell ref="B2:C2"/>
    <mergeCell ref="E2:F2"/>
    <mergeCell ref="B21:C21"/>
    <mergeCell ref="B3:C3"/>
    <mergeCell ref="B4:C4"/>
    <mergeCell ref="B6:C6"/>
    <mergeCell ref="B12:C12"/>
  </mergeCells>
  <pageMargins left="0.25" right="0.25" top="0.75" bottom="0.75" header="0.3" footer="0.3"/>
  <pageSetup scale="90"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8">
    <tabColor theme="6" tint="0.59999389629810485"/>
    <pageSetUpPr fitToPage="1"/>
  </sheetPr>
  <dimension ref="A1:X73"/>
  <sheetViews>
    <sheetView showGridLines="0" zoomScale="80" zoomScaleNormal="80" zoomScaleSheetLayoutView="100" workbookViewId="0">
      <selection activeCell="H23" sqref="H23"/>
    </sheetView>
  </sheetViews>
  <sheetFormatPr defaultColWidth="9.08984375" defaultRowHeight="14.5" x14ac:dyDescent="0.35"/>
  <cols>
    <col min="1" max="1" width="7.36328125" style="22" customWidth="1"/>
    <col min="2" max="2" width="116" style="22" customWidth="1"/>
    <col min="3" max="3" width="17.453125" style="22" bestFit="1" customWidth="1"/>
    <col min="4" max="4" width="19.08984375" style="22" customWidth="1"/>
    <col min="5" max="16384" width="9.08984375" style="22"/>
  </cols>
  <sheetData>
    <row r="1" spans="2:24" ht="21.75" customHeight="1" x14ac:dyDescent="0.45">
      <c r="B1" s="23" t="s">
        <v>80</v>
      </c>
      <c r="C1" s="4">
        <v>25</v>
      </c>
      <c r="D1" s="25"/>
      <c r="E1" s="646"/>
      <c r="F1" s="646"/>
      <c r="G1" s="646"/>
      <c r="H1" s="646"/>
      <c r="I1" s="600"/>
      <c r="J1" s="600"/>
      <c r="K1" s="600"/>
      <c r="L1" s="600"/>
      <c r="M1" s="600"/>
      <c r="N1" s="600"/>
      <c r="O1" s="600"/>
      <c r="P1" s="600"/>
      <c r="Q1" s="600"/>
      <c r="R1" s="600"/>
      <c r="S1" s="600"/>
      <c r="T1" s="600"/>
      <c r="U1" s="600"/>
      <c r="V1" s="600"/>
      <c r="W1" s="600"/>
      <c r="X1" s="600"/>
    </row>
    <row r="2" spans="2:24" ht="24" customHeight="1" x14ac:dyDescent="0.35">
      <c r="B2" s="928" t="s">
        <v>752</v>
      </c>
      <c r="C2" s="928"/>
      <c r="D2" s="25"/>
      <c r="E2" s="646"/>
      <c r="F2" s="646"/>
      <c r="G2" s="646"/>
      <c r="H2" s="646"/>
      <c r="I2" s="600"/>
      <c r="J2" s="600"/>
      <c r="K2" s="600"/>
      <c r="L2" s="600"/>
      <c r="M2" s="600"/>
      <c r="N2" s="600"/>
      <c r="O2" s="600"/>
      <c r="P2" s="600"/>
      <c r="Q2" s="600"/>
      <c r="R2" s="600"/>
      <c r="S2" s="600"/>
      <c r="T2" s="600"/>
      <c r="U2" s="600"/>
      <c r="V2" s="600"/>
      <c r="W2" s="600"/>
      <c r="X2" s="600"/>
    </row>
    <row r="3" spans="2:24" s="115" customFormat="1" ht="34.5" customHeight="1" x14ac:dyDescent="0.35">
      <c r="B3" s="805" t="s">
        <v>999</v>
      </c>
      <c r="C3" s="805"/>
      <c r="D3" s="335"/>
      <c r="E3" s="650"/>
      <c r="F3" s="650"/>
      <c r="G3" s="649"/>
      <c r="H3" s="649"/>
      <c r="I3" s="649"/>
      <c r="J3" s="649"/>
      <c r="K3" s="649"/>
      <c r="L3" s="649"/>
      <c r="M3" s="649"/>
      <c r="N3" s="649"/>
      <c r="O3" s="649"/>
      <c r="P3" s="649"/>
      <c r="Q3" s="649"/>
      <c r="R3" s="649"/>
      <c r="S3" s="649"/>
      <c r="T3" s="649"/>
      <c r="U3" s="649"/>
      <c r="V3" s="649"/>
      <c r="W3" s="649"/>
      <c r="X3" s="649"/>
    </row>
    <row r="4" spans="2:24" ht="28.5" customHeight="1" x14ac:dyDescent="0.35">
      <c r="B4" s="804" t="s">
        <v>1067</v>
      </c>
      <c r="C4" s="804"/>
      <c r="E4" s="600"/>
      <c r="F4" s="600"/>
      <c r="G4" s="600"/>
      <c r="H4" s="600"/>
      <c r="I4" s="600"/>
      <c r="J4" s="603"/>
      <c r="K4" s="603"/>
      <c r="L4" s="615"/>
      <c r="M4" s="615"/>
      <c r="N4" s="615"/>
      <c r="O4" s="601"/>
      <c r="P4" s="600"/>
      <c r="Q4" s="600"/>
      <c r="R4" s="600"/>
      <c r="S4" s="600"/>
      <c r="T4" s="600"/>
      <c r="U4" s="600"/>
      <c r="V4" s="600"/>
      <c r="W4" s="600"/>
      <c r="X4" s="600"/>
    </row>
    <row r="5" spans="2:24" ht="15" thickBot="1" x14ac:dyDescent="0.4">
      <c r="E5" s="600"/>
      <c r="F5" s="600"/>
      <c r="G5" s="600"/>
      <c r="H5" s="600"/>
      <c r="I5" s="600"/>
      <c r="J5" s="600"/>
      <c r="K5" s="600"/>
      <c r="L5" s="601"/>
      <c r="M5" s="601"/>
      <c r="N5" s="601"/>
      <c r="O5" s="601"/>
      <c r="P5" s="600"/>
      <c r="Q5" s="600"/>
      <c r="R5" s="600"/>
      <c r="S5" s="600"/>
      <c r="T5" s="600"/>
      <c r="U5" s="600"/>
      <c r="V5" s="600"/>
      <c r="W5" s="600"/>
      <c r="X5" s="600"/>
    </row>
    <row r="6" spans="2:24" x14ac:dyDescent="0.35">
      <c r="B6" s="929" t="s">
        <v>256</v>
      </c>
      <c r="C6" s="930"/>
      <c r="E6" s="600"/>
      <c r="F6" s="600"/>
      <c r="G6" s="600"/>
      <c r="H6" s="600"/>
      <c r="I6" s="600"/>
      <c r="J6" s="600"/>
      <c r="K6" s="600"/>
      <c r="L6" s="601"/>
      <c r="M6" s="601"/>
      <c r="N6" s="601"/>
      <c r="O6" s="601"/>
      <c r="P6" s="600"/>
      <c r="Q6" s="600"/>
      <c r="R6" s="600"/>
      <c r="S6" s="600"/>
      <c r="T6" s="600"/>
      <c r="U6" s="600"/>
      <c r="V6" s="600"/>
      <c r="W6" s="600"/>
      <c r="X6" s="600"/>
    </row>
    <row r="7" spans="2:24" x14ac:dyDescent="0.35">
      <c r="B7" s="217" t="s">
        <v>273</v>
      </c>
      <c r="C7" s="296">
        <v>50000</v>
      </c>
      <c r="E7" s="600"/>
      <c r="F7" s="600"/>
      <c r="G7" s="600"/>
      <c r="H7" s="600"/>
      <c r="I7" s="600"/>
      <c r="J7" s="600"/>
      <c r="K7" s="600"/>
      <c r="L7" s="601"/>
      <c r="M7" s="601"/>
      <c r="N7" s="601"/>
      <c r="O7" s="601"/>
      <c r="P7" s="600"/>
      <c r="Q7" s="600"/>
      <c r="R7" s="600"/>
      <c r="S7" s="600"/>
      <c r="T7" s="600"/>
      <c r="U7" s="600"/>
      <c r="V7" s="600"/>
      <c r="W7" s="600"/>
      <c r="X7" s="600"/>
    </row>
    <row r="8" spans="2:24" x14ac:dyDescent="0.35">
      <c r="B8" s="217" t="s">
        <v>278</v>
      </c>
      <c r="C8" s="294">
        <v>125</v>
      </c>
      <c r="E8" s="600"/>
      <c r="F8" s="600"/>
      <c r="G8" s="600"/>
      <c r="H8" s="600"/>
      <c r="I8" s="600"/>
      <c r="J8" s="600"/>
      <c r="K8" s="600"/>
      <c r="L8" s="601"/>
      <c r="M8" s="601"/>
      <c r="N8" s="601"/>
      <c r="O8" s="601"/>
      <c r="P8" s="600"/>
      <c r="Q8" s="600"/>
      <c r="R8" s="600"/>
      <c r="S8" s="600"/>
      <c r="T8" s="600"/>
      <c r="U8" s="600"/>
      <c r="V8" s="600"/>
      <c r="W8" s="600"/>
      <c r="X8" s="600"/>
    </row>
    <row r="9" spans="2:24" ht="15" thickBot="1" x14ac:dyDescent="0.4">
      <c r="B9" s="299" t="s">
        <v>170</v>
      </c>
      <c r="C9" s="220">
        <v>100000</v>
      </c>
      <c r="E9" s="600"/>
      <c r="F9" s="600"/>
      <c r="G9" s="600"/>
      <c r="H9" s="600"/>
      <c r="I9" s="600"/>
      <c r="J9" s="600"/>
      <c r="K9" s="600"/>
      <c r="L9" s="601"/>
      <c r="M9" s="601"/>
      <c r="N9" s="601"/>
      <c r="O9" s="601"/>
      <c r="P9" s="600"/>
      <c r="Q9" s="600"/>
      <c r="R9" s="600"/>
      <c r="S9" s="600"/>
      <c r="T9" s="600"/>
      <c r="U9" s="600"/>
      <c r="V9" s="600"/>
      <c r="W9" s="600"/>
      <c r="X9" s="600"/>
    </row>
    <row r="10" spans="2:24" ht="15" thickBot="1" x14ac:dyDescent="0.4">
      <c r="E10" s="600"/>
      <c r="F10" s="600"/>
      <c r="G10" s="600"/>
      <c r="H10" s="600"/>
      <c r="I10" s="600"/>
      <c r="J10" s="600"/>
      <c r="K10" s="600"/>
      <c r="L10" s="601"/>
      <c r="M10" s="601"/>
      <c r="N10" s="601"/>
      <c r="O10" s="601"/>
      <c r="P10" s="600"/>
      <c r="Q10" s="600"/>
      <c r="R10" s="600"/>
      <c r="S10" s="600"/>
      <c r="T10" s="600"/>
      <c r="U10" s="600"/>
      <c r="V10" s="600"/>
      <c r="W10" s="600"/>
      <c r="X10" s="600"/>
    </row>
    <row r="11" spans="2:24" x14ac:dyDescent="0.35">
      <c r="B11" s="929" t="s">
        <v>692</v>
      </c>
      <c r="C11" s="930"/>
      <c r="E11" s="600"/>
      <c r="F11" s="600"/>
      <c r="G11" s="600"/>
      <c r="H11" s="600"/>
      <c r="I11" s="600"/>
      <c r="J11" s="600"/>
      <c r="K11" s="600"/>
      <c r="L11" s="601"/>
      <c r="M11" s="601"/>
      <c r="N11" s="601"/>
      <c r="O11" s="601"/>
      <c r="P11" s="600"/>
      <c r="Q11" s="600"/>
      <c r="R11" s="600"/>
      <c r="S11" s="600"/>
      <c r="T11" s="600"/>
      <c r="U11" s="600"/>
      <c r="V11" s="600"/>
      <c r="W11" s="600"/>
      <c r="X11" s="600"/>
    </row>
    <row r="12" spans="2:24" ht="17.25" customHeight="1" x14ac:dyDescent="0.35">
      <c r="B12" s="29" t="s">
        <v>833</v>
      </c>
      <c r="C12" s="556">
        <f>IFERROR(ROUND(C7/C8, -1), "")</f>
        <v>400</v>
      </c>
      <c r="E12" s="600"/>
      <c r="F12" s="600"/>
      <c r="G12" s="600"/>
      <c r="H12" s="600"/>
      <c r="I12" s="600"/>
      <c r="J12" s="600"/>
      <c r="K12" s="600"/>
      <c r="L12" s="601"/>
      <c r="M12" s="601"/>
      <c r="N12" s="601"/>
      <c r="O12" s="601"/>
      <c r="P12" s="600"/>
      <c r="Q12" s="600"/>
      <c r="R12" s="600"/>
      <c r="S12" s="600"/>
      <c r="T12" s="600"/>
      <c r="U12" s="600"/>
      <c r="V12" s="600"/>
      <c r="W12" s="600"/>
      <c r="X12" s="600"/>
    </row>
    <row r="13" spans="2:24" ht="17.25" customHeight="1" x14ac:dyDescent="0.35">
      <c r="B13" s="29" t="s">
        <v>751</v>
      </c>
      <c r="C13" s="502">
        <f>ROUND(C9*C8, -3)</f>
        <v>12500000</v>
      </c>
      <c r="E13" s="600"/>
      <c r="F13" s="600"/>
      <c r="G13" s="600"/>
      <c r="H13" s="600"/>
      <c r="I13" s="600"/>
      <c r="J13" s="600"/>
      <c r="K13" s="600"/>
      <c r="L13" s="601"/>
      <c r="M13" s="601"/>
      <c r="N13" s="601"/>
      <c r="O13" s="601"/>
      <c r="P13" s="600"/>
      <c r="Q13" s="600"/>
      <c r="R13" s="600"/>
      <c r="S13" s="600"/>
      <c r="T13" s="600"/>
      <c r="U13" s="600"/>
      <c r="V13" s="600"/>
      <c r="W13" s="600"/>
      <c r="X13" s="600"/>
    </row>
    <row r="14" spans="2:24" ht="19.5" customHeight="1" x14ac:dyDescent="0.35">
      <c r="B14" s="293" t="s">
        <v>834</v>
      </c>
      <c r="C14" s="782">
        <v>525</v>
      </c>
      <c r="E14" s="600"/>
      <c r="F14" s="600"/>
      <c r="G14" s="600"/>
      <c r="H14" s="600"/>
      <c r="I14" s="600"/>
      <c r="J14" s="600"/>
      <c r="K14" s="600"/>
      <c r="L14" s="601"/>
      <c r="M14" s="601"/>
      <c r="N14" s="601"/>
      <c r="O14" s="601"/>
      <c r="P14" s="600"/>
      <c r="Q14" s="600"/>
      <c r="R14" s="600"/>
      <c r="S14" s="600"/>
      <c r="T14" s="600"/>
      <c r="U14" s="600"/>
      <c r="V14" s="600"/>
      <c r="W14" s="600"/>
      <c r="X14" s="600"/>
    </row>
    <row r="15" spans="2:24" ht="19.5" customHeight="1" thickBot="1" x14ac:dyDescent="0.4">
      <c r="B15" s="297" t="s">
        <v>835</v>
      </c>
      <c r="C15" s="557">
        <f>ROUND(C16*$C$9, -5)</f>
        <v>10000000</v>
      </c>
      <c r="E15" s="600"/>
      <c r="F15" s="600"/>
      <c r="G15" s="600"/>
      <c r="H15" s="600"/>
      <c r="I15" s="600"/>
      <c r="J15" s="600"/>
      <c r="K15" s="600"/>
      <c r="L15" s="601"/>
      <c r="M15" s="601"/>
      <c r="N15" s="601"/>
      <c r="O15" s="601"/>
      <c r="P15" s="600"/>
      <c r="Q15" s="600"/>
      <c r="R15" s="600"/>
      <c r="S15" s="600"/>
      <c r="T15" s="600"/>
      <c r="U15" s="600"/>
      <c r="V15" s="600"/>
      <c r="W15" s="600"/>
      <c r="X15" s="600"/>
    </row>
    <row r="16" spans="2:24" hidden="1" x14ac:dyDescent="0.35">
      <c r="B16" s="29" t="s">
        <v>82</v>
      </c>
      <c r="C16" s="208">
        <f>IFERROR(ROUND($C$7/C14, -1), "")</f>
        <v>100</v>
      </c>
      <c r="E16" s="600"/>
      <c r="F16" s="600"/>
      <c r="G16" s="600"/>
      <c r="H16" s="600"/>
      <c r="I16" s="600"/>
      <c r="J16" s="600"/>
      <c r="K16" s="600"/>
      <c r="L16" s="601"/>
      <c r="M16" s="601"/>
      <c r="N16" s="601"/>
      <c r="O16" s="601"/>
      <c r="P16" s="600"/>
      <c r="Q16" s="600"/>
      <c r="R16" s="600"/>
      <c r="S16" s="600"/>
      <c r="T16" s="600"/>
      <c r="U16" s="600"/>
      <c r="V16" s="600"/>
      <c r="W16" s="600"/>
      <c r="X16" s="600"/>
    </row>
    <row r="17" spans="1:24" hidden="1" x14ac:dyDescent="0.35">
      <c r="B17" s="29" t="s">
        <v>171</v>
      </c>
      <c r="C17" s="209">
        <f>IFERROR($C$8-C16, "")</f>
        <v>25</v>
      </c>
      <c r="E17" s="600"/>
      <c r="F17" s="600"/>
      <c r="G17" s="600"/>
      <c r="H17" s="600"/>
      <c r="I17" s="600"/>
      <c r="J17" s="600"/>
      <c r="K17" s="600"/>
      <c r="L17" s="601"/>
      <c r="M17" s="601"/>
      <c r="N17" s="601"/>
      <c r="O17" s="601"/>
      <c r="P17" s="600"/>
      <c r="Q17" s="600"/>
      <c r="R17" s="600"/>
      <c r="S17" s="600"/>
      <c r="T17" s="600"/>
      <c r="U17" s="600"/>
      <c r="V17" s="600"/>
      <c r="W17" s="600"/>
      <c r="X17" s="600"/>
    </row>
    <row r="18" spans="1:24" ht="15" thickBot="1" x14ac:dyDescent="0.4">
      <c r="A18" s="683"/>
      <c r="B18" s="683"/>
      <c r="C18" s="699"/>
      <c r="D18" s="683"/>
      <c r="E18" s="600"/>
      <c r="F18" s="600"/>
      <c r="G18" s="600"/>
      <c r="H18" s="600"/>
      <c r="I18" s="600"/>
      <c r="J18" s="600"/>
      <c r="K18" s="600"/>
      <c r="L18" s="601"/>
      <c r="M18" s="601"/>
      <c r="N18" s="601"/>
      <c r="O18" s="601"/>
      <c r="P18" s="600"/>
      <c r="Q18" s="600"/>
      <c r="R18" s="600"/>
      <c r="S18" s="600"/>
      <c r="T18" s="600"/>
      <c r="U18" s="600"/>
      <c r="V18" s="600"/>
      <c r="W18" s="600"/>
      <c r="X18" s="600"/>
    </row>
    <row r="19" spans="1:24" x14ac:dyDescent="0.35">
      <c r="A19" s="683"/>
      <c r="B19" s="938" t="s">
        <v>506</v>
      </c>
      <c r="C19" s="940"/>
      <c r="D19" s="683"/>
      <c r="E19" s="600"/>
      <c r="F19" s="600"/>
      <c r="G19" s="600"/>
      <c r="H19" s="600"/>
      <c r="I19" s="600"/>
      <c r="J19" s="600"/>
      <c r="K19" s="600"/>
      <c r="L19" s="601"/>
      <c r="M19" s="601"/>
      <c r="N19" s="601"/>
      <c r="O19" s="601"/>
      <c r="P19" s="600"/>
      <c r="Q19" s="600"/>
      <c r="R19" s="600"/>
      <c r="S19" s="600"/>
      <c r="T19" s="600"/>
      <c r="U19" s="600"/>
      <c r="V19" s="600"/>
      <c r="W19" s="600"/>
      <c r="X19" s="600"/>
    </row>
    <row r="20" spans="1:24" ht="15" thickBot="1" x14ac:dyDescent="0.4">
      <c r="A20" s="683"/>
      <c r="B20" s="691" t="s">
        <v>944</v>
      </c>
      <c r="C20" s="507">
        <f>IF($C$13-C15&lt;0, 0, $C$13-C15)</f>
        <v>2500000</v>
      </c>
      <c r="D20" s="683"/>
      <c r="E20" s="600"/>
      <c r="F20" s="600"/>
      <c r="G20" s="600"/>
      <c r="H20" s="600"/>
      <c r="I20" s="600"/>
      <c r="J20" s="600"/>
      <c r="K20" s="600"/>
      <c r="L20" s="601"/>
      <c r="M20" s="601"/>
      <c r="N20" s="601"/>
      <c r="O20" s="601"/>
      <c r="P20" s="600"/>
      <c r="Q20" s="600"/>
      <c r="R20" s="600"/>
      <c r="S20" s="600"/>
      <c r="T20" s="600"/>
      <c r="U20" s="600"/>
      <c r="V20" s="600"/>
      <c r="W20" s="600"/>
      <c r="X20" s="600"/>
    </row>
    <row r="21" spans="1:24" x14ac:dyDescent="0.35">
      <c r="A21" s="683"/>
      <c r="B21" s="683"/>
      <c r="C21" s="683"/>
      <c r="D21" s="683"/>
      <c r="E21" s="600"/>
      <c r="F21" s="600"/>
      <c r="G21" s="600"/>
      <c r="H21" s="600"/>
      <c r="I21" s="600"/>
      <c r="J21" s="600"/>
      <c r="K21" s="600"/>
      <c r="L21" s="601"/>
      <c r="M21" s="601"/>
      <c r="N21" s="601"/>
      <c r="O21" s="601"/>
      <c r="P21" s="600"/>
      <c r="Q21" s="600"/>
      <c r="R21" s="600"/>
      <c r="S21" s="600"/>
      <c r="T21" s="600"/>
      <c r="U21" s="600"/>
      <c r="V21" s="600"/>
      <c r="W21" s="600"/>
      <c r="X21" s="600"/>
    </row>
    <row r="22" spans="1:24" x14ac:dyDescent="0.35">
      <c r="A22" s="683"/>
      <c r="B22" s="694" t="s">
        <v>83</v>
      </c>
      <c r="C22" s="683"/>
      <c r="D22" s="683"/>
      <c r="E22" s="600"/>
      <c r="F22" s="600"/>
      <c r="G22" s="600"/>
      <c r="H22" s="600"/>
      <c r="I22" s="600"/>
      <c r="J22" s="600"/>
      <c r="K22" s="600"/>
      <c r="L22" s="601"/>
      <c r="M22" s="601"/>
      <c r="N22" s="601"/>
      <c r="O22" s="601"/>
      <c r="P22" s="600"/>
      <c r="Q22" s="600"/>
      <c r="R22" s="600"/>
      <c r="S22" s="600"/>
      <c r="T22" s="600"/>
      <c r="U22" s="600"/>
      <c r="V22" s="600"/>
      <c r="W22" s="600"/>
      <c r="X22" s="600"/>
    </row>
    <row r="23" spans="1:24" ht="51.75" customHeight="1" x14ac:dyDescent="0.35">
      <c r="A23" s="683"/>
      <c r="B23" s="955" t="s">
        <v>910</v>
      </c>
      <c r="C23" s="955"/>
      <c r="D23" s="683"/>
      <c r="E23" s="600"/>
      <c r="F23" s="600"/>
      <c r="G23" s="600"/>
      <c r="H23" s="600"/>
      <c r="I23" s="600"/>
      <c r="J23" s="600"/>
      <c r="K23" s="600"/>
      <c r="L23" s="601"/>
      <c r="M23" s="601"/>
      <c r="N23" s="601"/>
      <c r="O23" s="601"/>
      <c r="P23" s="600"/>
      <c r="Q23" s="600"/>
      <c r="R23" s="600"/>
      <c r="S23" s="600"/>
      <c r="T23" s="600"/>
      <c r="U23" s="600"/>
      <c r="V23" s="600"/>
      <c r="W23" s="600"/>
      <c r="X23" s="600"/>
    </row>
    <row r="24" spans="1:24" x14ac:dyDescent="0.35">
      <c r="A24" s="683"/>
      <c r="B24" s="683"/>
      <c r="C24" s="683"/>
      <c r="D24" s="683"/>
      <c r="E24" s="600"/>
      <c r="F24" s="600"/>
      <c r="G24" s="600"/>
      <c r="H24" s="600"/>
      <c r="I24" s="600"/>
      <c r="J24" s="600"/>
      <c r="K24" s="600"/>
      <c r="L24" s="601"/>
      <c r="M24" s="601"/>
      <c r="N24" s="601"/>
      <c r="O24" s="601"/>
      <c r="P24" s="600"/>
      <c r="Q24" s="600"/>
      <c r="R24" s="600"/>
      <c r="S24" s="600"/>
      <c r="T24" s="600"/>
      <c r="U24" s="600"/>
      <c r="V24" s="600"/>
      <c r="W24" s="600"/>
      <c r="X24" s="600"/>
    </row>
    <row r="25" spans="1:24" x14ac:dyDescent="0.35">
      <c r="A25" s="600"/>
      <c r="B25" s="600"/>
      <c r="C25" s="600"/>
      <c r="D25" s="600"/>
      <c r="E25" s="600"/>
      <c r="F25" s="600"/>
      <c r="G25" s="600"/>
      <c r="H25" s="600"/>
      <c r="I25" s="600"/>
      <c r="J25" s="600"/>
      <c r="K25" s="600"/>
      <c r="L25" s="601"/>
      <c r="M25" s="601"/>
      <c r="N25" s="601"/>
      <c r="O25" s="601"/>
      <c r="P25" s="600"/>
      <c r="Q25" s="600"/>
      <c r="R25" s="600"/>
      <c r="S25" s="600"/>
      <c r="T25" s="600"/>
      <c r="U25" s="600"/>
      <c r="V25" s="600"/>
      <c r="W25" s="600"/>
      <c r="X25" s="600"/>
    </row>
    <row r="26" spans="1:24" x14ac:dyDescent="0.35">
      <c r="A26" s="600"/>
      <c r="B26" s="600"/>
      <c r="C26" s="600"/>
      <c r="D26" s="600"/>
      <c r="E26" s="600"/>
      <c r="F26" s="600"/>
      <c r="G26" s="600"/>
      <c r="H26" s="600"/>
      <c r="I26" s="600"/>
      <c r="J26" s="600"/>
      <c r="K26" s="600"/>
      <c r="L26" s="601"/>
      <c r="M26" s="601"/>
      <c r="N26" s="601"/>
      <c r="O26" s="601"/>
      <c r="P26" s="600"/>
      <c r="Q26" s="600"/>
      <c r="R26" s="600"/>
      <c r="S26" s="600"/>
      <c r="T26" s="600"/>
      <c r="U26" s="600"/>
      <c r="V26" s="600"/>
      <c r="W26" s="600"/>
      <c r="X26" s="600"/>
    </row>
    <row r="27" spans="1:24" x14ac:dyDescent="0.35">
      <c r="A27" s="600"/>
      <c r="B27" s="600"/>
      <c r="C27" s="600"/>
      <c r="D27" s="600"/>
      <c r="E27" s="600"/>
      <c r="F27" s="600"/>
      <c r="G27" s="600"/>
      <c r="H27" s="600"/>
      <c r="I27" s="600"/>
      <c r="J27" s="600"/>
      <c r="K27" s="600"/>
      <c r="L27" s="601"/>
      <c r="M27" s="601"/>
      <c r="N27" s="601"/>
      <c r="O27" s="601"/>
      <c r="P27" s="600"/>
      <c r="Q27" s="600"/>
      <c r="R27" s="600"/>
      <c r="S27" s="600"/>
      <c r="T27" s="600"/>
      <c r="U27" s="600"/>
      <c r="V27" s="600"/>
      <c r="W27" s="600"/>
      <c r="X27" s="600"/>
    </row>
    <row r="28" spans="1:24" x14ac:dyDescent="0.35">
      <c r="A28" s="600"/>
      <c r="B28" s="600"/>
      <c r="C28" s="600"/>
      <c r="D28" s="600"/>
      <c r="E28" s="600"/>
      <c r="F28" s="600"/>
      <c r="G28" s="600"/>
      <c r="H28" s="600"/>
      <c r="I28" s="600"/>
      <c r="J28" s="600"/>
      <c r="K28" s="600"/>
      <c r="L28" s="601"/>
      <c r="M28" s="601"/>
      <c r="N28" s="601"/>
      <c r="O28" s="601"/>
      <c r="P28" s="600"/>
      <c r="Q28" s="600"/>
      <c r="R28" s="600"/>
      <c r="S28" s="600"/>
      <c r="T28" s="600"/>
      <c r="U28" s="600"/>
      <c r="V28" s="600"/>
      <c r="W28" s="600"/>
      <c r="X28" s="600"/>
    </row>
    <row r="29" spans="1:24" x14ac:dyDescent="0.35">
      <c r="A29" s="600"/>
      <c r="B29" s="600"/>
      <c r="C29" s="600"/>
      <c r="D29" s="600"/>
      <c r="E29" s="600"/>
      <c r="F29" s="600"/>
      <c r="G29" s="600"/>
      <c r="H29" s="600"/>
      <c r="I29" s="600"/>
      <c r="J29" s="600"/>
      <c r="K29" s="600"/>
      <c r="L29" s="601"/>
      <c r="M29" s="601"/>
      <c r="N29" s="601"/>
      <c r="O29" s="601"/>
      <c r="P29" s="600"/>
      <c r="Q29" s="600"/>
      <c r="R29" s="600"/>
      <c r="S29" s="600"/>
      <c r="T29" s="600"/>
      <c r="U29" s="600"/>
      <c r="V29" s="600"/>
      <c r="W29" s="600"/>
      <c r="X29" s="600"/>
    </row>
    <row r="30" spans="1:24" x14ac:dyDescent="0.35">
      <c r="A30" s="600"/>
      <c r="B30" s="600"/>
      <c r="C30" s="600"/>
      <c r="D30" s="600"/>
      <c r="E30" s="600"/>
      <c r="F30" s="600"/>
      <c r="G30" s="600"/>
      <c r="H30" s="600"/>
      <c r="I30" s="600"/>
      <c r="J30" s="600"/>
      <c r="K30" s="600"/>
      <c r="L30" s="601"/>
      <c r="M30" s="601"/>
      <c r="N30" s="601"/>
      <c r="O30" s="601"/>
      <c r="P30" s="600"/>
      <c r="Q30" s="600"/>
      <c r="R30" s="600"/>
      <c r="S30" s="600"/>
      <c r="T30" s="600"/>
      <c r="U30" s="600"/>
      <c r="V30" s="600"/>
      <c r="W30" s="600"/>
      <c r="X30" s="600"/>
    </row>
    <row r="31" spans="1:24" x14ac:dyDescent="0.35">
      <c r="A31" s="600"/>
      <c r="B31" s="600"/>
      <c r="C31" s="600"/>
      <c r="D31" s="600"/>
      <c r="E31" s="600"/>
      <c r="F31" s="600"/>
      <c r="G31" s="600"/>
      <c r="H31" s="600"/>
      <c r="I31" s="600"/>
      <c r="J31" s="600"/>
      <c r="K31" s="600"/>
      <c r="L31" s="601"/>
      <c r="M31" s="601"/>
      <c r="N31" s="601"/>
      <c r="O31" s="601"/>
      <c r="P31" s="600"/>
      <c r="Q31" s="600"/>
      <c r="R31" s="600"/>
      <c r="S31" s="600"/>
      <c r="T31" s="600"/>
      <c r="U31" s="600"/>
      <c r="V31" s="600"/>
      <c r="W31" s="600"/>
      <c r="X31" s="600"/>
    </row>
    <row r="32" spans="1:24" x14ac:dyDescent="0.35">
      <c r="A32" s="600"/>
      <c r="B32" s="600"/>
      <c r="C32" s="600"/>
      <c r="D32" s="600"/>
      <c r="E32" s="600"/>
      <c r="F32" s="600"/>
      <c r="G32" s="600"/>
      <c r="H32" s="600"/>
      <c r="I32" s="600"/>
      <c r="J32" s="600"/>
      <c r="K32" s="600"/>
      <c r="L32" s="601"/>
      <c r="M32" s="601"/>
      <c r="N32" s="601"/>
      <c r="O32" s="601"/>
      <c r="P32" s="600"/>
      <c r="Q32" s="600"/>
      <c r="R32" s="600"/>
      <c r="S32" s="600"/>
      <c r="T32" s="600"/>
      <c r="U32" s="600"/>
      <c r="V32" s="600"/>
      <c r="W32" s="600"/>
      <c r="X32" s="600"/>
    </row>
    <row r="33" spans="1:24" x14ac:dyDescent="0.35">
      <c r="A33" s="600"/>
      <c r="B33" s="600"/>
      <c r="C33" s="600"/>
      <c r="D33" s="600"/>
      <c r="E33" s="600"/>
      <c r="F33" s="600"/>
      <c r="G33" s="600"/>
      <c r="H33" s="600"/>
      <c r="I33" s="600"/>
      <c r="J33" s="600"/>
      <c r="K33" s="600"/>
      <c r="L33" s="601"/>
      <c r="M33" s="601"/>
      <c r="N33" s="601"/>
      <c r="O33" s="601"/>
      <c r="P33" s="600"/>
      <c r="Q33" s="600"/>
      <c r="R33" s="600"/>
      <c r="S33" s="600"/>
      <c r="T33" s="600"/>
      <c r="U33" s="600"/>
      <c r="V33" s="600"/>
      <c r="W33" s="600"/>
      <c r="X33" s="600"/>
    </row>
    <row r="34" spans="1:24" x14ac:dyDescent="0.35">
      <c r="A34" s="600"/>
      <c r="B34" s="600"/>
      <c r="C34" s="600"/>
      <c r="D34" s="600"/>
      <c r="E34" s="600"/>
      <c r="F34" s="600"/>
      <c r="G34" s="600"/>
      <c r="H34" s="600"/>
      <c r="I34" s="600"/>
      <c r="J34" s="600"/>
      <c r="K34" s="600"/>
      <c r="L34" s="601"/>
      <c r="M34" s="601"/>
      <c r="N34" s="601"/>
      <c r="O34" s="601"/>
      <c r="P34" s="600"/>
      <c r="Q34" s="600"/>
      <c r="R34" s="600"/>
      <c r="S34" s="600"/>
      <c r="T34" s="600"/>
      <c r="U34" s="600"/>
      <c r="V34" s="600"/>
      <c r="W34" s="600"/>
      <c r="X34" s="600"/>
    </row>
    <row r="35" spans="1:24" x14ac:dyDescent="0.35">
      <c r="A35" s="600"/>
      <c r="B35" s="600"/>
      <c r="C35" s="600"/>
      <c r="D35" s="600"/>
      <c r="E35" s="600"/>
      <c r="F35" s="600"/>
      <c r="G35" s="600"/>
      <c r="H35" s="600"/>
      <c r="I35" s="600"/>
      <c r="J35" s="600"/>
      <c r="K35" s="600"/>
      <c r="L35" s="601"/>
      <c r="M35" s="601"/>
      <c r="N35" s="601"/>
      <c r="O35" s="601"/>
      <c r="P35" s="600"/>
      <c r="Q35" s="600"/>
      <c r="R35" s="600"/>
      <c r="S35" s="600"/>
      <c r="T35" s="600"/>
      <c r="U35" s="600"/>
      <c r="V35" s="600"/>
      <c r="W35" s="600"/>
      <c r="X35" s="600"/>
    </row>
    <row r="36" spans="1:24" x14ac:dyDescent="0.35">
      <c r="A36" s="600"/>
      <c r="B36" s="600"/>
      <c r="C36" s="600"/>
      <c r="D36" s="600"/>
      <c r="E36" s="600"/>
      <c r="F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E37" s="600"/>
      <c r="F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E38" s="600"/>
      <c r="F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row>
  </sheetData>
  <mergeCells count="7">
    <mergeCell ref="B2:C2"/>
    <mergeCell ref="B3:C3"/>
    <mergeCell ref="B23:C23"/>
    <mergeCell ref="B4:C4"/>
    <mergeCell ref="B6:C6"/>
    <mergeCell ref="B11:C11"/>
    <mergeCell ref="B19:C19"/>
  </mergeCells>
  <pageMargins left="0.25" right="0.25" top="0.75" bottom="0.75" header="0.3" footer="0.3"/>
  <pageSetup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9">
    <tabColor theme="6" tint="0.59999389629810485"/>
    <pageSetUpPr fitToPage="1"/>
  </sheetPr>
  <dimension ref="A1:X73"/>
  <sheetViews>
    <sheetView showGridLines="0" zoomScale="80" zoomScaleNormal="80" zoomScaleSheetLayoutView="100" workbookViewId="0">
      <selection activeCell="B3" sqref="B3:C3"/>
    </sheetView>
  </sheetViews>
  <sheetFormatPr defaultColWidth="9.08984375" defaultRowHeight="14.5" x14ac:dyDescent="0.35"/>
  <cols>
    <col min="1" max="1" width="7.36328125" style="22" customWidth="1"/>
    <col min="2" max="2" width="115.08984375" style="22" customWidth="1"/>
    <col min="3" max="3" width="19.54296875" style="22" customWidth="1"/>
    <col min="4" max="4" width="20.36328125" style="22" customWidth="1"/>
    <col min="5" max="5" width="9.36328125" style="22" customWidth="1"/>
    <col min="6" max="16384" width="9.08984375" style="22"/>
  </cols>
  <sheetData>
    <row r="1" spans="2:24" ht="21.75" customHeight="1" x14ac:dyDescent="0.45">
      <c r="B1" s="23" t="s">
        <v>80</v>
      </c>
      <c r="C1" s="23"/>
      <c r="D1" s="177">
        <v>26</v>
      </c>
      <c r="E1" s="25"/>
      <c r="F1" s="646"/>
      <c r="G1" s="646"/>
      <c r="H1" s="646"/>
      <c r="I1" s="600"/>
      <c r="J1" s="600"/>
      <c r="K1" s="600"/>
      <c r="L1" s="600"/>
      <c r="M1" s="600"/>
      <c r="N1" s="600"/>
      <c r="O1" s="600"/>
      <c r="P1" s="600"/>
      <c r="Q1" s="600"/>
      <c r="R1" s="600"/>
      <c r="S1" s="600"/>
      <c r="T1" s="600"/>
      <c r="U1" s="600"/>
      <c r="V1" s="600"/>
      <c r="W1" s="600"/>
      <c r="X1" s="600"/>
    </row>
    <row r="2" spans="2:24" ht="19.5" customHeight="1" x14ac:dyDescent="0.35">
      <c r="B2" s="928" t="s">
        <v>477</v>
      </c>
      <c r="C2" s="928"/>
      <c r="D2" s="928"/>
      <c r="E2" s="25"/>
      <c r="F2" s="646"/>
      <c r="G2" s="646"/>
      <c r="H2" s="646"/>
      <c r="I2" s="600"/>
      <c r="J2" s="600"/>
      <c r="K2" s="600"/>
      <c r="L2" s="600"/>
      <c r="M2" s="600"/>
      <c r="N2" s="600"/>
      <c r="O2" s="600"/>
      <c r="P2" s="600"/>
      <c r="Q2" s="600"/>
      <c r="R2" s="600"/>
      <c r="S2" s="600"/>
      <c r="T2" s="600"/>
      <c r="U2" s="600"/>
      <c r="V2" s="600"/>
      <c r="W2" s="600"/>
      <c r="X2" s="600"/>
    </row>
    <row r="3" spans="2:24" ht="37.5" customHeight="1" x14ac:dyDescent="0.35">
      <c r="B3" s="805" t="s">
        <v>1000</v>
      </c>
      <c r="C3" s="805"/>
      <c r="D3" s="301"/>
      <c r="F3" s="600"/>
      <c r="G3" s="600"/>
      <c r="H3" s="600"/>
      <c r="I3" s="600"/>
      <c r="J3" s="600"/>
      <c r="K3" s="600"/>
      <c r="L3" s="600"/>
      <c r="M3" s="600"/>
      <c r="N3" s="600"/>
      <c r="O3" s="600"/>
      <c r="P3" s="600"/>
      <c r="Q3" s="600"/>
      <c r="R3" s="600"/>
      <c r="S3" s="600"/>
      <c r="T3" s="600"/>
      <c r="U3" s="600"/>
      <c r="V3" s="600"/>
      <c r="W3" s="600"/>
      <c r="X3" s="600"/>
    </row>
    <row r="4" spans="2:24" ht="36" customHeight="1" x14ac:dyDescent="0.35">
      <c r="B4" s="804" t="s">
        <v>1077</v>
      </c>
      <c r="C4" s="804"/>
      <c r="D4" s="804"/>
      <c r="F4" s="600"/>
      <c r="G4" s="600"/>
      <c r="H4" s="600"/>
      <c r="I4" s="600"/>
      <c r="J4" s="600"/>
      <c r="K4" s="600"/>
      <c r="L4" s="600"/>
      <c r="M4" s="600"/>
      <c r="N4" s="600"/>
      <c r="O4" s="600"/>
      <c r="P4" s="600"/>
      <c r="Q4" s="600"/>
      <c r="R4" s="600"/>
      <c r="S4" s="600"/>
      <c r="T4" s="600"/>
      <c r="U4" s="600"/>
      <c r="V4" s="600"/>
      <c r="W4" s="600"/>
      <c r="X4" s="600"/>
    </row>
    <row r="5" spans="2:24" ht="15" thickBot="1" x14ac:dyDescent="0.4">
      <c r="F5" s="600"/>
      <c r="G5" s="600"/>
      <c r="H5" s="600"/>
      <c r="I5" s="600"/>
      <c r="J5" s="600"/>
      <c r="K5" s="600"/>
      <c r="L5" s="600"/>
      <c r="M5" s="600"/>
      <c r="N5" s="600"/>
      <c r="O5" s="600"/>
      <c r="P5" s="600"/>
      <c r="Q5" s="600"/>
      <c r="R5" s="600"/>
      <c r="S5" s="600"/>
      <c r="T5" s="600"/>
      <c r="U5" s="600"/>
      <c r="V5" s="600"/>
      <c r="W5" s="600"/>
      <c r="X5" s="600"/>
    </row>
    <row r="6" spans="2:24" x14ac:dyDescent="0.35">
      <c r="B6" s="929" t="s">
        <v>256</v>
      </c>
      <c r="C6" s="932"/>
      <c r="D6" s="930"/>
      <c r="F6" s="600"/>
      <c r="G6" s="600"/>
      <c r="H6" s="600"/>
      <c r="I6" s="600"/>
      <c r="J6" s="600"/>
      <c r="K6" s="600"/>
      <c r="L6" s="600"/>
      <c r="M6" s="600"/>
      <c r="N6" s="600"/>
      <c r="O6" s="600"/>
      <c r="P6" s="600"/>
      <c r="Q6" s="600"/>
      <c r="R6" s="600"/>
      <c r="S6" s="600"/>
      <c r="T6" s="600"/>
      <c r="U6" s="600"/>
      <c r="V6" s="600"/>
      <c r="W6" s="600"/>
      <c r="X6" s="600"/>
    </row>
    <row r="7" spans="2:24" x14ac:dyDescent="0.35">
      <c r="B7" s="29" t="s">
        <v>643</v>
      </c>
      <c r="C7" s="38"/>
      <c r="D7" s="48">
        <v>180</v>
      </c>
      <c r="F7" s="600"/>
      <c r="G7" s="600"/>
      <c r="H7" s="600"/>
      <c r="I7" s="600"/>
      <c r="J7" s="600"/>
      <c r="K7" s="600"/>
      <c r="L7" s="600"/>
      <c r="M7" s="600"/>
      <c r="N7" s="600"/>
      <c r="O7" s="600"/>
      <c r="P7" s="600"/>
      <c r="Q7" s="600"/>
      <c r="R7" s="600"/>
      <c r="S7" s="600"/>
      <c r="T7" s="600"/>
      <c r="U7" s="600"/>
      <c r="V7" s="600"/>
      <c r="W7" s="600"/>
      <c r="X7" s="600"/>
    </row>
    <row r="8" spans="2:24" x14ac:dyDescent="0.35">
      <c r="B8" s="29" t="s">
        <v>495</v>
      </c>
      <c r="C8" s="38"/>
      <c r="D8" s="482">
        <v>4000</v>
      </c>
      <c r="F8" s="600"/>
      <c r="G8" s="600"/>
      <c r="H8" s="600"/>
      <c r="I8" s="600"/>
      <c r="J8" s="600"/>
      <c r="K8" s="600"/>
      <c r="L8" s="600"/>
      <c r="M8" s="600"/>
      <c r="N8" s="600"/>
      <c r="O8" s="600"/>
      <c r="P8" s="600"/>
      <c r="Q8" s="600"/>
      <c r="R8" s="600"/>
      <c r="S8" s="600"/>
      <c r="T8" s="600"/>
      <c r="U8" s="600"/>
      <c r="V8" s="600"/>
      <c r="W8" s="600"/>
      <c r="X8" s="600"/>
    </row>
    <row r="9" spans="2:24" x14ac:dyDescent="0.35">
      <c r="B9" s="29" t="s">
        <v>496</v>
      </c>
      <c r="C9" s="38"/>
      <c r="D9" s="111">
        <v>75000</v>
      </c>
      <c r="F9" s="600"/>
      <c r="G9" s="600"/>
      <c r="H9" s="600"/>
      <c r="I9" s="600"/>
      <c r="J9" s="600"/>
      <c r="K9" s="600"/>
      <c r="L9" s="600"/>
      <c r="M9" s="600"/>
      <c r="N9" s="600"/>
      <c r="O9" s="600"/>
      <c r="P9" s="600"/>
      <c r="Q9" s="600"/>
      <c r="R9" s="600"/>
      <c r="S9" s="600"/>
      <c r="T9" s="600"/>
      <c r="U9" s="600"/>
      <c r="V9" s="600"/>
      <c r="W9" s="600"/>
      <c r="X9" s="600"/>
    </row>
    <row r="10" spans="2:24" x14ac:dyDescent="0.35">
      <c r="B10" s="29" t="s">
        <v>497</v>
      </c>
      <c r="C10" s="38"/>
      <c r="D10" s="111">
        <v>300</v>
      </c>
      <c r="F10" s="600"/>
      <c r="G10" s="600"/>
      <c r="H10" s="600"/>
      <c r="I10" s="600"/>
      <c r="J10" s="600"/>
      <c r="K10" s="600"/>
      <c r="L10" s="600"/>
      <c r="M10" s="600"/>
      <c r="N10" s="600"/>
      <c r="O10" s="600"/>
      <c r="P10" s="600"/>
      <c r="Q10" s="600"/>
      <c r="R10" s="600"/>
      <c r="S10" s="600"/>
      <c r="T10" s="600"/>
      <c r="U10" s="600"/>
      <c r="V10" s="600"/>
      <c r="W10" s="600"/>
      <c r="X10" s="600"/>
    </row>
    <row r="11" spans="2:24" ht="15" thickBot="1" x14ac:dyDescent="0.4">
      <c r="B11" s="35" t="s">
        <v>499</v>
      </c>
      <c r="C11" s="42"/>
      <c r="D11" s="112">
        <v>0.94</v>
      </c>
      <c r="F11" s="600"/>
      <c r="G11" s="600"/>
      <c r="H11" s="600"/>
      <c r="I11" s="600"/>
      <c r="J11" s="600"/>
      <c r="K11" s="600"/>
      <c r="L11" s="600"/>
      <c r="M11" s="600"/>
      <c r="N11" s="600"/>
      <c r="O11" s="600"/>
      <c r="P11" s="600"/>
      <c r="Q11" s="600"/>
      <c r="R11" s="600"/>
      <c r="S11" s="600"/>
      <c r="T11" s="600"/>
      <c r="U11" s="600"/>
      <c r="V11" s="600"/>
      <c r="W11" s="600"/>
      <c r="X11" s="600"/>
    </row>
    <row r="12" spans="2:24" hidden="1" x14ac:dyDescent="0.35">
      <c r="B12" s="38" t="s">
        <v>498</v>
      </c>
      <c r="C12" s="38"/>
      <c r="D12" s="113">
        <f>D9/D7</f>
        <v>416.66666666666669</v>
      </c>
      <c r="F12" s="600"/>
      <c r="G12" s="600"/>
      <c r="H12" s="600"/>
      <c r="I12" s="600"/>
      <c r="J12" s="600"/>
      <c r="K12" s="600"/>
      <c r="L12" s="600"/>
      <c r="M12" s="600"/>
      <c r="N12" s="600"/>
      <c r="O12" s="600"/>
      <c r="P12" s="600"/>
      <c r="Q12" s="600"/>
      <c r="R12" s="600"/>
      <c r="S12" s="600"/>
      <c r="T12" s="600"/>
      <c r="U12" s="600"/>
      <c r="V12" s="600"/>
      <c r="W12" s="600"/>
      <c r="X12" s="600"/>
    </row>
    <row r="13" spans="2:24" ht="15" thickBot="1" x14ac:dyDescent="0.4">
      <c r="D13" s="36"/>
      <c r="F13" s="600"/>
      <c r="G13" s="600"/>
      <c r="H13" s="600"/>
      <c r="I13" s="600"/>
      <c r="J13" s="600"/>
      <c r="K13" s="600"/>
      <c r="L13" s="600"/>
      <c r="M13" s="600"/>
      <c r="N13" s="600"/>
      <c r="O13" s="600"/>
      <c r="P13" s="600"/>
      <c r="Q13" s="600"/>
      <c r="R13" s="600"/>
      <c r="S13" s="600"/>
      <c r="T13" s="600"/>
      <c r="U13" s="600"/>
      <c r="V13" s="600"/>
      <c r="W13" s="600"/>
      <c r="X13" s="600"/>
    </row>
    <row r="14" spans="2:24" ht="17.25" customHeight="1" x14ac:dyDescent="0.35">
      <c r="B14" s="929" t="s">
        <v>954</v>
      </c>
      <c r="C14" s="932"/>
      <c r="D14" s="930"/>
      <c r="F14" s="600"/>
      <c r="G14" s="600"/>
      <c r="H14" s="600"/>
      <c r="I14" s="600"/>
      <c r="J14" s="600"/>
      <c r="K14" s="600"/>
      <c r="L14" s="600"/>
      <c r="M14" s="600"/>
      <c r="N14" s="600"/>
      <c r="O14" s="600"/>
      <c r="P14" s="600"/>
      <c r="Q14" s="600"/>
      <c r="R14" s="600"/>
      <c r="S14" s="600"/>
      <c r="T14" s="600"/>
      <c r="U14" s="600"/>
      <c r="V14" s="600"/>
      <c r="W14" s="600"/>
      <c r="X14" s="600"/>
    </row>
    <row r="15" spans="2:24" ht="17.25" customHeight="1" x14ac:dyDescent="0.35">
      <c r="B15" s="29" t="s">
        <v>955</v>
      </c>
      <c r="C15" s="38"/>
      <c r="D15" s="550">
        <f>ROUND(D8* (1-D11), -1)</f>
        <v>240</v>
      </c>
      <c r="F15" s="600"/>
      <c r="G15" s="600"/>
      <c r="H15" s="600"/>
      <c r="I15" s="600"/>
      <c r="J15" s="600"/>
      <c r="K15" s="600"/>
      <c r="L15" s="600"/>
      <c r="M15" s="600"/>
      <c r="N15" s="600"/>
      <c r="O15" s="600"/>
      <c r="P15" s="600"/>
      <c r="Q15" s="600"/>
      <c r="R15" s="600"/>
      <c r="S15" s="600"/>
      <c r="T15" s="600"/>
      <c r="U15" s="600"/>
      <c r="V15" s="600"/>
      <c r="W15" s="600"/>
      <c r="X15" s="600"/>
    </row>
    <row r="16" spans="2:24" ht="17.25" customHeight="1" x14ac:dyDescent="0.35">
      <c r="B16" s="29" t="s">
        <v>610</v>
      </c>
      <c r="C16" s="38"/>
      <c r="D16" s="558">
        <f>ROUND((($D$15*$D$10))*$D$7, -5)</f>
        <v>13000000</v>
      </c>
      <c r="F16" s="600"/>
      <c r="G16" s="600"/>
      <c r="H16" s="600"/>
      <c r="I16" s="600"/>
      <c r="J16" s="600"/>
      <c r="K16" s="600"/>
      <c r="L16" s="600"/>
      <c r="M16" s="600"/>
      <c r="N16" s="600"/>
      <c r="O16" s="600"/>
      <c r="P16" s="600"/>
      <c r="Q16" s="600"/>
      <c r="R16" s="600"/>
      <c r="S16" s="600"/>
      <c r="T16" s="600"/>
      <c r="U16" s="600"/>
      <c r="V16" s="600"/>
      <c r="W16" s="600"/>
      <c r="X16" s="600"/>
    </row>
    <row r="17" spans="1:24" ht="42.75" customHeight="1" x14ac:dyDescent="0.35">
      <c r="B17" s="559"/>
      <c r="C17" s="560" t="s">
        <v>864</v>
      </c>
      <c r="D17" s="545" t="s">
        <v>865</v>
      </c>
      <c r="F17" s="600"/>
      <c r="G17" s="600"/>
      <c r="H17" s="600"/>
      <c r="I17" s="600"/>
      <c r="J17" s="600"/>
      <c r="K17" s="600"/>
      <c r="L17" s="600"/>
      <c r="M17" s="600"/>
      <c r="N17" s="600"/>
      <c r="O17" s="600"/>
      <c r="P17" s="600"/>
      <c r="Q17" s="600"/>
      <c r="R17" s="600"/>
      <c r="S17" s="600"/>
      <c r="T17" s="600"/>
      <c r="U17" s="600"/>
      <c r="V17" s="600"/>
      <c r="W17" s="600"/>
      <c r="X17" s="600"/>
    </row>
    <row r="18" spans="1:24" ht="15" customHeight="1" x14ac:dyDescent="0.35">
      <c r="A18" s="683"/>
      <c r="B18" s="726" t="s">
        <v>656</v>
      </c>
      <c r="C18" s="794">
        <v>0.94699999999999995</v>
      </c>
      <c r="D18" s="795">
        <v>0.97</v>
      </c>
      <c r="F18" s="600"/>
      <c r="G18" s="600"/>
      <c r="H18" s="600"/>
      <c r="I18" s="600"/>
      <c r="J18" s="600"/>
      <c r="K18" s="600"/>
      <c r="L18" s="600"/>
      <c r="M18" s="600"/>
      <c r="N18" s="600"/>
      <c r="O18" s="600"/>
      <c r="P18" s="600"/>
      <c r="Q18" s="600"/>
      <c r="R18" s="600"/>
      <c r="S18" s="600"/>
      <c r="T18" s="600"/>
      <c r="U18" s="600"/>
      <c r="V18" s="600"/>
      <c r="W18" s="600"/>
      <c r="X18" s="600"/>
    </row>
    <row r="19" spans="1:24" ht="30" customHeight="1" x14ac:dyDescent="0.35">
      <c r="A19" s="683"/>
      <c r="B19" s="726" t="s">
        <v>1089</v>
      </c>
      <c r="C19" s="561">
        <f>ROUND($D$8*(1-C18), -1)</f>
        <v>210</v>
      </c>
      <c r="D19" s="562">
        <f>ROUND($D$8*(1-$D$18), -1)</f>
        <v>120</v>
      </c>
      <c r="F19" s="600"/>
      <c r="G19" s="600"/>
      <c r="H19" s="600"/>
      <c r="I19" s="600"/>
      <c r="J19" s="600"/>
      <c r="K19" s="600"/>
      <c r="L19" s="600"/>
      <c r="M19" s="600"/>
      <c r="N19" s="600"/>
      <c r="O19" s="600"/>
      <c r="P19" s="600"/>
      <c r="Q19" s="600"/>
      <c r="R19" s="600"/>
      <c r="S19" s="600"/>
      <c r="T19" s="600"/>
      <c r="U19" s="600"/>
      <c r="V19" s="600"/>
      <c r="W19" s="600"/>
      <c r="X19" s="600"/>
    </row>
    <row r="20" spans="1:24" ht="16.5" customHeight="1" thickBot="1" x14ac:dyDescent="0.4">
      <c r="A20" s="683"/>
      <c r="B20" s="727" t="s">
        <v>1090</v>
      </c>
      <c r="C20" s="563">
        <f>ROUND((($C$19*$D$10))*$D$7, -5)</f>
        <v>11300000</v>
      </c>
      <c r="D20" s="564">
        <f>ROUND((($D$19*$D$10))*$D$7, -5)</f>
        <v>6500000</v>
      </c>
      <c r="F20" s="600"/>
      <c r="G20" s="600"/>
      <c r="H20" s="600"/>
      <c r="I20" s="600"/>
      <c r="J20" s="600"/>
      <c r="K20" s="600"/>
      <c r="L20" s="600"/>
      <c r="M20" s="600"/>
      <c r="N20" s="600"/>
      <c r="O20" s="600"/>
      <c r="P20" s="600"/>
      <c r="Q20" s="600"/>
      <c r="R20" s="600"/>
      <c r="S20" s="600"/>
      <c r="T20" s="600"/>
      <c r="U20" s="600"/>
      <c r="V20" s="600"/>
      <c r="W20" s="600"/>
      <c r="X20" s="600"/>
    </row>
    <row r="21" spans="1:24" ht="15" thickBot="1" x14ac:dyDescent="0.4">
      <c r="A21" s="683"/>
      <c r="B21" s="683"/>
      <c r="C21" s="683"/>
      <c r="D21" s="728"/>
      <c r="F21" s="600"/>
      <c r="G21" s="600"/>
      <c r="H21" s="600"/>
      <c r="I21" s="600"/>
      <c r="J21" s="600"/>
      <c r="K21" s="600"/>
      <c r="L21" s="600"/>
      <c r="M21" s="600"/>
      <c r="N21" s="600"/>
      <c r="O21" s="600"/>
      <c r="P21" s="600"/>
      <c r="Q21" s="600"/>
      <c r="R21" s="600"/>
      <c r="S21" s="600"/>
      <c r="T21" s="600"/>
      <c r="U21" s="600"/>
      <c r="V21" s="600"/>
      <c r="W21" s="600"/>
      <c r="X21" s="600"/>
    </row>
    <row r="22" spans="1:24" x14ac:dyDescent="0.35">
      <c r="A22" s="683"/>
      <c r="B22" s="929" t="s">
        <v>506</v>
      </c>
      <c r="C22" s="932"/>
      <c r="D22" s="930"/>
      <c r="F22" s="600"/>
      <c r="G22" s="600"/>
      <c r="H22" s="600"/>
      <c r="I22" s="600"/>
      <c r="J22" s="600"/>
      <c r="K22" s="600"/>
      <c r="L22" s="600"/>
      <c r="M22" s="600"/>
      <c r="N22" s="600"/>
      <c r="O22" s="600"/>
      <c r="P22" s="600"/>
      <c r="Q22" s="600"/>
      <c r="R22" s="600"/>
      <c r="S22" s="600"/>
      <c r="T22" s="600"/>
      <c r="U22" s="600"/>
      <c r="V22" s="600"/>
      <c r="W22" s="600"/>
      <c r="X22" s="600"/>
    </row>
    <row r="23" spans="1:24" ht="15" thickBot="1" x14ac:dyDescent="0.4">
      <c r="A23" s="683"/>
      <c r="B23" s="729" t="s">
        <v>1091</v>
      </c>
      <c r="C23" s="512">
        <f>IF($D$16-$C$20&lt;0, 0, $D$16-$C$20)</f>
        <v>1700000</v>
      </c>
      <c r="D23" s="796">
        <f>IF($D$16-$D$20&lt;0, 0, $D$16-$D$20)</f>
        <v>6500000</v>
      </c>
      <c r="F23" s="600"/>
      <c r="G23" s="600"/>
      <c r="H23" s="600"/>
      <c r="I23" s="600"/>
      <c r="J23" s="600"/>
      <c r="K23" s="600"/>
      <c r="L23" s="600"/>
      <c r="M23" s="600"/>
      <c r="N23" s="600"/>
      <c r="O23" s="600"/>
      <c r="P23" s="600"/>
      <c r="Q23" s="600"/>
      <c r="R23" s="600"/>
      <c r="S23" s="600"/>
      <c r="T23" s="600"/>
      <c r="U23" s="600"/>
      <c r="V23" s="600"/>
      <c r="W23" s="600"/>
      <c r="X23" s="600"/>
    </row>
    <row r="24" spans="1:24" ht="24.75" customHeight="1" x14ac:dyDescent="0.35">
      <c r="A24" s="683"/>
      <c r="B24" s="683"/>
      <c r="C24" s="683"/>
      <c r="D24" s="683"/>
      <c r="F24" s="600"/>
      <c r="G24" s="600"/>
      <c r="H24" s="600"/>
      <c r="I24" s="600"/>
      <c r="J24" s="600"/>
      <c r="K24" s="600"/>
      <c r="L24" s="600"/>
      <c r="M24" s="600"/>
      <c r="N24" s="600"/>
      <c r="O24" s="600"/>
      <c r="P24" s="600"/>
      <c r="Q24" s="600"/>
      <c r="R24" s="600"/>
      <c r="S24" s="600"/>
      <c r="T24" s="600"/>
      <c r="U24" s="600"/>
      <c r="V24" s="600"/>
      <c r="W24" s="600"/>
      <c r="X24" s="600"/>
    </row>
    <row r="25" spans="1:24" s="115" customFormat="1" ht="24" customHeight="1" x14ac:dyDescent="0.35">
      <c r="A25" s="708"/>
      <c r="B25" s="968" t="s">
        <v>500</v>
      </c>
      <c r="C25" s="968"/>
      <c r="D25" s="968"/>
      <c r="F25" s="649"/>
      <c r="G25" s="649"/>
      <c r="H25" s="649"/>
      <c r="I25" s="649"/>
      <c r="J25" s="649"/>
      <c r="K25" s="649"/>
      <c r="L25" s="649"/>
      <c r="M25" s="649"/>
      <c r="N25" s="649"/>
      <c r="O25" s="649"/>
      <c r="P25" s="649"/>
      <c r="Q25" s="649"/>
      <c r="R25" s="649"/>
      <c r="S25" s="649"/>
      <c r="T25" s="649"/>
      <c r="U25" s="649"/>
      <c r="V25" s="649"/>
      <c r="W25" s="649"/>
      <c r="X25" s="649"/>
    </row>
    <row r="26" spans="1:24" ht="27.75" customHeight="1" x14ac:dyDescent="0.35">
      <c r="A26" s="683"/>
      <c r="B26" s="956" t="s">
        <v>956</v>
      </c>
      <c r="C26" s="956"/>
      <c r="D26" s="956"/>
      <c r="F26" s="600"/>
      <c r="G26" s="600"/>
      <c r="H26" s="600"/>
      <c r="I26" s="600"/>
      <c r="J26" s="600"/>
      <c r="K26" s="600"/>
      <c r="L26" s="600"/>
      <c r="M26" s="600"/>
      <c r="N26" s="600"/>
      <c r="O26" s="600"/>
      <c r="P26" s="600"/>
      <c r="Q26" s="600"/>
      <c r="R26" s="600"/>
      <c r="S26" s="600"/>
      <c r="T26" s="600"/>
      <c r="U26" s="600"/>
      <c r="V26" s="600"/>
      <c r="W26" s="600"/>
      <c r="X26" s="600"/>
    </row>
    <row r="27" spans="1:24" x14ac:dyDescent="0.35">
      <c r="A27" s="683"/>
      <c r="B27" s="690"/>
      <c r="C27" s="690"/>
      <c r="D27" s="683"/>
      <c r="F27" s="600"/>
      <c r="G27" s="600"/>
      <c r="H27" s="600"/>
      <c r="I27" s="600"/>
      <c r="J27" s="600"/>
      <c r="K27" s="600"/>
      <c r="L27" s="600"/>
      <c r="M27" s="600"/>
      <c r="N27" s="600"/>
      <c r="O27" s="600"/>
      <c r="P27" s="600"/>
      <c r="Q27" s="600"/>
      <c r="R27" s="600"/>
      <c r="S27" s="600"/>
      <c r="T27" s="600"/>
      <c r="U27" s="600"/>
      <c r="V27" s="600"/>
      <c r="W27" s="600"/>
      <c r="X27" s="600"/>
    </row>
    <row r="28" spans="1:24" x14ac:dyDescent="0.35">
      <c r="A28" s="683"/>
      <c r="B28" s="683"/>
      <c r="C28" s="683"/>
      <c r="D28" s="683"/>
      <c r="F28" s="600"/>
      <c r="G28" s="600"/>
      <c r="H28" s="600"/>
      <c r="I28" s="600"/>
      <c r="J28" s="600"/>
      <c r="K28" s="600"/>
      <c r="L28" s="600"/>
      <c r="M28" s="600"/>
      <c r="N28" s="600"/>
      <c r="O28" s="600"/>
      <c r="P28" s="600"/>
      <c r="Q28" s="600"/>
      <c r="R28" s="600"/>
      <c r="S28" s="600"/>
      <c r="T28" s="600"/>
      <c r="U28" s="600"/>
      <c r="V28" s="600"/>
      <c r="W28" s="600"/>
      <c r="X28" s="600"/>
    </row>
    <row r="29" spans="1:24" x14ac:dyDescent="0.35">
      <c r="A29" s="600"/>
      <c r="B29" s="600"/>
      <c r="C29" s="600"/>
      <c r="D29" s="600"/>
      <c r="E29" s="600"/>
      <c r="F29" s="600"/>
      <c r="G29" s="600"/>
      <c r="H29" s="600"/>
      <c r="I29" s="600"/>
      <c r="J29" s="600"/>
      <c r="K29" s="600"/>
      <c r="L29" s="600"/>
      <c r="M29" s="600"/>
      <c r="N29" s="600"/>
      <c r="O29" s="600"/>
      <c r="P29" s="600"/>
      <c r="Q29" s="600"/>
      <c r="R29" s="600"/>
      <c r="S29" s="600"/>
      <c r="T29" s="600"/>
      <c r="U29" s="600"/>
      <c r="V29" s="600"/>
      <c r="W29" s="600"/>
      <c r="X29" s="600"/>
    </row>
    <row r="30" spans="1:24" x14ac:dyDescent="0.35">
      <c r="A30" s="600"/>
      <c r="B30" s="600"/>
      <c r="C30" s="600"/>
      <c r="D30" s="600"/>
      <c r="E30" s="600"/>
      <c r="F30" s="600"/>
      <c r="G30" s="600"/>
      <c r="H30" s="600"/>
      <c r="I30" s="600"/>
      <c r="J30" s="600"/>
      <c r="K30" s="600"/>
      <c r="L30" s="600"/>
      <c r="M30" s="600"/>
      <c r="N30" s="600"/>
      <c r="O30" s="600"/>
      <c r="P30" s="600"/>
      <c r="Q30" s="600"/>
      <c r="R30" s="600"/>
      <c r="S30" s="600"/>
      <c r="T30" s="600"/>
      <c r="U30" s="600"/>
      <c r="V30" s="600"/>
      <c r="W30" s="600"/>
      <c r="X30" s="600"/>
    </row>
    <row r="31" spans="1:24" x14ac:dyDescent="0.35">
      <c r="A31" s="600"/>
      <c r="B31" s="600"/>
      <c r="C31" s="600"/>
      <c r="D31" s="600"/>
      <c r="E31" s="600"/>
      <c r="F31" s="600"/>
      <c r="G31" s="600"/>
      <c r="H31" s="600"/>
      <c r="I31" s="600"/>
      <c r="J31" s="600"/>
      <c r="K31" s="600"/>
      <c r="L31" s="600"/>
      <c r="M31" s="600"/>
      <c r="N31" s="600"/>
      <c r="O31" s="600"/>
      <c r="P31" s="600"/>
      <c r="Q31" s="600"/>
      <c r="R31" s="600"/>
      <c r="S31" s="600"/>
      <c r="T31" s="600"/>
      <c r="U31" s="600"/>
      <c r="V31" s="600"/>
      <c r="W31" s="600"/>
      <c r="X31" s="600"/>
    </row>
    <row r="32" spans="1:24" x14ac:dyDescent="0.35">
      <c r="A32" s="600"/>
      <c r="B32" s="600"/>
      <c r="C32" s="600"/>
      <c r="D32" s="600"/>
      <c r="E32" s="600"/>
      <c r="F32" s="600"/>
      <c r="G32" s="600"/>
      <c r="H32" s="600"/>
      <c r="I32" s="600"/>
      <c r="J32" s="600"/>
      <c r="K32" s="600"/>
      <c r="L32" s="600"/>
      <c r="M32" s="600"/>
      <c r="N32" s="600"/>
      <c r="O32" s="600"/>
      <c r="P32" s="600"/>
      <c r="Q32" s="600"/>
      <c r="R32" s="600"/>
      <c r="S32" s="600"/>
      <c r="T32" s="600"/>
      <c r="U32" s="600"/>
      <c r="V32" s="600"/>
      <c r="W32" s="600"/>
      <c r="X32" s="600"/>
    </row>
    <row r="33" spans="1:24" x14ac:dyDescent="0.35">
      <c r="A33" s="600"/>
      <c r="B33" s="600"/>
      <c r="C33" s="600"/>
      <c r="D33" s="600"/>
      <c r="E33" s="600"/>
      <c r="F33" s="600"/>
      <c r="G33" s="600"/>
      <c r="H33" s="600"/>
      <c r="I33" s="600"/>
      <c r="J33" s="600"/>
      <c r="K33" s="600"/>
      <c r="L33" s="600"/>
      <c r="M33" s="600"/>
      <c r="N33" s="600"/>
      <c r="O33" s="600"/>
      <c r="P33" s="600"/>
      <c r="Q33" s="600"/>
      <c r="R33" s="600"/>
      <c r="S33" s="600"/>
      <c r="T33" s="600"/>
      <c r="U33" s="600"/>
      <c r="V33" s="600"/>
      <c r="W33" s="600"/>
      <c r="X33" s="600"/>
    </row>
    <row r="34" spans="1:24" x14ac:dyDescent="0.35">
      <c r="A34" s="600"/>
      <c r="B34" s="600"/>
      <c r="C34" s="600"/>
      <c r="D34" s="600"/>
      <c r="E34" s="600"/>
      <c r="F34" s="600"/>
      <c r="G34" s="600"/>
      <c r="H34" s="600"/>
      <c r="I34" s="600"/>
      <c r="J34" s="600"/>
      <c r="K34" s="600"/>
      <c r="L34" s="600"/>
      <c r="M34" s="600"/>
      <c r="N34" s="600"/>
      <c r="O34" s="600"/>
      <c r="P34" s="600"/>
      <c r="Q34" s="600"/>
      <c r="R34" s="600"/>
      <c r="S34" s="600"/>
      <c r="T34" s="600"/>
      <c r="U34" s="600"/>
      <c r="V34" s="600"/>
      <c r="W34" s="600"/>
      <c r="X34" s="600"/>
    </row>
    <row r="35" spans="1:24" x14ac:dyDescent="0.35">
      <c r="A35" s="600"/>
      <c r="B35" s="600"/>
      <c r="C35" s="600"/>
      <c r="D35" s="600"/>
      <c r="E35" s="600"/>
      <c r="F35" s="600"/>
      <c r="G35" s="600"/>
      <c r="H35" s="600"/>
      <c r="I35" s="600"/>
      <c r="J35" s="600"/>
      <c r="K35" s="600"/>
      <c r="L35" s="600"/>
      <c r="M35" s="600"/>
      <c r="N35" s="600"/>
      <c r="O35" s="600"/>
      <c r="P35" s="600"/>
      <c r="Q35" s="600"/>
      <c r="R35" s="600"/>
      <c r="S35" s="600"/>
      <c r="T35" s="600"/>
      <c r="U35" s="600"/>
      <c r="V35" s="600"/>
      <c r="W35" s="600"/>
      <c r="X35" s="600"/>
    </row>
    <row r="36" spans="1:24" x14ac:dyDescent="0.35">
      <c r="A36" s="600"/>
      <c r="B36" s="600"/>
      <c r="C36" s="600"/>
      <c r="D36" s="600"/>
      <c r="E36" s="600"/>
      <c r="F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E37" s="600"/>
      <c r="F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E38" s="600"/>
      <c r="F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E39" s="600"/>
      <c r="F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E46" s="600"/>
      <c r="F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E47" s="600"/>
      <c r="F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E48" s="600"/>
      <c r="F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E49" s="600"/>
      <c r="F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E50" s="600"/>
      <c r="F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E51" s="600"/>
      <c r="F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E52" s="600"/>
      <c r="F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E53" s="600"/>
      <c r="F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E54" s="600"/>
      <c r="F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E55" s="600"/>
      <c r="F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E56" s="600"/>
      <c r="F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E57" s="600"/>
      <c r="F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E58" s="600"/>
      <c r="F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E59" s="600"/>
      <c r="F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E61" s="600"/>
      <c r="F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E62" s="600"/>
      <c r="F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E63" s="600"/>
      <c r="F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E64" s="600"/>
      <c r="F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E65" s="600"/>
      <c r="F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E66" s="600"/>
      <c r="F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E67" s="600"/>
      <c r="F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E68" s="600"/>
      <c r="F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E70" s="600"/>
      <c r="F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E71" s="600"/>
      <c r="F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E72" s="600"/>
      <c r="F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E73" s="600"/>
      <c r="F73" s="600"/>
      <c r="G73" s="600"/>
      <c r="H73" s="600"/>
      <c r="I73" s="600"/>
      <c r="J73" s="600"/>
      <c r="K73" s="600"/>
      <c r="L73" s="600"/>
      <c r="M73" s="600"/>
      <c r="N73" s="600"/>
      <c r="O73" s="600"/>
      <c r="P73" s="600"/>
      <c r="Q73" s="600"/>
      <c r="R73" s="600"/>
      <c r="S73" s="600"/>
      <c r="T73" s="600"/>
      <c r="U73" s="600"/>
      <c r="V73" s="600"/>
      <c r="W73" s="600"/>
      <c r="X73" s="600"/>
    </row>
  </sheetData>
  <mergeCells count="8">
    <mergeCell ref="B2:D2"/>
    <mergeCell ref="B6:D6"/>
    <mergeCell ref="B25:D25"/>
    <mergeCell ref="B26:D26"/>
    <mergeCell ref="B3:C3"/>
    <mergeCell ref="B4:D4"/>
    <mergeCell ref="B14:D14"/>
    <mergeCell ref="B22:D22"/>
  </mergeCells>
  <pageMargins left="0.7" right="0.7" top="0.75" bottom="0.75" header="0.3" footer="0.3"/>
  <pageSetup scale="75" orientation="landscape" r:id="rId1"/>
  <colBreaks count="1" manualBreakCount="1">
    <brk id="5" max="29"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0">
    <tabColor theme="6" tint="0.59999389629810485"/>
    <pageSetUpPr fitToPage="1"/>
  </sheetPr>
  <dimension ref="A1:X73"/>
  <sheetViews>
    <sheetView showGridLines="0" zoomScale="80" zoomScaleNormal="80" zoomScaleSheetLayoutView="100" workbookViewId="0">
      <selection activeCell="H11" sqref="H11"/>
    </sheetView>
  </sheetViews>
  <sheetFormatPr defaultColWidth="9.08984375" defaultRowHeight="14.5" x14ac:dyDescent="0.35"/>
  <cols>
    <col min="1" max="1" width="7.36328125" style="22" customWidth="1"/>
    <col min="2" max="2" width="97.90625" style="22" customWidth="1"/>
    <col min="3" max="3" width="24.36328125" style="22" customWidth="1"/>
    <col min="4" max="4" width="8.90625" style="22" customWidth="1"/>
    <col min="5" max="5" width="8.36328125" style="22" customWidth="1"/>
    <col min="6" max="6" width="13.08984375" style="22" hidden="1" customWidth="1"/>
    <col min="7" max="7" width="28.90625" style="22" hidden="1" customWidth="1"/>
    <col min="8" max="8" width="7.54296875" style="22" customWidth="1"/>
    <col min="9" max="9" width="4.90625" style="22" customWidth="1"/>
    <col min="10" max="16384" width="9.08984375" style="22"/>
  </cols>
  <sheetData>
    <row r="1" spans="2:24" ht="21.75" customHeight="1" x14ac:dyDescent="0.45">
      <c r="B1" s="23" t="s">
        <v>80</v>
      </c>
      <c r="C1" s="177">
        <v>27</v>
      </c>
      <c r="D1" s="4"/>
      <c r="E1" s="25"/>
      <c r="F1" s="25"/>
      <c r="G1" s="646"/>
      <c r="H1" s="646"/>
      <c r="I1" s="600"/>
      <c r="J1" s="600"/>
      <c r="K1" s="600"/>
      <c r="L1" s="600"/>
      <c r="M1" s="600"/>
      <c r="N1" s="600"/>
      <c r="O1" s="600"/>
      <c r="P1" s="600"/>
      <c r="Q1" s="600"/>
      <c r="R1" s="600"/>
      <c r="S1" s="600"/>
      <c r="T1" s="600"/>
      <c r="U1" s="600"/>
      <c r="V1" s="600"/>
      <c r="W1" s="600"/>
      <c r="X1" s="600"/>
    </row>
    <row r="2" spans="2:24" ht="26.25" customHeight="1" x14ac:dyDescent="0.35">
      <c r="B2" s="928" t="s">
        <v>644</v>
      </c>
      <c r="C2" s="928"/>
      <c r="D2" s="87"/>
      <c r="E2" s="25"/>
      <c r="F2" s="25"/>
      <c r="G2" s="646"/>
      <c r="H2" s="646"/>
      <c r="I2" s="600"/>
      <c r="J2" s="600"/>
      <c r="K2" s="600"/>
      <c r="L2" s="600"/>
      <c r="M2" s="600"/>
      <c r="N2" s="600"/>
      <c r="O2" s="600"/>
      <c r="P2" s="600"/>
      <c r="Q2" s="600"/>
      <c r="R2" s="600"/>
      <c r="S2" s="600"/>
      <c r="T2" s="600"/>
      <c r="U2" s="600"/>
      <c r="V2" s="600"/>
      <c r="W2" s="600"/>
      <c r="X2" s="600"/>
    </row>
    <row r="3" spans="2:24" ht="41.25" customHeight="1" x14ac:dyDescent="0.35">
      <c r="B3" s="805" t="s">
        <v>1000</v>
      </c>
      <c r="C3" s="805"/>
      <c r="G3" s="600"/>
      <c r="H3" s="600"/>
      <c r="I3" s="600"/>
      <c r="J3" s="600"/>
      <c r="K3" s="600"/>
      <c r="L3" s="600"/>
      <c r="M3" s="600"/>
      <c r="N3" s="600"/>
      <c r="O3" s="600"/>
      <c r="P3" s="600"/>
      <c r="Q3" s="600"/>
      <c r="R3" s="600"/>
      <c r="S3" s="600"/>
      <c r="T3" s="600"/>
      <c r="U3" s="600"/>
      <c r="V3" s="600"/>
      <c r="W3" s="600"/>
      <c r="X3" s="600"/>
    </row>
    <row r="4" spans="2:24" ht="29.25" customHeight="1" x14ac:dyDescent="0.35">
      <c r="B4" s="804" t="s">
        <v>1032</v>
      </c>
      <c r="C4" s="804"/>
      <c r="G4" s="600"/>
      <c r="H4" s="600"/>
      <c r="I4" s="600"/>
      <c r="J4" s="600"/>
      <c r="K4" s="600"/>
      <c r="L4" s="600"/>
      <c r="M4" s="600"/>
      <c r="N4" s="600"/>
      <c r="O4" s="600"/>
      <c r="P4" s="600"/>
      <c r="Q4" s="600"/>
      <c r="R4" s="600"/>
      <c r="S4" s="600"/>
      <c r="T4" s="600"/>
      <c r="U4" s="600"/>
      <c r="V4" s="600"/>
      <c r="W4" s="600"/>
      <c r="X4" s="600"/>
    </row>
    <row r="5" spans="2:24" ht="15" thickBot="1" x14ac:dyDescent="0.4">
      <c r="D5" s="88"/>
      <c r="G5" s="600" t="s">
        <v>138</v>
      </c>
      <c r="H5" s="600"/>
      <c r="I5" s="600"/>
      <c r="J5" s="600"/>
      <c r="K5" s="600"/>
      <c r="L5" s="600"/>
      <c r="M5" s="600"/>
      <c r="N5" s="600"/>
      <c r="O5" s="600"/>
      <c r="P5" s="600"/>
      <c r="Q5" s="600"/>
      <c r="R5" s="600"/>
      <c r="S5" s="600"/>
      <c r="T5" s="600"/>
      <c r="U5" s="600"/>
      <c r="V5" s="600"/>
      <c r="W5" s="600"/>
      <c r="X5" s="600"/>
    </row>
    <row r="6" spans="2:24" x14ac:dyDescent="0.35">
      <c r="B6" s="929" t="s">
        <v>256</v>
      </c>
      <c r="C6" s="930"/>
      <c r="D6" s="88"/>
      <c r="G6" s="600"/>
      <c r="H6" s="600"/>
      <c r="I6" s="600"/>
      <c r="J6" s="600"/>
      <c r="K6" s="600"/>
      <c r="L6" s="600"/>
      <c r="M6" s="600"/>
      <c r="N6" s="600"/>
      <c r="O6" s="600"/>
      <c r="P6" s="600"/>
      <c r="Q6" s="600"/>
      <c r="R6" s="600"/>
      <c r="S6" s="600"/>
      <c r="T6" s="600"/>
      <c r="U6" s="600"/>
      <c r="V6" s="600"/>
      <c r="W6" s="600"/>
      <c r="X6" s="600"/>
    </row>
    <row r="7" spans="2:24" x14ac:dyDescent="0.35">
      <c r="B7" s="29" t="s">
        <v>555</v>
      </c>
      <c r="C7" s="100">
        <v>500</v>
      </c>
      <c r="D7" s="88"/>
      <c r="F7" s="89">
        <v>9000</v>
      </c>
      <c r="G7" s="648" t="s">
        <v>137</v>
      </c>
      <c r="H7" s="600"/>
      <c r="I7" s="600"/>
      <c r="J7" s="600"/>
      <c r="K7" s="600"/>
      <c r="L7" s="600"/>
      <c r="M7" s="600"/>
      <c r="N7" s="600"/>
      <c r="O7" s="600"/>
      <c r="P7" s="600"/>
      <c r="Q7" s="600"/>
      <c r="R7" s="600"/>
      <c r="S7" s="600"/>
      <c r="T7" s="600"/>
      <c r="U7" s="600"/>
      <c r="V7" s="600"/>
      <c r="W7" s="600"/>
      <c r="X7" s="600"/>
    </row>
    <row r="8" spans="2:24" ht="30" customHeight="1" x14ac:dyDescent="0.35">
      <c r="B8" s="31" t="s">
        <v>502</v>
      </c>
      <c r="C8" s="101">
        <v>75000</v>
      </c>
      <c r="D8" s="90"/>
      <c r="F8" s="89">
        <v>310</v>
      </c>
      <c r="G8" s="648" t="s">
        <v>57</v>
      </c>
      <c r="H8" s="600"/>
      <c r="I8" s="600"/>
      <c r="J8" s="600"/>
      <c r="K8" s="600"/>
      <c r="L8" s="600"/>
      <c r="M8" s="600"/>
      <c r="N8" s="600"/>
      <c r="O8" s="600"/>
      <c r="P8" s="600"/>
      <c r="Q8" s="600"/>
      <c r="R8" s="600"/>
      <c r="S8" s="600"/>
      <c r="T8" s="600"/>
      <c r="U8" s="600"/>
      <c r="V8" s="600"/>
      <c r="W8" s="600"/>
      <c r="X8" s="600"/>
    </row>
    <row r="9" spans="2:24" ht="15" thickBot="1" x14ac:dyDescent="0.4">
      <c r="B9" s="35" t="s">
        <v>503</v>
      </c>
      <c r="C9" s="102">
        <v>12000</v>
      </c>
      <c r="D9" s="36"/>
      <c r="G9" s="600"/>
      <c r="H9" s="600"/>
      <c r="I9" s="600"/>
      <c r="J9" s="600"/>
      <c r="K9" s="600"/>
      <c r="L9" s="600"/>
      <c r="M9" s="600"/>
      <c r="N9" s="600"/>
      <c r="O9" s="600"/>
      <c r="P9" s="600"/>
      <c r="Q9" s="600"/>
      <c r="R9" s="600"/>
      <c r="S9" s="600"/>
      <c r="T9" s="600"/>
      <c r="U9" s="600"/>
      <c r="V9" s="600"/>
      <c r="W9" s="600"/>
      <c r="X9" s="600"/>
    </row>
    <row r="10" spans="2:24" ht="15.75" customHeight="1" thickBot="1" x14ac:dyDescent="0.4">
      <c r="C10" s="36"/>
      <c r="D10" s="91"/>
      <c r="G10" s="600"/>
      <c r="H10" s="600"/>
      <c r="I10" s="600"/>
      <c r="J10" s="600"/>
      <c r="K10" s="600"/>
      <c r="L10" s="600"/>
      <c r="M10" s="600"/>
      <c r="N10" s="600"/>
      <c r="O10" s="600"/>
      <c r="P10" s="600"/>
      <c r="Q10" s="600"/>
      <c r="R10" s="600"/>
      <c r="S10" s="600"/>
      <c r="T10" s="600"/>
      <c r="U10" s="600"/>
      <c r="V10" s="600"/>
      <c r="W10" s="600"/>
      <c r="X10" s="600"/>
    </row>
    <row r="11" spans="2:24" x14ac:dyDescent="0.35">
      <c r="B11" s="929" t="s">
        <v>608</v>
      </c>
      <c r="C11" s="930"/>
      <c r="D11" s="92"/>
      <c r="G11" s="600"/>
      <c r="H11" s="600"/>
      <c r="I11" s="600"/>
      <c r="J11" s="600"/>
      <c r="K11" s="600"/>
      <c r="L11" s="600"/>
      <c r="M11" s="600"/>
      <c r="N11" s="600"/>
      <c r="O11" s="600"/>
      <c r="P11" s="600"/>
      <c r="Q11" s="600"/>
      <c r="R11" s="600"/>
      <c r="S11" s="600"/>
      <c r="T11" s="600"/>
      <c r="U11" s="600"/>
      <c r="V11" s="600"/>
      <c r="W11" s="600"/>
      <c r="X11" s="600"/>
    </row>
    <row r="12" spans="2:24" x14ac:dyDescent="0.35">
      <c r="B12" s="29" t="s">
        <v>491</v>
      </c>
      <c r="C12" s="565">
        <f>C9/C8</f>
        <v>0.16</v>
      </c>
      <c r="D12" s="93"/>
      <c r="E12" s="33"/>
      <c r="G12" s="600"/>
      <c r="H12" s="600"/>
      <c r="I12" s="600"/>
      <c r="J12" s="600"/>
      <c r="K12" s="600"/>
      <c r="L12" s="600"/>
      <c r="M12" s="600"/>
      <c r="N12" s="600"/>
      <c r="O12" s="600"/>
      <c r="P12" s="600"/>
      <c r="Q12" s="600"/>
      <c r="R12" s="600"/>
      <c r="S12" s="600"/>
      <c r="T12" s="600"/>
      <c r="U12" s="600"/>
      <c r="V12" s="600"/>
      <c r="W12" s="600"/>
      <c r="X12" s="600"/>
    </row>
    <row r="13" spans="2:24" ht="14.25" customHeight="1" thickBot="1" x14ac:dyDescent="0.4">
      <c r="B13" s="41" t="s">
        <v>492</v>
      </c>
      <c r="C13" s="793">
        <v>0.1</v>
      </c>
      <c r="D13" s="93"/>
      <c r="E13" s="33"/>
      <c r="G13" s="600"/>
      <c r="H13" s="600"/>
      <c r="I13" s="600"/>
      <c r="J13" s="600"/>
      <c r="K13" s="600"/>
      <c r="L13" s="600"/>
      <c r="M13" s="600"/>
      <c r="N13" s="600"/>
      <c r="O13" s="600"/>
      <c r="P13" s="600"/>
      <c r="Q13" s="600"/>
      <c r="R13" s="600"/>
      <c r="S13" s="600"/>
      <c r="T13" s="600"/>
      <c r="U13" s="600"/>
      <c r="V13" s="600"/>
      <c r="W13" s="600"/>
      <c r="X13" s="600"/>
    </row>
    <row r="14" spans="2:24" ht="14.25" customHeight="1" thickBot="1" x14ac:dyDescent="0.4">
      <c r="B14" s="94"/>
      <c r="C14" s="93"/>
      <c r="D14" s="93"/>
      <c r="E14" s="33"/>
      <c r="G14" s="600"/>
      <c r="H14" s="600"/>
      <c r="I14" s="600"/>
      <c r="J14" s="600"/>
      <c r="K14" s="600"/>
      <c r="L14" s="600"/>
      <c r="M14" s="600"/>
      <c r="N14" s="600"/>
      <c r="O14" s="600"/>
      <c r="P14" s="600"/>
      <c r="Q14" s="600"/>
      <c r="R14" s="600"/>
      <c r="S14" s="600"/>
      <c r="T14" s="600"/>
      <c r="U14" s="600"/>
      <c r="V14" s="600"/>
      <c r="W14" s="600"/>
      <c r="X14" s="600"/>
    </row>
    <row r="15" spans="2:24" ht="15" customHeight="1" x14ac:dyDescent="0.35">
      <c r="B15" s="929" t="s">
        <v>506</v>
      </c>
      <c r="C15" s="930"/>
      <c r="D15" s="96"/>
      <c r="G15" s="600"/>
      <c r="H15" s="600"/>
      <c r="I15" s="600"/>
      <c r="J15" s="600"/>
      <c r="K15" s="600"/>
      <c r="L15" s="600"/>
      <c r="M15" s="600"/>
      <c r="N15" s="600"/>
      <c r="O15" s="600"/>
      <c r="P15" s="600"/>
      <c r="Q15" s="600"/>
      <c r="R15" s="600"/>
      <c r="S15" s="600"/>
      <c r="T15" s="600"/>
      <c r="U15" s="600"/>
      <c r="V15" s="600"/>
      <c r="W15" s="600"/>
      <c r="X15" s="600"/>
    </row>
    <row r="16" spans="2:24" ht="15" thickBot="1" x14ac:dyDescent="0.4">
      <c r="B16" s="95" t="s">
        <v>645</v>
      </c>
      <c r="C16" s="513">
        <f>IF(C12&gt;C13, ROUND((C9-(C8*C13))*C7, -4), 0)</f>
        <v>2250000</v>
      </c>
      <c r="G16" s="600"/>
      <c r="H16" s="600"/>
      <c r="I16" s="600"/>
      <c r="J16" s="600"/>
      <c r="K16" s="600"/>
      <c r="L16" s="600"/>
      <c r="M16" s="600"/>
      <c r="N16" s="600"/>
      <c r="O16" s="600"/>
      <c r="P16" s="600"/>
      <c r="Q16" s="600"/>
      <c r="R16" s="600"/>
      <c r="S16" s="600"/>
      <c r="T16" s="600"/>
      <c r="U16" s="600"/>
      <c r="V16" s="600"/>
      <c r="W16" s="600"/>
      <c r="X16" s="600"/>
    </row>
    <row r="17" spans="1:24" x14ac:dyDescent="0.35">
      <c r="B17" s="97"/>
      <c r="G17" s="600"/>
      <c r="H17" s="600"/>
      <c r="I17" s="600"/>
      <c r="J17" s="600"/>
      <c r="K17" s="600"/>
      <c r="L17" s="600"/>
      <c r="M17" s="600"/>
      <c r="N17" s="600"/>
      <c r="O17" s="600"/>
      <c r="P17" s="600"/>
      <c r="Q17" s="600"/>
      <c r="R17" s="600"/>
      <c r="S17" s="600"/>
      <c r="T17" s="600"/>
      <c r="U17" s="600"/>
      <c r="V17" s="600"/>
      <c r="W17" s="600"/>
      <c r="X17" s="600"/>
    </row>
    <row r="18" spans="1:24" ht="29.25" customHeight="1" x14ac:dyDescent="0.35">
      <c r="A18" s="683"/>
      <c r="B18" s="694" t="s">
        <v>490</v>
      </c>
      <c r="C18" s="683"/>
      <c r="D18" s="683"/>
      <c r="G18" s="600"/>
      <c r="H18" s="600"/>
      <c r="I18" s="600"/>
      <c r="J18" s="600"/>
      <c r="K18" s="600"/>
      <c r="L18" s="600"/>
      <c r="M18" s="600"/>
      <c r="N18" s="600"/>
      <c r="O18" s="600"/>
      <c r="P18" s="600"/>
      <c r="Q18" s="600"/>
      <c r="R18" s="600"/>
      <c r="S18" s="600"/>
      <c r="T18" s="600"/>
      <c r="U18" s="600"/>
      <c r="V18" s="600"/>
      <c r="W18" s="600"/>
      <c r="X18" s="600"/>
    </row>
    <row r="19" spans="1:24" ht="64.5" customHeight="1" x14ac:dyDescent="0.35">
      <c r="A19" s="683"/>
      <c r="B19" s="946" t="s">
        <v>957</v>
      </c>
      <c r="C19" s="946"/>
      <c r="D19" s="683"/>
      <c r="F19" s="99"/>
      <c r="G19" s="600"/>
      <c r="H19" s="600"/>
      <c r="I19" s="600"/>
      <c r="J19" s="600"/>
      <c r="K19" s="600"/>
      <c r="L19" s="600"/>
      <c r="M19" s="600"/>
      <c r="N19" s="600"/>
      <c r="O19" s="600"/>
      <c r="P19" s="600"/>
      <c r="Q19" s="600"/>
      <c r="R19" s="600"/>
      <c r="S19" s="600"/>
      <c r="T19" s="600"/>
      <c r="U19" s="600"/>
      <c r="V19" s="600"/>
      <c r="W19" s="600"/>
      <c r="X19" s="600"/>
    </row>
    <row r="20" spans="1:24" x14ac:dyDescent="0.35">
      <c r="A20" s="683"/>
      <c r="B20" s="690"/>
      <c r="C20" s="683"/>
      <c r="D20" s="683"/>
      <c r="F20" s="99"/>
      <c r="G20" s="600"/>
      <c r="H20" s="600"/>
      <c r="I20" s="600"/>
      <c r="J20" s="600"/>
      <c r="K20" s="600"/>
      <c r="L20" s="600"/>
      <c r="M20" s="600"/>
      <c r="N20" s="600"/>
      <c r="O20" s="600"/>
      <c r="P20" s="600"/>
      <c r="Q20" s="600"/>
      <c r="R20" s="600"/>
      <c r="S20" s="600"/>
      <c r="T20" s="600"/>
      <c r="U20" s="600"/>
      <c r="V20" s="600"/>
      <c r="W20" s="600"/>
      <c r="X20" s="600"/>
    </row>
    <row r="21" spans="1:24" x14ac:dyDescent="0.35">
      <c r="A21" s="600"/>
      <c r="B21" s="613"/>
      <c r="C21" s="600"/>
      <c r="D21" s="600"/>
      <c r="E21" s="600"/>
      <c r="G21" s="600"/>
      <c r="H21" s="600"/>
      <c r="I21" s="600"/>
      <c r="J21" s="600"/>
      <c r="K21" s="600"/>
      <c r="L21" s="600"/>
      <c r="M21" s="600"/>
      <c r="N21" s="600"/>
      <c r="O21" s="600"/>
      <c r="P21" s="600"/>
      <c r="Q21" s="600"/>
      <c r="R21" s="600"/>
      <c r="S21" s="600"/>
      <c r="T21" s="600"/>
      <c r="U21" s="600"/>
      <c r="V21" s="600"/>
      <c r="W21" s="600"/>
      <c r="X21" s="600"/>
    </row>
    <row r="22" spans="1:24" x14ac:dyDescent="0.35">
      <c r="A22" s="600"/>
      <c r="B22" s="600"/>
      <c r="C22" s="600"/>
      <c r="D22" s="600"/>
      <c r="E22" s="600"/>
      <c r="G22" s="600"/>
      <c r="H22" s="600"/>
      <c r="I22" s="600"/>
      <c r="J22" s="600"/>
      <c r="K22" s="600"/>
      <c r="L22" s="600"/>
      <c r="M22" s="600"/>
      <c r="N22" s="600"/>
      <c r="O22" s="600"/>
      <c r="P22" s="600"/>
      <c r="Q22" s="600"/>
      <c r="R22" s="600"/>
      <c r="S22" s="600"/>
      <c r="T22" s="600"/>
      <c r="U22" s="600"/>
      <c r="V22" s="600"/>
      <c r="W22" s="600"/>
      <c r="X22" s="600"/>
    </row>
    <row r="23" spans="1:24" x14ac:dyDescent="0.35">
      <c r="A23" s="600"/>
      <c r="B23" s="600"/>
      <c r="C23" s="600"/>
      <c r="D23" s="600"/>
      <c r="E23" s="600"/>
      <c r="G23" s="600"/>
      <c r="H23" s="600"/>
      <c r="I23" s="600"/>
      <c r="J23" s="600"/>
      <c r="K23" s="600"/>
      <c r="L23" s="600"/>
      <c r="M23" s="600"/>
      <c r="N23" s="600"/>
      <c r="O23" s="600"/>
      <c r="P23" s="600"/>
      <c r="Q23" s="600"/>
      <c r="R23" s="600"/>
      <c r="S23" s="600"/>
      <c r="T23" s="600"/>
      <c r="U23" s="600"/>
      <c r="V23" s="600"/>
      <c r="W23" s="600"/>
      <c r="X23" s="600"/>
    </row>
    <row r="24" spans="1:24" x14ac:dyDescent="0.35">
      <c r="A24" s="600"/>
      <c r="B24" s="600"/>
      <c r="C24" s="600"/>
      <c r="D24" s="600"/>
      <c r="E24" s="600"/>
      <c r="G24" s="600"/>
      <c r="H24" s="600"/>
      <c r="I24" s="600"/>
      <c r="J24" s="600"/>
      <c r="K24" s="600"/>
      <c r="L24" s="600"/>
      <c r="M24" s="600"/>
      <c r="N24" s="600"/>
      <c r="O24" s="600"/>
      <c r="P24" s="600"/>
      <c r="Q24" s="600"/>
      <c r="R24" s="600"/>
      <c r="S24" s="600"/>
      <c r="T24" s="600"/>
      <c r="U24" s="600"/>
      <c r="V24" s="600"/>
      <c r="W24" s="600"/>
      <c r="X24" s="600"/>
    </row>
    <row r="25" spans="1:24" x14ac:dyDescent="0.35">
      <c r="A25" s="600"/>
      <c r="B25" s="600"/>
      <c r="C25" s="600"/>
      <c r="D25" s="600"/>
      <c r="E25" s="600"/>
      <c r="G25" s="600"/>
      <c r="H25" s="600"/>
      <c r="I25" s="600"/>
      <c r="J25" s="600"/>
      <c r="K25" s="600"/>
      <c r="L25" s="600"/>
      <c r="M25" s="600"/>
      <c r="N25" s="600"/>
      <c r="O25" s="600"/>
      <c r="P25" s="600"/>
      <c r="Q25" s="600"/>
      <c r="R25" s="600"/>
      <c r="S25" s="600"/>
      <c r="T25" s="600"/>
      <c r="U25" s="600"/>
      <c r="V25" s="600"/>
      <c r="W25" s="600"/>
      <c r="X25" s="600"/>
    </row>
    <row r="26" spans="1:24" x14ac:dyDescent="0.35">
      <c r="A26" s="600"/>
      <c r="B26" s="600"/>
      <c r="C26" s="600"/>
      <c r="D26" s="600"/>
      <c r="E26" s="600"/>
      <c r="G26" s="600"/>
      <c r="H26" s="600"/>
      <c r="I26" s="600"/>
      <c r="J26" s="600"/>
      <c r="K26" s="600"/>
      <c r="L26" s="600"/>
      <c r="M26" s="600"/>
      <c r="N26" s="600"/>
      <c r="O26" s="600"/>
      <c r="P26" s="600"/>
      <c r="Q26" s="600"/>
      <c r="R26" s="600"/>
      <c r="S26" s="600"/>
      <c r="T26" s="600"/>
      <c r="U26" s="600"/>
      <c r="V26" s="600"/>
      <c r="W26" s="600"/>
      <c r="X26" s="600"/>
    </row>
    <row r="27" spans="1:24" x14ac:dyDescent="0.35">
      <c r="A27" s="600"/>
      <c r="B27" s="600"/>
      <c r="C27" s="600"/>
      <c r="D27" s="600"/>
      <c r="E27" s="600"/>
      <c r="G27" s="600"/>
      <c r="H27" s="600"/>
      <c r="I27" s="600"/>
      <c r="J27" s="600"/>
      <c r="K27" s="600"/>
      <c r="L27" s="600"/>
      <c r="M27" s="600"/>
      <c r="N27" s="600"/>
      <c r="O27" s="600"/>
      <c r="P27" s="600"/>
      <c r="Q27" s="600"/>
      <c r="R27" s="600"/>
      <c r="S27" s="600"/>
      <c r="T27" s="600"/>
      <c r="U27" s="600"/>
      <c r="V27" s="600"/>
      <c r="W27" s="600"/>
      <c r="X27" s="600"/>
    </row>
    <row r="28" spans="1:24" x14ac:dyDescent="0.35">
      <c r="A28" s="600"/>
      <c r="B28" s="600"/>
      <c r="C28" s="600"/>
      <c r="D28" s="600"/>
      <c r="E28" s="600"/>
      <c r="G28" s="600"/>
      <c r="H28" s="600"/>
      <c r="I28" s="600"/>
      <c r="J28" s="600"/>
      <c r="K28" s="600"/>
      <c r="L28" s="600"/>
      <c r="M28" s="600"/>
      <c r="N28" s="600"/>
      <c r="O28" s="600"/>
      <c r="P28" s="600"/>
      <c r="Q28" s="600"/>
      <c r="R28" s="600"/>
      <c r="S28" s="600"/>
      <c r="T28" s="600"/>
      <c r="U28" s="600"/>
      <c r="V28" s="600"/>
      <c r="W28" s="600"/>
      <c r="X28" s="600"/>
    </row>
    <row r="29" spans="1:24" x14ac:dyDescent="0.35">
      <c r="A29" s="600"/>
      <c r="B29" s="600"/>
      <c r="C29" s="600"/>
      <c r="D29" s="600"/>
      <c r="E29" s="600"/>
      <c r="G29" s="600"/>
      <c r="H29" s="600"/>
      <c r="I29" s="600"/>
      <c r="J29" s="600"/>
      <c r="K29" s="600"/>
      <c r="L29" s="600"/>
      <c r="M29" s="600"/>
      <c r="N29" s="600"/>
      <c r="O29" s="600"/>
      <c r="P29" s="600"/>
      <c r="Q29" s="600"/>
      <c r="R29" s="600"/>
      <c r="S29" s="600"/>
      <c r="T29" s="600"/>
      <c r="U29" s="600"/>
      <c r="V29" s="600"/>
      <c r="W29" s="600"/>
      <c r="X29" s="600"/>
    </row>
    <row r="30" spans="1:24" x14ac:dyDescent="0.35">
      <c r="A30" s="600"/>
      <c r="B30" s="600"/>
      <c r="C30" s="600"/>
      <c r="D30" s="600"/>
      <c r="E30" s="600"/>
      <c r="G30" s="600"/>
      <c r="H30" s="600"/>
      <c r="I30" s="600"/>
      <c r="J30" s="600"/>
      <c r="K30" s="600"/>
      <c r="L30" s="600"/>
      <c r="M30" s="600"/>
      <c r="N30" s="600"/>
      <c r="O30" s="600"/>
      <c r="P30" s="600"/>
      <c r="Q30" s="600"/>
      <c r="R30" s="600"/>
      <c r="S30" s="600"/>
      <c r="T30" s="600"/>
      <c r="U30" s="600"/>
      <c r="V30" s="600"/>
      <c r="W30" s="600"/>
      <c r="X30" s="600"/>
    </row>
    <row r="31" spans="1:24" x14ac:dyDescent="0.35">
      <c r="A31" s="600"/>
      <c r="B31" s="600"/>
      <c r="C31" s="600"/>
      <c r="D31" s="600"/>
      <c r="E31" s="600"/>
      <c r="G31" s="600"/>
      <c r="H31" s="600"/>
      <c r="I31" s="600"/>
      <c r="J31" s="600"/>
      <c r="K31" s="600"/>
      <c r="L31" s="600"/>
      <c r="M31" s="600"/>
      <c r="N31" s="600"/>
      <c r="O31" s="600"/>
      <c r="P31" s="600"/>
      <c r="Q31" s="600"/>
      <c r="R31" s="600"/>
      <c r="S31" s="600"/>
      <c r="T31" s="600"/>
      <c r="U31" s="600"/>
      <c r="V31" s="600"/>
      <c r="W31" s="600"/>
      <c r="X31" s="600"/>
    </row>
    <row r="32" spans="1:24" x14ac:dyDescent="0.35">
      <c r="A32" s="600"/>
      <c r="B32" s="600"/>
      <c r="C32" s="600"/>
      <c r="D32" s="600"/>
      <c r="E32" s="600"/>
      <c r="G32" s="600"/>
      <c r="H32" s="600"/>
      <c r="I32" s="600"/>
      <c r="J32" s="600"/>
      <c r="K32" s="600"/>
      <c r="L32" s="600"/>
      <c r="M32" s="600"/>
      <c r="N32" s="600"/>
      <c r="O32" s="600"/>
      <c r="P32" s="600"/>
      <c r="Q32" s="600"/>
      <c r="R32" s="600"/>
      <c r="S32" s="600"/>
      <c r="T32" s="600"/>
      <c r="U32" s="600"/>
      <c r="V32" s="600"/>
      <c r="W32" s="600"/>
      <c r="X32" s="600"/>
    </row>
    <row r="33" spans="1:24" x14ac:dyDescent="0.35">
      <c r="A33" s="600"/>
      <c r="B33" s="600"/>
      <c r="C33" s="600"/>
      <c r="D33" s="600"/>
      <c r="E33" s="600"/>
      <c r="G33" s="600"/>
      <c r="H33" s="600"/>
      <c r="I33" s="600"/>
      <c r="J33" s="600"/>
      <c r="K33" s="600"/>
      <c r="L33" s="600"/>
      <c r="M33" s="600"/>
      <c r="N33" s="600"/>
      <c r="O33" s="600"/>
      <c r="P33" s="600"/>
      <c r="Q33" s="600"/>
      <c r="R33" s="600"/>
      <c r="S33" s="600"/>
      <c r="T33" s="600"/>
      <c r="U33" s="600"/>
      <c r="V33" s="600"/>
      <c r="W33" s="600"/>
      <c r="X33" s="600"/>
    </row>
    <row r="34" spans="1:24" x14ac:dyDescent="0.35">
      <c r="A34" s="600"/>
      <c r="B34" s="600"/>
      <c r="C34" s="600"/>
      <c r="D34" s="600"/>
      <c r="E34" s="600"/>
      <c r="G34" s="600"/>
      <c r="H34" s="600"/>
      <c r="I34" s="600"/>
      <c r="J34" s="600"/>
      <c r="K34" s="600"/>
      <c r="L34" s="600"/>
      <c r="M34" s="600"/>
      <c r="N34" s="600"/>
      <c r="O34" s="600"/>
      <c r="P34" s="600"/>
      <c r="Q34" s="600"/>
      <c r="R34" s="600"/>
      <c r="S34" s="600"/>
      <c r="T34" s="600"/>
      <c r="U34" s="600"/>
      <c r="V34" s="600"/>
      <c r="W34" s="600"/>
      <c r="X34" s="600"/>
    </row>
    <row r="35" spans="1:24" x14ac:dyDescent="0.35">
      <c r="A35" s="600"/>
      <c r="B35" s="600"/>
      <c r="C35" s="600"/>
      <c r="D35" s="600"/>
      <c r="E35" s="600"/>
      <c r="G35" s="600"/>
      <c r="H35" s="600"/>
      <c r="I35" s="600"/>
      <c r="J35" s="600"/>
      <c r="K35" s="600"/>
      <c r="L35" s="600"/>
      <c r="M35" s="600"/>
      <c r="N35" s="600"/>
      <c r="O35" s="600"/>
      <c r="P35" s="600"/>
      <c r="Q35" s="600"/>
      <c r="R35" s="600"/>
      <c r="S35" s="600"/>
      <c r="T35" s="600"/>
      <c r="U35" s="600"/>
      <c r="V35" s="600"/>
      <c r="W35" s="600"/>
      <c r="X35" s="600"/>
    </row>
    <row r="36" spans="1:24" x14ac:dyDescent="0.35">
      <c r="A36" s="600"/>
      <c r="B36" s="600"/>
      <c r="C36" s="600"/>
      <c r="D36" s="600"/>
      <c r="E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E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E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E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E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E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E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E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E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E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E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E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E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E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E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E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E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E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E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E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E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E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E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E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E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E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E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E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E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E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E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E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E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E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E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E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E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E73" s="600"/>
      <c r="G73" s="600"/>
      <c r="H73" s="600"/>
      <c r="I73" s="600"/>
      <c r="J73" s="600"/>
      <c r="K73" s="600"/>
      <c r="L73" s="600"/>
      <c r="M73" s="600"/>
      <c r="N73" s="600"/>
      <c r="O73" s="600"/>
      <c r="P73" s="600"/>
      <c r="Q73" s="600"/>
      <c r="R73" s="600"/>
      <c r="S73" s="600"/>
      <c r="T73" s="600"/>
      <c r="U73" s="600"/>
      <c r="V73" s="600"/>
      <c r="W73" s="600"/>
      <c r="X73" s="600"/>
    </row>
  </sheetData>
  <mergeCells count="7">
    <mergeCell ref="B2:C2"/>
    <mergeCell ref="B6:C6"/>
    <mergeCell ref="B19:C19"/>
    <mergeCell ref="B3:C3"/>
    <mergeCell ref="B4:C4"/>
    <mergeCell ref="B11:C11"/>
    <mergeCell ref="B15:C15"/>
  </mergeCells>
  <pageMargins left="0.7" right="0.7" top="0.75" bottom="0.75" header="0.3" footer="0.3"/>
  <pageSetup scale="88"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1">
    <tabColor theme="6" tint="0.59999389629810485"/>
    <pageSetUpPr fitToPage="1"/>
  </sheetPr>
  <dimension ref="A1:X73"/>
  <sheetViews>
    <sheetView showGridLines="0" zoomScale="80" zoomScaleNormal="80" zoomScaleSheetLayoutView="100" workbookViewId="0">
      <selection activeCell="R41" sqref="R41"/>
    </sheetView>
  </sheetViews>
  <sheetFormatPr defaultColWidth="9.08984375" defaultRowHeight="14.5" x14ac:dyDescent="0.35"/>
  <cols>
    <col min="1" max="1" width="5.36328125" style="22" customWidth="1"/>
    <col min="2" max="2" width="116.6328125" style="22" customWidth="1"/>
    <col min="3" max="3" width="16.08984375" style="22" customWidth="1"/>
    <col min="4" max="4" width="2.54296875" style="22" customWidth="1"/>
    <col min="5" max="5" width="19" style="22" hidden="1" customWidth="1"/>
    <col min="6" max="6" width="0" style="22" hidden="1" customWidth="1"/>
    <col min="7" max="16384" width="9.08984375" style="22"/>
  </cols>
  <sheetData>
    <row r="1" spans="2:24" ht="18.5" x14ac:dyDescent="0.45">
      <c r="B1" s="23" t="s">
        <v>80</v>
      </c>
      <c r="C1" s="2">
        <v>28</v>
      </c>
      <c r="G1" s="600"/>
      <c r="H1" s="600"/>
      <c r="I1" s="600"/>
      <c r="J1" s="600"/>
      <c r="K1" s="600"/>
      <c r="L1" s="600"/>
      <c r="M1" s="600"/>
      <c r="N1" s="600"/>
      <c r="O1" s="600"/>
      <c r="P1" s="600"/>
      <c r="Q1" s="600"/>
      <c r="R1" s="600"/>
      <c r="S1" s="600"/>
      <c r="T1" s="600"/>
      <c r="U1" s="600"/>
      <c r="V1" s="600"/>
      <c r="W1" s="600"/>
      <c r="X1" s="600"/>
    </row>
    <row r="2" spans="2:24" ht="39" customHeight="1" x14ac:dyDescent="0.35">
      <c r="B2" s="933" t="s">
        <v>753</v>
      </c>
      <c r="C2" s="933"/>
      <c r="E2" s="943" t="s">
        <v>261</v>
      </c>
      <c r="F2" s="943"/>
      <c r="G2" s="600"/>
      <c r="H2" s="600"/>
      <c r="I2" s="600"/>
      <c r="J2" s="600"/>
      <c r="K2" s="600"/>
      <c r="L2" s="600"/>
      <c r="M2" s="600"/>
      <c r="N2" s="600"/>
      <c r="O2" s="600"/>
      <c r="P2" s="600"/>
      <c r="Q2" s="600"/>
      <c r="R2" s="600"/>
      <c r="S2" s="600"/>
      <c r="T2" s="600"/>
      <c r="U2" s="600"/>
      <c r="V2" s="600"/>
      <c r="W2" s="600"/>
      <c r="X2" s="600"/>
    </row>
    <row r="3" spans="2:24" ht="39" customHeight="1" x14ac:dyDescent="0.35">
      <c r="B3" s="805" t="s">
        <v>999</v>
      </c>
      <c r="C3" s="805"/>
      <c r="E3" s="27" t="s">
        <v>239</v>
      </c>
      <c r="F3" s="28">
        <v>0</v>
      </c>
      <c r="G3" s="600"/>
      <c r="H3" s="600"/>
      <c r="I3" s="600"/>
      <c r="J3" s="600"/>
      <c r="K3" s="600"/>
      <c r="L3" s="600"/>
      <c r="M3" s="600"/>
      <c r="N3" s="600"/>
      <c r="O3" s="600"/>
      <c r="P3" s="600"/>
      <c r="Q3" s="600"/>
      <c r="R3" s="600"/>
      <c r="S3" s="600"/>
      <c r="T3" s="600"/>
      <c r="U3" s="600"/>
      <c r="V3" s="600"/>
      <c r="W3" s="600"/>
      <c r="X3" s="600"/>
    </row>
    <row r="4" spans="2:24" ht="29.25" customHeight="1" x14ac:dyDescent="0.35">
      <c r="B4" s="804" t="s">
        <v>1032</v>
      </c>
      <c r="C4" s="804"/>
      <c r="E4" s="27" t="s">
        <v>238</v>
      </c>
      <c r="F4" s="28">
        <v>0.05</v>
      </c>
      <c r="G4" s="600"/>
      <c r="H4" s="600"/>
      <c r="I4" s="603"/>
      <c r="J4" s="603"/>
      <c r="K4" s="603"/>
      <c r="L4" s="615"/>
      <c r="M4" s="615"/>
      <c r="N4" s="601"/>
      <c r="O4" s="600"/>
      <c r="P4" s="600"/>
      <c r="Q4" s="600"/>
      <c r="R4" s="600"/>
      <c r="S4" s="600"/>
      <c r="T4" s="600"/>
      <c r="U4" s="600"/>
      <c r="V4" s="600"/>
      <c r="W4" s="600"/>
      <c r="X4" s="600"/>
    </row>
    <row r="5" spans="2:24" ht="12" customHeight="1" thickBot="1" x14ac:dyDescent="0.4">
      <c r="B5" s="38"/>
      <c r="C5" s="38"/>
      <c r="E5" s="27" t="s">
        <v>133</v>
      </c>
      <c r="F5" s="28">
        <v>0.1</v>
      </c>
      <c r="G5" s="600"/>
      <c r="H5" s="600"/>
      <c r="I5" s="600"/>
      <c r="J5" s="600"/>
      <c r="K5" s="600"/>
      <c r="L5" s="601"/>
      <c r="M5" s="601"/>
      <c r="N5" s="601"/>
      <c r="O5" s="600"/>
      <c r="P5" s="600"/>
      <c r="Q5" s="600"/>
      <c r="R5" s="600"/>
      <c r="S5" s="600"/>
      <c r="T5" s="600"/>
      <c r="U5" s="600"/>
      <c r="V5" s="600"/>
      <c r="W5" s="600"/>
      <c r="X5" s="600"/>
    </row>
    <row r="6" spans="2:24" x14ac:dyDescent="0.35">
      <c r="B6" s="929" t="s">
        <v>256</v>
      </c>
      <c r="C6" s="930"/>
      <c r="E6" s="27" t="s">
        <v>237</v>
      </c>
      <c r="F6" s="28">
        <v>0.2</v>
      </c>
      <c r="G6" s="600"/>
      <c r="H6" s="600"/>
      <c r="I6" s="600"/>
      <c r="J6" s="600"/>
      <c r="K6" s="600"/>
      <c r="L6" s="601"/>
      <c r="M6" s="601"/>
      <c r="N6" s="601"/>
      <c r="O6" s="600"/>
      <c r="P6" s="600"/>
      <c r="Q6" s="600"/>
      <c r="R6" s="600"/>
      <c r="S6" s="600"/>
      <c r="T6" s="600"/>
      <c r="U6" s="600"/>
      <c r="V6" s="600"/>
      <c r="W6" s="600"/>
      <c r="X6" s="600"/>
    </row>
    <row r="7" spans="2:24" x14ac:dyDescent="0.35">
      <c r="B7" s="29" t="s">
        <v>765</v>
      </c>
      <c r="C7" s="505">
        <f>'B28. Blended learning'!E25</f>
        <v>0</v>
      </c>
      <c r="E7" s="27" t="s">
        <v>704</v>
      </c>
      <c r="F7" s="28">
        <v>0.3</v>
      </c>
      <c r="G7" s="600"/>
      <c r="H7" s="600"/>
      <c r="I7" s="600"/>
      <c r="J7" s="600"/>
      <c r="K7" s="600"/>
      <c r="L7" s="601"/>
      <c r="M7" s="601"/>
      <c r="N7" s="601"/>
      <c r="O7" s="600"/>
      <c r="P7" s="600"/>
      <c r="Q7" s="600"/>
      <c r="R7" s="600"/>
      <c r="S7" s="600"/>
      <c r="T7" s="600"/>
      <c r="U7" s="600"/>
      <c r="V7" s="600"/>
      <c r="W7" s="600"/>
      <c r="X7" s="600"/>
    </row>
    <row r="8" spans="2:24" x14ac:dyDescent="0.35">
      <c r="B8" s="29" t="s">
        <v>766</v>
      </c>
      <c r="C8" s="505">
        <f>'B28. Blended learning'!E42</f>
        <v>0</v>
      </c>
      <c r="G8" s="600"/>
      <c r="H8" s="600"/>
      <c r="I8" s="600"/>
      <c r="J8" s="600"/>
      <c r="K8" s="600"/>
      <c r="L8" s="601"/>
      <c r="M8" s="601"/>
      <c r="N8" s="601"/>
      <c r="O8" s="600"/>
      <c r="P8" s="600"/>
      <c r="Q8" s="600"/>
      <c r="R8" s="600"/>
      <c r="S8" s="600"/>
      <c r="T8" s="600"/>
      <c r="U8" s="600"/>
      <c r="V8" s="600"/>
      <c r="W8" s="600"/>
      <c r="X8" s="600"/>
    </row>
    <row r="9" spans="2:24" x14ac:dyDescent="0.35">
      <c r="B9" s="29" t="s">
        <v>945</v>
      </c>
      <c r="C9" s="51">
        <v>20</v>
      </c>
      <c r="E9" s="943" t="s">
        <v>767</v>
      </c>
      <c r="F9" s="943"/>
      <c r="G9" s="600"/>
      <c r="H9" s="600"/>
      <c r="I9" s="600"/>
      <c r="J9" s="600"/>
      <c r="K9" s="600"/>
      <c r="L9" s="601"/>
      <c r="M9" s="601"/>
      <c r="N9" s="601"/>
      <c r="O9" s="600"/>
      <c r="P9" s="600"/>
      <c r="Q9" s="600"/>
      <c r="R9" s="600"/>
      <c r="S9" s="600"/>
      <c r="T9" s="600"/>
      <c r="U9" s="600"/>
      <c r="V9" s="600"/>
      <c r="W9" s="600"/>
      <c r="X9" s="600"/>
    </row>
    <row r="10" spans="2:24" ht="15.75" customHeight="1" thickBot="1" x14ac:dyDescent="0.4">
      <c r="B10" s="35" t="s">
        <v>148</v>
      </c>
      <c r="C10" s="102">
        <v>75000</v>
      </c>
      <c r="E10" s="27" t="s">
        <v>239</v>
      </c>
      <c r="F10" s="28">
        <v>0</v>
      </c>
      <c r="G10" s="600"/>
      <c r="H10" s="600"/>
      <c r="I10" s="600"/>
      <c r="J10" s="600"/>
      <c r="K10" s="600"/>
      <c r="L10" s="601"/>
      <c r="M10" s="601"/>
      <c r="N10" s="601"/>
      <c r="O10" s="600"/>
      <c r="P10" s="600"/>
      <c r="Q10" s="600"/>
      <c r="R10" s="600"/>
      <c r="S10" s="600"/>
      <c r="T10" s="600"/>
      <c r="U10" s="600"/>
      <c r="V10" s="600"/>
      <c r="W10" s="600"/>
      <c r="X10" s="600"/>
    </row>
    <row r="11" spans="2:24" ht="15" thickBot="1" x14ac:dyDescent="0.4">
      <c r="B11" s="181"/>
      <c r="C11" s="36"/>
      <c r="E11" s="27" t="s">
        <v>169</v>
      </c>
      <c r="F11" s="28">
        <v>0.1</v>
      </c>
      <c r="G11" s="600"/>
      <c r="H11" s="600"/>
      <c r="I11" s="600"/>
      <c r="J11" s="600"/>
      <c r="K11" s="600"/>
      <c r="L11" s="601"/>
      <c r="M11" s="601"/>
      <c r="N11" s="601"/>
      <c r="O11" s="600"/>
      <c r="P11" s="600"/>
      <c r="Q11" s="600"/>
      <c r="R11" s="600"/>
      <c r="S11" s="600"/>
      <c r="T11" s="600"/>
      <c r="U11" s="600"/>
      <c r="V11" s="600"/>
      <c r="W11" s="600"/>
      <c r="X11" s="600"/>
    </row>
    <row r="12" spans="2:24" x14ac:dyDescent="0.35">
      <c r="B12" s="935" t="s">
        <v>763</v>
      </c>
      <c r="C12" s="936"/>
      <c r="E12" s="32"/>
      <c r="G12" s="600"/>
      <c r="H12" s="600"/>
      <c r="I12" s="600"/>
      <c r="J12" s="600"/>
      <c r="K12" s="600"/>
      <c r="L12" s="601"/>
      <c r="M12" s="601"/>
      <c r="N12" s="601"/>
      <c r="O12" s="600"/>
      <c r="P12" s="600"/>
      <c r="Q12" s="600"/>
      <c r="R12" s="600"/>
      <c r="S12" s="600"/>
      <c r="T12" s="600"/>
      <c r="U12" s="600"/>
      <c r="V12" s="600"/>
      <c r="W12" s="600"/>
      <c r="X12" s="600"/>
    </row>
    <row r="13" spans="2:24" ht="30" customHeight="1" x14ac:dyDescent="0.35">
      <c r="B13" s="31" t="s">
        <v>764</v>
      </c>
      <c r="C13" s="566">
        <f>(IF(C7&lt;50,F3,IF(C7&lt;75,F4,IF(C7&lt;100,F5,IF(C7&lt;150,F6,IF(C7&gt;149,F7,""))))))</f>
        <v>0</v>
      </c>
      <c r="E13" s="32"/>
      <c r="G13" s="600"/>
      <c r="H13" s="600"/>
      <c r="I13" s="600"/>
      <c r="J13" s="600"/>
      <c r="K13" s="600"/>
      <c r="L13" s="601"/>
      <c r="M13" s="601"/>
      <c r="N13" s="601"/>
      <c r="O13" s="600"/>
      <c r="P13" s="600"/>
      <c r="Q13" s="600"/>
      <c r="R13" s="600"/>
      <c r="S13" s="600"/>
      <c r="T13" s="600"/>
      <c r="U13" s="600"/>
      <c r="V13" s="600"/>
      <c r="W13" s="600"/>
      <c r="X13" s="600"/>
    </row>
    <row r="14" spans="2:24" x14ac:dyDescent="0.35">
      <c r="B14" s="217" t="s">
        <v>785</v>
      </c>
      <c r="C14" s="567">
        <f>C10*C9</f>
        <v>1500000</v>
      </c>
      <c r="E14" s="32"/>
      <c r="G14" s="600"/>
      <c r="H14" s="600"/>
      <c r="I14" s="600"/>
      <c r="J14" s="600"/>
      <c r="K14" s="600"/>
      <c r="L14" s="601"/>
      <c r="M14" s="601"/>
      <c r="N14" s="601"/>
      <c r="O14" s="600"/>
      <c r="P14" s="600"/>
      <c r="Q14" s="600"/>
      <c r="R14" s="600"/>
      <c r="S14" s="600"/>
      <c r="T14" s="600"/>
      <c r="U14" s="600"/>
      <c r="V14" s="600"/>
      <c r="W14" s="600"/>
      <c r="X14" s="600"/>
    </row>
    <row r="15" spans="2:24" ht="15" thickBot="1" x14ac:dyDescent="0.4">
      <c r="B15" s="107" t="s">
        <v>762</v>
      </c>
      <c r="C15" s="507">
        <f>ROUND(C13*C14, -3)</f>
        <v>0</v>
      </c>
      <c r="G15" s="600"/>
      <c r="H15" s="600"/>
      <c r="I15" s="600"/>
      <c r="J15" s="600"/>
      <c r="K15" s="600"/>
      <c r="L15" s="601"/>
      <c r="M15" s="601"/>
      <c r="N15" s="601"/>
      <c r="O15" s="600"/>
      <c r="P15" s="600"/>
      <c r="Q15" s="600"/>
      <c r="R15" s="600"/>
      <c r="S15" s="600"/>
      <c r="T15" s="600"/>
      <c r="U15" s="600"/>
      <c r="V15" s="600"/>
      <c r="W15" s="600"/>
      <c r="X15" s="600"/>
    </row>
    <row r="16" spans="2:24" ht="15.75" customHeight="1" thickBot="1" x14ac:dyDescent="0.4">
      <c r="B16" s="42"/>
      <c r="C16" s="43"/>
      <c r="G16" s="600"/>
      <c r="H16" s="600"/>
      <c r="I16" s="600"/>
      <c r="J16" s="600"/>
      <c r="K16" s="600"/>
      <c r="L16" s="601"/>
      <c r="M16" s="601"/>
      <c r="N16" s="601"/>
      <c r="O16" s="600"/>
      <c r="P16" s="600"/>
      <c r="Q16" s="600"/>
      <c r="R16" s="600"/>
      <c r="S16" s="600"/>
      <c r="T16" s="600"/>
      <c r="U16" s="600"/>
      <c r="V16" s="600"/>
      <c r="W16" s="600"/>
      <c r="X16" s="600"/>
    </row>
    <row r="17" spans="1:24" x14ac:dyDescent="0.35">
      <c r="B17" s="935" t="s">
        <v>783</v>
      </c>
      <c r="C17" s="936"/>
      <c r="G17" s="600"/>
      <c r="H17" s="600"/>
      <c r="I17" s="600"/>
      <c r="J17" s="600"/>
      <c r="K17" s="600"/>
      <c r="L17" s="601"/>
      <c r="M17" s="601"/>
      <c r="N17" s="601"/>
      <c r="O17" s="600"/>
      <c r="P17" s="600"/>
      <c r="Q17" s="600"/>
      <c r="R17" s="600"/>
      <c r="S17" s="600"/>
      <c r="T17" s="600"/>
      <c r="U17" s="600"/>
      <c r="V17" s="600"/>
      <c r="W17" s="600"/>
      <c r="X17" s="600"/>
    </row>
    <row r="18" spans="1:24" ht="33" customHeight="1" x14ac:dyDescent="0.35">
      <c r="A18" s="683"/>
      <c r="B18" s="730" t="s">
        <v>784</v>
      </c>
      <c r="C18" s="566">
        <f>(IF(C8&lt;50,F10,IF(C8&gt;49,F11,"")))</f>
        <v>0</v>
      </c>
      <c r="D18" s="683"/>
      <c r="G18" s="600"/>
      <c r="H18" s="600"/>
      <c r="I18" s="600"/>
      <c r="J18" s="600"/>
      <c r="K18" s="600"/>
      <c r="L18" s="601"/>
      <c r="M18" s="601"/>
      <c r="N18" s="601"/>
      <c r="O18" s="600"/>
      <c r="P18" s="600"/>
      <c r="Q18" s="600"/>
      <c r="R18" s="600"/>
      <c r="S18" s="600"/>
      <c r="T18" s="600"/>
      <c r="U18" s="600"/>
      <c r="V18" s="600"/>
      <c r="W18" s="600"/>
      <c r="X18" s="600"/>
    </row>
    <row r="19" spans="1:24" ht="15" thickBot="1" x14ac:dyDescent="0.4">
      <c r="A19" s="683"/>
      <c r="B19" s="698" t="s">
        <v>786</v>
      </c>
      <c r="C19" s="507">
        <f>(C14-C15)*C18</f>
        <v>0</v>
      </c>
      <c r="D19" s="683"/>
      <c r="G19" s="600"/>
      <c r="H19" s="600"/>
      <c r="I19" s="600"/>
      <c r="J19" s="600"/>
      <c r="K19" s="600"/>
      <c r="L19" s="601"/>
      <c r="M19" s="601"/>
      <c r="N19" s="601"/>
      <c r="O19" s="600"/>
      <c r="P19" s="600"/>
      <c r="Q19" s="600"/>
      <c r="R19" s="600"/>
      <c r="S19" s="600"/>
      <c r="T19" s="600"/>
      <c r="U19" s="600"/>
      <c r="V19" s="600"/>
      <c r="W19" s="600"/>
      <c r="X19" s="600"/>
    </row>
    <row r="20" spans="1:24" ht="15.75" customHeight="1" x14ac:dyDescent="0.35">
      <c r="A20" s="683"/>
      <c r="B20" s="683"/>
      <c r="C20" s="683"/>
      <c r="D20" s="683"/>
      <c r="G20" s="600"/>
      <c r="H20" s="600"/>
      <c r="I20" s="600"/>
      <c r="J20" s="600"/>
      <c r="K20" s="600"/>
      <c r="L20" s="601"/>
      <c r="M20" s="601"/>
      <c r="N20" s="601"/>
      <c r="O20" s="600"/>
      <c r="P20" s="600"/>
      <c r="Q20" s="600"/>
      <c r="R20" s="600"/>
      <c r="S20" s="600"/>
      <c r="T20" s="600"/>
      <c r="U20" s="600"/>
      <c r="V20" s="600"/>
      <c r="W20" s="600"/>
      <c r="X20" s="600"/>
    </row>
    <row r="21" spans="1:24" ht="12" customHeight="1" x14ac:dyDescent="0.35">
      <c r="A21" s="683"/>
      <c r="B21" s="731"/>
      <c r="C21" s="693"/>
      <c r="D21" s="683"/>
      <c r="G21" s="600"/>
      <c r="H21" s="600"/>
      <c r="I21" s="600"/>
      <c r="J21" s="600"/>
      <c r="K21" s="600"/>
      <c r="L21" s="601"/>
      <c r="M21" s="601"/>
      <c r="N21" s="601"/>
      <c r="O21" s="600"/>
      <c r="P21" s="600"/>
      <c r="Q21" s="600"/>
      <c r="R21" s="600"/>
      <c r="S21" s="600"/>
      <c r="T21" s="600"/>
      <c r="U21" s="600"/>
      <c r="V21" s="600"/>
      <c r="W21" s="600"/>
      <c r="X21" s="600"/>
    </row>
    <row r="22" spans="1:24" ht="65.25" customHeight="1" x14ac:dyDescent="0.35">
      <c r="A22" s="683"/>
      <c r="B22" s="955" t="s">
        <v>912</v>
      </c>
      <c r="C22" s="955"/>
      <c r="D22" s="683"/>
      <c r="G22" s="600"/>
      <c r="H22" s="600"/>
      <c r="I22" s="600"/>
      <c r="J22" s="600"/>
      <c r="K22" s="600"/>
      <c r="L22" s="601"/>
      <c r="M22" s="601"/>
      <c r="N22" s="601"/>
      <c r="O22" s="600"/>
      <c r="P22" s="600"/>
      <c r="Q22" s="600"/>
      <c r="R22" s="600"/>
      <c r="S22" s="600"/>
      <c r="T22" s="600"/>
      <c r="U22" s="600"/>
      <c r="V22" s="600"/>
      <c r="W22" s="600"/>
      <c r="X22" s="600"/>
    </row>
    <row r="23" spans="1:24" x14ac:dyDescent="0.35">
      <c r="A23" s="683"/>
      <c r="B23" s="683"/>
      <c r="C23" s="683"/>
      <c r="D23" s="683"/>
      <c r="G23" s="600"/>
      <c r="H23" s="600"/>
      <c r="I23" s="600"/>
      <c r="J23" s="600"/>
      <c r="K23" s="600"/>
      <c r="L23" s="601"/>
      <c r="M23" s="601"/>
      <c r="N23" s="601"/>
      <c r="O23" s="600"/>
      <c r="P23" s="600"/>
      <c r="Q23" s="600"/>
      <c r="R23" s="600"/>
      <c r="S23" s="600"/>
      <c r="T23" s="600"/>
      <c r="U23" s="600"/>
      <c r="V23" s="600"/>
      <c r="W23" s="600"/>
      <c r="X23" s="600"/>
    </row>
    <row r="24" spans="1:24" x14ac:dyDescent="0.35">
      <c r="A24" s="600"/>
      <c r="B24" s="600"/>
      <c r="C24" s="600"/>
      <c r="D24" s="600"/>
      <c r="G24" s="600"/>
      <c r="H24" s="600"/>
      <c r="I24" s="600"/>
      <c r="J24" s="600"/>
      <c r="K24" s="600"/>
      <c r="L24" s="601"/>
      <c r="M24" s="601"/>
      <c r="N24" s="601"/>
      <c r="O24" s="600"/>
      <c r="P24" s="600"/>
      <c r="Q24" s="600"/>
      <c r="R24" s="600"/>
      <c r="S24" s="600"/>
      <c r="T24" s="600"/>
      <c r="U24" s="600"/>
      <c r="V24" s="600"/>
      <c r="W24" s="600"/>
      <c r="X24" s="600"/>
    </row>
    <row r="25" spans="1:24" x14ac:dyDescent="0.35">
      <c r="A25" s="600"/>
      <c r="B25" s="600"/>
      <c r="C25" s="600"/>
      <c r="D25" s="600"/>
      <c r="G25" s="600"/>
      <c r="H25" s="600"/>
      <c r="I25" s="600"/>
      <c r="J25" s="600"/>
      <c r="K25" s="600"/>
      <c r="L25" s="601"/>
      <c r="M25" s="601"/>
      <c r="N25" s="601"/>
      <c r="O25" s="600"/>
      <c r="P25" s="600"/>
      <c r="Q25" s="600"/>
      <c r="R25" s="600"/>
      <c r="S25" s="600"/>
      <c r="T25" s="600"/>
      <c r="U25" s="600"/>
      <c r="V25" s="600"/>
      <c r="W25" s="600"/>
      <c r="X25" s="600"/>
    </row>
    <row r="26" spans="1:24" x14ac:dyDescent="0.35">
      <c r="A26" s="600"/>
      <c r="B26" s="600"/>
      <c r="C26" s="600"/>
      <c r="D26" s="600"/>
      <c r="G26" s="600"/>
      <c r="H26" s="600"/>
      <c r="I26" s="600"/>
      <c r="J26" s="600"/>
      <c r="K26" s="600"/>
      <c r="L26" s="601"/>
      <c r="M26" s="601"/>
      <c r="N26" s="601"/>
      <c r="O26" s="600"/>
      <c r="P26" s="600"/>
      <c r="Q26" s="600"/>
      <c r="R26" s="600"/>
      <c r="S26" s="600"/>
      <c r="T26" s="600"/>
      <c r="U26" s="600"/>
      <c r="V26" s="600"/>
      <c r="W26" s="600"/>
      <c r="X26" s="600"/>
    </row>
    <row r="27" spans="1:24" x14ac:dyDescent="0.35">
      <c r="A27" s="600"/>
      <c r="B27" s="600"/>
      <c r="C27" s="600"/>
      <c r="D27" s="600"/>
      <c r="G27" s="600"/>
      <c r="H27" s="600"/>
      <c r="I27" s="600"/>
      <c r="J27" s="600"/>
      <c r="K27" s="600"/>
      <c r="L27" s="601"/>
      <c r="M27" s="601"/>
      <c r="N27" s="601"/>
      <c r="O27" s="600"/>
      <c r="P27" s="600"/>
      <c r="Q27" s="600"/>
      <c r="R27" s="600"/>
      <c r="S27" s="600"/>
      <c r="T27" s="600"/>
      <c r="U27" s="600"/>
      <c r="V27" s="600"/>
      <c r="W27" s="600"/>
      <c r="X27" s="600"/>
    </row>
    <row r="28" spans="1:24" x14ac:dyDescent="0.35">
      <c r="A28" s="600"/>
      <c r="B28" s="600"/>
      <c r="C28" s="600"/>
      <c r="D28" s="600"/>
      <c r="G28" s="600"/>
      <c r="H28" s="600"/>
      <c r="I28" s="600"/>
      <c r="J28" s="600"/>
      <c r="K28" s="600"/>
      <c r="L28" s="601"/>
      <c r="M28" s="601"/>
      <c r="N28" s="601"/>
      <c r="O28" s="600"/>
      <c r="P28" s="600"/>
      <c r="Q28" s="600"/>
      <c r="R28" s="600"/>
      <c r="S28" s="600"/>
      <c r="T28" s="600"/>
      <c r="U28" s="600"/>
      <c r="V28" s="600"/>
      <c r="W28" s="600"/>
      <c r="X28" s="600"/>
    </row>
    <row r="29" spans="1:24" x14ac:dyDescent="0.35">
      <c r="A29" s="600"/>
      <c r="B29" s="600"/>
      <c r="C29" s="600"/>
      <c r="D29" s="600"/>
      <c r="G29" s="600"/>
      <c r="H29" s="600"/>
      <c r="I29" s="600"/>
      <c r="J29" s="600"/>
      <c r="K29" s="600"/>
      <c r="L29" s="601"/>
      <c r="M29" s="601"/>
      <c r="N29" s="601"/>
      <c r="O29" s="600"/>
      <c r="P29" s="600"/>
      <c r="Q29" s="600"/>
      <c r="R29" s="600"/>
      <c r="S29" s="600"/>
      <c r="T29" s="600"/>
      <c r="U29" s="600"/>
      <c r="V29" s="600"/>
      <c r="W29" s="600"/>
      <c r="X29" s="600"/>
    </row>
    <row r="30" spans="1:24" x14ac:dyDescent="0.35">
      <c r="A30" s="600"/>
      <c r="B30" s="600"/>
      <c r="C30" s="600"/>
      <c r="D30" s="600"/>
      <c r="G30" s="600"/>
      <c r="H30" s="600"/>
      <c r="I30" s="600"/>
      <c r="J30" s="600"/>
      <c r="K30" s="600"/>
      <c r="L30" s="601"/>
      <c r="M30" s="601"/>
      <c r="N30" s="601"/>
      <c r="O30" s="600"/>
      <c r="P30" s="600"/>
      <c r="Q30" s="600"/>
      <c r="R30" s="600"/>
      <c r="S30" s="600"/>
      <c r="T30" s="600"/>
      <c r="U30" s="600"/>
      <c r="V30" s="600"/>
      <c r="W30" s="600"/>
      <c r="X30" s="600"/>
    </row>
    <row r="31" spans="1:24" x14ac:dyDescent="0.35">
      <c r="A31" s="600"/>
      <c r="B31" s="600"/>
      <c r="C31" s="600"/>
      <c r="D31" s="600"/>
      <c r="G31" s="600"/>
      <c r="H31" s="600"/>
      <c r="I31" s="600"/>
      <c r="J31" s="600"/>
      <c r="K31" s="600"/>
      <c r="L31" s="601"/>
      <c r="M31" s="601"/>
      <c r="N31" s="601"/>
      <c r="O31" s="600"/>
      <c r="P31" s="600"/>
      <c r="Q31" s="600"/>
      <c r="R31" s="600"/>
      <c r="S31" s="600"/>
      <c r="T31" s="600"/>
      <c r="U31" s="600"/>
      <c r="V31" s="600"/>
      <c r="W31" s="600"/>
      <c r="X31" s="600"/>
    </row>
    <row r="32" spans="1:24" x14ac:dyDescent="0.35">
      <c r="A32" s="600"/>
      <c r="B32" s="600"/>
      <c r="C32" s="600"/>
      <c r="D32" s="600"/>
      <c r="G32" s="600"/>
      <c r="H32" s="600"/>
      <c r="I32" s="600"/>
      <c r="J32" s="600"/>
      <c r="K32" s="600"/>
      <c r="L32" s="601"/>
      <c r="M32" s="601"/>
      <c r="N32" s="601"/>
      <c r="O32" s="600"/>
      <c r="P32" s="600"/>
      <c r="Q32" s="600"/>
      <c r="R32" s="600"/>
      <c r="S32" s="600"/>
      <c r="T32" s="600"/>
      <c r="U32" s="600"/>
      <c r="V32" s="600"/>
      <c r="W32" s="600"/>
      <c r="X32" s="600"/>
    </row>
    <row r="33" spans="1:24" x14ac:dyDescent="0.35">
      <c r="A33" s="600"/>
      <c r="B33" s="600"/>
      <c r="C33" s="600"/>
      <c r="D33" s="600"/>
      <c r="G33" s="600"/>
      <c r="H33" s="600"/>
      <c r="I33" s="600"/>
      <c r="J33" s="600"/>
      <c r="K33" s="600"/>
      <c r="L33" s="601"/>
      <c r="M33" s="601"/>
      <c r="N33" s="601"/>
      <c r="O33" s="600"/>
      <c r="P33" s="600"/>
      <c r="Q33" s="600"/>
      <c r="R33" s="600"/>
      <c r="S33" s="600"/>
      <c r="T33" s="600"/>
      <c r="U33" s="600"/>
      <c r="V33" s="600"/>
      <c r="W33" s="600"/>
      <c r="X33" s="600"/>
    </row>
    <row r="34" spans="1:24" x14ac:dyDescent="0.35">
      <c r="A34" s="600"/>
      <c r="B34" s="600"/>
      <c r="C34" s="600"/>
      <c r="D34" s="600"/>
      <c r="G34" s="600"/>
      <c r="H34" s="600"/>
      <c r="I34" s="600"/>
      <c r="J34" s="600"/>
      <c r="K34" s="600"/>
      <c r="L34" s="601"/>
      <c r="M34" s="601"/>
      <c r="N34" s="601"/>
      <c r="O34" s="600"/>
      <c r="P34" s="600"/>
      <c r="Q34" s="600"/>
      <c r="R34" s="600"/>
      <c r="S34" s="600"/>
      <c r="T34" s="600"/>
      <c r="U34" s="600"/>
      <c r="V34" s="600"/>
      <c r="W34" s="600"/>
      <c r="X34" s="600"/>
    </row>
    <row r="35" spans="1:24" x14ac:dyDescent="0.35">
      <c r="A35" s="600"/>
      <c r="B35" s="600"/>
      <c r="C35" s="600"/>
      <c r="D35" s="600"/>
      <c r="G35" s="600"/>
      <c r="H35" s="600"/>
      <c r="I35" s="600"/>
      <c r="J35" s="600"/>
      <c r="K35" s="600"/>
      <c r="L35" s="600"/>
      <c r="M35" s="600"/>
      <c r="N35" s="600"/>
      <c r="O35" s="600"/>
      <c r="P35" s="600"/>
      <c r="Q35" s="600"/>
      <c r="R35" s="600"/>
      <c r="S35" s="600"/>
      <c r="T35" s="600"/>
      <c r="U35" s="600"/>
      <c r="V35" s="600"/>
      <c r="W35" s="600"/>
      <c r="X35" s="600"/>
    </row>
    <row r="36" spans="1:24" x14ac:dyDescent="0.35">
      <c r="A36" s="600"/>
      <c r="B36" s="600"/>
      <c r="C36" s="600"/>
      <c r="D36" s="600"/>
      <c r="G36" s="600"/>
      <c r="H36" s="600"/>
      <c r="I36" s="600"/>
      <c r="J36" s="600"/>
      <c r="K36" s="600"/>
      <c r="L36" s="600"/>
      <c r="M36" s="600"/>
      <c r="N36" s="600"/>
      <c r="O36" s="600"/>
      <c r="P36" s="600"/>
      <c r="Q36" s="600"/>
      <c r="R36" s="600"/>
      <c r="S36" s="600"/>
      <c r="T36" s="600"/>
      <c r="U36" s="600"/>
      <c r="V36" s="600"/>
      <c r="W36" s="600"/>
      <c r="X36" s="600"/>
    </row>
    <row r="37" spans="1:24" x14ac:dyDescent="0.35">
      <c r="A37" s="600"/>
      <c r="B37" s="600"/>
      <c r="C37" s="600"/>
      <c r="D37" s="600"/>
      <c r="G37" s="600"/>
      <c r="H37" s="600"/>
      <c r="I37" s="600"/>
      <c r="J37" s="600"/>
      <c r="K37" s="600"/>
      <c r="L37" s="600"/>
      <c r="M37" s="600"/>
      <c r="N37" s="600"/>
      <c r="O37" s="600"/>
      <c r="P37" s="600"/>
      <c r="Q37" s="600"/>
      <c r="R37" s="600"/>
      <c r="S37" s="600"/>
      <c r="T37" s="600"/>
      <c r="U37" s="600"/>
      <c r="V37" s="600"/>
      <c r="W37" s="600"/>
      <c r="X37" s="600"/>
    </row>
    <row r="38" spans="1:24" x14ac:dyDescent="0.35">
      <c r="A38" s="600"/>
      <c r="B38" s="600"/>
      <c r="C38" s="600"/>
      <c r="D38" s="600"/>
      <c r="G38" s="600"/>
      <c r="H38" s="600"/>
      <c r="I38" s="600"/>
      <c r="J38" s="600"/>
      <c r="K38" s="600"/>
      <c r="L38" s="600"/>
      <c r="M38" s="600"/>
      <c r="N38" s="600"/>
      <c r="O38" s="600"/>
      <c r="P38" s="600"/>
      <c r="Q38" s="600"/>
      <c r="R38" s="600"/>
      <c r="S38" s="600"/>
      <c r="T38" s="600"/>
      <c r="U38" s="600"/>
      <c r="V38" s="600"/>
      <c r="W38" s="600"/>
      <c r="X38" s="600"/>
    </row>
    <row r="39" spans="1:24" x14ac:dyDescent="0.35">
      <c r="A39" s="600"/>
      <c r="B39" s="600"/>
      <c r="C39" s="600"/>
      <c r="D39" s="600"/>
      <c r="G39" s="600"/>
      <c r="H39" s="600"/>
      <c r="I39" s="600"/>
      <c r="J39" s="600"/>
      <c r="K39" s="600"/>
      <c r="L39" s="600"/>
      <c r="M39" s="600"/>
      <c r="N39" s="600"/>
      <c r="O39" s="600"/>
      <c r="P39" s="600"/>
      <c r="Q39" s="600"/>
      <c r="R39" s="600"/>
      <c r="S39" s="600"/>
      <c r="T39" s="600"/>
      <c r="U39" s="600"/>
      <c r="V39" s="600"/>
      <c r="W39" s="600"/>
      <c r="X39" s="600"/>
    </row>
    <row r="40" spans="1:24" x14ac:dyDescent="0.35">
      <c r="A40" s="600"/>
      <c r="B40" s="600"/>
      <c r="C40" s="600"/>
      <c r="D40" s="600"/>
      <c r="G40" s="600"/>
      <c r="H40" s="600"/>
      <c r="I40" s="600"/>
      <c r="J40" s="600"/>
      <c r="K40" s="600"/>
      <c r="L40" s="600"/>
      <c r="M40" s="600"/>
      <c r="N40" s="600"/>
      <c r="O40" s="600"/>
      <c r="P40" s="600"/>
      <c r="Q40" s="600"/>
      <c r="R40" s="600"/>
      <c r="S40" s="600"/>
      <c r="T40" s="600"/>
      <c r="U40" s="600"/>
      <c r="V40" s="600"/>
      <c r="W40" s="600"/>
      <c r="X40" s="600"/>
    </row>
    <row r="41" spans="1:24" x14ac:dyDescent="0.35">
      <c r="A41" s="600"/>
      <c r="B41" s="600"/>
      <c r="C41" s="600"/>
      <c r="D41" s="600"/>
      <c r="G41" s="600"/>
      <c r="H41" s="600"/>
      <c r="I41" s="600"/>
      <c r="J41" s="600"/>
      <c r="K41" s="600"/>
      <c r="L41" s="600"/>
      <c r="M41" s="600"/>
      <c r="N41" s="600"/>
      <c r="O41" s="600"/>
      <c r="P41" s="600"/>
      <c r="Q41" s="600"/>
      <c r="R41" s="600"/>
      <c r="S41" s="600"/>
      <c r="T41" s="600"/>
      <c r="U41" s="600"/>
      <c r="V41" s="600"/>
      <c r="W41" s="600"/>
      <c r="X41" s="600"/>
    </row>
    <row r="42" spans="1:24" x14ac:dyDescent="0.35">
      <c r="A42" s="600"/>
      <c r="B42" s="600"/>
      <c r="C42" s="600"/>
      <c r="D42" s="600"/>
      <c r="G42" s="600"/>
      <c r="H42" s="600"/>
      <c r="I42" s="600"/>
      <c r="J42" s="600"/>
      <c r="K42" s="600"/>
      <c r="L42" s="600"/>
      <c r="M42" s="600"/>
      <c r="N42" s="600"/>
      <c r="O42" s="600"/>
      <c r="P42" s="600"/>
      <c r="Q42" s="600"/>
      <c r="R42" s="600"/>
      <c r="S42" s="600"/>
      <c r="T42" s="600"/>
      <c r="U42" s="600"/>
      <c r="V42" s="600"/>
      <c r="W42" s="600"/>
      <c r="X42" s="600"/>
    </row>
    <row r="43" spans="1:24" x14ac:dyDescent="0.35">
      <c r="A43" s="600"/>
      <c r="B43" s="600"/>
      <c r="C43" s="600"/>
      <c r="D43" s="600"/>
      <c r="G43" s="600"/>
      <c r="H43" s="600"/>
      <c r="I43" s="600"/>
      <c r="J43" s="600"/>
      <c r="K43" s="600"/>
      <c r="L43" s="600"/>
      <c r="M43" s="600"/>
      <c r="N43" s="600"/>
      <c r="O43" s="600"/>
      <c r="P43" s="600"/>
      <c r="Q43" s="600"/>
      <c r="R43" s="600"/>
      <c r="S43" s="600"/>
      <c r="T43" s="600"/>
      <c r="U43" s="600"/>
      <c r="V43" s="600"/>
      <c r="W43" s="600"/>
      <c r="X43" s="600"/>
    </row>
    <row r="44" spans="1:24" x14ac:dyDescent="0.35">
      <c r="A44" s="600"/>
      <c r="B44" s="600"/>
      <c r="C44" s="600"/>
      <c r="D44" s="600"/>
      <c r="G44" s="600"/>
      <c r="H44" s="600"/>
      <c r="I44" s="600"/>
      <c r="J44" s="600"/>
      <c r="K44" s="600"/>
      <c r="L44" s="600"/>
      <c r="M44" s="600"/>
      <c r="N44" s="600"/>
      <c r="O44" s="600"/>
      <c r="P44" s="600"/>
      <c r="Q44" s="600"/>
      <c r="R44" s="600"/>
      <c r="S44" s="600"/>
      <c r="T44" s="600"/>
      <c r="U44" s="600"/>
      <c r="V44" s="600"/>
      <c r="W44" s="600"/>
      <c r="X44" s="600"/>
    </row>
    <row r="45" spans="1:24" x14ac:dyDescent="0.35">
      <c r="A45" s="600"/>
      <c r="B45" s="600"/>
      <c r="C45" s="600"/>
      <c r="D45" s="600"/>
      <c r="G45" s="600"/>
      <c r="H45" s="600"/>
      <c r="I45" s="600"/>
      <c r="J45" s="600"/>
      <c r="K45" s="600"/>
      <c r="L45" s="600"/>
      <c r="M45" s="600"/>
      <c r="N45" s="600"/>
      <c r="O45" s="600"/>
      <c r="P45" s="600"/>
      <c r="Q45" s="600"/>
      <c r="R45" s="600"/>
      <c r="S45" s="600"/>
      <c r="T45" s="600"/>
      <c r="U45" s="600"/>
      <c r="V45" s="600"/>
      <c r="W45" s="600"/>
      <c r="X45" s="600"/>
    </row>
    <row r="46" spans="1:24" x14ac:dyDescent="0.35">
      <c r="A46" s="600"/>
      <c r="B46" s="600"/>
      <c r="C46" s="600"/>
      <c r="D46" s="600"/>
      <c r="G46" s="600"/>
      <c r="H46" s="600"/>
      <c r="I46" s="600"/>
      <c r="J46" s="600"/>
      <c r="K46" s="600"/>
      <c r="L46" s="600"/>
      <c r="M46" s="600"/>
      <c r="N46" s="600"/>
      <c r="O46" s="600"/>
      <c r="P46" s="600"/>
      <c r="Q46" s="600"/>
      <c r="R46" s="600"/>
      <c r="S46" s="600"/>
      <c r="T46" s="600"/>
      <c r="U46" s="600"/>
      <c r="V46" s="600"/>
      <c r="W46" s="600"/>
      <c r="X46" s="600"/>
    </row>
    <row r="47" spans="1:24" x14ac:dyDescent="0.35">
      <c r="A47" s="600"/>
      <c r="B47" s="600"/>
      <c r="C47" s="600"/>
      <c r="D47" s="600"/>
      <c r="G47" s="600"/>
      <c r="H47" s="600"/>
      <c r="I47" s="600"/>
      <c r="J47" s="600"/>
      <c r="K47" s="600"/>
      <c r="L47" s="600"/>
      <c r="M47" s="600"/>
      <c r="N47" s="600"/>
      <c r="O47" s="600"/>
      <c r="P47" s="600"/>
      <c r="Q47" s="600"/>
      <c r="R47" s="600"/>
      <c r="S47" s="600"/>
      <c r="T47" s="600"/>
      <c r="U47" s="600"/>
      <c r="V47" s="600"/>
      <c r="W47" s="600"/>
      <c r="X47" s="600"/>
    </row>
    <row r="48" spans="1:24" x14ac:dyDescent="0.35">
      <c r="A48" s="600"/>
      <c r="B48" s="600"/>
      <c r="C48" s="600"/>
      <c r="D48" s="600"/>
      <c r="G48" s="600"/>
      <c r="H48" s="600"/>
      <c r="I48" s="600"/>
      <c r="J48" s="600"/>
      <c r="K48" s="600"/>
      <c r="L48" s="600"/>
      <c r="M48" s="600"/>
      <c r="N48" s="600"/>
      <c r="O48" s="600"/>
      <c r="P48" s="600"/>
      <c r="Q48" s="600"/>
      <c r="R48" s="600"/>
      <c r="S48" s="600"/>
      <c r="T48" s="600"/>
      <c r="U48" s="600"/>
      <c r="V48" s="600"/>
      <c r="W48" s="600"/>
      <c r="X48" s="600"/>
    </row>
    <row r="49" spans="1:24" x14ac:dyDescent="0.35">
      <c r="A49" s="600"/>
      <c r="B49" s="600"/>
      <c r="C49" s="600"/>
      <c r="D49" s="600"/>
      <c r="G49" s="600"/>
      <c r="H49" s="600"/>
      <c r="I49" s="600"/>
      <c r="J49" s="600"/>
      <c r="K49" s="600"/>
      <c r="L49" s="600"/>
      <c r="M49" s="600"/>
      <c r="N49" s="600"/>
      <c r="O49" s="600"/>
      <c r="P49" s="600"/>
      <c r="Q49" s="600"/>
      <c r="R49" s="600"/>
      <c r="S49" s="600"/>
      <c r="T49" s="600"/>
      <c r="U49" s="600"/>
      <c r="V49" s="600"/>
      <c r="W49" s="600"/>
      <c r="X49" s="600"/>
    </row>
    <row r="50" spans="1:24" x14ac:dyDescent="0.35">
      <c r="A50" s="600"/>
      <c r="B50" s="600"/>
      <c r="C50" s="600"/>
      <c r="D50" s="600"/>
      <c r="G50" s="600"/>
      <c r="H50" s="600"/>
      <c r="I50" s="600"/>
      <c r="J50" s="600"/>
      <c r="K50" s="600"/>
      <c r="L50" s="600"/>
      <c r="M50" s="600"/>
      <c r="N50" s="600"/>
      <c r="O50" s="600"/>
      <c r="P50" s="600"/>
      <c r="Q50" s="600"/>
      <c r="R50" s="600"/>
      <c r="S50" s="600"/>
      <c r="T50" s="600"/>
      <c r="U50" s="600"/>
      <c r="V50" s="600"/>
      <c r="W50" s="600"/>
      <c r="X50" s="600"/>
    </row>
    <row r="51" spans="1:24" x14ac:dyDescent="0.35">
      <c r="A51" s="600"/>
      <c r="B51" s="600"/>
      <c r="C51" s="600"/>
      <c r="D51" s="600"/>
      <c r="G51" s="600"/>
      <c r="H51" s="600"/>
      <c r="I51" s="600"/>
      <c r="J51" s="600"/>
      <c r="K51" s="600"/>
      <c r="L51" s="600"/>
      <c r="M51" s="600"/>
      <c r="N51" s="600"/>
      <c r="O51" s="600"/>
      <c r="P51" s="600"/>
      <c r="Q51" s="600"/>
      <c r="R51" s="600"/>
      <c r="S51" s="600"/>
      <c r="T51" s="600"/>
      <c r="U51" s="600"/>
      <c r="V51" s="600"/>
      <c r="W51" s="600"/>
      <c r="X51" s="600"/>
    </row>
    <row r="52" spans="1:24" x14ac:dyDescent="0.35">
      <c r="A52" s="600"/>
      <c r="B52" s="600"/>
      <c r="C52" s="600"/>
      <c r="D52" s="600"/>
      <c r="G52" s="600"/>
      <c r="H52" s="600"/>
      <c r="I52" s="600"/>
      <c r="J52" s="600"/>
      <c r="K52" s="600"/>
      <c r="L52" s="600"/>
      <c r="M52" s="600"/>
      <c r="N52" s="600"/>
      <c r="O52" s="600"/>
      <c r="P52" s="600"/>
      <c r="Q52" s="600"/>
      <c r="R52" s="600"/>
      <c r="S52" s="600"/>
      <c r="T52" s="600"/>
      <c r="U52" s="600"/>
      <c r="V52" s="600"/>
      <c r="W52" s="600"/>
      <c r="X52" s="600"/>
    </row>
    <row r="53" spans="1:24" x14ac:dyDescent="0.35">
      <c r="A53" s="600"/>
      <c r="B53" s="600"/>
      <c r="C53" s="600"/>
      <c r="D53" s="600"/>
      <c r="G53" s="600"/>
      <c r="H53" s="600"/>
      <c r="I53" s="600"/>
      <c r="J53" s="600"/>
      <c r="K53" s="600"/>
      <c r="L53" s="600"/>
      <c r="M53" s="600"/>
      <c r="N53" s="600"/>
      <c r="O53" s="600"/>
      <c r="P53" s="600"/>
      <c r="Q53" s="600"/>
      <c r="R53" s="600"/>
      <c r="S53" s="600"/>
      <c r="T53" s="600"/>
      <c r="U53" s="600"/>
      <c r="V53" s="600"/>
      <c r="W53" s="600"/>
      <c r="X53" s="600"/>
    </row>
    <row r="54" spans="1:24" x14ac:dyDescent="0.35">
      <c r="A54" s="600"/>
      <c r="B54" s="600"/>
      <c r="C54" s="600"/>
      <c r="D54" s="600"/>
      <c r="G54" s="600"/>
      <c r="H54" s="600"/>
      <c r="I54" s="600"/>
      <c r="J54" s="600"/>
      <c r="K54" s="600"/>
      <c r="L54" s="600"/>
      <c r="M54" s="600"/>
      <c r="N54" s="600"/>
      <c r="O54" s="600"/>
      <c r="P54" s="600"/>
      <c r="Q54" s="600"/>
      <c r="R54" s="600"/>
      <c r="S54" s="600"/>
      <c r="T54" s="600"/>
      <c r="U54" s="600"/>
      <c r="V54" s="600"/>
      <c r="W54" s="600"/>
      <c r="X54" s="600"/>
    </row>
    <row r="55" spans="1:24" x14ac:dyDescent="0.35">
      <c r="A55" s="600"/>
      <c r="B55" s="600"/>
      <c r="C55" s="600"/>
      <c r="D55" s="600"/>
      <c r="G55" s="600"/>
      <c r="H55" s="600"/>
      <c r="I55" s="600"/>
      <c r="J55" s="600"/>
      <c r="K55" s="600"/>
      <c r="L55" s="600"/>
      <c r="M55" s="600"/>
      <c r="N55" s="600"/>
      <c r="O55" s="600"/>
      <c r="P55" s="600"/>
      <c r="Q55" s="600"/>
      <c r="R55" s="600"/>
      <c r="S55" s="600"/>
      <c r="T55" s="600"/>
      <c r="U55" s="600"/>
      <c r="V55" s="600"/>
      <c r="W55" s="600"/>
      <c r="X55" s="600"/>
    </row>
    <row r="56" spans="1:24" x14ac:dyDescent="0.35">
      <c r="A56" s="600"/>
      <c r="B56" s="600"/>
      <c r="C56" s="600"/>
      <c r="D56" s="600"/>
      <c r="G56" s="600"/>
      <c r="H56" s="600"/>
      <c r="I56" s="600"/>
      <c r="J56" s="600"/>
      <c r="K56" s="600"/>
      <c r="L56" s="600"/>
      <c r="M56" s="600"/>
      <c r="N56" s="600"/>
      <c r="O56" s="600"/>
      <c r="P56" s="600"/>
      <c r="Q56" s="600"/>
      <c r="R56" s="600"/>
      <c r="S56" s="600"/>
      <c r="T56" s="600"/>
      <c r="U56" s="600"/>
      <c r="V56" s="600"/>
      <c r="W56" s="600"/>
      <c r="X56" s="600"/>
    </row>
    <row r="57" spans="1:24" x14ac:dyDescent="0.35">
      <c r="A57" s="600"/>
      <c r="B57" s="600"/>
      <c r="C57" s="600"/>
      <c r="D57" s="600"/>
      <c r="G57" s="600"/>
      <c r="H57" s="600"/>
      <c r="I57" s="600"/>
      <c r="J57" s="600"/>
      <c r="K57" s="600"/>
      <c r="L57" s="600"/>
      <c r="M57" s="600"/>
      <c r="N57" s="600"/>
      <c r="O57" s="600"/>
      <c r="P57" s="600"/>
      <c r="Q57" s="600"/>
      <c r="R57" s="600"/>
      <c r="S57" s="600"/>
      <c r="T57" s="600"/>
      <c r="U57" s="600"/>
      <c r="V57" s="600"/>
      <c r="W57" s="600"/>
      <c r="X57" s="600"/>
    </row>
    <row r="58" spans="1:24" x14ac:dyDescent="0.35">
      <c r="A58" s="600"/>
      <c r="B58" s="600"/>
      <c r="C58" s="600"/>
      <c r="D58" s="600"/>
      <c r="G58" s="600"/>
      <c r="H58" s="600"/>
      <c r="I58" s="600"/>
      <c r="J58" s="600"/>
      <c r="K58" s="600"/>
      <c r="L58" s="600"/>
      <c r="M58" s="600"/>
      <c r="N58" s="600"/>
      <c r="O58" s="600"/>
      <c r="P58" s="600"/>
      <c r="Q58" s="600"/>
      <c r="R58" s="600"/>
      <c r="S58" s="600"/>
      <c r="T58" s="600"/>
      <c r="U58" s="600"/>
      <c r="V58" s="600"/>
      <c r="W58" s="600"/>
      <c r="X58" s="600"/>
    </row>
    <row r="59" spans="1:24" x14ac:dyDescent="0.35">
      <c r="A59" s="600"/>
      <c r="B59" s="600"/>
      <c r="C59" s="600"/>
      <c r="D59" s="600"/>
      <c r="G59" s="600"/>
      <c r="H59" s="600"/>
      <c r="I59" s="600"/>
      <c r="J59" s="600"/>
      <c r="K59" s="600"/>
      <c r="L59" s="600"/>
      <c r="M59" s="600"/>
      <c r="N59" s="600"/>
      <c r="O59" s="600"/>
      <c r="P59" s="600"/>
      <c r="Q59" s="600"/>
      <c r="R59" s="600"/>
      <c r="S59" s="600"/>
      <c r="T59" s="600"/>
      <c r="U59" s="600"/>
      <c r="V59" s="600"/>
      <c r="W59" s="600"/>
      <c r="X59" s="600"/>
    </row>
    <row r="60" spans="1:24" x14ac:dyDescent="0.35">
      <c r="A60" s="600"/>
      <c r="B60" s="600"/>
      <c r="C60" s="600"/>
      <c r="D60" s="600"/>
      <c r="G60" s="600"/>
      <c r="H60" s="600"/>
      <c r="I60" s="600"/>
      <c r="J60" s="600"/>
      <c r="K60" s="600"/>
      <c r="L60" s="600"/>
      <c r="M60" s="600"/>
      <c r="N60" s="600"/>
      <c r="O60" s="600"/>
      <c r="P60" s="600"/>
      <c r="Q60" s="600"/>
      <c r="R60" s="600"/>
      <c r="S60" s="600"/>
      <c r="T60" s="600"/>
      <c r="U60" s="600"/>
      <c r="V60" s="600"/>
      <c r="W60" s="600"/>
      <c r="X60" s="600"/>
    </row>
    <row r="61" spans="1:24" x14ac:dyDescent="0.35">
      <c r="A61" s="600"/>
      <c r="B61" s="600"/>
      <c r="C61" s="600"/>
      <c r="D61" s="600"/>
      <c r="G61" s="600"/>
      <c r="H61" s="600"/>
      <c r="I61" s="600"/>
      <c r="J61" s="600"/>
      <c r="K61" s="600"/>
      <c r="L61" s="600"/>
      <c r="M61" s="600"/>
      <c r="N61" s="600"/>
      <c r="O61" s="600"/>
      <c r="P61" s="600"/>
      <c r="Q61" s="600"/>
      <c r="R61" s="600"/>
      <c r="S61" s="600"/>
      <c r="T61" s="600"/>
      <c r="U61" s="600"/>
      <c r="V61" s="600"/>
      <c r="W61" s="600"/>
      <c r="X61" s="600"/>
    </row>
    <row r="62" spans="1:24" x14ac:dyDescent="0.35">
      <c r="A62" s="600"/>
      <c r="B62" s="600"/>
      <c r="C62" s="600"/>
      <c r="D62" s="600"/>
      <c r="G62" s="600"/>
      <c r="H62" s="600"/>
      <c r="I62" s="600"/>
      <c r="J62" s="600"/>
      <c r="K62" s="600"/>
      <c r="L62" s="600"/>
      <c r="M62" s="600"/>
      <c r="N62" s="600"/>
      <c r="O62" s="600"/>
      <c r="P62" s="600"/>
      <c r="Q62" s="600"/>
      <c r="R62" s="600"/>
      <c r="S62" s="600"/>
      <c r="T62" s="600"/>
      <c r="U62" s="600"/>
      <c r="V62" s="600"/>
      <c r="W62" s="600"/>
      <c r="X62" s="600"/>
    </row>
    <row r="63" spans="1:24" x14ac:dyDescent="0.35">
      <c r="A63" s="600"/>
      <c r="B63" s="600"/>
      <c r="C63" s="600"/>
      <c r="D63" s="600"/>
      <c r="G63" s="600"/>
      <c r="H63" s="600"/>
      <c r="I63" s="600"/>
      <c r="J63" s="600"/>
      <c r="K63" s="600"/>
      <c r="L63" s="600"/>
      <c r="M63" s="600"/>
      <c r="N63" s="600"/>
      <c r="O63" s="600"/>
      <c r="P63" s="600"/>
      <c r="Q63" s="600"/>
      <c r="R63" s="600"/>
      <c r="S63" s="600"/>
      <c r="T63" s="600"/>
      <c r="U63" s="600"/>
      <c r="V63" s="600"/>
      <c r="W63" s="600"/>
      <c r="X63" s="600"/>
    </row>
    <row r="64" spans="1:24" x14ac:dyDescent="0.35">
      <c r="A64" s="600"/>
      <c r="B64" s="600"/>
      <c r="C64" s="600"/>
      <c r="D64" s="600"/>
      <c r="G64" s="600"/>
      <c r="H64" s="600"/>
      <c r="I64" s="600"/>
      <c r="J64" s="600"/>
      <c r="K64" s="600"/>
      <c r="L64" s="600"/>
      <c r="M64" s="600"/>
      <c r="N64" s="600"/>
      <c r="O64" s="600"/>
      <c r="P64" s="600"/>
      <c r="Q64" s="600"/>
      <c r="R64" s="600"/>
      <c r="S64" s="600"/>
      <c r="T64" s="600"/>
      <c r="U64" s="600"/>
      <c r="V64" s="600"/>
      <c r="W64" s="600"/>
      <c r="X64" s="600"/>
    </row>
    <row r="65" spans="1:24" x14ac:dyDescent="0.35">
      <c r="A65" s="600"/>
      <c r="B65" s="600"/>
      <c r="C65" s="600"/>
      <c r="D65" s="600"/>
      <c r="G65" s="600"/>
      <c r="H65" s="600"/>
      <c r="I65" s="600"/>
      <c r="J65" s="600"/>
      <c r="K65" s="600"/>
      <c r="L65" s="600"/>
      <c r="M65" s="600"/>
      <c r="N65" s="600"/>
      <c r="O65" s="600"/>
      <c r="P65" s="600"/>
      <c r="Q65" s="600"/>
      <c r="R65" s="600"/>
      <c r="S65" s="600"/>
      <c r="T65" s="600"/>
      <c r="U65" s="600"/>
      <c r="V65" s="600"/>
      <c r="W65" s="600"/>
      <c r="X65" s="600"/>
    </row>
    <row r="66" spans="1:24" x14ac:dyDescent="0.35">
      <c r="A66" s="600"/>
      <c r="B66" s="600"/>
      <c r="C66" s="600"/>
      <c r="D66" s="600"/>
      <c r="G66" s="600"/>
      <c r="H66" s="600"/>
      <c r="I66" s="600"/>
      <c r="J66" s="600"/>
      <c r="K66" s="600"/>
      <c r="L66" s="600"/>
      <c r="M66" s="600"/>
      <c r="N66" s="600"/>
      <c r="O66" s="600"/>
      <c r="P66" s="600"/>
      <c r="Q66" s="600"/>
      <c r="R66" s="600"/>
      <c r="S66" s="600"/>
      <c r="T66" s="600"/>
      <c r="U66" s="600"/>
      <c r="V66" s="600"/>
      <c r="W66" s="600"/>
      <c r="X66" s="600"/>
    </row>
    <row r="67" spans="1:24" x14ac:dyDescent="0.35">
      <c r="A67" s="600"/>
      <c r="B67" s="600"/>
      <c r="C67" s="600"/>
      <c r="D67" s="600"/>
      <c r="G67" s="600"/>
      <c r="H67" s="600"/>
      <c r="I67" s="600"/>
      <c r="J67" s="600"/>
      <c r="K67" s="600"/>
      <c r="L67" s="600"/>
      <c r="M67" s="600"/>
      <c r="N67" s="600"/>
      <c r="O67" s="600"/>
      <c r="P67" s="600"/>
      <c r="Q67" s="600"/>
      <c r="R67" s="600"/>
      <c r="S67" s="600"/>
      <c r="T67" s="600"/>
      <c r="U67" s="600"/>
      <c r="V67" s="600"/>
      <c r="W67" s="600"/>
      <c r="X67" s="600"/>
    </row>
    <row r="68" spans="1:24" x14ac:dyDescent="0.35">
      <c r="A68" s="600"/>
      <c r="B68" s="600"/>
      <c r="C68" s="600"/>
      <c r="D68" s="600"/>
      <c r="G68" s="600"/>
      <c r="H68" s="600"/>
      <c r="I68" s="600"/>
      <c r="J68" s="600"/>
      <c r="K68" s="600"/>
      <c r="L68" s="600"/>
      <c r="M68" s="600"/>
      <c r="N68" s="600"/>
      <c r="O68" s="600"/>
      <c r="P68" s="600"/>
      <c r="Q68" s="600"/>
      <c r="R68" s="600"/>
      <c r="S68" s="600"/>
      <c r="T68" s="600"/>
      <c r="U68" s="600"/>
      <c r="V68" s="600"/>
      <c r="W68" s="600"/>
      <c r="X68" s="600"/>
    </row>
    <row r="69" spans="1:24" x14ac:dyDescent="0.35">
      <c r="A69" s="600"/>
      <c r="B69" s="600"/>
      <c r="C69" s="600"/>
      <c r="D69" s="600"/>
      <c r="G69" s="600"/>
      <c r="H69" s="600"/>
      <c r="I69" s="600"/>
      <c r="J69" s="600"/>
      <c r="K69" s="600"/>
      <c r="L69" s="600"/>
      <c r="M69" s="600"/>
      <c r="N69" s="600"/>
      <c r="O69" s="600"/>
      <c r="P69" s="600"/>
      <c r="Q69" s="600"/>
      <c r="R69" s="600"/>
      <c r="S69" s="600"/>
      <c r="T69" s="600"/>
      <c r="U69" s="600"/>
      <c r="V69" s="600"/>
      <c r="W69" s="600"/>
      <c r="X69" s="600"/>
    </row>
    <row r="70" spans="1:24" x14ac:dyDescent="0.35">
      <c r="A70" s="600"/>
      <c r="B70" s="600"/>
      <c r="C70" s="600"/>
      <c r="D70" s="600"/>
      <c r="G70" s="600"/>
      <c r="H70" s="600"/>
      <c r="I70" s="600"/>
      <c r="J70" s="600"/>
      <c r="K70" s="600"/>
      <c r="L70" s="600"/>
      <c r="M70" s="600"/>
      <c r="N70" s="600"/>
      <c r="O70" s="600"/>
      <c r="P70" s="600"/>
      <c r="Q70" s="600"/>
      <c r="R70" s="600"/>
      <c r="S70" s="600"/>
      <c r="T70" s="600"/>
      <c r="U70" s="600"/>
      <c r="V70" s="600"/>
      <c r="W70" s="600"/>
      <c r="X70" s="600"/>
    </row>
    <row r="71" spans="1:24" x14ac:dyDescent="0.35">
      <c r="A71" s="600"/>
      <c r="B71" s="600"/>
      <c r="C71" s="600"/>
      <c r="D71" s="600"/>
      <c r="G71" s="600"/>
      <c r="H71" s="600"/>
      <c r="I71" s="600"/>
      <c r="J71" s="600"/>
      <c r="K71" s="600"/>
      <c r="L71" s="600"/>
      <c r="M71" s="600"/>
      <c r="N71" s="600"/>
      <c r="O71" s="600"/>
      <c r="P71" s="600"/>
      <c r="Q71" s="600"/>
      <c r="R71" s="600"/>
      <c r="S71" s="600"/>
      <c r="T71" s="600"/>
      <c r="U71" s="600"/>
      <c r="V71" s="600"/>
      <c r="W71" s="600"/>
      <c r="X71" s="600"/>
    </row>
    <row r="72" spans="1:24" x14ac:dyDescent="0.35">
      <c r="A72" s="600"/>
      <c r="B72" s="600"/>
      <c r="C72" s="600"/>
      <c r="D72" s="600"/>
      <c r="G72" s="600"/>
      <c r="H72" s="600"/>
      <c r="I72" s="600"/>
      <c r="J72" s="600"/>
      <c r="K72" s="600"/>
      <c r="L72" s="600"/>
      <c r="M72" s="600"/>
      <c r="N72" s="600"/>
      <c r="O72" s="600"/>
      <c r="P72" s="600"/>
      <c r="Q72" s="600"/>
      <c r="R72" s="600"/>
      <c r="S72" s="600"/>
      <c r="T72" s="600"/>
      <c r="U72" s="600"/>
      <c r="V72" s="600"/>
      <c r="W72" s="600"/>
      <c r="X72" s="600"/>
    </row>
    <row r="73" spans="1:24" x14ac:dyDescent="0.35">
      <c r="A73" s="600"/>
      <c r="B73" s="600"/>
      <c r="C73" s="600"/>
      <c r="D73" s="600"/>
      <c r="G73" s="600"/>
      <c r="H73" s="600"/>
      <c r="I73" s="600"/>
      <c r="J73" s="600"/>
      <c r="K73" s="600"/>
      <c r="L73" s="600"/>
      <c r="M73" s="600"/>
      <c r="N73" s="600"/>
      <c r="O73" s="600"/>
      <c r="P73" s="600"/>
      <c r="Q73" s="600"/>
      <c r="R73" s="600"/>
      <c r="S73" s="600"/>
      <c r="T73" s="600"/>
      <c r="U73" s="600"/>
      <c r="V73" s="600"/>
      <c r="W73" s="600"/>
      <c r="X73" s="600"/>
    </row>
  </sheetData>
  <mergeCells count="9">
    <mergeCell ref="B22:C22"/>
    <mergeCell ref="E2:F2"/>
    <mergeCell ref="E9:F9"/>
    <mergeCell ref="B3:C3"/>
    <mergeCell ref="B17:C17"/>
    <mergeCell ref="B2:C2"/>
    <mergeCell ref="B6:C6"/>
    <mergeCell ref="B12:C12"/>
    <mergeCell ref="B4:C4"/>
  </mergeCells>
  <pageMargins left="0.25" right="0.25" top="0.75" bottom="0.75" header="0.3" footer="0.3"/>
  <pageSetup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theme="3" tint="0.79998168889431442"/>
    <pageSetUpPr fitToPage="1"/>
  </sheetPr>
  <dimension ref="A1:AA108"/>
  <sheetViews>
    <sheetView showGridLines="0" zoomScale="80" zoomScaleNormal="80" zoomScaleSheetLayoutView="100" workbookViewId="0">
      <selection activeCell="B5" sqref="B5:E5"/>
    </sheetView>
  </sheetViews>
  <sheetFormatPr defaultColWidth="9.08984375" defaultRowHeight="14.5" x14ac:dyDescent="0.35"/>
  <cols>
    <col min="1" max="1" width="2.36328125" style="61" bestFit="1" customWidth="1"/>
    <col min="2" max="2" width="57.453125" style="22" customWidth="1"/>
    <col min="3" max="3" width="42.90625" style="56" customWidth="1"/>
    <col min="4" max="4" width="11" style="56" customWidth="1"/>
    <col min="5" max="5" width="14.54296875" style="22" customWidth="1"/>
    <col min="6" max="6" width="11.54296875" style="22" customWidth="1"/>
    <col min="7" max="22" width="9.08984375" style="22"/>
    <col min="23" max="16384" width="9.08984375" style="33"/>
  </cols>
  <sheetData>
    <row r="1" spans="1:27" ht="18.5" x14ac:dyDescent="0.45">
      <c r="B1" s="23" t="s">
        <v>132</v>
      </c>
      <c r="D1" s="22"/>
      <c r="E1" s="4">
        <v>3</v>
      </c>
      <c r="G1" s="600"/>
      <c r="H1" s="600"/>
      <c r="I1" s="600"/>
      <c r="J1" s="600"/>
      <c r="K1" s="600"/>
      <c r="L1" s="600"/>
      <c r="M1" s="600"/>
      <c r="N1" s="600"/>
      <c r="O1" s="600"/>
      <c r="P1" s="600"/>
      <c r="Q1" s="600"/>
      <c r="R1" s="600"/>
      <c r="S1" s="600"/>
      <c r="T1" s="600"/>
      <c r="U1" s="600"/>
      <c r="V1" s="600"/>
      <c r="W1" s="600"/>
      <c r="X1" s="600"/>
      <c r="Y1" s="600"/>
      <c r="Z1" s="600"/>
      <c r="AA1" s="600"/>
    </row>
    <row r="2" spans="1:27" ht="22.5" customHeight="1" x14ac:dyDescent="0.45">
      <c r="B2" s="826" t="s">
        <v>768</v>
      </c>
      <c r="C2" s="826"/>
      <c r="D2" s="826"/>
      <c r="G2" s="600"/>
      <c r="H2" s="600"/>
      <c r="I2" s="600"/>
      <c r="J2" s="600"/>
      <c r="K2" s="600"/>
      <c r="L2" s="600"/>
      <c r="M2" s="600"/>
      <c r="N2" s="600"/>
      <c r="O2" s="600"/>
      <c r="P2" s="600"/>
      <c r="Q2" s="600"/>
      <c r="R2" s="600"/>
      <c r="S2" s="600"/>
      <c r="T2" s="600"/>
      <c r="U2" s="600"/>
      <c r="V2" s="600"/>
      <c r="W2" s="600"/>
      <c r="X2" s="600"/>
      <c r="Y2" s="600"/>
      <c r="Z2" s="600"/>
      <c r="AA2" s="600"/>
    </row>
    <row r="3" spans="1:27" ht="66" customHeight="1" x14ac:dyDescent="0.35">
      <c r="B3" s="821" t="s">
        <v>1053</v>
      </c>
      <c r="C3" s="821"/>
      <c r="D3" s="821"/>
      <c r="G3" s="600"/>
      <c r="H3" s="600"/>
      <c r="I3" s="600"/>
      <c r="J3" s="600"/>
      <c r="K3" s="600"/>
      <c r="L3" s="600"/>
      <c r="M3" s="600"/>
      <c r="N3" s="600"/>
      <c r="O3" s="600"/>
      <c r="P3" s="600"/>
      <c r="Q3" s="600"/>
      <c r="R3" s="600"/>
      <c r="S3" s="600"/>
      <c r="T3" s="600"/>
      <c r="U3" s="600"/>
      <c r="V3" s="600"/>
      <c r="W3" s="600"/>
      <c r="X3" s="600"/>
      <c r="Y3" s="600"/>
      <c r="Z3" s="600"/>
      <c r="AA3" s="600"/>
    </row>
    <row r="4" spans="1:27" ht="42" customHeight="1" x14ac:dyDescent="0.35">
      <c r="A4" s="22"/>
      <c r="B4" s="804" t="s">
        <v>1050</v>
      </c>
      <c r="C4" s="804"/>
      <c r="D4" s="804"/>
      <c r="E4" s="804"/>
      <c r="G4" s="600"/>
      <c r="H4" s="600"/>
      <c r="I4" s="600"/>
      <c r="J4" s="600"/>
      <c r="K4" s="600"/>
      <c r="L4" s="600"/>
      <c r="M4" s="600"/>
      <c r="N4" s="600"/>
      <c r="O4" s="600"/>
      <c r="P4" s="600"/>
      <c r="Q4" s="600"/>
      <c r="R4" s="600"/>
      <c r="S4" s="600"/>
      <c r="T4" s="600"/>
      <c r="U4" s="600"/>
      <c r="V4" s="600"/>
      <c r="W4" s="600"/>
      <c r="X4" s="600"/>
      <c r="Y4" s="600"/>
      <c r="Z4" s="600"/>
      <c r="AA4" s="600"/>
    </row>
    <row r="5" spans="1:27" ht="17.25" customHeight="1" x14ac:dyDescent="0.35">
      <c r="B5" s="746" t="s">
        <v>2</v>
      </c>
      <c r="C5" s="746" t="s">
        <v>242</v>
      </c>
      <c r="D5" s="747" t="s">
        <v>18</v>
      </c>
      <c r="E5" s="748" t="s">
        <v>243</v>
      </c>
      <c r="F5" s="60"/>
      <c r="G5" s="600"/>
      <c r="H5" s="600"/>
      <c r="I5" s="600"/>
      <c r="J5" s="600"/>
      <c r="K5" s="600"/>
      <c r="L5" s="600"/>
      <c r="M5" s="600"/>
      <c r="N5" s="601"/>
      <c r="O5" s="601"/>
      <c r="P5" s="601"/>
      <c r="Q5" s="601"/>
      <c r="R5" s="600"/>
      <c r="S5" s="600"/>
      <c r="T5" s="600"/>
      <c r="U5" s="600"/>
      <c r="V5" s="600"/>
      <c r="W5" s="600"/>
      <c r="X5" s="600"/>
      <c r="Y5" s="600"/>
      <c r="Z5" s="600"/>
      <c r="AA5" s="600"/>
    </row>
    <row r="6" spans="1:27" ht="15.75" customHeight="1" x14ac:dyDescent="0.35">
      <c r="A6" s="61">
        <v>1</v>
      </c>
      <c r="B6" s="823" t="s">
        <v>296</v>
      </c>
      <c r="C6" s="153" t="s">
        <v>528</v>
      </c>
      <c r="D6" s="136">
        <v>40</v>
      </c>
      <c r="E6" s="827"/>
      <c r="F6" s="249"/>
      <c r="G6" s="600"/>
      <c r="H6" s="600"/>
      <c r="I6" s="600"/>
      <c r="J6" s="600"/>
      <c r="K6" s="600"/>
      <c r="L6" s="600"/>
      <c r="M6" s="600"/>
      <c r="N6" s="601"/>
      <c r="O6" s="601"/>
      <c r="P6" s="601"/>
      <c r="Q6" s="601"/>
      <c r="R6" s="600"/>
      <c r="S6" s="600"/>
      <c r="T6" s="600"/>
      <c r="U6" s="600"/>
      <c r="V6" s="600"/>
      <c r="W6" s="600"/>
      <c r="X6" s="600"/>
      <c r="Y6" s="600"/>
      <c r="Z6" s="600"/>
      <c r="AA6" s="600"/>
    </row>
    <row r="7" spans="1:27" x14ac:dyDescent="0.35">
      <c r="B7" s="815"/>
      <c r="C7" s="83" t="s">
        <v>529</v>
      </c>
      <c r="D7" s="73">
        <v>20</v>
      </c>
      <c r="E7" s="827"/>
      <c r="F7" s="226"/>
      <c r="G7" s="600"/>
      <c r="H7" s="600"/>
      <c r="I7" s="600"/>
      <c r="J7" s="600"/>
      <c r="K7" s="600"/>
      <c r="L7" s="600"/>
      <c r="M7" s="600"/>
      <c r="N7" s="601"/>
      <c r="O7" s="601"/>
      <c r="P7" s="601"/>
      <c r="Q7" s="601"/>
      <c r="R7" s="600"/>
      <c r="S7" s="600"/>
      <c r="T7" s="600"/>
      <c r="U7" s="600"/>
      <c r="V7" s="600"/>
      <c r="W7" s="600"/>
      <c r="X7" s="600"/>
      <c r="Y7" s="600"/>
      <c r="Z7" s="600"/>
      <c r="AA7" s="600"/>
    </row>
    <row r="8" spans="1:27" ht="16.5" customHeight="1" thickBot="1" x14ac:dyDescent="0.4">
      <c r="B8" s="816"/>
      <c r="C8" s="314" t="s">
        <v>136</v>
      </c>
      <c r="D8" s="321">
        <v>0</v>
      </c>
      <c r="E8" s="825"/>
      <c r="F8" s="250"/>
      <c r="G8" s="600"/>
      <c r="H8" s="600"/>
      <c r="I8" s="600"/>
      <c r="J8" s="600"/>
      <c r="K8" s="600"/>
      <c r="L8" s="600"/>
      <c r="M8" s="600"/>
      <c r="N8" s="601"/>
      <c r="O8" s="601"/>
      <c r="P8" s="601"/>
      <c r="Q8" s="601"/>
      <c r="R8" s="600"/>
      <c r="S8" s="600"/>
      <c r="T8" s="600"/>
      <c r="U8" s="600"/>
      <c r="V8" s="600"/>
      <c r="W8" s="600"/>
      <c r="X8" s="600"/>
      <c r="Y8" s="600"/>
      <c r="Z8" s="600"/>
      <c r="AA8" s="600"/>
    </row>
    <row r="9" spans="1:27" ht="15.75" customHeight="1" x14ac:dyDescent="0.35">
      <c r="A9" s="61">
        <v>2</v>
      </c>
      <c r="B9" s="815" t="s">
        <v>300</v>
      </c>
      <c r="C9" s="169" t="s">
        <v>0</v>
      </c>
      <c r="D9" s="157">
        <v>0</v>
      </c>
      <c r="E9" s="824"/>
      <c r="G9" s="600"/>
      <c r="H9" s="600"/>
      <c r="I9" s="600"/>
      <c r="J9" s="600"/>
      <c r="K9" s="600"/>
      <c r="L9" s="600"/>
      <c r="M9" s="600"/>
      <c r="N9" s="601"/>
      <c r="O9" s="601"/>
      <c r="P9" s="601"/>
      <c r="Q9" s="601"/>
      <c r="R9" s="600"/>
      <c r="S9" s="600"/>
      <c r="T9" s="600"/>
      <c r="U9" s="600"/>
      <c r="V9" s="600"/>
      <c r="W9" s="600"/>
      <c r="X9" s="600"/>
      <c r="Y9" s="600"/>
      <c r="Z9" s="600"/>
      <c r="AA9" s="600"/>
    </row>
    <row r="10" spans="1:27" ht="15.75" customHeight="1" thickBot="1" x14ac:dyDescent="0.4">
      <c r="B10" s="816"/>
      <c r="C10" s="314" t="s">
        <v>1</v>
      </c>
      <c r="D10" s="321">
        <v>30</v>
      </c>
      <c r="E10" s="825"/>
      <c r="G10" s="600"/>
      <c r="H10" s="600"/>
      <c r="I10" s="600"/>
      <c r="J10" s="600"/>
      <c r="K10" s="600"/>
      <c r="L10" s="600"/>
      <c r="M10" s="600"/>
      <c r="N10" s="601"/>
      <c r="O10" s="601"/>
      <c r="P10" s="601"/>
      <c r="Q10" s="601"/>
      <c r="R10" s="600"/>
      <c r="S10" s="600"/>
      <c r="T10" s="600"/>
      <c r="U10" s="600"/>
      <c r="V10" s="600"/>
      <c r="W10" s="600"/>
      <c r="X10" s="600"/>
      <c r="Y10" s="600"/>
      <c r="Z10" s="600"/>
      <c r="AA10" s="600"/>
    </row>
    <row r="11" spans="1:27" x14ac:dyDescent="0.35">
      <c r="A11" s="61">
        <v>3</v>
      </c>
      <c r="B11" s="815" t="s">
        <v>297</v>
      </c>
      <c r="C11" s="79" t="s">
        <v>0</v>
      </c>
      <c r="D11" s="157">
        <v>0</v>
      </c>
      <c r="E11" s="824"/>
      <c r="G11" s="600"/>
      <c r="H11" s="600"/>
      <c r="I11" s="600"/>
      <c r="J11" s="600"/>
      <c r="K11" s="600"/>
      <c r="L11" s="600"/>
      <c r="M11" s="600"/>
      <c r="N11" s="601"/>
      <c r="O11" s="601"/>
      <c r="P11" s="601"/>
      <c r="Q11" s="601"/>
      <c r="R11" s="600"/>
      <c r="S11" s="600"/>
      <c r="T11" s="600"/>
      <c r="U11" s="600"/>
      <c r="V11" s="600"/>
      <c r="W11" s="600"/>
      <c r="X11" s="600"/>
      <c r="Y11" s="600"/>
      <c r="Z11" s="600"/>
      <c r="AA11" s="600"/>
    </row>
    <row r="12" spans="1:27" x14ac:dyDescent="0.35">
      <c r="B12" s="815"/>
      <c r="C12" s="169" t="s">
        <v>1</v>
      </c>
      <c r="D12" s="70">
        <v>50</v>
      </c>
      <c r="E12" s="827"/>
      <c r="G12" s="600"/>
      <c r="H12" s="600"/>
      <c r="I12" s="600"/>
      <c r="J12" s="600"/>
      <c r="K12" s="600"/>
      <c r="L12" s="600"/>
      <c r="M12" s="600"/>
      <c r="N12" s="601"/>
      <c r="O12" s="601"/>
      <c r="P12" s="601"/>
      <c r="Q12" s="601"/>
      <c r="R12" s="600"/>
      <c r="S12" s="600"/>
      <c r="T12" s="600"/>
      <c r="U12" s="600"/>
      <c r="V12" s="600"/>
      <c r="W12" s="600"/>
      <c r="X12" s="600"/>
      <c r="Y12" s="600"/>
      <c r="Z12" s="600"/>
      <c r="AA12" s="600"/>
    </row>
    <row r="13" spans="1:27" ht="17.25" customHeight="1" thickBot="1" x14ac:dyDescent="0.4">
      <c r="B13" s="816"/>
      <c r="C13" s="319" t="s">
        <v>886</v>
      </c>
      <c r="D13" s="354">
        <v>0</v>
      </c>
      <c r="E13" s="825"/>
      <c r="G13" s="600"/>
      <c r="H13" s="600"/>
      <c r="I13" s="600"/>
      <c r="J13" s="600"/>
      <c r="K13" s="600"/>
      <c r="L13" s="600"/>
      <c r="M13" s="600"/>
      <c r="N13" s="601"/>
      <c r="O13" s="601"/>
      <c r="P13" s="601"/>
      <c r="Q13" s="601"/>
      <c r="R13" s="600"/>
      <c r="S13" s="600"/>
      <c r="T13" s="600"/>
      <c r="U13" s="600"/>
      <c r="V13" s="600"/>
      <c r="W13" s="600"/>
      <c r="X13" s="600"/>
      <c r="Y13" s="600"/>
      <c r="Z13" s="600"/>
      <c r="AA13" s="600"/>
    </row>
    <row r="14" spans="1:27" ht="23.25" customHeight="1" x14ac:dyDescent="0.35">
      <c r="A14" s="61">
        <v>4</v>
      </c>
      <c r="B14" s="815" t="s">
        <v>298</v>
      </c>
      <c r="C14" s="169" t="s">
        <v>0</v>
      </c>
      <c r="D14" s="157">
        <v>0</v>
      </c>
      <c r="E14" s="824"/>
      <c r="G14" s="600"/>
      <c r="H14" s="600"/>
      <c r="I14" s="600"/>
      <c r="J14" s="600"/>
      <c r="K14" s="600"/>
      <c r="L14" s="600"/>
      <c r="M14" s="600"/>
      <c r="N14" s="601"/>
      <c r="O14" s="601"/>
      <c r="P14" s="601"/>
      <c r="Q14" s="601"/>
      <c r="R14" s="600"/>
      <c r="S14" s="600"/>
      <c r="T14" s="600"/>
      <c r="U14" s="600"/>
      <c r="V14" s="600"/>
      <c r="W14" s="600"/>
      <c r="X14" s="600"/>
      <c r="Y14" s="600"/>
      <c r="Z14" s="600"/>
      <c r="AA14" s="600"/>
    </row>
    <row r="15" spans="1:27" ht="23.25" customHeight="1" thickBot="1" x14ac:dyDescent="0.4">
      <c r="B15" s="816"/>
      <c r="C15" s="314" t="s">
        <v>1</v>
      </c>
      <c r="D15" s="321">
        <v>40</v>
      </c>
      <c r="E15" s="825"/>
      <c r="G15" s="600"/>
      <c r="H15" s="600"/>
      <c r="I15" s="600"/>
      <c r="J15" s="600"/>
      <c r="K15" s="600"/>
      <c r="L15" s="600"/>
      <c r="M15" s="600"/>
      <c r="N15" s="601"/>
      <c r="O15" s="601"/>
      <c r="P15" s="601"/>
      <c r="Q15" s="601"/>
      <c r="R15" s="600"/>
      <c r="S15" s="600"/>
      <c r="T15" s="600"/>
      <c r="U15" s="600"/>
      <c r="V15" s="600"/>
      <c r="W15" s="600"/>
      <c r="X15" s="600"/>
      <c r="Y15" s="600"/>
      <c r="Z15" s="600"/>
      <c r="AA15" s="600"/>
    </row>
    <row r="16" spans="1:27" ht="31.5" customHeight="1" x14ac:dyDescent="0.35">
      <c r="A16" s="61">
        <v>5</v>
      </c>
      <c r="B16" s="815" t="s">
        <v>299</v>
      </c>
      <c r="C16" s="393" t="s">
        <v>0</v>
      </c>
      <c r="D16" s="330">
        <v>0</v>
      </c>
      <c r="E16" s="824"/>
      <c r="F16" s="61"/>
      <c r="G16" s="600"/>
      <c r="H16" s="600"/>
      <c r="I16" s="600"/>
      <c r="J16" s="600"/>
      <c r="K16" s="600"/>
      <c r="L16" s="600"/>
      <c r="M16" s="600"/>
      <c r="N16" s="601"/>
      <c r="O16" s="601"/>
      <c r="P16" s="601"/>
      <c r="Q16" s="601"/>
      <c r="R16" s="600"/>
      <c r="S16" s="600"/>
      <c r="T16" s="600"/>
      <c r="U16" s="600"/>
      <c r="V16" s="600"/>
      <c r="W16" s="600"/>
      <c r="X16" s="600"/>
      <c r="Y16" s="600"/>
      <c r="Z16" s="600"/>
      <c r="AA16" s="600"/>
    </row>
    <row r="17" spans="1:27" ht="31.5" customHeight="1" thickBot="1" x14ac:dyDescent="0.4">
      <c r="B17" s="816"/>
      <c r="C17" s="392" t="s">
        <v>1</v>
      </c>
      <c r="D17" s="320">
        <v>40</v>
      </c>
      <c r="E17" s="825"/>
      <c r="F17" s="214"/>
      <c r="G17" s="600"/>
      <c r="H17" s="600"/>
      <c r="I17" s="600"/>
      <c r="J17" s="600"/>
      <c r="K17" s="600"/>
      <c r="L17" s="600"/>
      <c r="M17" s="600"/>
      <c r="N17" s="601"/>
      <c r="O17" s="601"/>
      <c r="P17" s="601"/>
      <c r="Q17" s="601"/>
      <c r="R17" s="600"/>
      <c r="S17" s="600"/>
      <c r="T17" s="600"/>
      <c r="U17" s="600"/>
      <c r="V17" s="600"/>
      <c r="W17" s="600"/>
      <c r="X17" s="600"/>
      <c r="Y17" s="600"/>
      <c r="Z17" s="600"/>
      <c r="AA17" s="600"/>
    </row>
    <row r="18" spans="1:27" ht="15" thickBot="1" x14ac:dyDescent="0.4">
      <c r="D18" s="74" t="s">
        <v>108</v>
      </c>
      <c r="E18" s="595">
        <f>SUM(E6:E17)</f>
        <v>0</v>
      </c>
      <c r="F18" s="86"/>
      <c r="G18" s="600"/>
      <c r="H18" s="600"/>
      <c r="I18" s="600"/>
      <c r="J18" s="600"/>
      <c r="K18" s="600"/>
      <c r="L18" s="600"/>
      <c r="M18" s="600"/>
      <c r="N18" s="601"/>
      <c r="O18" s="601"/>
      <c r="P18" s="601"/>
      <c r="Q18" s="601"/>
      <c r="R18" s="600"/>
      <c r="S18" s="600"/>
      <c r="T18" s="600"/>
      <c r="U18" s="600"/>
      <c r="V18" s="600"/>
      <c r="W18" s="600"/>
      <c r="X18" s="600"/>
      <c r="Y18" s="600"/>
      <c r="Z18" s="600"/>
      <c r="AA18" s="600"/>
    </row>
    <row r="19" spans="1:27" ht="73.5" customHeight="1" x14ac:dyDescent="0.35">
      <c r="G19" s="600"/>
      <c r="H19" s="600"/>
      <c r="I19" s="600"/>
      <c r="J19" s="600"/>
      <c r="K19" s="600"/>
      <c r="L19" s="600"/>
      <c r="M19" s="600"/>
      <c r="N19" s="601"/>
      <c r="O19" s="601"/>
      <c r="P19" s="601"/>
      <c r="Q19" s="601"/>
      <c r="R19" s="600"/>
      <c r="S19" s="600"/>
      <c r="T19" s="600"/>
      <c r="U19" s="600"/>
      <c r="V19" s="600"/>
      <c r="W19" s="600"/>
      <c r="X19" s="600"/>
      <c r="Y19" s="600"/>
      <c r="Z19" s="600"/>
      <c r="AA19" s="600"/>
    </row>
    <row r="20" spans="1:27" x14ac:dyDescent="0.35">
      <c r="A20" s="602"/>
      <c r="B20" s="600"/>
      <c r="C20" s="605"/>
      <c r="D20" s="605"/>
      <c r="E20" s="600"/>
      <c r="F20" s="600"/>
      <c r="G20" s="600"/>
      <c r="H20" s="600"/>
      <c r="I20" s="600"/>
      <c r="J20" s="600"/>
      <c r="K20" s="600"/>
      <c r="L20" s="600"/>
      <c r="M20" s="600"/>
      <c r="N20" s="601"/>
      <c r="O20" s="601"/>
      <c r="P20" s="601"/>
      <c r="Q20" s="601"/>
      <c r="R20" s="600"/>
      <c r="S20" s="600"/>
      <c r="T20" s="600"/>
      <c r="U20" s="600"/>
      <c r="V20" s="600"/>
      <c r="W20" s="600"/>
      <c r="X20" s="600"/>
      <c r="Y20" s="600"/>
      <c r="Z20" s="600"/>
      <c r="AA20" s="600"/>
    </row>
    <row r="21" spans="1:27" x14ac:dyDescent="0.35">
      <c r="A21" s="602"/>
      <c r="B21" s="600"/>
      <c r="C21" s="605"/>
      <c r="D21" s="605"/>
      <c r="E21" s="600"/>
      <c r="F21" s="600"/>
      <c r="G21" s="600"/>
      <c r="H21" s="600"/>
      <c r="I21" s="600"/>
      <c r="J21" s="600"/>
      <c r="K21" s="600"/>
      <c r="L21" s="600"/>
      <c r="M21" s="600"/>
      <c r="N21" s="601"/>
      <c r="O21" s="601"/>
      <c r="P21" s="601"/>
      <c r="Q21" s="601"/>
      <c r="R21" s="600"/>
      <c r="S21" s="600"/>
      <c r="T21" s="600"/>
      <c r="U21" s="600"/>
      <c r="V21" s="600"/>
      <c r="W21" s="600"/>
      <c r="X21" s="600"/>
      <c r="Y21" s="600"/>
      <c r="Z21" s="600"/>
      <c r="AA21" s="600"/>
    </row>
    <row r="22" spans="1:27" x14ac:dyDescent="0.35">
      <c r="A22" s="602"/>
      <c r="B22" s="600"/>
      <c r="C22" s="605"/>
      <c r="D22" s="605"/>
      <c r="E22" s="600"/>
      <c r="F22" s="600"/>
      <c r="G22" s="600"/>
      <c r="H22" s="600"/>
      <c r="I22" s="600"/>
      <c r="J22" s="600"/>
      <c r="K22" s="600"/>
      <c r="L22" s="600"/>
      <c r="M22" s="600"/>
      <c r="N22" s="601"/>
      <c r="O22" s="601"/>
      <c r="P22" s="601"/>
      <c r="Q22" s="601"/>
      <c r="R22" s="600"/>
      <c r="S22" s="600"/>
      <c r="T22" s="600"/>
      <c r="U22" s="600"/>
      <c r="V22" s="600"/>
      <c r="W22" s="600"/>
      <c r="X22" s="600"/>
      <c r="Y22" s="600"/>
      <c r="Z22" s="600"/>
      <c r="AA22" s="600"/>
    </row>
    <row r="23" spans="1:27" x14ac:dyDescent="0.35">
      <c r="A23" s="602"/>
      <c r="B23" s="600"/>
      <c r="C23" s="605"/>
      <c r="D23" s="605"/>
      <c r="E23" s="600"/>
      <c r="F23" s="600"/>
      <c r="G23" s="600"/>
      <c r="H23" s="600"/>
      <c r="I23" s="600"/>
      <c r="J23" s="600"/>
      <c r="K23" s="600"/>
      <c r="L23" s="600"/>
      <c r="M23" s="600"/>
      <c r="N23" s="601"/>
      <c r="O23" s="601"/>
      <c r="P23" s="601"/>
      <c r="Q23" s="601"/>
      <c r="R23" s="600"/>
      <c r="S23" s="600"/>
      <c r="T23" s="600"/>
      <c r="U23" s="600"/>
      <c r="V23" s="600"/>
      <c r="W23" s="600"/>
      <c r="X23" s="600"/>
      <c r="Y23" s="600"/>
      <c r="Z23" s="600"/>
      <c r="AA23" s="600"/>
    </row>
    <row r="24" spans="1:27" x14ac:dyDescent="0.35">
      <c r="A24" s="602"/>
      <c r="B24" s="600"/>
      <c r="C24" s="605"/>
      <c r="D24" s="605"/>
      <c r="E24" s="600"/>
      <c r="F24" s="600"/>
      <c r="G24" s="600"/>
      <c r="H24" s="600"/>
      <c r="I24" s="600"/>
      <c r="J24" s="600"/>
      <c r="K24" s="600"/>
      <c r="L24" s="600"/>
      <c r="M24" s="600"/>
      <c r="N24" s="601"/>
      <c r="O24" s="601"/>
      <c r="P24" s="601"/>
      <c r="Q24" s="601"/>
      <c r="R24" s="600"/>
      <c r="S24" s="600"/>
      <c r="T24" s="600"/>
      <c r="U24" s="600"/>
      <c r="V24" s="600"/>
      <c r="W24" s="600"/>
      <c r="X24" s="600"/>
      <c r="Y24" s="600"/>
      <c r="Z24" s="600"/>
      <c r="AA24" s="600"/>
    </row>
    <row r="25" spans="1:27" x14ac:dyDescent="0.35">
      <c r="A25" s="602"/>
      <c r="B25" s="600"/>
      <c r="C25" s="605"/>
      <c r="D25" s="605"/>
      <c r="E25" s="600"/>
      <c r="F25" s="600"/>
      <c r="G25" s="600"/>
      <c r="H25" s="600"/>
      <c r="I25" s="600"/>
      <c r="J25" s="600"/>
      <c r="K25" s="600"/>
      <c r="L25" s="600"/>
      <c r="M25" s="600"/>
      <c r="N25" s="601"/>
      <c r="O25" s="601"/>
      <c r="P25" s="601"/>
      <c r="Q25" s="601"/>
      <c r="R25" s="600"/>
      <c r="S25" s="600"/>
      <c r="T25" s="600"/>
      <c r="U25" s="600"/>
      <c r="V25" s="600"/>
      <c r="W25" s="600"/>
      <c r="X25" s="600"/>
      <c r="Y25" s="600"/>
      <c r="Z25" s="600"/>
      <c r="AA25" s="600"/>
    </row>
    <row r="26" spans="1:27" x14ac:dyDescent="0.35">
      <c r="A26" s="602"/>
      <c r="B26" s="600"/>
      <c r="C26" s="605"/>
      <c r="D26" s="605"/>
      <c r="E26" s="600"/>
      <c r="F26" s="600"/>
      <c r="G26" s="600"/>
      <c r="H26" s="600"/>
      <c r="I26" s="600"/>
      <c r="J26" s="600"/>
      <c r="K26" s="600"/>
      <c r="L26" s="600"/>
      <c r="M26" s="600"/>
      <c r="N26" s="601"/>
      <c r="O26" s="601"/>
      <c r="P26" s="601"/>
      <c r="Q26" s="601"/>
      <c r="R26" s="600"/>
      <c r="S26" s="600"/>
      <c r="T26" s="600"/>
      <c r="U26" s="600"/>
      <c r="V26" s="600"/>
      <c r="W26" s="600"/>
      <c r="X26" s="600"/>
      <c r="Y26" s="600"/>
      <c r="Z26" s="600"/>
      <c r="AA26" s="600"/>
    </row>
    <row r="27" spans="1:27" x14ac:dyDescent="0.35">
      <c r="A27" s="602"/>
      <c r="B27" s="600"/>
      <c r="C27" s="605"/>
      <c r="D27" s="605"/>
      <c r="E27" s="600"/>
      <c r="F27" s="600"/>
      <c r="G27" s="600"/>
      <c r="H27" s="600"/>
      <c r="I27" s="600"/>
      <c r="J27" s="600"/>
      <c r="K27" s="600"/>
      <c r="L27" s="600"/>
      <c r="M27" s="600"/>
      <c r="N27" s="601"/>
      <c r="O27" s="601"/>
      <c r="P27" s="601"/>
      <c r="Q27" s="601"/>
      <c r="R27" s="600"/>
      <c r="S27" s="600"/>
      <c r="T27" s="600"/>
      <c r="U27" s="600"/>
      <c r="V27" s="600"/>
      <c r="W27" s="600"/>
      <c r="X27" s="600"/>
      <c r="Y27" s="600"/>
      <c r="Z27" s="600"/>
      <c r="AA27" s="600"/>
    </row>
    <row r="28" spans="1:27" x14ac:dyDescent="0.35">
      <c r="A28" s="602"/>
      <c r="B28" s="600"/>
      <c r="C28" s="605"/>
      <c r="D28" s="605"/>
      <c r="E28" s="600"/>
      <c r="F28" s="600"/>
      <c r="G28" s="600"/>
      <c r="H28" s="600"/>
      <c r="I28" s="600"/>
      <c r="J28" s="600"/>
      <c r="K28" s="600"/>
      <c r="L28" s="600"/>
      <c r="M28" s="600"/>
      <c r="N28" s="601"/>
      <c r="O28" s="601"/>
      <c r="P28" s="601"/>
      <c r="Q28" s="601"/>
      <c r="R28" s="600"/>
      <c r="S28" s="600"/>
      <c r="T28" s="600"/>
      <c r="U28" s="600"/>
      <c r="V28" s="600"/>
      <c r="W28" s="600"/>
      <c r="X28" s="600"/>
      <c r="Y28" s="600"/>
      <c r="Z28" s="600"/>
      <c r="AA28" s="600"/>
    </row>
    <row r="29" spans="1:27" x14ac:dyDescent="0.35">
      <c r="A29" s="602"/>
      <c r="B29" s="600"/>
      <c r="C29" s="605"/>
      <c r="D29" s="605"/>
      <c r="E29" s="600"/>
      <c r="F29" s="600"/>
      <c r="G29" s="600"/>
      <c r="H29" s="600"/>
      <c r="I29" s="600"/>
      <c r="J29" s="600"/>
      <c r="K29" s="600"/>
      <c r="L29" s="600"/>
      <c r="M29" s="600"/>
      <c r="N29" s="601"/>
      <c r="O29" s="601"/>
      <c r="P29" s="601"/>
      <c r="Q29" s="601"/>
      <c r="R29" s="600"/>
      <c r="S29" s="600"/>
      <c r="T29" s="600"/>
      <c r="U29" s="600"/>
      <c r="V29" s="600"/>
      <c r="W29" s="600"/>
      <c r="X29" s="600"/>
      <c r="Y29" s="600"/>
      <c r="Z29" s="600"/>
      <c r="AA29" s="600"/>
    </row>
    <row r="30" spans="1:27" x14ac:dyDescent="0.35">
      <c r="A30" s="602"/>
      <c r="B30" s="600"/>
      <c r="C30" s="605"/>
      <c r="D30" s="605"/>
      <c r="E30" s="600"/>
      <c r="F30" s="600"/>
      <c r="G30" s="600"/>
      <c r="H30" s="600"/>
      <c r="I30" s="600"/>
      <c r="J30" s="600"/>
      <c r="K30" s="600"/>
      <c r="L30" s="600"/>
      <c r="M30" s="600"/>
      <c r="N30" s="601"/>
      <c r="O30" s="601"/>
      <c r="P30" s="601"/>
      <c r="Q30" s="601"/>
      <c r="R30" s="600"/>
      <c r="S30" s="600"/>
      <c r="T30" s="600"/>
      <c r="U30" s="600"/>
      <c r="V30" s="600"/>
      <c r="W30" s="600"/>
      <c r="X30" s="600"/>
      <c r="Y30" s="600"/>
      <c r="Z30" s="600"/>
      <c r="AA30" s="600"/>
    </row>
    <row r="31" spans="1:27" x14ac:dyDescent="0.35">
      <c r="A31" s="602"/>
      <c r="B31" s="600"/>
      <c r="C31" s="605"/>
      <c r="D31" s="605"/>
      <c r="E31" s="600"/>
      <c r="F31" s="600"/>
      <c r="G31" s="600"/>
      <c r="H31" s="600"/>
      <c r="I31" s="600"/>
      <c r="J31" s="600"/>
      <c r="K31" s="600"/>
      <c r="L31" s="600"/>
      <c r="M31" s="600"/>
      <c r="N31" s="601"/>
      <c r="O31" s="601"/>
      <c r="P31" s="601"/>
      <c r="Q31" s="601"/>
      <c r="R31" s="600"/>
      <c r="S31" s="600"/>
      <c r="T31" s="600"/>
      <c r="U31" s="600"/>
      <c r="V31" s="600"/>
      <c r="W31" s="600"/>
      <c r="X31" s="600"/>
      <c r="Y31" s="600"/>
      <c r="Z31" s="600"/>
      <c r="AA31" s="600"/>
    </row>
    <row r="32" spans="1:27" x14ac:dyDescent="0.35">
      <c r="A32" s="602"/>
      <c r="B32" s="600"/>
      <c r="C32" s="605"/>
      <c r="D32" s="605"/>
      <c r="E32" s="600"/>
      <c r="F32" s="600"/>
      <c r="G32" s="600"/>
      <c r="H32" s="600"/>
      <c r="I32" s="600"/>
      <c r="J32" s="600"/>
      <c r="K32" s="600"/>
      <c r="L32" s="600"/>
      <c r="M32" s="600"/>
      <c r="N32" s="601"/>
      <c r="O32" s="601"/>
      <c r="P32" s="601"/>
      <c r="Q32" s="601"/>
      <c r="R32" s="600"/>
      <c r="S32" s="600"/>
      <c r="T32" s="600"/>
      <c r="U32" s="600"/>
      <c r="V32" s="600"/>
      <c r="W32" s="600"/>
      <c r="X32" s="600"/>
      <c r="Y32" s="600"/>
      <c r="Z32" s="600"/>
      <c r="AA32" s="600"/>
    </row>
    <row r="33" spans="1:27" x14ac:dyDescent="0.35">
      <c r="A33" s="602"/>
      <c r="B33" s="600"/>
      <c r="C33" s="605"/>
      <c r="D33" s="605"/>
      <c r="E33" s="600"/>
      <c r="F33" s="600"/>
      <c r="G33" s="600"/>
      <c r="H33" s="600"/>
      <c r="I33" s="600"/>
      <c r="J33" s="600"/>
      <c r="K33" s="600"/>
      <c r="L33" s="600"/>
      <c r="M33" s="600"/>
      <c r="N33" s="601"/>
      <c r="O33" s="601"/>
      <c r="P33" s="601"/>
      <c r="Q33" s="601"/>
      <c r="R33" s="600"/>
      <c r="S33" s="600"/>
      <c r="T33" s="600"/>
      <c r="U33" s="600"/>
      <c r="V33" s="600"/>
      <c r="W33" s="600"/>
      <c r="X33" s="600"/>
      <c r="Y33" s="600"/>
      <c r="Z33" s="600"/>
      <c r="AA33" s="600"/>
    </row>
    <row r="34" spans="1:27" x14ac:dyDescent="0.35">
      <c r="A34" s="602"/>
      <c r="B34" s="600"/>
      <c r="C34" s="605"/>
      <c r="D34" s="605"/>
      <c r="E34" s="600"/>
      <c r="F34" s="600"/>
      <c r="G34" s="600"/>
      <c r="H34" s="600"/>
      <c r="I34" s="600"/>
      <c r="J34" s="600"/>
      <c r="K34" s="600"/>
      <c r="L34" s="600"/>
      <c r="M34" s="600"/>
      <c r="N34" s="601"/>
      <c r="O34" s="601"/>
      <c r="P34" s="601"/>
      <c r="Q34" s="601"/>
      <c r="R34" s="600"/>
      <c r="S34" s="600"/>
      <c r="T34" s="600"/>
      <c r="U34" s="600"/>
      <c r="V34" s="600"/>
      <c r="W34" s="600"/>
      <c r="X34" s="600"/>
      <c r="Y34" s="600"/>
      <c r="Z34" s="600"/>
      <c r="AA34" s="600"/>
    </row>
    <row r="35" spans="1:27" x14ac:dyDescent="0.35">
      <c r="A35" s="602"/>
      <c r="B35" s="600"/>
      <c r="C35" s="605"/>
      <c r="D35" s="605"/>
      <c r="E35" s="600"/>
      <c r="F35" s="600"/>
      <c r="G35" s="600"/>
      <c r="H35" s="600"/>
      <c r="I35" s="600"/>
      <c r="J35" s="600"/>
      <c r="K35" s="600"/>
      <c r="L35" s="600"/>
      <c r="M35" s="600"/>
      <c r="N35" s="601"/>
      <c r="O35" s="601"/>
      <c r="P35" s="601"/>
      <c r="Q35" s="601"/>
      <c r="R35" s="600"/>
      <c r="S35" s="600"/>
      <c r="T35" s="600"/>
      <c r="U35" s="600"/>
      <c r="V35" s="600"/>
      <c r="W35" s="600"/>
      <c r="X35" s="600"/>
      <c r="Y35" s="600"/>
      <c r="Z35" s="600"/>
      <c r="AA35" s="600"/>
    </row>
    <row r="36" spans="1:27" x14ac:dyDescent="0.35">
      <c r="A36" s="602"/>
      <c r="B36" s="600"/>
      <c r="C36" s="605"/>
      <c r="D36" s="605"/>
      <c r="E36" s="600"/>
      <c r="F36" s="600"/>
      <c r="G36" s="600"/>
      <c r="H36" s="600"/>
      <c r="I36" s="600"/>
      <c r="J36" s="600"/>
      <c r="K36" s="600"/>
      <c r="L36" s="600"/>
      <c r="M36" s="600"/>
      <c r="N36" s="601"/>
      <c r="O36" s="601"/>
      <c r="P36" s="601"/>
      <c r="Q36" s="601"/>
      <c r="R36" s="600"/>
      <c r="S36" s="600"/>
      <c r="T36" s="600"/>
      <c r="U36" s="600"/>
      <c r="V36" s="600"/>
      <c r="W36" s="600"/>
      <c r="X36" s="600"/>
      <c r="Y36" s="600"/>
      <c r="Z36" s="600"/>
      <c r="AA36" s="600"/>
    </row>
    <row r="37" spans="1:27" x14ac:dyDescent="0.35">
      <c r="A37" s="602"/>
      <c r="B37" s="600"/>
      <c r="C37" s="605"/>
      <c r="D37" s="605"/>
      <c r="E37" s="600"/>
      <c r="F37" s="600"/>
      <c r="G37" s="600"/>
      <c r="H37" s="600"/>
      <c r="I37" s="600"/>
      <c r="J37" s="600"/>
      <c r="K37" s="600"/>
      <c r="L37" s="600"/>
      <c r="M37" s="600"/>
      <c r="N37" s="601"/>
      <c r="O37" s="601"/>
      <c r="P37" s="601"/>
      <c r="Q37" s="601"/>
      <c r="R37" s="600"/>
      <c r="S37" s="600"/>
      <c r="T37" s="600"/>
      <c r="U37" s="600"/>
      <c r="V37" s="600"/>
      <c r="W37" s="600"/>
      <c r="X37" s="600"/>
      <c r="Y37" s="600"/>
      <c r="Z37" s="600"/>
      <c r="AA37" s="600"/>
    </row>
    <row r="38" spans="1:27" x14ac:dyDescent="0.35">
      <c r="A38" s="602"/>
      <c r="B38" s="600"/>
      <c r="C38" s="605"/>
      <c r="D38" s="605"/>
      <c r="E38" s="600"/>
      <c r="F38" s="600"/>
      <c r="G38" s="600"/>
      <c r="H38" s="600"/>
      <c r="I38" s="600"/>
      <c r="J38" s="600"/>
      <c r="K38" s="600"/>
      <c r="L38" s="600"/>
      <c r="M38" s="600"/>
      <c r="N38" s="601"/>
      <c r="O38" s="601"/>
      <c r="P38" s="601"/>
      <c r="Q38" s="601"/>
      <c r="R38" s="600"/>
      <c r="S38" s="600"/>
      <c r="T38" s="600"/>
      <c r="U38" s="600"/>
      <c r="V38" s="600"/>
      <c r="W38" s="600"/>
      <c r="X38" s="600"/>
      <c r="Y38" s="600"/>
      <c r="Z38" s="600"/>
      <c r="AA38" s="600"/>
    </row>
    <row r="39" spans="1:27" x14ac:dyDescent="0.35">
      <c r="A39" s="602"/>
      <c r="B39" s="600"/>
      <c r="C39" s="605"/>
      <c r="D39" s="605"/>
      <c r="E39" s="600"/>
      <c r="F39" s="600"/>
      <c r="G39" s="600"/>
      <c r="H39" s="600"/>
      <c r="I39" s="600"/>
      <c r="J39" s="600"/>
      <c r="K39" s="600"/>
      <c r="L39" s="600"/>
      <c r="M39" s="600"/>
      <c r="N39" s="601"/>
      <c r="O39" s="601"/>
      <c r="P39" s="601"/>
      <c r="Q39" s="601"/>
      <c r="R39" s="600"/>
      <c r="S39" s="600"/>
      <c r="T39" s="600"/>
      <c r="U39" s="600"/>
      <c r="V39" s="600"/>
      <c r="W39" s="600"/>
      <c r="X39" s="600"/>
      <c r="Y39" s="600"/>
      <c r="Z39" s="600"/>
      <c r="AA39" s="600"/>
    </row>
    <row r="40" spans="1:27" x14ac:dyDescent="0.35">
      <c r="A40" s="602"/>
      <c r="B40" s="600"/>
      <c r="C40" s="605"/>
      <c r="D40" s="605"/>
      <c r="E40" s="600"/>
      <c r="F40" s="600"/>
      <c r="G40" s="600"/>
      <c r="H40" s="600"/>
      <c r="I40" s="600"/>
      <c r="J40" s="600"/>
      <c r="K40" s="600"/>
      <c r="L40" s="600"/>
      <c r="M40" s="600"/>
      <c r="N40" s="601"/>
      <c r="O40" s="601"/>
      <c r="P40" s="601"/>
      <c r="Q40" s="601"/>
      <c r="R40" s="600"/>
      <c r="S40" s="600"/>
      <c r="T40" s="600"/>
      <c r="U40" s="600"/>
      <c r="V40" s="600"/>
      <c r="W40" s="600"/>
      <c r="X40" s="600"/>
      <c r="Y40" s="600"/>
      <c r="Z40" s="600"/>
      <c r="AA40" s="600"/>
    </row>
    <row r="41" spans="1:27" x14ac:dyDescent="0.35">
      <c r="A41" s="602"/>
      <c r="B41" s="600"/>
      <c r="C41" s="605"/>
      <c r="D41" s="605"/>
      <c r="E41" s="600"/>
      <c r="F41" s="600"/>
      <c r="G41" s="600"/>
      <c r="H41" s="600"/>
      <c r="I41" s="600"/>
      <c r="J41" s="600"/>
      <c r="K41" s="600"/>
      <c r="L41" s="600"/>
      <c r="M41" s="600"/>
      <c r="N41" s="601"/>
      <c r="O41" s="601"/>
      <c r="P41" s="601"/>
      <c r="Q41" s="601"/>
      <c r="R41" s="600"/>
      <c r="S41" s="600"/>
      <c r="T41" s="600"/>
      <c r="U41" s="600"/>
      <c r="V41" s="600"/>
      <c r="W41" s="600"/>
      <c r="X41" s="600"/>
      <c r="Y41" s="600"/>
      <c r="Z41" s="600"/>
      <c r="AA41" s="600"/>
    </row>
    <row r="42" spans="1:27" x14ac:dyDescent="0.35">
      <c r="A42" s="602"/>
      <c r="B42" s="600"/>
      <c r="C42" s="605"/>
      <c r="D42" s="605"/>
      <c r="E42" s="600"/>
      <c r="F42" s="600"/>
      <c r="G42" s="600"/>
      <c r="H42" s="600"/>
      <c r="I42" s="600"/>
      <c r="J42" s="600"/>
      <c r="K42" s="600"/>
      <c r="L42" s="600"/>
      <c r="M42" s="600"/>
      <c r="N42" s="601"/>
      <c r="O42" s="601"/>
      <c r="P42" s="601"/>
      <c r="Q42" s="601"/>
      <c r="R42" s="600"/>
      <c r="S42" s="600"/>
      <c r="T42" s="600"/>
      <c r="U42" s="600"/>
      <c r="V42" s="600"/>
      <c r="W42" s="600"/>
      <c r="X42" s="600"/>
      <c r="Y42" s="600"/>
      <c r="Z42" s="600"/>
      <c r="AA42" s="600"/>
    </row>
    <row r="43" spans="1:27" x14ac:dyDescent="0.35">
      <c r="A43" s="602"/>
      <c r="B43" s="600"/>
      <c r="C43" s="605"/>
      <c r="D43" s="605"/>
      <c r="E43" s="600"/>
      <c r="F43" s="600"/>
      <c r="G43" s="600"/>
      <c r="H43" s="600"/>
      <c r="I43" s="600"/>
      <c r="J43" s="600"/>
      <c r="K43" s="600"/>
      <c r="L43" s="600"/>
      <c r="M43" s="600"/>
      <c r="N43" s="601"/>
      <c r="O43" s="601"/>
      <c r="P43" s="601"/>
      <c r="Q43" s="601"/>
      <c r="R43" s="600"/>
      <c r="S43" s="600"/>
      <c r="T43" s="600"/>
      <c r="U43" s="600"/>
      <c r="V43" s="600"/>
      <c r="W43" s="600"/>
      <c r="X43" s="600"/>
      <c r="Y43" s="600"/>
      <c r="Z43" s="600"/>
      <c r="AA43" s="600"/>
    </row>
    <row r="44" spans="1:27" x14ac:dyDescent="0.35">
      <c r="A44" s="602"/>
      <c r="B44" s="600"/>
      <c r="C44" s="605"/>
      <c r="D44" s="605"/>
      <c r="E44" s="600"/>
      <c r="F44" s="600"/>
      <c r="G44" s="600"/>
      <c r="H44" s="600"/>
      <c r="I44" s="600"/>
      <c r="J44" s="600"/>
      <c r="K44" s="600"/>
      <c r="L44" s="600"/>
      <c r="M44" s="600"/>
      <c r="N44" s="601"/>
      <c r="O44" s="601"/>
      <c r="P44" s="601"/>
      <c r="Q44" s="601"/>
      <c r="R44" s="600"/>
      <c r="S44" s="600"/>
      <c r="T44" s="600"/>
      <c r="U44" s="600"/>
      <c r="V44" s="600"/>
      <c r="W44" s="600"/>
      <c r="X44" s="600"/>
      <c r="Y44" s="600"/>
      <c r="Z44" s="600"/>
      <c r="AA44" s="600"/>
    </row>
    <row r="45" spans="1:27" x14ac:dyDescent="0.35">
      <c r="A45" s="602"/>
      <c r="B45" s="600"/>
      <c r="C45" s="605"/>
      <c r="D45" s="605"/>
      <c r="E45" s="600"/>
      <c r="F45" s="600"/>
      <c r="G45" s="600"/>
      <c r="H45" s="600"/>
      <c r="I45" s="600"/>
      <c r="J45" s="600"/>
      <c r="K45" s="600"/>
      <c r="L45" s="600"/>
      <c r="M45" s="600"/>
      <c r="N45" s="601"/>
      <c r="O45" s="601"/>
      <c r="P45" s="601"/>
      <c r="Q45" s="601"/>
      <c r="R45" s="600"/>
      <c r="S45" s="600"/>
      <c r="T45" s="600"/>
      <c r="U45" s="600"/>
      <c r="V45" s="600"/>
      <c r="W45" s="600"/>
      <c r="X45" s="600"/>
      <c r="Y45" s="600"/>
      <c r="Z45" s="600"/>
      <c r="AA45" s="600"/>
    </row>
    <row r="46" spans="1:27" x14ac:dyDescent="0.35">
      <c r="A46" s="602"/>
      <c r="B46" s="600"/>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row>
    <row r="47" spans="1:27" x14ac:dyDescent="0.35">
      <c r="A47" s="602"/>
      <c r="B47" s="600"/>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row>
    <row r="48" spans="1:27" x14ac:dyDescent="0.35">
      <c r="A48" s="602"/>
      <c r="B48" s="600"/>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row>
    <row r="49" spans="1:27" x14ac:dyDescent="0.35">
      <c r="A49" s="602"/>
      <c r="B49" s="600"/>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row>
    <row r="50" spans="1:27" x14ac:dyDescent="0.35">
      <c r="A50" s="602"/>
      <c r="B50" s="600"/>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row>
    <row r="51" spans="1:27" x14ac:dyDescent="0.35">
      <c r="A51" s="602"/>
      <c r="B51" s="600"/>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row>
    <row r="52" spans="1:27" x14ac:dyDescent="0.35">
      <c r="A52" s="602"/>
      <c r="B52" s="600"/>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row>
    <row r="53" spans="1:27" x14ac:dyDescent="0.35">
      <c r="A53" s="602"/>
      <c r="B53" s="600"/>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row>
    <row r="54" spans="1:27" x14ac:dyDescent="0.35">
      <c r="A54" s="602"/>
      <c r="B54" s="600"/>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row>
    <row r="55" spans="1:27" x14ac:dyDescent="0.35">
      <c r="A55" s="602"/>
      <c r="B55" s="600"/>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row>
    <row r="56" spans="1:27" x14ac:dyDescent="0.35">
      <c r="A56" s="602"/>
      <c r="B56" s="600"/>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row>
    <row r="57" spans="1:27" x14ac:dyDescent="0.35">
      <c r="A57" s="602"/>
      <c r="B57" s="600"/>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row>
    <row r="58" spans="1:27" x14ac:dyDescent="0.35">
      <c r="A58" s="602"/>
      <c r="B58" s="600"/>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row>
    <row r="59" spans="1:27" x14ac:dyDescent="0.35">
      <c r="A59" s="602"/>
      <c r="B59" s="600"/>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row>
    <row r="60" spans="1:27" x14ac:dyDescent="0.35">
      <c r="A60" s="602"/>
      <c r="B60" s="600"/>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row>
    <row r="61" spans="1:27" x14ac:dyDescent="0.35">
      <c r="A61" s="602"/>
      <c r="B61" s="600"/>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row>
    <row r="62" spans="1:27" x14ac:dyDescent="0.35">
      <c r="A62" s="602"/>
      <c r="B62" s="600"/>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row>
    <row r="63" spans="1:27" x14ac:dyDescent="0.35">
      <c r="A63" s="602"/>
      <c r="B63" s="600"/>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row>
    <row r="64" spans="1:27" x14ac:dyDescent="0.35">
      <c r="A64" s="602"/>
      <c r="B64" s="600"/>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row>
    <row r="65" spans="1:27" x14ac:dyDescent="0.35">
      <c r="A65" s="602"/>
      <c r="B65" s="600"/>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row>
    <row r="66" spans="1:27" x14ac:dyDescent="0.35">
      <c r="A66" s="602"/>
      <c r="B66" s="600"/>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row>
    <row r="67" spans="1:27" x14ac:dyDescent="0.35">
      <c r="A67" s="602"/>
      <c r="B67" s="600"/>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row>
    <row r="68" spans="1:27" x14ac:dyDescent="0.35">
      <c r="A68" s="602"/>
      <c r="B68" s="600"/>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row>
    <row r="69" spans="1:27" x14ac:dyDescent="0.35">
      <c r="A69" s="602"/>
      <c r="B69" s="600"/>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row>
    <row r="70" spans="1:27" x14ac:dyDescent="0.35">
      <c r="A70" s="602"/>
      <c r="B70" s="600"/>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row>
    <row r="71" spans="1:27" x14ac:dyDescent="0.35">
      <c r="A71" s="602"/>
      <c r="B71" s="600"/>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row>
    <row r="72" spans="1:27" x14ac:dyDescent="0.35">
      <c r="A72" s="602"/>
      <c r="B72" s="600"/>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row>
    <row r="73" spans="1:27" x14ac:dyDescent="0.35">
      <c r="A73" s="602"/>
      <c r="B73" s="600"/>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row>
    <row r="74" spans="1:27" x14ac:dyDescent="0.35">
      <c r="A74" s="602"/>
      <c r="B74" s="600"/>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row>
    <row r="75" spans="1:27" x14ac:dyDescent="0.35">
      <c r="A75" s="602"/>
      <c r="B75" s="600"/>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row>
    <row r="76" spans="1:27" x14ac:dyDescent="0.35">
      <c r="A76" s="602"/>
      <c r="B76" s="600"/>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row>
    <row r="77" spans="1:27" x14ac:dyDescent="0.35">
      <c r="A77" s="602"/>
      <c r="B77" s="600"/>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row>
    <row r="78" spans="1:27" x14ac:dyDescent="0.35">
      <c r="A78" s="602"/>
      <c r="B78" s="600"/>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row>
    <row r="79" spans="1:27" x14ac:dyDescent="0.35">
      <c r="A79" s="602"/>
      <c r="B79" s="600"/>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row>
    <row r="80" spans="1:27" x14ac:dyDescent="0.35">
      <c r="A80" s="602"/>
      <c r="B80" s="600"/>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row>
    <row r="81" spans="1:27" x14ac:dyDescent="0.35">
      <c r="A81" s="602"/>
      <c r="B81" s="600"/>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row>
    <row r="82" spans="1:27" x14ac:dyDescent="0.35">
      <c r="A82" s="602"/>
      <c r="B82" s="600"/>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row>
    <row r="83" spans="1:27" x14ac:dyDescent="0.35">
      <c r="A83" s="602"/>
      <c r="B83" s="600"/>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row>
    <row r="84" spans="1:27" x14ac:dyDescent="0.35">
      <c r="A84" s="602"/>
      <c r="B84" s="600"/>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row>
    <row r="85" spans="1:27" x14ac:dyDescent="0.35">
      <c r="A85" s="602"/>
      <c r="B85" s="600"/>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row>
    <row r="86" spans="1:27" x14ac:dyDescent="0.35">
      <c r="A86" s="602"/>
      <c r="B86" s="600"/>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row>
    <row r="87" spans="1:27" x14ac:dyDescent="0.35">
      <c r="A87" s="602"/>
      <c r="B87" s="600"/>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row>
    <row r="88" spans="1:27" x14ac:dyDescent="0.35">
      <c r="A88" s="602"/>
      <c r="B88" s="600"/>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row>
    <row r="89" spans="1:27" x14ac:dyDescent="0.35">
      <c r="A89" s="602"/>
      <c r="B89" s="600"/>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row>
    <row r="90" spans="1:27" x14ac:dyDescent="0.35">
      <c r="A90" s="602"/>
      <c r="B90" s="600"/>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row>
    <row r="91" spans="1:27" x14ac:dyDescent="0.35">
      <c r="A91" s="602"/>
      <c r="B91" s="600"/>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row>
    <row r="92" spans="1:27" x14ac:dyDescent="0.35">
      <c r="A92" s="602"/>
      <c r="B92" s="600"/>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row>
    <row r="93" spans="1:27" x14ac:dyDescent="0.35">
      <c r="A93" s="602"/>
      <c r="B93" s="600"/>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row>
    <row r="94" spans="1:27" x14ac:dyDescent="0.35">
      <c r="A94" s="602"/>
      <c r="B94" s="600"/>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row>
    <row r="95" spans="1:27" x14ac:dyDescent="0.35">
      <c r="A95" s="602"/>
      <c r="B95" s="600"/>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row>
    <row r="96" spans="1:27" x14ac:dyDescent="0.35">
      <c r="A96" s="602"/>
      <c r="B96" s="600"/>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row>
    <row r="97" spans="1:27" x14ac:dyDescent="0.35">
      <c r="A97" s="602"/>
      <c r="B97" s="600"/>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row>
    <row r="98" spans="1:27" x14ac:dyDescent="0.35">
      <c r="A98" s="602"/>
      <c r="B98" s="600"/>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row>
    <row r="99" spans="1:27" x14ac:dyDescent="0.35">
      <c r="A99" s="602"/>
      <c r="B99" s="600"/>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row>
    <row r="100" spans="1:27" x14ac:dyDescent="0.35">
      <c r="A100" s="602"/>
      <c r="B100" s="600"/>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row>
    <row r="101" spans="1:27" x14ac:dyDescent="0.35">
      <c r="A101" s="602"/>
      <c r="B101" s="600"/>
      <c r="C101" s="605"/>
      <c r="D101" s="605"/>
      <c r="E101" s="600"/>
      <c r="F101" s="600"/>
      <c r="G101" s="600"/>
      <c r="H101" s="600"/>
      <c r="I101" s="600"/>
      <c r="J101" s="600"/>
      <c r="K101" s="600"/>
      <c r="L101" s="600"/>
      <c r="M101" s="600"/>
      <c r="N101" s="600"/>
      <c r="O101" s="600"/>
      <c r="P101" s="600"/>
      <c r="Q101" s="600"/>
      <c r="R101" s="600"/>
      <c r="S101" s="600"/>
      <c r="T101" s="600"/>
      <c r="U101" s="600"/>
      <c r="V101" s="600"/>
      <c r="W101" s="600"/>
      <c r="X101" s="600"/>
      <c r="Y101" s="600"/>
      <c r="Z101" s="600"/>
      <c r="AA101" s="600"/>
    </row>
    <row r="102" spans="1:27" x14ac:dyDescent="0.35">
      <c r="A102" s="602"/>
      <c r="B102" s="600"/>
      <c r="C102" s="605"/>
      <c r="D102" s="605"/>
      <c r="E102" s="600"/>
      <c r="F102" s="600"/>
      <c r="G102" s="600"/>
      <c r="H102" s="600"/>
      <c r="I102" s="600"/>
      <c r="J102" s="600"/>
      <c r="K102" s="600"/>
      <c r="L102" s="600"/>
      <c r="M102" s="600"/>
      <c r="N102" s="600"/>
      <c r="O102" s="600"/>
      <c r="P102" s="600"/>
      <c r="Q102" s="600"/>
      <c r="R102" s="600"/>
      <c r="S102" s="600"/>
      <c r="T102" s="600"/>
      <c r="U102" s="600"/>
      <c r="V102" s="600"/>
      <c r="W102" s="600"/>
      <c r="X102" s="600"/>
      <c r="Y102" s="600"/>
      <c r="Z102" s="600"/>
      <c r="AA102" s="600"/>
    </row>
    <row r="103" spans="1:27" x14ac:dyDescent="0.35">
      <c r="A103" s="602"/>
      <c r="B103" s="600"/>
      <c r="C103" s="605"/>
      <c r="D103" s="605"/>
      <c r="E103" s="600"/>
      <c r="F103" s="600"/>
      <c r="G103" s="600"/>
      <c r="H103" s="600"/>
      <c r="I103" s="600"/>
      <c r="J103" s="600"/>
      <c r="K103" s="600"/>
      <c r="L103" s="600"/>
      <c r="M103" s="600"/>
      <c r="N103" s="600"/>
      <c r="O103" s="600"/>
      <c r="P103" s="600"/>
      <c r="Q103" s="600"/>
      <c r="R103" s="600"/>
      <c r="S103" s="600"/>
      <c r="T103" s="600"/>
      <c r="U103" s="600"/>
      <c r="V103" s="600"/>
      <c r="W103" s="600"/>
      <c r="X103" s="600"/>
      <c r="Y103" s="600"/>
      <c r="Z103" s="600"/>
      <c r="AA103" s="600"/>
    </row>
    <row r="104" spans="1:27" x14ac:dyDescent="0.35">
      <c r="A104" s="602"/>
      <c r="B104" s="600"/>
      <c r="C104" s="605"/>
      <c r="D104" s="605"/>
      <c r="E104" s="600"/>
      <c r="F104" s="600"/>
      <c r="G104" s="600"/>
      <c r="H104" s="600"/>
      <c r="I104" s="600"/>
      <c r="J104" s="600"/>
      <c r="K104" s="600"/>
      <c r="L104" s="600"/>
      <c r="M104" s="600"/>
      <c r="N104" s="600"/>
      <c r="O104" s="600"/>
      <c r="P104" s="600"/>
      <c r="Q104" s="600"/>
      <c r="R104" s="600"/>
      <c r="S104" s="600"/>
      <c r="T104" s="600"/>
      <c r="U104" s="600"/>
      <c r="V104" s="600"/>
      <c r="W104" s="600"/>
      <c r="X104" s="600"/>
      <c r="Y104" s="600"/>
      <c r="Z104" s="600"/>
      <c r="AA104" s="600"/>
    </row>
    <row r="105" spans="1:27" x14ac:dyDescent="0.35">
      <c r="A105" s="602"/>
      <c r="B105" s="600"/>
      <c r="C105" s="605"/>
      <c r="D105" s="605"/>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c r="AA105" s="600"/>
    </row>
    <row r="106" spans="1:27" x14ac:dyDescent="0.35">
      <c r="A106" s="602"/>
      <c r="B106" s="600"/>
      <c r="C106" s="605"/>
      <c r="D106" s="605"/>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row>
    <row r="107" spans="1:27" x14ac:dyDescent="0.35">
      <c r="A107" s="602"/>
      <c r="B107" s="600"/>
      <c r="C107" s="605"/>
      <c r="D107" s="605"/>
      <c r="E107" s="600"/>
      <c r="F107" s="600"/>
      <c r="G107" s="600"/>
      <c r="H107" s="600"/>
      <c r="I107" s="600"/>
      <c r="J107" s="600"/>
      <c r="K107" s="600"/>
      <c r="L107" s="600"/>
      <c r="M107" s="600"/>
      <c r="N107" s="600"/>
      <c r="O107" s="600"/>
      <c r="P107" s="600"/>
      <c r="Q107" s="600"/>
      <c r="R107" s="600"/>
      <c r="S107" s="600"/>
      <c r="T107" s="600"/>
      <c r="U107" s="600"/>
      <c r="V107" s="600"/>
      <c r="W107" s="600"/>
      <c r="X107" s="600"/>
      <c r="Y107" s="600"/>
      <c r="Z107" s="600"/>
      <c r="AA107" s="600"/>
    </row>
    <row r="108" spans="1:27" x14ac:dyDescent="0.35">
      <c r="A108" s="602"/>
      <c r="B108" s="600"/>
      <c r="C108" s="605"/>
      <c r="D108" s="605"/>
      <c r="E108" s="600"/>
      <c r="F108" s="600"/>
      <c r="G108" s="600"/>
      <c r="H108" s="600"/>
      <c r="I108" s="600"/>
      <c r="J108" s="600"/>
      <c r="K108" s="600"/>
      <c r="L108" s="600"/>
      <c r="M108" s="600"/>
      <c r="N108" s="600"/>
      <c r="O108" s="600"/>
      <c r="P108" s="600"/>
      <c r="Q108" s="600"/>
      <c r="R108" s="600"/>
      <c r="S108" s="600"/>
      <c r="T108" s="600"/>
      <c r="U108" s="600"/>
      <c r="V108" s="600"/>
      <c r="W108" s="600"/>
      <c r="X108" s="600"/>
      <c r="Y108" s="600"/>
      <c r="Z108" s="600"/>
      <c r="AA108" s="600"/>
    </row>
  </sheetData>
  <mergeCells count="13">
    <mergeCell ref="E14:E15"/>
    <mergeCell ref="E16:E17"/>
    <mergeCell ref="B3:D3"/>
    <mergeCell ref="B2:D2"/>
    <mergeCell ref="B11:B13"/>
    <mergeCell ref="E6:E8"/>
    <mergeCell ref="E9:E10"/>
    <mergeCell ref="E11:E13"/>
    <mergeCell ref="B16:B17"/>
    <mergeCell ref="B9:B10"/>
    <mergeCell ref="B6:B8"/>
    <mergeCell ref="B14:B15"/>
    <mergeCell ref="B4:E4"/>
  </mergeCells>
  <dataValidations count="5">
    <dataValidation type="list" allowBlank="1" showInputMessage="1" showErrorMessage="1" sqref="E6:E8" xr:uid="{00000000-0002-0000-0600-000000000000}">
      <formula1>$D$6:$D$8</formula1>
    </dataValidation>
    <dataValidation type="list" allowBlank="1" showInputMessage="1" showErrorMessage="1" sqref="E9:E10" xr:uid="{00000000-0002-0000-0600-000001000000}">
      <formula1>$D$9:$D$10</formula1>
    </dataValidation>
    <dataValidation type="list" allowBlank="1" showInputMessage="1" showErrorMessage="1" sqref="E11:E13" xr:uid="{00000000-0002-0000-0600-000002000000}">
      <formula1>$D$11:$D$13</formula1>
    </dataValidation>
    <dataValidation type="list" allowBlank="1" showInputMessage="1" showErrorMessage="1" sqref="E14:E15" xr:uid="{00000000-0002-0000-0600-000003000000}">
      <formula1>$D$14:$D$15</formula1>
    </dataValidation>
    <dataValidation type="list" allowBlank="1" showInputMessage="1" showErrorMessage="1" sqref="E16:E17" xr:uid="{00000000-0002-0000-0600-000004000000}">
      <formula1>$D$16:$D$17</formula1>
    </dataValidation>
  </dataValidations>
  <pageMargins left="0.25" right="0.25" top="0.75" bottom="0.75" header="0.3" footer="0.3"/>
  <pageSetup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3" tint="0.79998168889431442"/>
    <pageSetUpPr fitToPage="1"/>
  </sheetPr>
  <dimension ref="A1:AA110"/>
  <sheetViews>
    <sheetView showGridLines="0" zoomScale="80" zoomScaleNormal="80" zoomScaleSheetLayoutView="100" workbookViewId="0">
      <selection activeCell="B6" sqref="B6:B8"/>
    </sheetView>
  </sheetViews>
  <sheetFormatPr defaultColWidth="9.08984375" defaultRowHeight="14.5" x14ac:dyDescent="0.35"/>
  <cols>
    <col min="1" max="1" width="2.36328125" style="61" bestFit="1" customWidth="1"/>
    <col min="2" max="2" width="62.36328125" style="22" customWidth="1"/>
    <col min="3" max="3" width="41.453125" style="56" customWidth="1"/>
    <col min="4" max="4" width="14.54296875" style="56" customWidth="1"/>
    <col min="5" max="5" width="15.90625" style="22" customWidth="1"/>
    <col min="6" max="6" width="11.54296875" style="22" customWidth="1"/>
    <col min="7" max="22" width="9.08984375" style="22"/>
    <col min="23" max="16384" width="9.08984375" style="33"/>
  </cols>
  <sheetData>
    <row r="1" spans="1:27" ht="18.5" x14ac:dyDescent="0.45">
      <c r="B1" s="23" t="s">
        <v>132</v>
      </c>
      <c r="E1" s="4">
        <v>4</v>
      </c>
      <c r="G1" s="600"/>
      <c r="H1" s="600"/>
      <c r="I1" s="600"/>
      <c r="J1" s="600"/>
      <c r="K1" s="600"/>
      <c r="L1" s="600"/>
      <c r="M1" s="600"/>
      <c r="N1" s="600"/>
      <c r="O1" s="600"/>
      <c r="P1" s="600"/>
      <c r="Q1" s="600"/>
      <c r="R1" s="600"/>
      <c r="S1" s="600"/>
      <c r="T1" s="600"/>
      <c r="U1" s="600"/>
      <c r="V1" s="600"/>
      <c r="W1" s="600"/>
      <c r="X1" s="600"/>
      <c r="Y1" s="600"/>
      <c r="Z1" s="600"/>
      <c r="AA1" s="600"/>
    </row>
    <row r="2" spans="1:27" ht="27" customHeight="1" x14ac:dyDescent="0.35">
      <c r="B2" s="828" t="s">
        <v>697</v>
      </c>
      <c r="C2" s="828"/>
      <c r="D2" s="828"/>
      <c r="G2" s="600"/>
      <c r="H2" s="600"/>
      <c r="I2" s="600"/>
      <c r="J2" s="600"/>
      <c r="K2" s="600"/>
      <c r="L2" s="600"/>
      <c r="M2" s="600"/>
      <c r="N2" s="600"/>
      <c r="O2" s="600"/>
      <c r="P2" s="600"/>
      <c r="Q2" s="600"/>
      <c r="R2" s="600"/>
      <c r="S2" s="600"/>
      <c r="T2" s="600"/>
      <c r="U2" s="600"/>
      <c r="V2" s="600"/>
      <c r="W2" s="600"/>
      <c r="X2" s="600"/>
      <c r="Y2" s="600"/>
      <c r="Z2" s="600"/>
      <c r="AA2" s="600"/>
    </row>
    <row r="3" spans="1:27" ht="54.75" customHeight="1" x14ac:dyDescent="0.35">
      <c r="B3" s="831" t="s">
        <v>1064</v>
      </c>
      <c r="C3" s="831"/>
      <c r="D3" s="831"/>
      <c r="E3" s="831"/>
      <c r="G3" s="600"/>
      <c r="H3" s="600"/>
      <c r="I3" s="600"/>
      <c r="J3" s="600"/>
      <c r="K3" s="600"/>
      <c r="L3" s="600"/>
      <c r="M3" s="600"/>
      <c r="N3" s="600"/>
      <c r="O3" s="600"/>
      <c r="P3" s="600"/>
      <c r="Q3" s="600"/>
      <c r="R3" s="600"/>
      <c r="S3" s="600"/>
      <c r="T3" s="600"/>
      <c r="U3" s="600"/>
      <c r="V3" s="600"/>
      <c r="W3" s="600"/>
      <c r="X3" s="600"/>
      <c r="Y3" s="600"/>
      <c r="Z3" s="600"/>
      <c r="AA3" s="600"/>
    </row>
    <row r="4" spans="1:27" ht="42" customHeight="1" x14ac:dyDescent="0.35">
      <c r="A4" s="22"/>
      <c r="B4" s="804" t="s">
        <v>1050</v>
      </c>
      <c r="C4" s="804"/>
      <c r="D4" s="804"/>
      <c r="E4" s="804"/>
      <c r="G4" s="600"/>
      <c r="H4" s="600"/>
      <c r="I4" s="600"/>
      <c r="J4" s="600"/>
      <c r="K4" s="600"/>
      <c r="L4" s="600"/>
      <c r="M4" s="600"/>
      <c r="N4" s="600"/>
      <c r="O4" s="601"/>
      <c r="P4" s="600"/>
      <c r="Q4" s="600"/>
      <c r="R4" s="600"/>
      <c r="S4" s="600"/>
      <c r="T4" s="600"/>
      <c r="U4" s="600"/>
      <c r="V4" s="600"/>
      <c r="W4" s="600"/>
      <c r="X4" s="600"/>
      <c r="Y4" s="600"/>
      <c r="Z4" s="600"/>
      <c r="AA4" s="600"/>
    </row>
    <row r="5" spans="1:27" ht="15.75" customHeight="1" x14ac:dyDescent="0.35">
      <c r="B5" s="745" t="s">
        <v>2</v>
      </c>
      <c r="C5" s="745" t="s">
        <v>242</v>
      </c>
      <c r="D5" s="745" t="s">
        <v>18</v>
      </c>
      <c r="E5" s="748" t="s">
        <v>243</v>
      </c>
      <c r="F5" s="60"/>
      <c r="G5" s="600"/>
      <c r="H5" s="600"/>
      <c r="I5" s="600"/>
      <c r="J5" s="600"/>
      <c r="K5" s="600"/>
      <c r="L5" s="600"/>
      <c r="M5" s="600"/>
      <c r="N5" s="600"/>
      <c r="O5" s="601"/>
      <c r="P5" s="600"/>
      <c r="Q5" s="600"/>
      <c r="R5" s="600"/>
      <c r="S5" s="600"/>
      <c r="T5" s="600"/>
      <c r="U5" s="600"/>
      <c r="V5" s="600"/>
      <c r="W5" s="600"/>
      <c r="X5" s="600"/>
      <c r="Y5" s="600"/>
      <c r="Z5" s="600"/>
      <c r="AA5" s="600"/>
    </row>
    <row r="6" spans="1:27" ht="15.75" customHeight="1" x14ac:dyDescent="0.35">
      <c r="A6" s="61">
        <v>1</v>
      </c>
      <c r="B6" s="823" t="s">
        <v>296</v>
      </c>
      <c r="C6" s="153" t="s">
        <v>528</v>
      </c>
      <c r="D6" s="68">
        <v>40</v>
      </c>
      <c r="E6" s="827"/>
      <c r="F6" s="249"/>
      <c r="G6" s="600"/>
      <c r="H6" s="600"/>
      <c r="I6" s="600"/>
      <c r="J6" s="600"/>
      <c r="K6" s="600"/>
      <c r="L6" s="600"/>
      <c r="M6" s="600"/>
      <c r="N6" s="600"/>
      <c r="O6" s="601"/>
      <c r="P6" s="600"/>
      <c r="Q6" s="600"/>
      <c r="R6" s="600"/>
      <c r="S6" s="600"/>
      <c r="T6" s="600"/>
      <c r="U6" s="600"/>
      <c r="V6" s="600"/>
      <c r="W6" s="600"/>
      <c r="X6" s="600"/>
      <c r="Y6" s="600"/>
      <c r="Z6" s="600"/>
      <c r="AA6" s="600"/>
    </row>
    <row r="7" spans="1:27" x14ac:dyDescent="0.35">
      <c r="B7" s="815"/>
      <c r="C7" s="69" t="s">
        <v>529</v>
      </c>
      <c r="D7" s="73">
        <v>20</v>
      </c>
      <c r="E7" s="827"/>
      <c r="F7" s="226"/>
      <c r="G7" s="600"/>
      <c r="H7" s="600"/>
      <c r="I7" s="600"/>
      <c r="J7" s="600"/>
      <c r="K7" s="600"/>
      <c r="L7" s="600"/>
      <c r="M7" s="600"/>
      <c r="N7" s="600"/>
      <c r="O7" s="601"/>
      <c r="P7" s="600"/>
      <c r="Q7" s="600"/>
      <c r="R7" s="600"/>
      <c r="S7" s="600"/>
      <c r="T7" s="600"/>
      <c r="U7" s="600"/>
      <c r="V7" s="600"/>
      <c r="W7" s="600"/>
      <c r="X7" s="600"/>
      <c r="Y7" s="600"/>
      <c r="Z7" s="600"/>
      <c r="AA7" s="600"/>
    </row>
    <row r="8" spans="1:27" ht="14.25" customHeight="1" thickBot="1" x14ac:dyDescent="0.4">
      <c r="B8" s="816"/>
      <c r="C8" s="315" t="s">
        <v>136</v>
      </c>
      <c r="D8" s="321">
        <v>0</v>
      </c>
      <c r="E8" s="825"/>
      <c r="F8" s="250"/>
      <c r="G8" s="600"/>
      <c r="H8" s="600"/>
      <c r="I8" s="600"/>
      <c r="J8" s="600"/>
      <c r="K8" s="600"/>
      <c r="L8" s="600"/>
      <c r="M8" s="600"/>
      <c r="N8" s="600"/>
      <c r="O8" s="601"/>
      <c r="P8" s="600"/>
      <c r="Q8" s="600"/>
      <c r="R8" s="600"/>
      <c r="S8" s="600"/>
      <c r="T8" s="600"/>
      <c r="U8" s="600"/>
      <c r="V8" s="600"/>
      <c r="W8" s="600"/>
      <c r="X8" s="600"/>
      <c r="Y8" s="600"/>
      <c r="Z8" s="600"/>
      <c r="AA8" s="600"/>
    </row>
    <row r="9" spans="1:27" x14ac:dyDescent="0.35">
      <c r="A9" s="61">
        <v>2</v>
      </c>
      <c r="B9" s="815" t="s">
        <v>988</v>
      </c>
      <c r="C9" s="79" t="s">
        <v>0</v>
      </c>
      <c r="D9" s="80">
        <v>0</v>
      </c>
      <c r="E9" s="824"/>
      <c r="G9" s="600"/>
      <c r="H9" s="600"/>
      <c r="I9" s="600"/>
      <c r="J9" s="600"/>
      <c r="K9" s="600"/>
      <c r="L9" s="600"/>
      <c r="M9" s="600"/>
      <c r="N9" s="600"/>
      <c r="O9" s="601"/>
      <c r="P9" s="600"/>
      <c r="Q9" s="600"/>
      <c r="R9" s="600"/>
      <c r="S9" s="600"/>
      <c r="T9" s="600"/>
      <c r="U9" s="600"/>
      <c r="V9" s="600"/>
      <c r="W9" s="600"/>
      <c r="X9" s="600"/>
      <c r="Y9" s="600"/>
      <c r="Z9" s="600"/>
      <c r="AA9" s="600"/>
    </row>
    <row r="10" spans="1:27" x14ac:dyDescent="0.35">
      <c r="B10" s="815"/>
      <c r="C10" s="79" t="s">
        <v>1</v>
      </c>
      <c r="D10" s="73">
        <v>40</v>
      </c>
      <c r="E10" s="827"/>
      <c r="G10" s="600"/>
      <c r="H10" s="600"/>
      <c r="I10" s="600"/>
      <c r="J10" s="600"/>
      <c r="K10" s="600"/>
      <c r="L10" s="600"/>
      <c r="M10" s="600"/>
      <c r="N10" s="600"/>
      <c r="O10" s="601"/>
      <c r="P10" s="600"/>
      <c r="Q10" s="600"/>
      <c r="R10" s="600"/>
      <c r="S10" s="600"/>
      <c r="T10" s="600"/>
      <c r="U10" s="600"/>
      <c r="V10" s="600"/>
      <c r="W10" s="600"/>
      <c r="X10" s="600"/>
      <c r="Y10" s="600"/>
      <c r="Z10" s="600"/>
      <c r="AA10" s="600"/>
    </row>
    <row r="11" spans="1:27" ht="18" customHeight="1" thickBot="1" x14ac:dyDescent="0.4">
      <c r="B11" s="816"/>
      <c r="C11" s="334" t="s">
        <v>886</v>
      </c>
      <c r="D11" s="321">
        <v>0</v>
      </c>
      <c r="E11" s="825"/>
      <c r="G11" s="600"/>
      <c r="H11" s="600"/>
      <c r="I11" s="600"/>
      <c r="J11" s="600"/>
      <c r="K11" s="600"/>
      <c r="L11" s="600"/>
      <c r="M11" s="600"/>
      <c r="N11" s="600"/>
      <c r="O11" s="601"/>
      <c r="P11" s="600"/>
      <c r="Q11" s="600"/>
      <c r="R11" s="600"/>
      <c r="S11" s="600"/>
      <c r="T11" s="600"/>
      <c r="U11" s="600"/>
      <c r="V11" s="600"/>
      <c r="W11" s="600"/>
      <c r="X11" s="600"/>
      <c r="Y11" s="600"/>
      <c r="Z11" s="600"/>
      <c r="AA11" s="600"/>
    </row>
    <row r="12" spans="1:27" ht="21" customHeight="1" x14ac:dyDescent="0.35">
      <c r="A12" s="61">
        <v>3</v>
      </c>
      <c r="B12" s="815" t="s">
        <v>794</v>
      </c>
      <c r="C12" s="393" t="s">
        <v>7</v>
      </c>
      <c r="D12" s="322">
        <v>0</v>
      </c>
      <c r="E12" s="824"/>
      <c r="G12" s="600"/>
      <c r="H12" s="600"/>
      <c r="I12" s="600"/>
      <c r="J12" s="600"/>
      <c r="K12" s="600"/>
      <c r="L12" s="600"/>
      <c r="M12" s="600"/>
      <c r="N12" s="600"/>
      <c r="O12" s="601"/>
      <c r="P12" s="600"/>
      <c r="Q12" s="600"/>
      <c r="R12" s="600"/>
      <c r="S12" s="600"/>
      <c r="T12" s="600"/>
      <c r="U12" s="600"/>
      <c r="V12" s="600"/>
      <c r="W12" s="600"/>
      <c r="X12" s="600"/>
      <c r="Y12" s="600"/>
      <c r="Z12" s="600"/>
      <c r="AA12" s="600"/>
    </row>
    <row r="13" spans="1:27" ht="21" customHeight="1" x14ac:dyDescent="0.35">
      <c r="B13" s="815"/>
      <c r="C13" s="239" t="s">
        <v>8</v>
      </c>
      <c r="D13" s="64">
        <v>20</v>
      </c>
      <c r="E13" s="827"/>
      <c r="G13" s="600"/>
      <c r="H13" s="600"/>
      <c r="I13" s="600"/>
      <c r="J13" s="600"/>
      <c r="K13" s="600"/>
      <c r="L13" s="600"/>
      <c r="M13" s="600"/>
      <c r="N13" s="600"/>
      <c r="O13" s="601"/>
      <c r="P13" s="600"/>
      <c r="Q13" s="600"/>
      <c r="R13" s="600"/>
      <c r="S13" s="600"/>
      <c r="T13" s="600"/>
      <c r="U13" s="600"/>
      <c r="V13" s="600"/>
      <c r="W13" s="600"/>
      <c r="X13" s="600"/>
      <c r="Y13" s="600"/>
      <c r="Z13" s="600"/>
      <c r="AA13" s="600"/>
    </row>
    <row r="14" spans="1:27" ht="21" customHeight="1" thickBot="1" x14ac:dyDescent="0.4">
      <c r="B14" s="816"/>
      <c r="C14" s="392" t="s">
        <v>6</v>
      </c>
      <c r="D14" s="323">
        <v>30</v>
      </c>
      <c r="E14" s="825"/>
      <c r="G14" s="600"/>
      <c r="H14" s="600"/>
      <c r="I14" s="600"/>
      <c r="J14" s="600"/>
      <c r="K14" s="600"/>
      <c r="L14" s="600"/>
      <c r="M14" s="600"/>
      <c r="N14" s="600"/>
      <c r="O14" s="601"/>
      <c r="P14" s="600"/>
      <c r="Q14" s="600"/>
      <c r="R14" s="600"/>
      <c r="S14" s="600"/>
      <c r="T14" s="600"/>
      <c r="U14" s="600"/>
      <c r="V14" s="600"/>
      <c r="W14" s="600"/>
      <c r="X14" s="600"/>
      <c r="Y14" s="600"/>
      <c r="Z14" s="600"/>
      <c r="AA14" s="600"/>
    </row>
    <row r="15" spans="1:27" ht="14.25" customHeight="1" x14ac:dyDescent="0.35">
      <c r="A15" s="61">
        <v>4</v>
      </c>
      <c r="B15" s="815" t="s">
        <v>92</v>
      </c>
      <c r="C15" s="144" t="s">
        <v>7</v>
      </c>
      <c r="D15" s="338">
        <v>0</v>
      </c>
      <c r="E15" s="824"/>
      <c r="G15" s="600"/>
      <c r="H15" s="600"/>
      <c r="I15" s="600"/>
      <c r="J15" s="600"/>
      <c r="K15" s="600"/>
      <c r="L15" s="600"/>
      <c r="M15" s="600"/>
      <c r="N15" s="600"/>
      <c r="O15" s="601"/>
      <c r="P15" s="600"/>
      <c r="Q15" s="600"/>
      <c r="R15" s="600"/>
      <c r="S15" s="600"/>
      <c r="T15" s="600"/>
      <c r="U15" s="600"/>
      <c r="V15" s="600"/>
      <c r="W15" s="600"/>
      <c r="X15" s="600"/>
      <c r="Y15" s="600"/>
      <c r="Z15" s="600"/>
      <c r="AA15" s="600"/>
    </row>
    <row r="16" spans="1:27" x14ac:dyDescent="0.35">
      <c r="B16" s="815"/>
      <c r="C16" s="160" t="s">
        <v>8</v>
      </c>
      <c r="D16" s="391">
        <v>20</v>
      </c>
      <c r="E16" s="827"/>
      <c r="G16" s="600"/>
      <c r="H16" s="600"/>
      <c r="I16" s="600"/>
      <c r="J16" s="600"/>
      <c r="K16" s="600"/>
      <c r="L16" s="600"/>
      <c r="M16" s="600"/>
      <c r="N16" s="600"/>
      <c r="O16" s="601"/>
      <c r="P16" s="600"/>
      <c r="Q16" s="600"/>
      <c r="R16" s="600"/>
      <c r="S16" s="600"/>
      <c r="T16" s="600"/>
      <c r="U16" s="600"/>
      <c r="V16" s="600"/>
      <c r="W16" s="600"/>
      <c r="X16" s="600"/>
      <c r="Y16" s="600"/>
      <c r="Z16" s="600"/>
      <c r="AA16" s="600"/>
    </row>
    <row r="17" spans="1:27" ht="15" thickBot="1" x14ac:dyDescent="0.4">
      <c r="B17" s="816"/>
      <c r="C17" s="352" t="s">
        <v>6</v>
      </c>
      <c r="D17" s="367">
        <v>40</v>
      </c>
      <c r="E17" s="825"/>
      <c r="G17" s="600"/>
      <c r="H17" s="600"/>
      <c r="I17" s="600"/>
      <c r="J17" s="600"/>
      <c r="K17" s="600"/>
      <c r="L17" s="600"/>
      <c r="M17" s="600"/>
      <c r="N17" s="600"/>
      <c r="O17" s="601"/>
      <c r="P17" s="600"/>
      <c r="Q17" s="600"/>
      <c r="R17" s="600"/>
      <c r="S17" s="600"/>
      <c r="T17" s="600"/>
      <c r="U17" s="600"/>
      <c r="V17" s="600"/>
      <c r="W17" s="600"/>
      <c r="X17" s="600"/>
      <c r="Y17" s="600"/>
      <c r="Z17" s="600"/>
      <c r="AA17" s="600"/>
    </row>
    <row r="18" spans="1:27" x14ac:dyDescent="0.35">
      <c r="A18" s="61">
        <v>5</v>
      </c>
      <c r="B18" s="829" t="s">
        <v>93</v>
      </c>
      <c r="C18" s="144" t="s">
        <v>7</v>
      </c>
      <c r="D18" s="394">
        <v>0</v>
      </c>
      <c r="E18" s="824"/>
      <c r="G18" s="600"/>
      <c r="H18" s="600"/>
      <c r="I18" s="600"/>
      <c r="J18" s="600"/>
      <c r="K18" s="600"/>
      <c r="L18" s="600"/>
      <c r="M18" s="600"/>
      <c r="N18" s="600"/>
      <c r="O18" s="601"/>
      <c r="P18" s="600"/>
      <c r="Q18" s="600"/>
      <c r="R18" s="600"/>
      <c r="S18" s="600"/>
      <c r="T18" s="600"/>
      <c r="U18" s="600"/>
      <c r="V18" s="600"/>
      <c r="W18" s="600"/>
      <c r="X18" s="600"/>
      <c r="Y18" s="600"/>
      <c r="Z18" s="600"/>
      <c r="AA18" s="600"/>
    </row>
    <row r="19" spans="1:27" x14ac:dyDescent="0.35">
      <c r="B19" s="829"/>
      <c r="C19" s="125" t="s">
        <v>8</v>
      </c>
      <c r="D19" s="338">
        <v>10</v>
      </c>
      <c r="E19" s="827"/>
      <c r="G19" s="600"/>
      <c r="H19" s="600"/>
      <c r="I19" s="600"/>
      <c r="J19" s="600"/>
      <c r="K19" s="600"/>
      <c r="L19" s="600"/>
      <c r="M19" s="600"/>
      <c r="N19" s="600"/>
      <c r="O19" s="601"/>
      <c r="P19" s="600"/>
      <c r="Q19" s="600"/>
      <c r="R19" s="600"/>
      <c r="S19" s="600"/>
      <c r="T19" s="600"/>
      <c r="U19" s="600"/>
      <c r="V19" s="600"/>
      <c r="W19" s="600"/>
      <c r="X19" s="600"/>
      <c r="Y19" s="600"/>
      <c r="Z19" s="600"/>
      <c r="AA19" s="600"/>
    </row>
    <row r="20" spans="1:27" ht="15" thickBot="1" x14ac:dyDescent="0.4">
      <c r="B20" s="830"/>
      <c r="C20" s="358" t="s">
        <v>6</v>
      </c>
      <c r="D20" s="367">
        <v>20</v>
      </c>
      <c r="E20" s="825"/>
      <c r="G20" s="600"/>
      <c r="H20" s="600"/>
      <c r="I20" s="600"/>
      <c r="J20" s="600"/>
      <c r="K20" s="600"/>
      <c r="L20" s="600"/>
      <c r="M20" s="600"/>
      <c r="N20" s="600"/>
      <c r="O20" s="601"/>
      <c r="P20" s="600"/>
      <c r="Q20" s="600"/>
      <c r="R20" s="600"/>
      <c r="S20" s="600"/>
      <c r="T20" s="600"/>
      <c r="U20" s="600"/>
      <c r="V20" s="600"/>
      <c r="W20" s="600"/>
      <c r="X20" s="600"/>
      <c r="Y20" s="600"/>
      <c r="Z20" s="600"/>
      <c r="AA20" s="600"/>
    </row>
    <row r="21" spans="1:27" ht="24" customHeight="1" x14ac:dyDescent="0.35">
      <c r="A21" s="61">
        <v>6</v>
      </c>
      <c r="B21" s="815" t="s">
        <v>263</v>
      </c>
      <c r="C21" s="393" t="s">
        <v>0</v>
      </c>
      <c r="D21" s="349">
        <v>0</v>
      </c>
      <c r="E21" s="824"/>
      <c r="G21" s="600"/>
      <c r="H21" s="600"/>
      <c r="I21" s="600"/>
      <c r="J21" s="600"/>
      <c r="K21" s="600"/>
      <c r="L21" s="600"/>
      <c r="M21" s="600"/>
      <c r="N21" s="600"/>
      <c r="O21" s="601"/>
      <c r="P21" s="600"/>
      <c r="Q21" s="600"/>
      <c r="R21" s="600"/>
      <c r="S21" s="600"/>
      <c r="T21" s="600"/>
      <c r="U21" s="600"/>
      <c r="V21" s="600"/>
      <c r="W21" s="600"/>
      <c r="X21" s="600"/>
      <c r="Y21" s="600"/>
      <c r="Z21" s="600"/>
      <c r="AA21" s="600"/>
    </row>
    <row r="22" spans="1:27" ht="24" customHeight="1" thickBot="1" x14ac:dyDescent="0.4">
      <c r="B22" s="816"/>
      <c r="C22" s="392" t="s">
        <v>1</v>
      </c>
      <c r="D22" s="323">
        <v>30</v>
      </c>
      <c r="E22" s="825"/>
      <c r="F22" s="86"/>
      <c r="G22" s="600"/>
      <c r="H22" s="600"/>
      <c r="I22" s="600"/>
      <c r="J22" s="600"/>
      <c r="K22" s="600"/>
      <c r="L22" s="600"/>
      <c r="M22" s="600"/>
      <c r="N22" s="600"/>
      <c r="O22" s="601"/>
      <c r="P22" s="600"/>
      <c r="Q22" s="600"/>
      <c r="R22" s="600"/>
      <c r="S22" s="600"/>
      <c r="T22" s="600"/>
      <c r="U22" s="600"/>
      <c r="V22" s="600"/>
      <c r="W22" s="600"/>
      <c r="X22" s="600"/>
      <c r="Y22" s="600"/>
      <c r="Z22" s="600"/>
      <c r="AA22" s="600"/>
    </row>
    <row r="23" spans="1:27" ht="15" thickBot="1" x14ac:dyDescent="0.4">
      <c r="D23" s="74" t="s">
        <v>108</v>
      </c>
      <c r="E23" s="595">
        <f>SUM(E6:E22)</f>
        <v>0</v>
      </c>
      <c r="F23" s="86"/>
      <c r="G23" s="600"/>
      <c r="H23" s="600"/>
      <c r="I23" s="600"/>
      <c r="J23" s="600"/>
      <c r="K23" s="600"/>
      <c r="L23" s="600"/>
      <c r="M23" s="600"/>
      <c r="N23" s="600"/>
      <c r="O23" s="601"/>
      <c r="P23" s="600"/>
      <c r="Q23" s="600"/>
      <c r="R23" s="600"/>
      <c r="S23" s="600"/>
      <c r="T23" s="600"/>
      <c r="U23" s="600"/>
      <c r="V23" s="600"/>
      <c r="W23" s="600"/>
      <c r="X23" s="600"/>
      <c r="Y23" s="600"/>
      <c r="Z23" s="600"/>
      <c r="AA23" s="600"/>
    </row>
    <row r="24" spans="1:27" ht="72" customHeight="1" x14ac:dyDescent="0.35">
      <c r="G24" s="600"/>
      <c r="H24" s="600"/>
      <c r="I24" s="600"/>
      <c r="J24" s="600"/>
      <c r="K24" s="600"/>
      <c r="L24" s="600"/>
      <c r="M24" s="600"/>
      <c r="N24" s="600"/>
      <c r="O24" s="601"/>
      <c r="P24" s="600"/>
      <c r="Q24" s="600"/>
      <c r="R24" s="600"/>
      <c r="S24" s="600"/>
      <c r="T24" s="600"/>
      <c r="U24" s="600"/>
      <c r="V24" s="600"/>
      <c r="W24" s="600"/>
      <c r="X24" s="600"/>
      <c r="Y24" s="600"/>
      <c r="Z24" s="600"/>
      <c r="AA24" s="600"/>
    </row>
    <row r="25" spans="1:27" x14ac:dyDescent="0.35">
      <c r="A25" s="602"/>
      <c r="B25" s="600"/>
      <c r="C25" s="605"/>
      <c r="D25" s="605"/>
      <c r="E25" s="600"/>
      <c r="F25" s="600"/>
      <c r="G25" s="600"/>
      <c r="H25" s="600"/>
      <c r="I25" s="600"/>
      <c r="J25" s="600"/>
      <c r="K25" s="600"/>
      <c r="L25" s="600"/>
      <c r="M25" s="600"/>
      <c r="N25" s="600"/>
      <c r="O25" s="601"/>
      <c r="P25" s="600"/>
      <c r="Q25" s="600"/>
      <c r="R25" s="600"/>
      <c r="S25" s="600"/>
      <c r="T25" s="600"/>
      <c r="U25" s="600"/>
      <c r="V25" s="600"/>
      <c r="W25" s="600"/>
      <c r="X25" s="600"/>
      <c r="Y25" s="600"/>
      <c r="Z25" s="600"/>
      <c r="AA25" s="600"/>
    </row>
    <row r="26" spans="1:27" x14ac:dyDescent="0.35">
      <c r="A26" s="602"/>
      <c r="B26" s="600"/>
      <c r="C26" s="605"/>
      <c r="D26" s="605"/>
      <c r="E26" s="600"/>
      <c r="F26" s="600"/>
      <c r="G26" s="600"/>
      <c r="H26" s="600"/>
      <c r="I26" s="600"/>
      <c r="J26" s="600"/>
      <c r="K26" s="600"/>
      <c r="L26" s="600"/>
      <c r="M26" s="600"/>
      <c r="N26" s="600"/>
      <c r="O26" s="601"/>
      <c r="P26" s="600"/>
      <c r="Q26" s="600"/>
      <c r="R26" s="600"/>
      <c r="S26" s="600"/>
      <c r="T26" s="600"/>
      <c r="U26" s="600"/>
      <c r="V26" s="600"/>
      <c r="W26" s="600"/>
      <c r="X26" s="600"/>
      <c r="Y26" s="600"/>
      <c r="Z26" s="600"/>
      <c r="AA26" s="600"/>
    </row>
    <row r="27" spans="1:27" x14ac:dyDescent="0.35">
      <c r="A27" s="602"/>
      <c r="B27" s="600"/>
      <c r="C27" s="605"/>
      <c r="D27" s="605"/>
      <c r="E27" s="600"/>
      <c r="F27" s="600"/>
      <c r="G27" s="600"/>
      <c r="H27" s="600"/>
      <c r="I27" s="600"/>
      <c r="J27" s="600"/>
      <c r="K27" s="600"/>
      <c r="L27" s="600"/>
      <c r="M27" s="600"/>
      <c r="N27" s="600"/>
      <c r="O27" s="601"/>
      <c r="P27" s="600"/>
      <c r="Q27" s="600"/>
      <c r="R27" s="600"/>
      <c r="S27" s="600"/>
      <c r="T27" s="600"/>
      <c r="U27" s="600"/>
      <c r="V27" s="600"/>
      <c r="W27" s="600"/>
      <c r="X27" s="600"/>
      <c r="Y27" s="600"/>
      <c r="Z27" s="600"/>
      <c r="AA27" s="600"/>
    </row>
    <row r="28" spans="1:27" x14ac:dyDescent="0.35">
      <c r="A28" s="602"/>
      <c r="B28" s="600"/>
      <c r="C28" s="605"/>
      <c r="D28" s="605"/>
      <c r="E28" s="600"/>
      <c r="F28" s="600"/>
      <c r="G28" s="600"/>
      <c r="H28" s="600"/>
      <c r="I28" s="600"/>
      <c r="J28" s="600"/>
      <c r="K28" s="600"/>
      <c r="L28" s="600"/>
      <c r="M28" s="600"/>
      <c r="N28" s="600"/>
      <c r="O28" s="601"/>
      <c r="P28" s="600"/>
      <c r="Q28" s="600"/>
      <c r="R28" s="600"/>
      <c r="S28" s="600"/>
      <c r="T28" s="600"/>
      <c r="U28" s="600"/>
      <c r="V28" s="600"/>
      <c r="W28" s="600"/>
      <c r="X28" s="600"/>
      <c r="Y28" s="600"/>
      <c r="Z28" s="600"/>
      <c r="AA28" s="600"/>
    </row>
    <row r="29" spans="1:27" x14ac:dyDescent="0.35">
      <c r="A29" s="602"/>
      <c r="B29" s="600"/>
      <c r="C29" s="605"/>
      <c r="D29" s="605"/>
      <c r="E29" s="600"/>
      <c r="F29" s="600"/>
      <c r="G29" s="600"/>
      <c r="H29" s="600"/>
      <c r="I29" s="600"/>
      <c r="J29" s="600"/>
      <c r="K29" s="600"/>
      <c r="L29" s="600"/>
      <c r="M29" s="600"/>
      <c r="N29" s="600"/>
      <c r="O29" s="601"/>
      <c r="P29" s="600"/>
      <c r="Q29" s="600"/>
      <c r="R29" s="600"/>
      <c r="S29" s="600"/>
      <c r="T29" s="600"/>
      <c r="U29" s="600"/>
      <c r="V29" s="600"/>
      <c r="W29" s="600"/>
      <c r="X29" s="600"/>
      <c r="Y29" s="600"/>
      <c r="Z29" s="600"/>
      <c r="AA29" s="600"/>
    </row>
    <row r="30" spans="1:27" x14ac:dyDescent="0.35">
      <c r="A30" s="602"/>
      <c r="B30" s="600"/>
      <c r="C30" s="605"/>
      <c r="D30" s="605"/>
      <c r="E30" s="600"/>
      <c r="F30" s="600"/>
      <c r="G30" s="600"/>
      <c r="H30" s="600"/>
      <c r="I30" s="600"/>
      <c r="J30" s="600"/>
      <c r="K30" s="600"/>
      <c r="L30" s="600"/>
      <c r="M30" s="600"/>
      <c r="N30" s="600"/>
      <c r="O30" s="601"/>
      <c r="P30" s="600"/>
      <c r="Q30" s="600"/>
      <c r="R30" s="600"/>
      <c r="S30" s="600"/>
      <c r="T30" s="600"/>
      <c r="U30" s="600"/>
      <c r="V30" s="600"/>
      <c r="W30" s="600"/>
      <c r="X30" s="600"/>
      <c r="Y30" s="600"/>
      <c r="Z30" s="600"/>
      <c r="AA30" s="600"/>
    </row>
    <row r="31" spans="1:27" x14ac:dyDescent="0.35">
      <c r="A31" s="602"/>
      <c r="B31" s="600"/>
      <c r="C31" s="605"/>
      <c r="D31" s="605"/>
      <c r="E31" s="600"/>
      <c r="F31" s="600"/>
      <c r="G31" s="600"/>
      <c r="H31" s="600"/>
      <c r="I31" s="600"/>
      <c r="J31" s="600"/>
      <c r="K31" s="600"/>
      <c r="L31" s="600"/>
      <c r="M31" s="600"/>
      <c r="N31" s="600"/>
      <c r="O31" s="601"/>
      <c r="P31" s="600"/>
      <c r="Q31" s="600"/>
      <c r="R31" s="600"/>
      <c r="S31" s="600"/>
      <c r="T31" s="600"/>
      <c r="U31" s="600"/>
      <c r="V31" s="600"/>
      <c r="W31" s="600"/>
      <c r="X31" s="600"/>
      <c r="Y31" s="600"/>
      <c r="Z31" s="600"/>
      <c r="AA31" s="600"/>
    </row>
    <row r="32" spans="1:27" x14ac:dyDescent="0.35">
      <c r="A32" s="602"/>
      <c r="B32" s="600"/>
      <c r="C32" s="605"/>
      <c r="D32" s="605"/>
      <c r="E32" s="600"/>
      <c r="F32" s="600"/>
      <c r="G32" s="600"/>
      <c r="H32" s="600"/>
      <c r="I32" s="600"/>
      <c r="J32" s="600"/>
      <c r="K32" s="600"/>
      <c r="L32" s="600"/>
      <c r="M32" s="600"/>
      <c r="N32" s="600"/>
      <c r="O32" s="601"/>
      <c r="P32" s="600"/>
      <c r="Q32" s="600"/>
      <c r="R32" s="600"/>
      <c r="S32" s="600"/>
      <c r="T32" s="600"/>
      <c r="U32" s="600"/>
      <c r="V32" s="600"/>
      <c r="W32" s="600"/>
      <c r="X32" s="600"/>
      <c r="Y32" s="600"/>
      <c r="Z32" s="600"/>
      <c r="AA32" s="600"/>
    </row>
    <row r="33" spans="1:27" x14ac:dyDescent="0.35">
      <c r="A33" s="602"/>
      <c r="B33" s="600"/>
      <c r="C33" s="605"/>
      <c r="D33" s="605"/>
      <c r="E33" s="600"/>
      <c r="F33" s="600"/>
      <c r="G33" s="600"/>
      <c r="H33" s="600"/>
      <c r="I33" s="600"/>
      <c r="J33" s="600"/>
      <c r="K33" s="600"/>
      <c r="L33" s="600"/>
      <c r="M33" s="600"/>
      <c r="N33" s="600"/>
      <c r="O33" s="601"/>
      <c r="P33" s="600"/>
      <c r="Q33" s="600"/>
      <c r="R33" s="600"/>
      <c r="S33" s="600"/>
      <c r="T33" s="600"/>
      <c r="U33" s="600"/>
      <c r="V33" s="600"/>
      <c r="W33" s="600"/>
      <c r="X33" s="600"/>
      <c r="Y33" s="600"/>
      <c r="Z33" s="600"/>
      <c r="AA33" s="600"/>
    </row>
    <row r="34" spans="1:27" x14ac:dyDescent="0.35">
      <c r="A34" s="602"/>
      <c r="B34" s="600"/>
      <c r="C34" s="605"/>
      <c r="D34" s="605"/>
      <c r="E34" s="600"/>
      <c r="F34" s="600"/>
      <c r="G34" s="600"/>
      <c r="H34" s="600"/>
      <c r="I34" s="600"/>
      <c r="J34" s="600"/>
      <c r="K34" s="600"/>
      <c r="L34" s="600"/>
      <c r="M34" s="600"/>
      <c r="N34" s="600"/>
      <c r="O34" s="601"/>
      <c r="P34" s="600"/>
      <c r="Q34" s="600"/>
      <c r="R34" s="600"/>
      <c r="S34" s="600"/>
      <c r="T34" s="600"/>
      <c r="U34" s="600"/>
      <c r="V34" s="600"/>
      <c r="W34" s="600"/>
      <c r="X34" s="600"/>
      <c r="Y34" s="600"/>
      <c r="Z34" s="600"/>
      <c r="AA34" s="600"/>
    </row>
    <row r="35" spans="1:27" x14ac:dyDescent="0.35">
      <c r="A35" s="602"/>
      <c r="B35" s="600"/>
      <c r="C35" s="605"/>
      <c r="D35" s="605"/>
      <c r="E35" s="600"/>
      <c r="F35" s="600"/>
      <c r="G35" s="600"/>
      <c r="H35" s="600"/>
      <c r="I35" s="600"/>
      <c r="J35" s="600"/>
      <c r="K35" s="600"/>
      <c r="L35" s="600"/>
      <c r="M35" s="600"/>
      <c r="N35" s="600"/>
      <c r="O35" s="601"/>
      <c r="P35" s="600"/>
      <c r="Q35" s="600"/>
      <c r="R35" s="600"/>
      <c r="S35" s="600"/>
      <c r="T35" s="600"/>
      <c r="U35" s="600"/>
      <c r="V35" s="600"/>
      <c r="W35" s="600"/>
      <c r="X35" s="600"/>
      <c r="Y35" s="600"/>
      <c r="Z35" s="600"/>
      <c r="AA35" s="600"/>
    </row>
    <row r="36" spans="1:27" x14ac:dyDescent="0.35">
      <c r="A36" s="602"/>
      <c r="B36" s="600"/>
      <c r="C36" s="605"/>
      <c r="D36" s="605"/>
      <c r="E36" s="600"/>
      <c r="F36" s="600"/>
      <c r="G36" s="600"/>
      <c r="H36" s="600"/>
      <c r="I36" s="600"/>
      <c r="J36" s="600"/>
      <c r="K36" s="600"/>
      <c r="L36" s="600"/>
      <c r="M36" s="600"/>
      <c r="N36" s="600"/>
      <c r="O36" s="601"/>
      <c r="P36" s="600"/>
      <c r="Q36" s="600"/>
      <c r="R36" s="600"/>
      <c r="S36" s="600"/>
      <c r="T36" s="600"/>
      <c r="U36" s="600"/>
      <c r="V36" s="600"/>
      <c r="W36" s="600"/>
      <c r="X36" s="600"/>
      <c r="Y36" s="600"/>
      <c r="Z36" s="600"/>
      <c r="AA36" s="600"/>
    </row>
    <row r="37" spans="1:27" x14ac:dyDescent="0.35">
      <c r="A37" s="602"/>
      <c r="B37" s="600"/>
      <c r="C37" s="605"/>
      <c r="D37" s="605"/>
      <c r="E37" s="600"/>
      <c r="F37" s="600"/>
      <c r="G37" s="600"/>
      <c r="H37" s="600"/>
      <c r="I37" s="600"/>
      <c r="J37" s="600"/>
      <c r="K37" s="600"/>
      <c r="L37" s="600"/>
      <c r="M37" s="600"/>
      <c r="N37" s="600"/>
      <c r="O37" s="601"/>
      <c r="P37" s="600"/>
      <c r="Q37" s="600"/>
      <c r="R37" s="600"/>
      <c r="S37" s="600"/>
      <c r="T37" s="600"/>
      <c r="U37" s="600"/>
      <c r="V37" s="600"/>
      <c r="W37" s="600"/>
      <c r="X37" s="600"/>
      <c r="Y37" s="600"/>
      <c r="Z37" s="600"/>
      <c r="AA37" s="600"/>
    </row>
    <row r="38" spans="1:27" x14ac:dyDescent="0.35">
      <c r="A38" s="602"/>
      <c r="B38" s="600"/>
      <c r="C38" s="605"/>
      <c r="D38" s="605"/>
      <c r="E38" s="600"/>
      <c r="F38" s="600"/>
      <c r="G38" s="600"/>
      <c r="H38" s="600"/>
      <c r="I38" s="600"/>
      <c r="J38" s="600"/>
      <c r="K38" s="600"/>
      <c r="L38" s="600"/>
      <c r="M38" s="600"/>
      <c r="N38" s="600"/>
      <c r="O38" s="601"/>
      <c r="P38" s="600"/>
      <c r="Q38" s="600"/>
      <c r="R38" s="600"/>
      <c r="S38" s="600"/>
      <c r="T38" s="600"/>
      <c r="U38" s="600"/>
      <c r="V38" s="600"/>
      <c r="W38" s="600"/>
      <c r="X38" s="600"/>
      <c r="Y38" s="600"/>
      <c r="Z38" s="600"/>
      <c r="AA38" s="600"/>
    </row>
    <row r="39" spans="1:27" x14ac:dyDescent="0.35">
      <c r="A39" s="602"/>
      <c r="B39" s="600"/>
      <c r="C39" s="605"/>
      <c r="D39" s="605"/>
      <c r="E39" s="600"/>
      <c r="F39" s="600"/>
      <c r="G39" s="600"/>
      <c r="H39" s="600"/>
      <c r="I39" s="600"/>
      <c r="J39" s="600"/>
      <c r="K39" s="600"/>
      <c r="L39" s="600"/>
      <c r="M39" s="600"/>
      <c r="N39" s="600"/>
      <c r="O39" s="601"/>
      <c r="P39" s="600"/>
      <c r="Q39" s="600"/>
      <c r="R39" s="600"/>
      <c r="S39" s="600"/>
      <c r="T39" s="600"/>
      <c r="U39" s="600"/>
      <c r="V39" s="600"/>
      <c r="W39" s="600"/>
      <c r="X39" s="600"/>
      <c r="Y39" s="600"/>
      <c r="Z39" s="600"/>
      <c r="AA39" s="600"/>
    </row>
    <row r="40" spans="1:27" x14ac:dyDescent="0.35">
      <c r="A40" s="602"/>
      <c r="B40" s="600"/>
      <c r="C40" s="605"/>
      <c r="D40" s="605"/>
      <c r="E40" s="600"/>
      <c r="F40" s="600"/>
      <c r="G40" s="600"/>
      <c r="H40" s="600"/>
      <c r="I40" s="600"/>
      <c r="J40" s="600"/>
      <c r="K40" s="600"/>
      <c r="L40" s="600"/>
      <c r="M40" s="600"/>
      <c r="N40" s="600"/>
      <c r="O40" s="600"/>
      <c r="P40" s="600"/>
      <c r="Q40" s="600"/>
      <c r="R40" s="600"/>
      <c r="S40" s="600"/>
      <c r="T40" s="600"/>
      <c r="U40" s="600"/>
      <c r="V40" s="600"/>
      <c r="W40" s="600"/>
      <c r="X40" s="600"/>
      <c r="Y40" s="600"/>
      <c r="Z40" s="600"/>
      <c r="AA40" s="600"/>
    </row>
    <row r="41" spans="1:27" x14ac:dyDescent="0.35">
      <c r="A41" s="602"/>
      <c r="B41" s="600"/>
      <c r="C41" s="605"/>
      <c r="D41" s="605"/>
      <c r="E41" s="600"/>
      <c r="F41" s="600"/>
      <c r="G41" s="600"/>
      <c r="H41" s="600"/>
      <c r="I41" s="600"/>
      <c r="J41" s="600"/>
      <c r="K41" s="600"/>
      <c r="L41" s="600"/>
      <c r="M41" s="600"/>
      <c r="N41" s="600"/>
      <c r="O41" s="600"/>
      <c r="P41" s="600"/>
      <c r="Q41" s="600"/>
      <c r="R41" s="600"/>
      <c r="S41" s="600"/>
      <c r="T41" s="600"/>
      <c r="U41" s="600"/>
      <c r="V41" s="600"/>
      <c r="W41" s="600"/>
      <c r="X41" s="600"/>
      <c r="Y41" s="600"/>
      <c r="Z41" s="600"/>
      <c r="AA41" s="600"/>
    </row>
    <row r="42" spans="1:27" x14ac:dyDescent="0.35">
      <c r="A42" s="602"/>
      <c r="B42" s="600"/>
      <c r="C42" s="605"/>
      <c r="D42" s="605"/>
      <c r="E42" s="600"/>
      <c r="F42" s="600"/>
      <c r="G42" s="600"/>
      <c r="H42" s="600"/>
      <c r="I42" s="600"/>
      <c r="J42" s="600"/>
      <c r="K42" s="600"/>
      <c r="L42" s="600"/>
      <c r="M42" s="600"/>
      <c r="N42" s="600"/>
      <c r="O42" s="600"/>
      <c r="P42" s="600"/>
      <c r="Q42" s="600"/>
      <c r="R42" s="600"/>
      <c r="S42" s="600"/>
      <c r="T42" s="600"/>
      <c r="U42" s="600"/>
      <c r="V42" s="600"/>
      <c r="W42" s="600"/>
      <c r="X42" s="600"/>
      <c r="Y42" s="600"/>
      <c r="Z42" s="600"/>
      <c r="AA42" s="600"/>
    </row>
    <row r="43" spans="1:27" x14ac:dyDescent="0.35">
      <c r="A43" s="602"/>
      <c r="B43" s="600"/>
      <c r="C43" s="605"/>
      <c r="D43" s="605"/>
      <c r="E43" s="600"/>
      <c r="F43" s="600"/>
      <c r="G43" s="600"/>
      <c r="H43" s="600"/>
      <c r="I43" s="600"/>
      <c r="J43" s="600"/>
      <c r="K43" s="600"/>
      <c r="L43" s="600"/>
      <c r="M43" s="600"/>
      <c r="N43" s="600"/>
      <c r="O43" s="600"/>
      <c r="P43" s="600"/>
      <c r="Q43" s="600"/>
      <c r="R43" s="600"/>
      <c r="S43" s="600"/>
      <c r="T43" s="600"/>
      <c r="U43" s="600"/>
      <c r="V43" s="600"/>
      <c r="W43" s="600"/>
      <c r="X43" s="600"/>
      <c r="Y43" s="600"/>
      <c r="Z43" s="600"/>
      <c r="AA43" s="600"/>
    </row>
    <row r="44" spans="1:27" x14ac:dyDescent="0.35">
      <c r="A44" s="602"/>
      <c r="B44" s="600"/>
      <c r="C44" s="605"/>
      <c r="D44" s="605"/>
      <c r="E44" s="600"/>
      <c r="F44" s="600"/>
      <c r="G44" s="600"/>
      <c r="H44" s="600"/>
      <c r="I44" s="600"/>
      <c r="J44" s="600"/>
      <c r="K44" s="600"/>
      <c r="L44" s="600"/>
      <c r="M44" s="600"/>
      <c r="N44" s="600"/>
      <c r="O44" s="600"/>
      <c r="P44" s="600"/>
      <c r="Q44" s="600"/>
      <c r="R44" s="600"/>
      <c r="S44" s="600"/>
      <c r="T44" s="600"/>
      <c r="U44" s="600"/>
      <c r="V44" s="600"/>
      <c r="W44" s="600"/>
      <c r="X44" s="600"/>
      <c r="Y44" s="600"/>
      <c r="Z44" s="600"/>
      <c r="AA44" s="600"/>
    </row>
    <row r="45" spans="1:27" x14ac:dyDescent="0.35">
      <c r="A45" s="602"/>
      <c r="B45" s="600"/>
      <c r="C45" s="605"/>
      <c r="D45" s="605"/>
      <c r="E45" s="600"/>
      <c r="F45" s="600"/>
      <c r="G45" s="600"/>
      <c r="H45" s="600"/>
      <c r="I45" s="600"/>
      <c r="J45" s="600"/>
      <c r="K45" s="600"/>
      <c r="L45" s="600"/>
      <c r="M45" s="600"/>
      <c r="N45" s="600"/>
      <c r="O45" s="600"/>
      <c r="P45" s="600"/>
      <c r="Q45" s="600"/>
      <c r="R45" s="600"/>
      <c r="S45" s="600"/>
      <c r="T45" s="600"/>
      <c r="U45" s="600"/>
      <c r="V45" s="600"/>
      <c r="W45" s="600"/>
      <c r="X45" s="600"/>
      <c r="Y45" s="600"/>
      <c r="Z45" s="600"/>
      <c r="AA45" s="600"/>
    </row>
    <row r="46" spans="1:27" x14ac:dyDescent="0.35">
      <c r="A46" s="602"/>
      <c r="B46" s="600"/>
      <c r="C46" s="605"/>
      <c r="D46" s="605"/>
      <c r="E46" s="600"/>
      <c r="F46" s="600"/>
      <c r="G46" s="600"/>
      <c r="H46" s="600"/>
      <c r="I46" s="600"/>
      <c r="J46" s="600"/>
      <c r="K46" s="600"/>
      <c r="L46" s="600"/>
      <c r="M46" s="600"/>
      <c r="N46" s="600"/>
      <c r="O46" s="600"/>
      <c r="P46" s="600"/>
      <c r="Q46" s="600"/>
      <c r="R46" s="600"/>
      <c r="S46" s="600"/>
      <c r="T46" s="600"/>
      <c r="U46" s="600"/>
      <c r="V46" s="600"/>
      <c r="W46" s="600"/>
      <c r="X46" s="600"/>
      <c r="Y46" s="600"/>
      <c r="Z46" s="600"/>
      <c r="AA46" s="600"/>
    </row>
    <row r="47" spans="1:27" x14ac:dyDescent="0.35">
      <c r="A47" s="602"/>
      <c r="B47" s="600"/>
      <c r="C47" s="605"/>
      <c r="D47" s="605"/>
      <c r="E47" s="600"/>
      <c r="F47" s="600"/>
      <c r="G47" s="600"/>
      <c r="H47" s="600"/>
      <c r="I47" s="600"/>
      <c r="J47" s="600"/>
      <c r="K47" s="600"/>
      <c r="L47" s="600"/>
      <c r="M47" s="600"/>
      <c r="N47" s="600"/>
      <c r="O47" s="600"/>
      <c r="P47" s="600"/>
      <c r="Q47" s="600"/>
      <c r="R47" s="600"/>
      <c r="S47" s="600"/>
      <c r="T47" s="600"/>
      <c r="U47" s="600"/>
      <c r="V47" s="600"/>
      <c r="W47" s="600"/>
      <c r="X47" s="600"/>
      <c r="Y47" s="600"/>
      <c r="Z47" s="600"/>
      <c r="AA47" s="600"/>
    </row>
    <row r="48" spans="1:27" x14ac:dyDescent="0.35">
      <c r="A48" s="602"/>
      <c r="B48" s="600"/>
      <c r="C48" s="605"/>
      <c r="D48" s="605"/>
      <c r="E48" s="600"/>
      <c r="F48" s="600"/>
      <c r="G48" s="600"/>
      <c r="H48" s="600"/>
      <c r="I48" s="600"/>
      <c r="J48" s="600"/>
      <c r="K48" s="600"/>
      <c r="L48" s="600"/>
      <c r="M48" s="600"/>
      <c r="N48" s="600"/>
      <c r="O48" s="600"/>
      <c r="P48" s="600"/>
      <c r="Q48" s="600"/>
      <c r="R48" s="600"/>
      <c r="S48" s="600"/>
      <c r="T48" s="600"/>
      <c r="U48" s="600"/>
      <c r="V48" s="600"/>
      <c r="W48" s="600"/>
      <c r="X48" s="600"/>
      <c r="Y48" s="600"/>
      <c r="Z48" s="600"/>
      <c r="AA48" s="600"/>
    </row>
    <row r="49" spans="1:27" x14ac:dyDescent="0.35">
      <c r="A49" s="602"/>
      <c r="B49" s="600"/>
      <c r="C49" s="605"/>
      <c r="D49" s="605"/>
      <c r="E49" s="600"/>
      <c r="F49" s="600"/>
      <c r="G49" s="600"/>
      <c r="H49" s="600"/>
      <c r="I49" s="600"/>
      <c r="J49" s="600"/>
      <c r="K49" s="600"/>
      <c r="L49" s="600"/>
      <c r="M49" s="600"/>
      <c r="N49" s="600"/>
      <c r="O49" s="600"/>
      <c r="P49" s="600"/>
      <c r="Q49" s="600"/>
      <c r="R49" s="600"/>
      <c r="S49" s="600"/>
      <c r="T49" s="600"/>
      <c r="U49" s="600"/>
      <c r="V49" s="600"/>
      <c r="W49" s="600"/>
      <c r="X49" s="600"/>
      <c r="Y49" s="600"/>
      <c r="Z49" s="600"/>
      <c r="AA49" s="600"/>
    </row>
    <row r="50" spans="1:27" x14ac:dyDescent="0.35">
      <c r="A50" s="602"/>
      <c r="B50" s="600"/>
      <c r="C50" s="605"/>
      <c r="D50" s="605"/>
      <c r="E50" s="600"/>
      <c r="F50" s="600"/>
      <c r="G50" s="600"/>
      <c r="H50" s="600"/>
      <c r="I50" s="600"/>
      <c r="J50" s="600"/>
      <c r="K50" s="600"/>
      <c r="L50" s="600"/>
      <c r="M50" s="600"/>
      <c r="N50" s="600"/>
      <c r="O50" s="600"/>
      <c r="P50" s="600"/>
      <c r="Q50" s="600"/>
      <c r="R50" s="600"/>
      <c r="S50" s="600"/>
      <c r="T50" s="600"/>
      <c r="U50" s="600"/>
      <c r="V50" s="600"/>
      <c r="W50" s="600"/>
      <c r="X50" s="600"/>
      <c r="Y50" s="600"/>
      <c r="Z50" s="600"/>
      <c r="AA50" s="600"/>
    </row>
    <row r="51" spans="1:27" x14ac:dyDescent="0.35">
      <c r="A51" s="602"/>
      <c r="B51" s="600"/>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row>
    <row r="52" spans="1:27" x14ac:dyDescent="0.35">
      <c r="A52" s="602"/>
      <c r="B52" s="600"/>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row>
    <row r="53" spans="1:27" x14ac:dyDescent="0.35">
      <c r="A53" s="602"/>
      <c r="B53" s="600"/>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row>
    <row r="54" spans="1:27" x14ac:dyDescent="0.35">
      <c r="A54" s="602"/>
      <c r="B54" s="600"/>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row>
    <row r="55" spans="1:27" x14ac:dyDescent="0.35">
      <c r="A55" s="602"/>
      <c r="B55" s="600"/>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row>
    <row r="56" spans="1:27" x14ac:dyDescent="0.35">
      <c r="A56" s="602"/>
      <c r="B56" s="600"/>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row>
    <row r="57" spans="1:27" x14ac:dyDescent="0.35">
      <c r="A57" s="602"/>
      <c r="B57" s="600"/>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row>
    <row r="58" spans="1:27" x14ac:dyDescent="0.35">
      <c r="A58" s="602"/>
      <c r="B58" s="600"/>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row>
    <row r="59" spans="1:27" x14ac:dyDescent="0.35">
      <c r="A59" s="602"/>
      <c r="B59" s="600"/>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row>
    <row r="60" spans="1:27" x14ac:dyDescent="0.35">
      <c r="A60" s="602"/>
      <c r="B60" s="600"/>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row>
    <row r="61" spans="1:27" x14ac:dyDescent="0.35">
      <c r="A61" s="602"/>
      <c r="B61" s="600"/>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row>
    <row r="62" spans="1:27" x14ac:dyDescent="0.35">
      <c r="A62" s="602"/>
      <c r="B62" s="600"/>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row>
    <row r="63" spans="1:27" x14ac:dyDescent="0.35">
      <c r="A63" s="602"/>
      <c r="B63" s="600"/>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row>
    <row r="64" spans="1:27" x14ac:dyDescent="0.35">
      <c r="A64" s="602"/>
      <c r="B64" s="600"/>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row>
    <row r="65" spans="1:27" x14ac:dyDescent="0.35">
      <c r="A65" s="602"/>
      <c r="B65" s="600"/>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row>
    <row r="66" spans="1:27" x14ac:dyDescent="0.35">
      <c r="A66" s="602"/>
      <c r="B66" s="600"/>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row>
    <row r="67" spans="1:27" x14ac:dyDescent="0.35">
      <c r="A67" s="602"/>
      <c r="B67" s="600"/>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row>
    <row r="68" spans="1:27" x14ac:dyDescent="0.35">
      <c r="A68" s="602"/>
      <c r="B68" s="600"/>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row>
    <row r="69" spans="1:27" x14ac:dyDescent="0.35">
      <c r="A69" s="602"/>
      <c r="B69" s="600"/>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row>
    <row r="70" spans="1:27" x14ac:dyDescent="0.35">
      <c r="A70" s="602"/>
      <c r="B70" s="600"/>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row>
    <row r="71" spans="1:27" x14ac:dyDescent="0.35">
      <c r="A71" s="602"/>
      <c r="B71" s="600"/>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row>
    <row r="72" spans="1:27" x14ac:dyDescent="0.35">
      <c r="A72" s="602"/>
      <c r="B72" s="600"/>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row>
    <row r="73" spans="1:27" x14ac:dyDescent="0.35">
      <c r="A73" s="602"/>
      <c r="B73" s="600"/>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row>
    <row r="74" spans="1:27" x14ac:dyDescent="0.35">
      <c r="A74" s="602"/>
      <c r="B74" s="600"/>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row>
    <row r="75" spans="1:27" x14ac:dyDescent="0.35">
      <c r="A75" s="602"/>
      <c r="B75" s="600"/>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row>
    <row r="76" spans="1:27" x14ac:dyDescent="0.35">
      <c r="A76" s="602"/>
      <c r="B76" s="600"/>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row>
    <row r="77" spans="1:27" x14ac:dyDescent="0.35">
      <c r="A77" s="602"/>
      <c r="B77" s="600"/>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row>
    <row r="78" spans="1:27" x14ac:dyDescent="0.35">
      <c r="A78" s="602"/>
      <c r="B78" s="600"/>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row>
    <row r="79" spans="1:27" x14ac:dyDescent="0.35">
      <c r="A79" s="602"/>
      <c r="B79" s="600"/>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row>
    <row r="80" spans="1:27" x14ac:dyDescent="0.35">
      <c r="A80" s="602"/>
      <c r="B80" s="600"/>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row>
    <row r="81" spans="1:27" x14ac:dyDescent="0.35">
      <c r="A81" s="602"/>
      <c r="B81" s="600"/>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row>
    <row r="82" spans="1:27" x14ac:dyDescent="0.35">
      <c r="A82" s="602"/>
      <c r="B82" s="600"/>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row>
    <row r="83" spans="1:27" x14ac:dyDescent="0.35">
      <c r="A83" s="602"/>
      <c r="B83" s="600"/>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row>
    <row r="84" spans="1:27" x14ac:dyDescent="0.35">
      <c r="A84" s="602"/>
      <c r="B84" s="600"/>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row>
    <row r="85" spans="1:27" x14ac:dyDescent="0.35">
      <c r="A85" s="602"/>
      <c r="B85" s="600"/>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row>
    <row r="86" spans="1:27" x14ac:dyDescent="0.35">
      <c r="A86" s="602"/>
      <c r="B86" s="600"/>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row>
    <row r="87" spans="1:27" x14ac:dyDescent="0.35">
      <c r="A87" s="602"/>
      <c r="B87" s="600"/>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row>
    <row r="88" spans="1:27" x14ac:dyDescent="0.35">
      <c r="A88" s="602"/>
      <c r="B88" s="600"/>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row>
    <row r="89" spans="1:27" x14ac:dyDescent="0.35">
      <c r="A89" s="602"/>
      <c r="B89" s="600"/>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row>
    <row r="90" spans="1:27" x14ac:dyDescent="0.35">
      <c r="A90" s="602"/>
      <c r="B90" s="600"/>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row>
    <row r="91" spans="1:27" x14ac:dyDescent="0.35">
      <c r="A91" s="602"/>
      <c r="B91" s="600"/>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row>
    <row r="92" spans="1:27" x14ac:dyDescent="0.35">
      <c r="A92" s="602"/>
      <c r="B92" s="600"/>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row>
    <row r="93" spans="1:27" x14ac:dyDescent="0.35">
      <c r="A93" s="602"/>
      <c r="B93" s="600"/>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row>
    <row r="94" spans="1:27" x14ac:dyDescent="0.35">
      <c r="A94" s="602"/>
      <c r="B94" s="600"/>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row>
    <row r="95" spans="1:27" x14ac:dyDescent="0.35">
      <c r="A95" s="602"/>
      <c r="B95" s="600"/>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row>
    <row r="96" spans="1:27" x14ac:dyDescent="0.35">
      <c r="A96" s="602"/>
      <c r="B96" s="600"/>
      <c r="C96" s="605"/>
      <c r="D96" s="605"/>
      <c r="E96" s="600"/>
      <c r="F96" s="600"/>
      <c r="G96" s="600"/>
      <c r="H96" s="600"/>
      <c r="I96" s="600"/>
      <c r="J96" s="600"/>
      <c r="K96" s="600"/>
      <c r="L96" s="600"/>
      <c r="M96" s="600"/>
      <c r="N96" s="600"/>
      <c r="O96" s="600"/>
      <c r="P96" s="600"/>
      <c r="Q96" s="600"/>
      <c r="R96" s="600"/>
      <c r="S96" s="600"/>
      <c r="T96" s="600"/>
      <c r="U96" s="600"/>
      <c r="V96" s="600"/>
      <c r="W96" s="600"/>
      <c r="X96" s="600"/>
      <c r="Y96" s="600"/>
      <c r="Z96" s="600"/>
      <c r="AA96" s="600"/>
    </row>
    <row r="97" spans="1:27" x14ac:dyDescent="0.35">
      <c r="A97" s="602"/>
      <c r="B97" s="600"/>
      <c r="C97" s="605"/>
      <c r="D97" s="605"/>
      <c r="E97" s="600"/>
      <c r="F97" s="600"/>
      <c r="G97" s="600"/>
      <c r="H97" s="600"/>
      <c r="I97" s="600"/>
      <c r="J97" s="600"/>
      <c r="K97" s="600"/>
      <c r="L97" s="600"/>
      <c r="M97" s="600"/>
      <c r="N97" s="600"/>
      <c r="O97" s="600"/>
      <c r="P97" s="600"/>
      <c r="Q97" s="600"/>
      <c r="R97" s="600"/>
      <c r="S97" s="600"/>
      <c r="T97" s="600"/>
      <c r="U97" s="600"/>
      <c r="V97" s="600"/>
      <c r="W97" s="600"/>
      <c r="X97" s="600"/>
      <c r="Y97" s="600"/>
      <c r="Z97" s="600"/>
      <c r="AA97" s="600"/>
    </row>
    <row r="98" spans="1:27" x14ac:dyDescent="0.35">
      <c r="A98" s="602"/>
      <c r="B98" s="600"/>
      <c r="C98" s="605"/>
      <c r="D98" s="605"/>
      <c r="E98" s="600"/>
      <c r="F98" s="600"/>
      <c r="G98" s="600"/>
      <c r="H98" s="600"/>
      <c r="I98" s="600"/>
      <c r="J98" s="600"/>
      <c r="K98" s="600"/>
      <c r="L98" s="600"/>
      <c r="M98" s="600"/>
      <c r="N98" s="600"/>
      <c r="O98" s="600"/>
      <c r="P98" s="600"/>
      <c r="Q98" s="600"/>
      <c r="R98" s="600"/>
      <c r="S98" s="600"/>
      <c r="T98" s="600"/>
      <c r="U98" s="600"/>
      <c r="V98" s="600"/>
      <c r="W98" s="600"/>
      <c r="X98" s="600"/>
      <c r="Y98" s="600"/>
      <c r="Z98" s="600"/>
      <c r="AA98" s="600"/>
    </row>
    <row r="99" spans="1:27" x14ac:dyDescent="0.35">
      <c r="A99" s="602"/>
      <c r="B99" s="600"/>
      <c r="C99" s="605"/>
      <c r="D99" s="605"/>
      <c r="E99" s="600"/>
      <c r="F99" s="600"/>
      <c r="G99" s="600"/>
      <c r="H99" s="600"/>
      <c r="I99" s="600"/>
      <c r="J99" s="600"/>
      <c r="K99" s="600"/>
      <c r="L99" s="600"/>
      <c r="M99" s="600"/>
      <c r="N99" s="600"/>
      <c r="O99" s="600"/>
      <c r="P99" s="600"/>
      <c r="Q99" s="600"/>
      <c r="R99" s="600"/>
      <c r="S99" s="600"/>
      <c r="T99" s="600"/>
      <c r="U99" s="600"/>
      <c r="V99" s="600"/>
      <c r="W99" s="600"/>
      <c r="X99" s="600"/>
      <c r="Y99" s="600"/>
      <c r="Z99" s="600"/>
      <c r="AA99" s="600"/>
    </row>
    <row r="100" spans="1:27" x14ac:dyDescent="0.35">
      <c r="A100" s="602"/>
      <c r="B100" s="600"/>
      <c r="C100" s="605"/>
      <c r="D100" s="605"/>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row>
    <row r="101" spans="1:27" x14ac:dyDescent="0.35">
      <c r="A101" s="602"/>
      <c r="B101" s="600"/>
      <c r="C101" s="605"/>
      <c r="D101" s="605"/>
      <c r="E101" s="600"/>
      <c r="F101" s="600"/>
      <c r="G101" s="600"/>
      <c r="H101" s="600"/>
      <c r="I101" s="600"/>
      <c r="J101" s="600"/>
      <c r="K101" s="600"/>
      <c r="L101" s="600"/>
      <c r="M101" s="600"/>
      <c r="N101" s="600"/>
      <c r="O101" s="600"/>
      <c r="P101" s="600"/>
      <c r="Q101" s="600"/>
      <c r="R101" s="600"/>
      <c r="S101" s="600"/>
      <c r="T101" s="600"/>
      <c r="U101" s="600"/>
      <c r="V101" s="600"/>
      <c r="W101" s="600"/>
      <c r="X101" s="600"/>
      <c r="Y101" s="600"/>
      <c r="Z101" s="600"/>
      <c r="AA101" s="600"/>
    </row>
    <row r="102" spans="1:27" x14ac:dyDescent="0.35">
      <c r="A102" s="602"/>
      <c r="B102" s="600"/>
      <c r="C102" s="605"/>
      <c r="D102" s="605"/>
      <c r="E102" s="600"/>
      <c r="F102" s="600"/>
      <c r="G102" s="600"/>
      <c r="H102" s="600"/>
      <c r="I102" s="600"/>
      <c r="J102" s="600"/>
      <c r="K102" s="600"/>
      <c r="L102" s="600"/>
      <c r="M102" s="600"/>
      <c r="N102" s="600"/>
      <c r="O102" s="600"/>
      <c r="P102" s="600"/>
      <c r="Q102" s="600"/>
      <c r="R102" s="600"/>
      <c r="S102" s="600"/>
      <c r="T102" s="600"/>
      <c r="U102" s="600"/>
      <c r="V102" s="600"/>
      <c r="W102" s="600"/>
      <c r="X102" s="600"/>
      <c r="Y102" s="600"/>
      <c r="Z102" s="600"/>
      <c r="AA102" s="600"/>
    </row>
    <row r="103" spans="1:27" x14ac:dyDescent="0.35">
      <c r="A103" s="602"/>
      <c r="B103" s="600"/>
      <c r="C103" s="605"/>
      <c r="D103" s="605"/>
      <c r="E103" s="600"/>
      <c r="F103" s="600"/>
      <c r="G103" s="600"/>
      <c r="H103" s="600"/>
      <c r="I103" s="600"/>
      <c r="J103" s="600"/>
      <c r="K103" s="600"/>
      <c r="L103" s="600"/>
      <c r="M103" s="600"/>
      <c r="N103" s="600"/>
      <c r="O103" s="600"/>
      <c r="P103" s="600"/>
      <c r="Q103" s="600"/>
      <c r="R103" s="600"/>
      <c r="S103" s="600"/>
      <c r="T103" s="600"/>
      <c r="U103" s="600"/>
      <c r="V103" s="600"/>
      <c r="W103" s="600"/>
      <c r="X103" s="600"/>
      <c r="Y103" s="600"/>
      <c r="Z103" s="600"/>
      <c r="AA103" s="600"/>
    </row>
    <row r="104" spans="1:27" x14ac:dyDescent="0.35">
      <c r="A104" s="602"/>
      <c r="B104" s="600"/>
      <c r="C104" s="605"/>
      <c r="D104" s="605"/>
      <c r="E104" s="600"/>
      <c r="F104" s="600"/>
      <c r="G104" s="600"/>
      <c r="H104" s="600"/>
      <c r="I104" s="600"/>
      <c r="J104" s="600"/>
      <c r="K104" s="600"/>
      <c r="L104" s="600"/>
      <c r="M104" s="600"/>
      <c r="N104" s="600"/>
      <c r="O104" s="600"/>
      <c r="P104" s="600"/>
      <c r="Q104" s="600"/>
      <c r="R104" s="600"/>
      <c r="S104" s="600"/>
      <c r="T104" s="600"/>
      <c r="U104" s="600"/>
      <c r="V104" s="600"/>
      <c r="W104" s="600"/>
      <c r="X104" s="600"/>
      <c r="Y104" s="600"/>
      <c r="Z104" s="600"/>
      <c r="AA104" s="600"/>
    </row>
    <row r="105" spans="1:27" x14ac:dyDescent="0.35">
      <c r="A105" s="602"/>
      <c r="B105" s="600"/>
      <c r="C105" s="605"/>
      <c r="D105" s="605"/>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c r="AA105" s="600"/>
    </row>
    <row r="106" spans="1:27" x14ac:dyDescent="0.35">
      <c r="A106" s="602"/>
      <c r="B106" s="600"/>
      <c r="C106" s="605"/>
      <c r="D106" s="605"/>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row>
    <row r="107" spans="1:27" x14ac:dyDescent="0.35">
      <c r="A107" s="602"/>
      <c r="B107" s="600"/>
      <c r="C107" s="605"/>
      <c r="D107" s="605"/>
      <c r="E107" s="600"/>
      <c r="F107" s="600"/>
      <c r="G107" s="600"/>
      <c r="H107" s="600"/>
      <c r="I107" s="600"/>
      <c r="J107" s="600"/>
      <c r="K107" s="600"/>
      <c r="L107" s="600"/>
      <c r="M107" s="600"/>
      <c r="N107" s="600"/>
      <c r="O107" s="600"/>
      <c r="P107" s="600"/>
      <c r="Q107" s="600"/>
      <c r="R107" s="600"/>
      <c r="S107" s="600"/>
      <c r="T107" s="600"/>
      <c r="U107" s="600"/>
      <c r="V107" s="600"/>
      <c r="W107" s="600"/>
      <c r="X107" s="600"/>
      <c r="Y107" s="600"/>
      <c r="Z107" s="600"/>
      <c r="AA107" s="600"/>
    </row>
    <row r="108" spans="1:27" x14ac:dyDescent="0.35">
      <c r="A108" s="602"/>
      <c r="B108" s="600"/>
      <c r="C108" s="605"/>
      <c r="D108" s="605"/>
      <c r="E108" s="600"/>
      <c r="F108" s="600"/>
      <c r="G108" s="600"/>
      <c r="H108" s="600"/>
      <c r="I108" s="600"/>
      <c r="J108" s="600"/>
      <c r="K108" s="600"/>
      <c r="L108" s="600"/>
      <c r="M108" s="600"/>
      <c r="N108" s="600"/>
      <c r="O108" s="600"/>
      <c r="P108" s="600"/>
      <c r="Q108" s="600"/>
      <c r="R108" s="600"/>
      <c r="S108" s="600"/>
      <c r="T108" s="600"/>
      <c r="U108" s="600"/>
      <c r="V108" s="600"/>
      <c r="W108" s="600"/>
      <c r="X108" s="600"/>
      <c r="Y108" s="600"/>
      <c r="Z108" s="600"/>
      <c r="AA108" s="600"/>
    </row>
    <row r="109" spans="1:27" x14ac:dyDescent="0.35">
      <c r="A109" s="602"/>
      <c r="B109" s="600"/>
      <c r="C109" s="605"/>
      <c r="D109" s="605"/>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row>
    <row r="110" spans="1:27" x14ac:dyDescent="0.35">
      <c r="A110" s="602"/>
      <c r="B110" s="600"/>
      <c r="C110" s="605"/>
      <c r="D110" s="605"/>
      <c r="E110" s="600"/>
      <c r="F110" s="600"/>
      <c r="G110" s="600"/>
      <c r="H110" s="600"/>
      <c r="I110" s="600"/>
      <c r="J110" s="600"/>
      <c r="K110" s="600"/>
      <c r="L110" s="600"/>
      <c r="M110" s="600"/>
      <c r="N110" s="600"/>
      <c r="O110" s="600"/>
      <c r="P110" s="600"/>
      <c r="Q110" s="600"/>
      <c r="R110" s="600"/>
      <c r="S110" s="600"/>
      <c r="T110" s="600"/>
      <c r="U110" s="600"/>
      <c r="V110" s="600"/>
      <c r="W110" s="600"/>
      <c r="X110" s="600"/>
      <c r="Y110" s="600"/>
      <c r="Z110" s="600"/>
      <c r="AA110" s="600"/>
    </row>
  </sheetData>
  <mergeCells count="15">
    <mergeCell ref="B2:D2"/>
    <mergeCell ref="B6:B8"/>
    <mergeCell ref="B9:B11"/>
    <mergeCell ref="E21:E22"/>
    <mergeCell ref="B18:B20"/>
    <mergeCell ref="B3:E3"/>
    <mergeCell ref="B15:B17"/>
    <mergeCell ref="B21:B22"/>
    <mergeCell ref="B12:B14"/>
    <mergeCell ref="E6:E8"/>
    <mergeCell ref="E9:E11"/>
    <mergeCell ref="E12:E14"/>
    <mergeCell ref="E15:E17"/>
    <mergeCell ref="E18:E20"/>
    <mergeCell ref="B4:E4"/>
  </mergeCells>
  <dataValidations count="6">
    <dataValidation type="list" allowBlank="1" showInputMessage="1" showErrorMessage="1" sqref="E6:E8" xr:uid="{00000000-0002-0000-0700-000000000000}">
      <formula1>$D$6:$D$8</formula1>
    </dataValidation>
    <dataValidation type="list" allowBlank="1" showInputMessage="1" showErrorMessage="1" sqref="E9:E11" xr:uid="{00000000-0002-0000-0700-000001000000}">
      <formula1>$D$9:$D$11</formula1>
    </dataValidation>
    <dataValidation type="list" allowBlank="1" showInputMessage="1" showErrorMessage="1" sqref="E12:E14" xr:uid="{00000000-0002-0000-0700-000002000000}">
      <formula1>$D$12:$D$14</formula1>
    </dataValidation>
    <dataValidation type="list" allowBlank="1" showInputMessage="1" showErrorMessage="1" sqref="E15:E17" xr:uid="{00000000-0002-0000-0700-000003000000}">
      <formula1>$D$15:$D$17</formula1>
    </dataValidation>
    <dataValidation type="list" allowBlank="1" showInputMessage="1" showErrorMessage="1" sqref="E18:E20" xr:uid="{00000000-0002-0000-0700-000004000000}">
      <formula1>$D$18:$D$20</formula1>
    </dataValidation>
    <dataValidation type="list" allowBlank="1" showInputMessage="1" showErrorMessage="1" sqref="E21:E22" xr:uid="{00000000-0002-0000-0700-000005000000}">
      <formula1>$D$21:$D$22</formula1>
    </dataValidation>
  </dataValidations>
  <pageMargins left="0.25" right="0.25" top="0.75" bottom="0.75" header="0.3" footer="0.3"/>
  <pageSetup scale="9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theme="3" tint="0.79998168889431442"/>
    <pageSetUpPr fitToPage="1"/>
  </sheetPr>
  <dimension ref="A1:AB95"/>
  <sheetViews>
    <sheetView showGridLines="0" zoomScale="80" zoomScaleNormal="80" zoomScaleSheetLayoutView="100" workbookViewId="0">
      <selection activeCell="B36" sqref="B36"/>
    </sheetView>
  </sheetViews>
  <sheetFormatPr defaultColWidth="9.08984375" defaultRowHeight="14.5" x14ac:dyDescent="0.35"/>
  <cols>
    <col min="1" max="1" width="2.36328125" style="61" bestFit="1" customWidth="1"/>
    <col min="2" max="2" width="55.08984375" style="22" customWidth="1"/>
    <col min="3" max="3" width="49.90625" style="56" customWidth="1"/>
    <col min="4" max="4" width="14.08984375" style="56" customWidth="1"/>
    <col min="5" max="5" width="13.08984375" style="22" customWidth="1"/>
    <col min="6" max="22" width="9.08984375" style="22"/>
    <col min="23" max="16384" width="9.08984375" style="33"/>
  </cols>
  <sheetData>
    <row r="1" spans="1:28" ht="21" x14ac:dyDescent="0.5">
      <c r="B1" s="253" t="s">
        <v>132</v>
      </c>
      <c r="E1" s="4">
        <v>5</v>
      </c>
      <c r="G1" s="600"/>
      <c r="H1" s="600"/>
      <c r="I1" s="600"/>
      <c r="J1" s="600"/>
      <c r="K1" s="600"/>
      <c r="L1" s="600"/>
      <c r="M1" s="600"/>
      <c r="N1" s="600"/>
      <c r="O1" s="600"/>
      <c r="P1" s="600"/>
      <c r="Q1" s="600"/>
      <c r="R1" s="600"/>
      <c r="S1" s="600"/>
      <c r="T1" s="600"/>
      <c r="U1" s="600"/>
      <c r="V1" s="600"/>
      <c r="W1" s="600"/>
      <c r="X1" s="600"/>
      <c r="Y1" s="600"/>
      <c r="Z1" s="600"/>
      <c r="AA1" s="600"/>
      <c r="AB1" s="600"/>
    </row>
    <row r="2" spans="1:28" ht="18.5" x14ac:dyDescent="0.45">
      <c r="B2" s="23" t="s">
        <v>476</v>
      </c>
      <c r="G2" s="600"/>
      <c r="H2" s="600"/>
      <c r="I2" s="600"/>
      <c r="J2" s="600"/>
      <c r="K2" s="600"/>
      <c r="L2" s="600"/>
      <c r="M2" s="600"/>
      <c r="N2" s="600"/>
      <c r="O2" s="600"/>
      <c r="P2" s="600"/>
      <c r="Q2" s="600"/>
      <c r="R2" s="600"/>
      <c r="S2" s="600"/>
      <c r="T2" s="600"/>
      <c r="U2" s="600"/>
      <c r="V2" s="600"/>
      <c r="W2" s="600"/>
      <c r="X2" s="600"/>
      <c r="Y2" s="600"/>
      <c r="Z2" s="600"/>
      <c r="AA2" s="600"/>
      <c r="AB2" s="600"/>
    </row>
    <row r="3" spans="1:28" ht="56.25" customHeight="1" x14ac:dyDescent="0.35">
      <c r="B3" s="832" t="s">
        <v>983</v>
      </c>
      <c r="C3" s="832"/>
      <c r="D3" s="832"/>
      <c r="E3" s="832"/>
      <c r="G3" s="600"/>
      <c r="H3" s="600"/>
      <c r="I3" s="600"/>
      <c r="J3" s="600"/>
      <c r="K3" s="600"/>
      <c r="L3" s="600"/>
      <c r="M3" s="600"/>
      <c r="N3" s="600"/>
      <c r="O3" s="600"/>
      <c r="P3" s="600"/>
      <c r="Q3" s="600"/>
      <c r="R3" s="600"/>
      <c r="S3" s="600"/>
      <c r="T3" s="600"/>
      <c r="U3" s="600"/>
      <c r="V3" s="600"/>
      <c r="W3" s="600"/>
      <c r="X3" s="600"/>
      <c r="Y3" s="600"/>
      <c r="Z3" s="600"/>
      <c r="AA3" s="600"/>
      <c r="AB3" s="600"/>
    </row>
    <row r="4" spans="1:28" ht="42" customHeight="1" x14ac:dyDescent="0.35">
      <c r="A4" s="22"/>
      <c r="B4" s="804" t="s">
        <v>1050</v>
      </c>
      <c r="C4" s="804"/>
      <c r="D4" s="804"/>
      <c r="E4" s="804"/>
      <c r="G4" s="600"/>
      <c r="H4" s="600"/>
      <c r="I4" s="600"/>
      <c r="J4" s="600"/>
      <c r="K4" s="600"/>
      <c r="L4" s="600"/>
      <c r="M4" s="600"/>
      <c r="N4" s="601"/>
      <c r="O4" s="600"/>
      <c r="P4" s="600"/>
      <c r="Q4" s="600"/>
      <c r="R4" s="600"/>
      <c r="S4" s="600"/>
      <c r="T4" s="600"/>
      <c r="U4" s="600"/>
      <c r="V4" s="600"/>
      <c r="W4" s="600"/>
      <c r="X4" s="600"/>
      <c r="Y4" s="600"/>
      <c r="Z4" s="600"/>
      <c r="AA4" s="600"/>
      <c r="AB4" s="600"/>
    </row>
    <row r="5" spans="1:28" ht="15" customHeight="1" x14ac:dyDescent="0.35">
      <c r="B5" s="745" t="s">
        <v>2</v>
      </c>
      <c r="C5" s="745" t="s">
        <v>242</v>
      </c>
      <c r="D5" s="745" t="s">
        <v>18</v>
      </c>
      <c r="E5" s="748" t="s">
        <v>243</v>
      </c>
      <c r="F5" s="60"/>
      <c r="G5" s="600"/>
      <c r="H5" s="600"/>
      <c r="I5" s="600"/>
      <c r="J5" s="600"/>
      <c r="K5" s="600"/>
      <c r="L5" s="600"/>
      <c r="M5" s="600"/>
      <c r="N5" s="601"/>
      <c r="O5" s="600"/>
      <c r="P5" s="600"/>
      <c r="Q5" s="600"/>
      <c r="R5" s="600"/>
      <c r="S5" s="600"/>
      <c r="T5" s="600"/>
      <c r="U5" s="600"/>
      <c r="V5" s="600"/>
      <c r="W5" s="600"/>
      <c r="X5" s="600"/>
      <c r="Y5" s="600"/>
      <c r="Z5" s="600"/>
      <c r="AA5" s="600"/>
      <c r="AB5" s="600"/>
    </row>
    <row r="6" spans="1:28" ht="14.25" customHeight="1" x14ac:dyDescent="0.35">
      <c r="A6" s="61">
        <v>1</v>
      </c>
      <c r="B6" s="823" t="s">
        <v>94</v>
      </c>
      <c r="C6" s="153" t="s">
        <v>247</v>
      </c>
      <c r="D6" s="78">
        <v>0</v>
      </c>
      <c r="E6" s="827"/>
      <c r="F6" s="226"/>
      <c r="G6" s="600"/>
      <c r="H6" s="600"/>
      <c r="I6" s="600"/>
      <c r="J6" s="600"/>
      <c r="K6" s="600"/>
      <c r="L6" s="600"/>
      <c r="M6" s="600"/>
      <c r="N6" s="601"/>
      <c r="O6" s="600"/>
      <c r="P6" s="600"/>
      <c r="Q6" s="600"/>
      <c r="R6" s="600"/>
      <c r="S6" s="600"/>
      <c r="T6" s="600"/>
      <c r="U6" s="600"/>
      <c r="V6" s="600"/>
      <c r="W6" s="600"/>
      <c r="X6" s="600"/>
      <c r="Y6" s="600"/>
      <c r="Z6" s="600"/>
      <c r="AA6" s="600"/>
      <c r="AB6" s="600"/>
    </row>
    <row r="7" spans="1:28" ht="16.5" customHeight="1" x14ac:dyDescent="0.35">
      <c r="B7" s="815"/>
      <c r="C7" s="69" t="s">
        <v>248</v>
      </c>
      <c r="D7" s="80">
        <v>5</v>
      </c>
      <c r="E7" s="827"/>
      <c r="F7" s="226"/>
      <c r="G7" s="600"/>
      <c r="H7" s="600"/>
      <c r="I7" s="600"/>
      <c r="J7" s="600"/>
      <c r="K7" s="600"/>
      <c r="L7" s="600"/>
      <c r="M7" s="600"/>
      <c r="N7" s="601"/>
      <c r="O7" s="600"/>
      <c r="P7" s="600"/>
      <c r="Q7" s="600"/>
      <c r="R7" s="600"/>
      <c r="S7" s="600"/>
      <c r="T7" s="600"/>
      <c r="U7" s="600"/>
      <c r="V7" s="600"/>
      <c r="W7" s="600"/>
      <c r="X7" s="600"/>
      <c r="Y7" s="600"/>
      <c r="Z7" s="600"/>
      <c r="AA7" s="600"/>
      <c r="AB7" s="600"/>
    </row>
    <row r="8" spans="1:28" ht="15" customHeight="1" x14ac:dyDescent="0.35">
      <c r="B8" s="815"/>
      <c r="C8" s="169" t="s">
        <v>249</v>
      </c>
      <c r="D8" s="73">
        <v>15</v>
      </c>
      <c r="E8" s="827"/>
      <c r="F8" s="250"/>
      <c r="G8" s="600"/>
      <c r="H8" s="600"/>
      <c r="I8" s="600"/>
      <c r="J8" s="600"/>
      <c r="K8" s="600"/>
      <c r="L8" s="600"/>
      <c r="M8" s="600"/>
      <c r="N8" s="601"/>
      <c r="O8" s="600"/>
      <c r="P8" s="600"/>
      <c r="Q8" s="600"/>
      <c r="R8" s="600"/>
      <c r="S8" s="600"/>
      <c r="T8" s="600"/>
      <c r="U8" s="600"/>
      <c r="V8" s="600"/>
      <c r="W8" s="600"/>
      <c r="X8" s="600"/>
      <c r="Y8" s="600"/>
      <c r="Z8" s="600"/>
      <c r="AA8" s="600"/>
      <c r="AB8" s="600"/>
    </row>
    <row r="9" spans="1:28" x14ac:dyDescent="0.35">
      <c r="B9" s="815"/>
      <c r="C9" s="69" t="s">
        <v>250</v>
      </c>
      <c r="D9" s="73">
        <v>40</v>
      </c>
      <c r="E9" s="827"/>
      <c r="G9" s="600"/>
      <c r="H9" s="600"/>
      <c r="I9" s="600"/>
      <c r="J9" s="600"/>
      <c r="K9" s="600"/>
      <c r="L9" s="600"/>
      <c r="M9" s="600"/>
      <c r="N9" s="601"/>
      <c r="O9" s="600"/>
      <c r="P9" s="600"/>
      <c r="Q9" s="600"/>
      <c r="R9" s="600"/>
      <c r="S9" s="600"/>
      <c r="T9" s="600"/>
      <c r="U9" s="600"/>
      <c r="V9" s="600"/>
      <c r="W9" s="600"/>
      <c r="X9" s="600"/>
      <c r="Y9" s="600"/>
      <c r="Z9" s="600"/>
      <c r="AA9" s="600"/>
      <c r="AB9" s="600"/>
    </row>
    <row r="10" spans="1:28" ht="15" thickBot="1" x14ac:dyDescent="0.4">
      <c r="B10" s="816"/>
      <c r="C10" s="315" t="s">
        <v>38</v>
      </c>
      <c r="D10" s="321">
        <v>40</v>
      </c>
      <c r="E10" s="825"/>
      <c r="F10" s="254"/>
      <c r="G10" s="600"/>
      <c r="H10" s="600"/>
      <c r="I10" s="600"/>
      <c r="J10" s="600"/>
      <c r="K10" s="600"/>
      <c r="L10" s="600"/>
      <c r="M10" s="600"/>
      <c r="N10" s="601"/>
      <c r="O10" s="600"/>
      <c r="P10" s="600"/>
      <c r="Q10" s="600"/>
      <c r="R10" s="600"/>
      <c r="S10" s="600"/>
      <c r="T10" s="600"/>
      <c r="U10" s="600"/>
      <c r="V10" s="600"/>
      <c r="W10" s="600"/>
      <c r="X10" s="600"/>
      <c r="Y10" s="600"/>
      <c r="Z10" s="600"/>
      <c r="AA10" s="600"/>
      <c r="AB10" s="600"/>
    </row>
    <row r="11" spans="1:28" ht="23.25" customHeight="1" x14ac:dyDescent="0.35">
      <c r="A11" s="61">
        <v>2</v>
      </c>
      <c r="B11" s="815" t="s">
        <v>264</v>
      </c>
      <c r="C11" s="79" t="s">
        <v>0</v>
      </c>
      <c r="D11" s="227">
        <v>0</v>
      </c>
      <c r="E11" s="824"/>
      <c r="F11" s="255"/>
      <c r="G11" s="600"/>
      <c r="H11" s="600"/>
      <c r="I11" s="600"/>
      <c r="J11" s="600"/>
      <c r="K11" s="600"/>
      <c r="L11" s="600"/>
      <c r="M11" s="600"/>
      <c r="N11" s="601"/>
      <c r="O11" s="600"/>
      <c r="P11" s="600"/>
      <c r="Q11" s="600"/>
      <c r="R11" s="600"/>
      <c r="S11" s="600"/>
      <c r="T11" s="600"/>
      <c r="U11" s="600"/>
      <c r="V11" s="600"/>
      <c r="W11" s="600"/>
      <c r="X11" s="600"/>
      <c r="Y11" s="600"/>
      <c r="Z11" s="600"/>
      <c r="AA11" s="600"/>
      <c r="AB11" s="600"/>
    </row>
    <row r="12" spans="1:28" ht="23.25" customHeight="1" thickBot="1" x14ac:dyDescent="0.4">
      <c r="B12" s="816"/>
      <c r="C12" s="315" t="s">
        <v>1</v>
      </c>
      <c r="D12" s="311">
        <v>20</v>
      </c>
      <c r="E12" s="825"/>
      <c r="G12" s="600"/>
      <c r="H12" s="600"/>
      <c r="I12" s="600"/>
      <c r="J12" s="600"/>
      <c r="K12" s="600"/>
      <c r="L12" s="600"/>
      <c r="M12" s="600"/>
      <c r="N12" s="601"/>
      <c r="O12" s="600"/>
      <c r="P12" s="600"/>
      <c r="Q12" s="600"/>
      <c r="R12" s="600"/>
      <c r="S12" s="600"/>
      <c r="T12" s="600"/>
      <c r="U12" s="600"/>
      <c r="V12" s="600"/>
      <c r="W12" s="600"/>
      <c r="X12" s="600"/>
      <c r="Y12" s="600"/>
      <c r="Z12" s="600"/>
      <c r="AA12" s="600"/>
      <c r="AB12" s="600"/>
    </row>
    <row r="13" spans="1:28" ht="15.75" customHeight="1" x14ac:dyDescent="0.35">
      <c r="A13" s="61">
        <v>3</v>
      </c>
      <c r="B13" s="815" t="s">
        <v>986</v>
      </c>
      <c r="C13" s="79" t="s">
        <v>0</v>
      </c>
      <c r="D13" s="80">
        <v>0</v>
      </c>
      <c r="E13" s="824"/>
      <c r="G13" s="600"/>
      <c r="H13" s="600"/>
      <c r="I13" s="600"/>
      <c r="J13" s="600"/>
      <c r="K13" s="600"/>
      <c r="L13" s="600"/>
      <c r="M13" s="600"/>
      <c r="N13" s="601"/>
      <c r="O13" s="600"/>
      <c r="P13" s="600"/>
      <c r="Q13" s="600"/>
      <c r="R13" s="600"/>
      <c r="S13" s="600"/>
      <c r="T13" s="600"/>
      <c r="U13" s="600"/>
      <c r="V13" s="600"/>
      <c r="W13" s="600"/>
      <c r="X13" s="600"/>
      <c r="Y13" s="600"/>
      <c r="Z13" s="600"/>
      <c r="AA13" s="600"/>
      <c r="AB13" s="600"/>
    </row>
    <row r="14" spans="1:28" ht="15.75" customHeight="1" x14ac:dyDescent="0.35">
      <c r="B14" s="815"/>
      <c r="C14" s="69" t="s">
        <v>1</v>
      </c>
      <c r="D14" s="70">
        <v>20</v>
      </c>
      <c r="E14" s="827"/>
      <c r="F14" s="61"/>
      <c r="G14" s="600"/>
      <c r="H14" s="600"/>
      <c r="I14" s="600"/>
      <c r="J14" s="600"/>
      <c r="K14" s="600"/>
      <c r="L14" s="600"/>
      <c r="M14" s="600"/>
      <c r="N14" s="601"/>
      <c r="O14" s="600"/>
      <c r="P14" s="600"/>
      <c r="Q14" s="600"/>
      <c r="R14" s="600"/>
      <c r="S14" s="600"/>
      <c r="T14" s="600"/>
      <c r="U14" s="600"/>
      <c r="V14" s="600"/>
      <c r="W14" s="600"/>
      <c r="X14" s="600"/>
      <c r="Y14" s="600"/>
      <c r="Z14" s="600"/>
      <c r="AA14" s="600"/>
      <c r="AB14" s="600"/>
    </row>
    <row r="15" spans="1:28" ht="15.75" customHeight="1" thickBot="1" x14ac:dyDescent="0.4">
      <c r="B15" s="816"/>
      <c r="C15" s="334" t="s">
        <v>984</v>
      </c>
      <c r="D15" s="311">
        <v>0</v>
      </c>
      <c r="E15" s="825"/>
      <c r="F15" s="61"/>
      <c r="G15" s="600"/>
      <c r="H15" s="600"/>
      <c r="I15" s="600"/>
      <c r="J15" s="600"/>
      <c r="K15" s="600"/>
      <c r="L15" s="600"/>
      <c r="M15" s="600"/>
      <c r="N15" s="601"/>
      <c r="O15" s="600"/>
      <c r="P15" s="600"/>
      <c r="Q15" s="600"/>
      <c r="R15" s="600"/>
      <c r="S15" s="600"/>
      <c r="T15" s="600"/>
      <c r="U15" s="600"/>
      <c r="V15" s="600"/>
      <c r="W15" s="600"/>
      <c r="X15" s="600"/>
      <c r="Y15" s="600"/>
      <c r="Z15" s="600"/>
      <c r="AA15" s="600"/>
      <c r="AB15" s="600"/>
    </row>
    <row r="16" spans="1:28" ht="15.75" customHeight="1" x14ac:dyDescent="0.35">
      <c r="A16" s="61">
        <v>4</v>
      </c>
      <c r="B16" s="815" t="s">
        <v>987</v>
      </c>
      <c r="C16" s="224" t="s">
        <v>95</v>
      </c>
      <c r="D16" s="80">
        <v>0</v>
      </c>
      <c r="E16" s="824"/>
      <c r="F16" s="61"/>
      <c r="G16" s="600"/>
      <c r="H16" s="600"/>
      <c r="I16" s="600"/>
      <c r="J16" s="600"/>
      <c r="K16" s="600"/>
      <c r="L16" s="600"/>
      <c r="M16" s="600"/>
      <c r="N16" s="601"/>
      <c r="O16" s="600"/>
      <c r="P16" s="600"/>
      <c r="Q16" s="600"/>
      <c r="R16" s="600"/>
      <c r="S16" s="600"/>
      <c r="T16" s="600"/>
      <c r="U16" s="600"/>
      <c r="V16" s="600"/>
      <c r="W16" s="600"/>
      <c r="X16" s="600"/>
      <c r="Y16" s="600"/>
      <c r="Z16" s="600"/>
      <c r="AA16" s="600"/>
      <c r="AB16" s="600"/>
    </row>
    <row r="17" spans="1:28" ht="15.75" customHeight="1" x14ac:dyDescent="0.35">
      <c r="B17" s="815"/>
      <c r="C17" s="84" t="s">
        <v>11</v>
      </c>
      <c r="D17" s="73">
        <v>10</v>
      </c>
      <c r="E17" s="827"/>
      <c r="F17" s="61"/>
      <c r="G17" s="600"/>
      <c r="H17" s="600"/>
      <c r="I17" s="600"/>
      <c r="J17" s="600"/>
      <c r="K17" s="600"/>
      <c r="L17" s="600"/>
      <c r="M17" s="600"/>
      <c r="N17" s="601"/>
      <c r="O17" s="600"/>
      <c r="P17" s="600"/>
      <c r="Q17" s="600"/>
      <c r="R17" s="600"/>
      <c r="S17" s="600"/>
      <c r="T17" s="600"/>
      <c r="U17" s="600"/>
      <c r="V17" s="600"/>
      <c r="W17" s="600"/>
      <c r="X17" s="600"/>
      <c r="Y17" s="600"/>
      <c r="Z17" s="600"/>
      <c r="AA17" s="600"/>
      <c r="AB17" s="600"/>
    </row>
    <row r="18" spans="1:28" ht="15.75" customHeight="1" x14ac:dyDescent="0.35">
      <c r="B18" s="815"/>
      <c r="C18" s="333" t="s">
        <v>1068</v>
      </c>
      <c r="D18" s="70">
        <v>20</v>
      </c>
      <c r="E18" s="827"/>
      <c r="F18" s="61"/>
      <c r="G18" s="600"/>
      <c r="H18" s="600"/>
      <c r="I18" s="600"/>
      <c r="J18" s="600"/>
      <c r="K18" s="600"/>
      <c r="L18" s="600"/>
      <c r="M18" s="600"/>
      <c r="N18" s="601"/>
      <c r="O18" s="600"/>
      <c r="P18" s="600"/>
      <c r="Q18" s="600"/>
      <c r="R18" s="600"/>
      <c r="S18" s="600"/>
      <c r="T18" s="600"/>
      <c r="U18" s="600"/>
      <c r="V18" s="600"/>
      <c r="W18" s="600"/>
      <c r="X18" s="600"/>
      <c r="Y18" s="600"/>
      <c r="Z18" s="600"/>
      <c r="AA18" s="600"/>
      <c r="AB18" s="600"/>
    </row>
    <row r="19" spans="1:28" ht="16.5" customHeight="1" thickBot="1" x14ac:dyDescent="0.4">
      <c r="B19" s="816"/>
      <c r="C19" s="319" t="s">
        <v>38</v>
      </c>
      <c r="D19" s="311">
        <v>20</v>
      </c>
      <c r="E19" s="825"/>
      <c r="F19" s="61"/>
      <c r="G19" s="600"/>
      <c r="H19" s="600"/>
      <c r="I19" s="600"/>
      <c r="J19" s="600"/>
      <c r="K19" s="600"/>
      <c r="L19" s="600"/>
      <c r="M19" s="600"/>
      <c r="N19" s="601"/>
      <c r="O19" s="600"/>
      <c r="P19" s="600"/>
      <c r="Q19" s="600"/>
      <c r="R19" s="600"/>
      <c r="S19" s="600"/>
      <c r="T19" s="600"/>
      <c r="U19" s="600"/>
      <c r="V19" s="600"/>
      <c r="W19" s="600"/>
      <c r="X19" s="600"/>
      <c r="Y19" s="600"/>
      <c r="Z19" s="600"/>
      <c r="AA19" s="600"/>
      <c r="AB19" s="600"/>
    </row>
    <row r="20" spans="1:28" ht="24" customHeight="1" x14ac:dyDescent="0.35">
      <c r="A20" s="235">
        <v>5</v>
      </c>
      <c r="B20" s="815" t="s">
        <v>116</v>
      </c>
      <c r="C20" s="169" t="s">
        <v>0</v>
      </c>
      <c r="D20" s="80">
        <v>0</v>
      </c>
      <c r="E20" s="824"/>
      <c r="F20" s="61"/>
      <c r="G20" s="600"/>
      <c r="H20" s="600"/>
      <c r="I20" s="600"/>
      <c r="J20" s="600"/>
      <c r="K20" s="600"/>
      <c r="L20" s="600"/>
      <c r="M20" s="600"/>
      <c r="N20" s="601"/>
      <c r="O20" s="600"/>
      <c r="P20" s="600"/>
      <c r="Q20" s="600"/>
      <c r="R20" s="600"/>
      <c r="S20" s="600"/>
      <c r="T20" s="600"/>
      <c r="U20" s="600"/>
      <c r="V20" s="600"/>
      <c r="W20" s="600"/>
      <c r="X20" s="600"/>
      <c r="Y20" s="600"/>
      <c r="Z20" s="600"/>
      <c r="AA20" s="600"/>
      <c r="AB20" s="600"/>
    </row>
    <row r="21" spans="1:28" ht="39" customHeight="1" thickBot="1" x14ac:dyDescent="0.4">
      <c r="A21" s="235"/>
      <c r="B21" s="816"/>
      <c r="C21" s="314" t="s">
        <v>1</v>
      </c>
      <c r="D21" s="321">
        <v>20</v>
      </c>
      <c r="E21" s="825"/>
      <c r="F21" s="61"/>
      <c r="G21" s="600"/>
      <c r="H21" s="600"/>
      <c r="I21" s="600"/>
      <c r="J21" s="600"/>
      <c r="K21" s="600"/>
      <c r="L21" s="600"/>
      <c r="M21" s="600"/>
      <c r="N21" s="601"/>
      <c r="O21" s="600"/>
      <c r="P21" s="600"/>
      <c r="Q21" s="600"/>
      <c r="R21" s="600"/>
      <c r="S21" s="600"/>
      <c r="T21" s="600"/>
      <c r="U21" s="600"/>
      <c r="V21" s="600"/>
      <c r="W21" s="600"/>
      <c r="X21" s="600"/>
      <c r="Y21" s="600"/>
      <c r="Z21" s="600"/>
      <c r="AA21" s="600"/>
      <c r="AB21" s="600"/>
    </row>
    <row r="22" spans="1:28" ht="16.5" customHeight="1" x14ac:dyDescent="0.35">
      <c r="A22" s="235">
        <v>6</v>
      </c>
      <c r="B22" s="815" t="s">
        <v>117</v>
      </c>
      <c r="C22" s="169" t="s">
        <v>0</v>
      </c>
      <c r="D22" s="227">
        <v>0</v>
      </c>
      <c r="E22" s="824"/>
      <c r="G22" s="600"/>
      <c r="H22" s="600"/>
      <c r="I22" s="600"/>
      <c r="J22" s="600"/>
      <c r="K22" s="600"/>
      <c r="L22" s="600"/>
      <c r="M22" s="600"/>
      <c r="N22" s="601"/>
      <c r="O22" s="600"/>
      <c r="P22" s="600"/>
      <c r="Q22" s="600"/>
      <c r="R22" s="600"/>
      <c r="S22" s="600"/>
      <c r="T22" s="600"/>
      <c r="U22" s="600"/>
      <c r="V22" s="600"/>
      <c r="W22" s="600"/>
      <c r="X22" s="600"/>
      <c r="Y22" s="600"/>
      <c r="Z22" s="600"/>
      <c r="AA22" s="600"/>
      <c r="AB22" s="600"/>
    </row>
    <row r="23" spans="1:28" x14ac:dyDescent="0.35">
      <c r="A23" s="235"/>
      <c r="B23" s="815"/>
      <c r="C23" s="69" t="s">
        <v>1</v>
      </c>
      <c r="D23" s="80">
        <v>20</v>
      </c>
      <c r="E23" s="827"/>
      <c r="G23" s="600"/>
      <c r="H23" s="600"/>
      <c r="I23" s="600"/>
      <c r="J23" s="600"/>
      <c r="K23" s="600"/>
      <c r="L23" s="600"/>
      <c r="M23" s="600"/>
      <c r="N23" s="601"/>
      <c r="O23" s="600"/>
      <c r="P23" s="600"/>
      <c r="Q23" s="600"/>
      <c r="R23" s="600"/>
      <c r="S23" s="600"/>
      <c r="T23" s="600"/>
      <c r="U23" s="600"/>
      <c r="V23" s="600"/>
      <c r="W23" s="600"/>
      <c r="X23" s="600"/>
      <c r="Y23" s="600"/>
      <c r="Z23" s="600"/>
      <c r="AA23" s="600"/>
      <c r="AB23" s="600"/>
    </row>
    <row r="24" spans="1:28" ht="15" thickBot="1" x14ac:dyDescent="0.4">
      <c r="A24" s="235"/>
      <c r="B24" s="816"/>
      <c r="C24" s="334" t="s">
        <v>985</v>
      </c>
      <c r="D24" s="321">
        <v>0</v>
      </c>
      <c r="E24" s="825"/>
      <c r="G24" s="600"/>
      <c r="H24" s="600"/>
      <c r="I24" s="600"/>
      <c r="J24" s="600"/>
      <c r="K24" s="600"/>
      <c r="L24" s="600"/>
      <c r="M24" s="600"/>
      <c r="N24" s="601"/>
      <c r="O24" s="600"/>
      <c r="P24" s="600"/>
      <c r="Q24" s="600"/>
      <c r="R24" s="600"/>
      <c r="S24" s="600"/>
      <c r="T24" s="600"/>
      <c r="U24" s="600"/>
      <c r="V24" s="600"/>
      <c r="W24" s="600"/>
      <c r="X24" s="600"/>
      <c r="Y24" s="600"/>
      <c r="Z24" s="600"/>
      <c r="AA24" s="600"/>
      <c r="AB24" s="600"/>
    </row>
    <row r="25" spans="1:28" ht="16.5" customHeight="1" x14ac:dyDescent="0.35">
      <c r="A25" s="235">
        <v>7</v>
      </c>
      <c r="B25" s="815" t="s">
        <v>17</v>
      </c>
      <c r="C25" s="169" t="s">
        <v>0</v>
      </c>
      <c r="D25" s="80">
        <v>0</v>
      </c>
      <c r="E25" s="824"/>
      <c r="G25" s="600"/>
      <c r="H25" s="600"/>
      <c r="I25" s="600"/>
      <c r="J25" s="600"/>
      <c r="K25" s="600"/>
      <c r="L25" s="600"/>
      <c r="M25" s="600"/>
      <c r="N25" s="601"/>
      <c r="O25" s="600"/>
      <c r="P25" s="600"/>
      <c r="Q25" s="600"/>
      <c r="R25" s="600"/>
      <c r="S25" s="600"/>
      <c r="T25" s="600"/>
      <c r="U25" s="600"/>
      <c r="V25" s="600"/>
      <c r="W25" s="600"/>
      <c r="X25" s="600"/>
      <c r="Y25" s="600"/>
      <c r="Z25" s="600"/>
      <c r="AA25" s="600"/>
      <c r="AB25" s="600"/>
    </row>
    <row r="26" spans="1:28" ht="37.5" customHeight="1" thickBot="1" x14ac:dyDescent="0.4">
      <c r="A26" s="235"/>
      <c r="B26" s="816"/>
      <c r="C26" s="314" t="s">
        <v>1</v>
      </c>
      <c r="D26" s="321">
        <v>15</v>
      </c>
      <c r="E26" s="825"/>
      <c r="G26" s="600"/>
      <c r="H26" s="600"/>
      <c r="I26" s="600"/>
      <c r="J26" s="600"/>
      <c r="K26" s="600"/>
      <c r="L26" s="600"/>
      <c r="M26" s="600"/>
      <c r="N26" s="601"/>
      <c r="O26" s="600"/>
      <c r="P26" s="600"/>
      <c r="Q26" s="600"/>
      <c r="R26" s="600"/>
      <c r="S26" s="600"/>
      <c r="T26" s="600"/>
      <c r="U26" s="600"/>
      <c r="V26" s="600"/>
      <c r="W26" s="600"/>
      <c r="X26" s="600"/>
      <c r="Y26" s="600"/>
      <c r="Z26" s="600"/>
      <c r="AA26" s="600"/>
      <c r="AB26" s="600"/>
    </row>
    <row r="27" spans="1:28" x14ac:dyDescent="0.35">
      <c r="A27" s="235">
        <v>8</v>
      </c>
      <c r="B27" s="815" t="s">
        <v>142</v>
      </c>
      <c r="C27" s="79" t="s">
        <v>140</v>
      </c>
      <c r="D27" s="227">
        <v>0</v>
      </c>
      <c r="E27" s="824"/>
      <c r="G27" s="600"/>
      <c r="H27" s="600"/>
      <c r="I27" s="600"/>
      <c r="J27" s="600"/>
      <c r="K27" s="600"/>
      <c r="L27" s="600"/>
      <c r="M27" s="600"/>
      <c r="N27" s="601"/>
      <c r="O27" s="600"/>
      <c r="P27" s="600"/>
      <c r="Q27" s="600"/>
      <c r="R27" s="600"/>
      <c r="S27" s="600"/>
      <c r="T27" s="600"/>
      <c r="U27" s="600"/>
      <c r="V27" s="600"/>
      <c r="W27" s="600"/>
      <c r="X27" s="600"/>
      <c r="Y27" s="600"/>
      <c r="Z27" s="600"/>
      <c r="AA27" s="600"/>
      <c r="AB27" s="600"/>
    </row>
    <row r="28" spans="1:28" x14ac:dyDescent="0.35">
      <c r="A28" s="235"/>
      <c r="B28" s="815"/>
      <c r="C28" s="169" t="s">
        <v>139</v>
      </c>
      <c r="D28" s="70">
        <v>10</v>
      </c>
      <c r="E28" s="827"/>
      <c r="G28" s="600"/>
      <c r="H28" s="600"/>
      <c r="I28" s="600"/>
      <c r="J28" s="600"/>
      <c r="K28" s="600"/>
      <c r="L28" s="600"/>
      <c r="M28" s="600"/>
      <c r="N28" s="601"/>
      <c r="O28" s="600"/>
      <c r="P28" s="600"/>
      <c r="Q28" s="600"/>
      <c r="R28" s="600"/>
      <c r="S28" s="600"/>
      <c r="T28" s="600"/>
      <c r="U28" s="600"/>
      <c r="V28" s="600"/>
      <c r="W28" s="600"/>
      <c r="X28" s="600"/>
      <c r="Y28" s="600"/>
      <c r="Z28" s="600"/>
      <c r="AA28" s="600"/>
      <c r="AB28" s="600"/>
    </row>
    <row r="29" spans="1:28" x14ac:dyDescent="0.35">
      <c r="A29" s="235"/>
      <c r="B29" s="815"/>
      <c r="C29" s="69" t="s">
        <v>141</v>
      </c>
      <c r="D29" s="70">
        <v>20</v>
      </c>
      <c r="E29" s="827"/>
      <c r="G29" s="600"/>
      <c r="H29" s="600"/>
      <c r="I29" s="600"/>
      <c r="J29" s="600"/>
      <c r="K29" s="600"/>
      <c r="L29" s="600"/>
      <c r="M29" s="600"/>
      <c r="N29" s="601"/>
      <c r="O29" s="600"/>
      <c r="P29" s="600"/>
      <c r="Q29" s="600"/>
      <c r="R29" s="600"/>
      <c r="S29" s="600"/>
      <c r="T29" s="600"/>
      <c r="U29" s="600"/>
      <c r="V29" s="600"/>
      <c r="W29" s="600"/>
      <c r="X29" s="600"/>
      <c r="Y29" s="600"/>
      <c r="Z29" s="600"/>
      <c r="AA29" s="600"/>
      <c r="AB29" s="600"/>
    </row>
    <row r="30" spans="1:28" ht="15" thickBot="1" x14ac:dyDescent="0.4">
      <c r="A30" s="235"/>
      <c r="B30" s="816"/>
      <c r="C30" s="352" t="s">
        <v>38</v>
      </c>
      <c r="D30" s="395">
        <v>20</v>
      </c>
      <c r="E30" s="825"/>
      <c r="G30" s="600"/>
      <c r="H30" s="600"/>
      <c r="I30" s="600"/>
      <c r="J30" s="600"/>
      <c r="K30" s="600"/>
      <c r="L30" s="600"/>
      <c r="M30" s="600"/>
      <c r="N30" s="601"/>
      <c r="O30" s="600"/>
      <c r="P30" s="600"/>
      <c r="Q30" s="600"/>
      <c r="R30" s="600"/>
      <c r="S30" s="600"/>
      <c r="T30" s="600"/>
      <c r="U30" s="600"/>
      <c r="V30" s="600"/>
      <c r="W30" s="600"/>
      <c r="X30" s="600"/>
      <c r="Y30" s="600"/>
      <c r="Z30" s="600"/>
      <c r="AA30" s="600"/>
      <c r="AB30" s="600"/>
    </row>
    <row r="31" spans="1:28" x14ac:dyDescent="0.35">
      <c r="A31" s="235">
        <v>9</v>
      </c>
      <c r="B31" s="815" t="s">
        <v>146</v>
      </c>
      <c r="C31" s="79" t="s">
        <v>143</v>
      </c>
      <c r="D31" s="80">
        <v>0</v>
      </c>
      <c r="E31" s="824"/>
      <c r="G31" s="600"/>
      <c r="H31" s="600"/>
      <c r="I31" s="600"/>
      <c r="J31" s="600"/>
      <c r="K31" s="600"/>
      <c r="L31" s="600"/>
      <c r="M31" s="600"/>
      <c r="N31" s="601"/>
      <c r="O31" s="600"/>
      <c r="P31" s="600"/>
      <c r="Q31" s="600"/>
      <c r="R31" s="600"/>
      <c r="S31" s="600"/>
      <c r="T31" s="600"/>
      <c r="U31" s="600"/>
      <c r="V31" s="600"/>
      <c r="W31" s="600"/>
      <c r="X31" s="600"/>
      <c r="Y31" s="600"/>
      <c r="Z31" s="600"/>
      <c r="AA31" s="600"/>
      <c r="AB31" s="600"/>
    </row>
    <row r="32" spans="1:28" x14ac:dyDescent="0.35">
      <c r="A32" s="235"/>
      <c r="B32" s="815"/>
      <c r="C32" s="69" t="s">
        <v>144</v>
      </c>
      <c r="D32" s="70">
        <v>10</v>
      </c>
      <c r="E32" s="827"/>
      <c r="G32" s="600"/>
      <c r="H32" s="600"/>
      <c r="I32" s="600"/>
      <c r="J32" s="600"/>
      <c r="K32" s="600"/>
      <c r="L32" s="600"/>
      <c r="M32" s="600"/>
      <c r="N32" s="601"/>
      <c r="O32" s="600"/>
      <c r="P32" s="600"/>
      <c r="Q32" s="600"/>
      <c r="R32" s="600"/>
      <c r="S32" s="600"/>
      <c r="T32" s="600"/>
      <c r="U32" s="600"/>
      <c r="V32" s="600"/>
      <c r="W32" s="600"/>
      <c r="X32" s="600"/>
      <c r="Y32" s="600"/>
      <c r="Z32" s="600"/>
      <c r="AA32" s="600"/>
      <c r="AB32" s="600"/>
    </row>
    <row r="33" spans="1:28" x14ac:dyDescent="0.35">
      <c r="A33" s="235"/>
      <c r="B33" s="815"/>
      <c r="C33" s="69" t="s">
        <v>145</v>
      </c>
      <c r="D33" s="70">
        <v>20</v>
      </c>
      <c r="E33" s="827"/>
      <c r="G33" s="600"/>
      <c r="H33" s="600"/>
      <c r="I33" s="600"/>
      <c r="J33" s="600"/>
      <c r="K33" s="600"/>
      <c r="L33" s="600"/>
      <c r="M33" s="600"/>
      <c r="N33" s="601"/>
      <c r="O33" s="600"/>
      <c r="P33" s="600"/>
      <c r="Q33" s="600"/>
      <c r="R33" s="600"/>
      <c r="S33" s="600"/>
      <c r="T33" s="600"/>
      <c r="U33" s="600"/>
      <c r="V33" s="600"/>
      <c r="W33" s="600"/>
      <c r="X33" s="600"/>
      <c r="Y33" s="600"/>
      <c r="Z33" s="600"/>
      <c r="AA33" s="600"/>
      <c r="AB33" s="600"/>
    </row>
    <row r="34" spans="1:28" ht="15" thickBot="1" x14ac:dyDescent="0.4">
      <c r="A34" s="235"/>
      <c r="B34" s="816"/>
      <c r="C34" s="358" t="s">
        <v>38</v>
      </c>
      <c r="D34" s="367">
        <v>20</v>
      </c>
      <c r="E34" s="825"/>
      <c r="F34" s="86"/>
      <c r="G34" s="600"/>
      <c r="H34" s="600"/>
      <c r="I34" s="600"/>
      <c r="J34" s="600"/>
      <c r="K34" s="600"/>
      <c r="L34" s="600"/>
      <c r="M34" s="600"/>
      <c r="N34" s="601"/>
      <c r="O34" s="600"/>
      <c r="P34" s="600"/>
      <c r="Q34" s="600"/>
      <c r="R34" s="600"/>
      <c r="S34" s="600"/>
      <c r="T34" s="600"/>
      <c r="U34" s="600"/>
      <c r="V34" s="600"/>
      <c r="W34" s="600"/>
      <c r="X34" s="600"/>
      <c r="Y34" s="600"/>
      <c r="Z34" s="600"/>
      <c r="AA34" s="600"/>
      <c r="AB34" s="600"/>
    </row>
    <row r="35" spans="1:28" ht="15" thickBot="1" x14ac:dyDescent="0.4">
      <c r="D35" s="74" t="s">
        <v>108</v>
      </c>
      <c r="E35" s="595">
        <f>SUM(E6:E34)</f>
        <v>0</v>
      </c>
      <c r="F35" s="86"/>
      <c r="G35" s="600"/>
      <c r="H35" s="600"/>
      <c r="I35" s="600"/>
      <c r="J35" s="600"/>
      <c r="K35" s="600"/>
      <c r="L35" s="600"/>
      <c r="M35" s="600"/>
      <c r="N35" s="601"/>
      <c r="O35" s="600"/>
      <c r="P35" s="600"/>
      <c r="Q35" s="600"/>
      <c r="R35" s="600"/>
      <c r="S35" s="600"/>
      <c r="T35" s="600"/>
      <c r="U35" s="600"/>
      <c r="V35" s="600"/>
      <c r="W35" s="600"/>
      <c r="X35" s="600"/>
      <c r="Y35" s="600"/>
      <c r="Z35" s="600"/>
      <c r="AA35" s="600"/>
      <c r="AB35" s="600"/>
    </row>
    <row r="36" spans="1:28" ht="74.25" customHeight="1" x14ac:dyDescent="0.35">
      <c r="F36" s="86"/>
      <c r="G36" s="600"/>
      <c r="H36" s="600"/>
      <c r="I36" s="600"/>
      <c r="J36" s="600"/>
      <c r="K36" s="600"/>
      <c r="L36" s="600"/>
      <c r="M36" s="600"/>
      <c r="N36" s="601"/>
      <c r="O36" s="600"/>
      <c r="P36" s="600"/>
      <c r="Q36" s="600"/>
      <c r="R36" s="600"/>
      <c r="S36" s="600"/>
      <c r="T36" s="600"/>
      <c r="U36" s="600"/>
      <c r="V36" s="600"/>
      <c r="W36" s="600"/>
      <c r="X36" s="600"/>
      <c r="Y36" s="600"/>
      <c r="Z36" s="600"/>
      <c r="AA36" s="600"/>
      <c r="AB36" s="600"/>
    </row>
    <row r="37" spans="1:28" x14ac:dyDescent="0.35">
      <c r="A37" s="602"/>
      <c r="B37" s="600"/>
      <c r="C37" s="605"/>
      <c r="D37" s="605"/>
      <c r="E37" s="600"/>
      <c r="F37" s="600"/>
      <c r="G37" s="600"/>
      <c r="H37" s="600"/>
      <c r="I37" s="600"/>
      <c r="J37" s="600"/>
      <c r="K37" s="600"/>
      <c r="L37" s="600"/>
      <c r="M37" s="600"/>
      <c r="N37" s="601"/>
      <c r="O37" s="600"/>
      <c r="P37" s="600"/>
      <c r="Q37" s="600"/>
      <c r="R37" s="600"/>
      <c r="S37" s="600"/>
      <c r="T37" s="600"/>
      <c r="U37" s="600"/>
      <c r="V37" s="600"/>
      <c r="W37" s="600"/>
      <c r="X37" s="600"/>
      <c r="Y37" s="600"/>
      <c r="Z37" s="600"/>
      <c r="AA37" s="600"/>
      <c r="AB37" s="600"/>
    </row>
    <row r="38" spans="1:28" x14ac:dyDescent="0.35">
      <c r="A38" s="602"/>
      <c r="B38" s="600"/>
      <c r="C38" s="605"/>
      <c r="D38" s="605"/>
      <c r="E38" s="600"/>
      <c r="F38" s="600"/>
      <c r="G38" s="600"/>
      <c r="H38" s="600"/>
      <c r="I38" s="600"/>
      <c r="J38" s="600"/>
      <c r="K38" s="600"/>
      <c r="L38" s="600"/>
      <c r="M38" s="600"/>
      <c r="N38" s="601"/>
      <c r="O38" s="600"/>
      <c r="P38" s="600"/>
      <c r="Q38" s="600"/>
      <c r="R38" s="600"/>
      <c r="S38" s="600"/>
      <c r="T38" s="600"/>
      <c r="U38" s="600"/>
      <c r="V38" s="600"/>
      <c r="W38" s="600"/>
      <c r="X38" s="600"/>
      <c r="Y38" s="600"/>
      <c r="Z38" s="600"/>
      <c r="AA38" s="600"/>
      <c r="AB38" s="600"/>
    </row>
    <row r="39" spans="1:28" x14ac:dyDescent="0.35">
      <c r="A39" s="602"/>
      <c r="B39" s="600"/>
      <c r="C39" s="605"/>
      <c r="D39" s="605"/>
      <c r="E39" s="600"/>
      <c r="F39" s="600"/>
      <c r="G39" s="600"/>
      <c r="H39" s="600"/>
      <c r="I39" s="600"/>
      <c r="J39" s="600"/>
      <c r="K39" s="600"/>
      <c r="L39" s="600"/>
      <c r="M39" s="600"/>
      <c r="N39" s="601"/>
      <c r="O39" s="600"/>
      <c r="P39" s="600"/>
      <c r="Q39" s="600"/>
      <c r="R39" s="600"/>
      <c r="S39" s="600"/>
      <c r="T39" s="600"/>
      <c r="U39" s="600"/>
      <c r="V39" s="600"/>
      <c r="W39" s="600"/>
      <c r="X39" s="600"/>
      <c r="Y39" s="600"/>
      <c r="Z39" s="600"/>
      <c r="AA39" s="600"/>
      <c r="AB39" s="600"/>
    </row>
    <row r="40" spans="1:28" x14ac:dyDescent="0.35">
      <c r="A40" s="602"/>
      <c r="B40" s="600"/>
      <c r="C40" s="605"/>
      <c r="D40" s="605"/>
      <c r="E40" s="600"/>
      <c r="F40" s="600"/>
      <c r="G40" s="600"/>
      <c r="H40" s="600"/>
      <c r="I40" s="600"/>
      <c r="J40" s="600"/>
      <c r="K40" s="600"/>
      <c r="L40" s="600"/>
      <c r="M40" s="600"/>
      <c r="N40" s="601"/>
      <c r="O40" s="600"/>
      <c r="P40" s="600"/>
      <c r="Q40" s="600"/>
      <c r="R40" s="600"/>
      <c r="S40" s="600"/>
      <c r="T40" s="600"/>
      <c r="U40" s="600"/>
      <c r="V40" s="600"/>
      <c r="W40" s="600"/>
      <c r="X40" s="600"/>
      <c r="Y40" s="600"/>
      <c r="Z40" s="600"/>
      <c r="AA40" s="600"/>
      <c r="AB40" s="600"/>
    </row>
    <row r="41" spans="1:28" x14ac:dyDescent="0.35">
      <c r="A41" s="602"/>
      <c r="B41" s="600"/>
      <c r="C41" s="605"/>
      <c r="D41" s="605"/>
      <c r="E41" s="600"/>
      <c r="F41" s="600"/>
      <c r="G41" s="600"/>
      <c r="H41" s="600"/>
      <c r="I41" s="600"/>
      <c r="J41" s="600"/>
      <c r="K41" s="600"/>
      <c r="L41" s="600"/>
      <c r="M41" s="600"/>
      <c r="N41" s="601"/>
      <c r="O41" s="600"/>
      <c r="P41" s="600"/>
      <c r="Q41" s="600"/>
      <c r="R41" s="600"/>
      <c r="S41" s="600"/>
      <c r="T41" s="600"/>
      <c r="U41" s="600"/>
      <c r="V41" s="600"/>
      <c r="W41" s="600"/>
      <c r="X41" s="600"/>
      <c r="Y41" s="600"/>
      <c r="Z41" s="600"/>
      <c r="AA41" s="600"/>
      <c r="AB41" s="600"/>
    </row>
    <row r="42" spans="1:28" x14ac:dyDescent="0.35">
      <c r="A42" s="602"/>
      <c r="B42" s="600"/>
      <c r="C42" s="605"/>
      <c r="D42" s="605"/>
      <c r="E42" s="600"/>
      <c r="F42" s="600"/>
      <c r="G42" s="600"/>
      <c r="H42" s="600"/>
      <c r="I42" s="600"/>
      <c r="J42" s="600"/>
      <c r="K42" s="600"/>
      <c r="L42" s="600"/>
      <c r="M42" s="600"/>
      <c r="N42" s="601"/>
      <c r="O42" s="600"/>
      <c r="P42" s="600"/>
      <c r="Q42" s="600"/>
      <c r="R42" s="600"/>
      <c r="S42" s="600"/>
      <c r="T42" s="600"/>
      <c r="U42" s="600"/>
      <c r="V42" s="600"/>
      <c r="W42" s="600"/>
      <c r="X42" s="600"/>
      <c r="Y42" s="600"/>
      <c r="Z42" s="600"/>
      <c r="AA42" s="600"/>
      <c r="AB42" s="600"/>
    </row>
    <row r="43" spans="1:28" x14ac:dyDescent="0.35">
      <c r="A43" s="602"/>
      <c r="B43" s="600"/>
      <c r="C43" s="605"/>
      <c r="D43" s="605"/>
      <c r="E43" s="600"/>
      <c r="F43" s="600"/>
      <c r="G43" s="600"/>
      <c r="H43" s="600"/>
      <c r="I43" s="600"/>
      <c r="J43" s="600"/>
      <c r="K43" s="600"/>
      <c r="L43" s="600"/>
      <c r="M43" s="600"/>
      <c r="N43" s="601"/>
      <c r="O43" s="600"/>
      <c r="P43" s="600"/>
      <c r="Q43" s="600"/>
      <c r="R43" s="600"/>
      <c r="S43" s="600"/>
      <c r="T43" s="600"/>
      <c r="U43" s="600"/>
      <c r="V43" s="600"/>
      <c r="W43" s="600"/>
      <c r="X43" s="600"/>
      <c r="Y43" s="600"/>
      <c r="Z43" s="600"/>
      <c r="AA43" s="600"/>
      <c r="AB43" s="600"/>
    </row>
    <row r="44" spans="1:28" x14ac:dyDescent="0.35">
      <c r="A44" s="602"/>
      <c r="B44" s="600"/>
      <c r="C44" s="605"/>
      <c r="D44" s="605"/>
      <c r="E44" s="600"/>
      <c r="F44" s="600"/>
      <c r="G44" s="600"/>
      <c r="H44" s="600"/>
      <c r="I44" s="600"/>
      <c r="J44" s="600"/>
      <c r="K44" s="600"/>
      <c r="L44" s="600"/>
      <c r="M44" s="600"/>
      <c r="N44" s="601"/>
      <c r="O44" s="600"/>
      <c r="P44" s="600"/>
      <c r="Q44" s="600"/>
      <c r="R44" s="600"/>
      <c r="S44" s="600"/>
      <c r="T44" s="600"/>
      <c r="U44" s="600"/>
      <c r="V44" s="600"/>
      <c r="W44" s="600"/>
      <c r="X44" s="600"/>
      <c r="Y44" s="600"/>
      <c r="Z44" s="600"/>
      <c r="AA44" s="600"/>
      <c r="AB44" s="600"/>
    </row>
    <row r="45" spans="1:28" x14ac:dyDescent="0.35">
      <c r="A45" s="602"/>
      <c r="B45" s="600"/>
      <c r="C45" s="605"/>
      <c r="D45" s="605"/>
      <c r="E45" s="600"/>
      <c r="F45" s="600"/>
      <c r="G45" s="600"/>
      <c r="H45" s="600"/>
      <c r="I45" s="600"/>
      <c r="J45" s="600"/>
      <c r="K45" s="600"/>
      <c r="L45" s="600"/>
      <c r="M45" s="600"/>
      <c r="N45" s="601"/>
      <c r="O45" s="600"/>
      <c r="P45" s="600"/>
      <c r="Q45" s="600"/>
      <c r="R45" s="600"/>
      <c r="S45" s="600"/>
      <c r="T45" s="600"/>
      <c r="U45" s="600"/>
      <c r="V45" s="600"/>
      <c r="W45" s="600"/>
      <c r="X45" s="600"/>
      <c r="Y45" s="600"/>
      <c r="Z45" s="600"/>
      <c r="AA45" s="600"/>
      <c r="AB45" s="600"/>
    </row>
    <row r="46" spans="1:28" x14ac:dyDescent="0.35">
      <c r="A46" s="602"/>
      <c r="B46" s="600"/>
      <c r="C46" s="605"/>
      <c r="D46" s="605"/>
      <c r="E46" s="600"/>
      <c r="F46" s="600"/>
      <c r="G46" s="600"/>
      <c r="H46" s="600"/>
      <c r="I46" s="600"/>
      <c r="J46" s="600"/>
      <c r="K46" s="600"/>
      <c r="L46" s="600"/>
      <c r="M46" s="600"/>
      <c r="N46" s="601"/>
      <c r="O46" s="600"/>
      <c r="P46" s="600"/>
      <c r="Q46" s="600"/>
      <c r="R46" s="600"/>
      <c r="S46" s="600"/>
      <c r="T46" s="600"/>
      <c r="U46" s="600"/>
      <c r="V46" s="600"/>
      <c r="W46" s="600"/>
      <c r="X46" s="600"/>
      <c r="Y46" s="600"/>
      <c r="Z46" s="600"/>
      <c r="AA46" s="600"/>
      <c r="AB46" s="600"/>
    </row>
    <row r="47" spans="1:28" x14ac:dyDescent="0.35">
      <c r="A47" s="602"/>
      <c r="B47" s="600"/>
      <c r="C47" s="605"/>
      <c r="D47" s="605"/>
      <c r="E47" s="600"/>
      <c r="F47" s="600"/>
      <c r="G47" s="600"/>
      <c r="H47" s="600"/>
      <c r="I47" s="600"/>
      <c r="J47" s="600"/>
      <c r="K47" s="600"/>
      <c r="L47" s="600"/>
      <c r="M47" s="600"/>
      <c r="N47" s="601"/>
      <c r="O47" s="600"/>
      <c r="P47" s="600"/>
      <c r="Q47" s="600"/>
      <c r="R47" s="600"/>
      <c r="S47" s="600"/>
      <c r="T47" s="600"/>
      <c r="U47" s="600"/>
      <c r="V47" s="600"/>
      <c r="W47" s="600"/>
      <c r="X47" s="600"/>
      <c r="Y47" s="600"/>
      <c r="Z47" s="600"/>
      <c r="AA47" s="600"/>
      <c r="AB47" s="600"/>
    </row>
    <row r="48" spans="1:28" x14ac:dyDescent="0.35">
      <c r="A48" s="602"/>
      <c r="B48" s="600"/>
      <c r="C48" s="605"/>
      <c r="D48" s="605"/>
      <c r="E48" s="600"/>
      <c r="F48" s="600"/>
      <c r="G48" s="600"/>
      <c r="H48" s="600"/>
      <c r="I48" s="600"/>
      <c r="J48" s="600"/>
      <c r="K48" s="600"/>
      <c r="L48" s="600"/>
      <c r="M48" s="600"/>
      <c r="N48" s="601"/>
      <c r="O48" s="600"/>
      <c r="P48" s="600"/>
      <c r="Q48" s="600"/>
      <c r="R48" s="600"/>
      <c r="S48" s="600"/>
      <c r="T48" s="600"/>
      <c r="U48" s="600"/>
      <c r="V48" s="600"/>
      <c r="W48" s="600"/>
      <c r="X48" s="600"/>
      <c r="Y48" s="600"/>
      <c r="Z48" s="600"/>
      <c r="AA48" s="600"/>
      <c r="AB48" s="600"/>
    </row>
    <row r="49" spans="1:28" x14ac:dyDescent="0.35">
      <c r="A49" s="602"/>
      <c r="B49" s="600"/>
      <c r="C49" s="605"/>
      <c r="D49" s="605"/>
      <c r="E49" s="600"/>
      <c r="F49" s="600"/>
      <c r="G49" s="600"/>
      <c r="H49" s="600"/>
      <c r="I49" s="600"/>
      <c r="J49" s="600"/>
      <c r="K49" s="600"/>
      <c r="L49" s="600"/>
      <c r="M49" s="600"/>
      <c r="N49" s="601"/>
      <c r="O49" s="600"/>
      <c r="P49" s="600"/>
      <c r="Q49" s="600"/>
      <c r="R49" s="600"/>
      <c r="S49" s="600"/>
      <c r="T49" s="600"/>
      <c r="U49" s="600"/>
      <c r="V49" s="600"/>
      <c r="W49" s="600"/>
      <c r="X49" s="600"/>
      <c r="Y49" s="600"/>
      <c r="Z49" s="600"/>
      <c r="AA49" s="600"/>
      <c r="AB49" s="600"/>
    </row>
    <row r="50" spans="1:28" x14ac:dyDescent="0.35">
      <c r="A50" s="602"/>
      <c r="B50" s="600"/>
      <c r="C50" s="605"/>
      <c r="D50" s="605"/>
      <c r="E50" s="600"/>
      <c r="F50" s="600"/>
      <c r="G50" s="600"/>
      <c r="H50" s="600"/>
      <c r="I50" s="600"/>
      <c r="J50" s="600"/>
      <c r="K50" s="600"/>
      <c r="L50" s="600"/>
      <c r="M50" s="600"/>
      <c r="N50" s="601"/>
      <c r="O50" s="600"/>
      <c r="P50" s="600"/>
      <c r="Q50" s="600"/>
      <c r="R50" s="600"/>
      <c r="S50" s="600"/>
      <c r="T50" s="600"/>
      <c r="U50" s="600"/>
      <c r="V50" s="600"/>
      <c r="W50" s="600"/>
      <c r="X50" s="600"/>
      <c r="Y50" s="600"/>
      <c r="Z50" s="600"/>
      <c r="AA50" s="600"/>
      <c r="AB50" s="600"/>
    </row>
    <row r="51" spans="1:28" x14ac:dyDescent="0.35">
      <c r="A51" s="602"/>
      <c r="B51" s="600"/>
      <c r="C51" s="605"/>
      <c r="D51" s="605"/>
      <c r="E51" s="600"/>
      <c r="F51" s="600"/>
      <c r="G51" s="600"/>
      <c r="H51" s="600"/>
      <c r="I51" s="600"/>
      <c r="J51" s="600"/>
      <c r="K51" s="600"/>
      <c r="L51" s="600"/>
      <c r="M51" s="600"/>
      <c r="N51" s="600"/>
      <c r="O51" s="600"/>
      <c r="P51" s="600"/>
      <c r="Q51" s="600"/>
      <c r="R51" s="600"/>
      <c r="S51" s="600"/>
      <c r="T51" s="600"/>
      <c r="U51" s="600"/>
      <c r="V51" s="600"/>
      <c r="W51" s="600"/>
      <c r="X51" s="600"/>
      <c r="Y51" s="600"/>
      <c r="Z51" s="600"/>
      <c r="AA51" s="600"/>
      <c r="AB51" s="600"/>
    </row>
    <row r="52" spans="1:28" x14ac:dyDescent="0.35">
      <c r="A52" s="602"/>
      <c r="B52" s="600"/>
      <c r="C52" s="605"/>
      <c r="D52" s="605"/>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row>
    <row r="53" spans="1:28" x14ac:dyDescent="0.35">
      <c r="A53" s="602"/>
      <c r="B53" s="600"/>
      <c r="C53" s="605"/>
      <c r="D53" s="605"/>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row>
    <row r="54" spans="1:28" x14ac:dyDescent="0.35">
      <c r="A54" s="602"/>
      <c r="B54" s="600"/>
      <c r="C54" s="605"/>
      <c r="D54" s="60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row>
    <row r="55" spans="1:28" x14ac:dyDescent="0.35">
      <c r="A55" s="602"/>
      <c r="B55" s="600"/>
      <c r="C55" s="605"/>
      <c r="D55" s="605"/>
      <c r="E55" s="600"/>
      <c r="F55" s="600"/>
      <c r="G55" s="600"/>
      <c r="H55" s="600"/>
      <c r="I55" s="600"/>
      <c r="J55" s="600"/>
      <c r="K55" s="600"/>
      <c r="L55" s="600"/>
      <c r="M55" s="600"/>
      <c r="N55" s="600"/>
      <c r="O55" s="600"/>
      <c r="P55" s="600"/>
      <c r="Q55" s="600"/>
      <c r="R55" s="600"/>
      <c r="S55" s="600"/>
      <c r="T55" s="600"/>
      <c r="U55" s="600"/>
      <c r="V55" s="600"/>
      <c r="W55" s="600"/>
      <c r="X55" s="600"/>
      <c r="Y55" s="600"/>
      <c r="Z55" s="600"/>
      <c r="AA55" s="600"/>
      <c r="AB55" s="600"/>
    </row>
    <row r="56" spans="1:28" x14ac:dyDescent="0.35">
      <c r="A56" s="602"/>
      <c r="B56" s="600"/>
      <c r="C56" s="605"/>
      <c r="D56" s="605"/>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row>
    <row r="57" spans="1:28" x14ac:dyDescent="0.35">
      <c r="A57" s="602"/>
      <c r="B57" s="600"/>
      <c r="C57" s="605"/>
      <c r="D57" s="605"/>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row>
    <row r="58" spans="1:28" x14ac:dyDescent="0.35">
      <c r="A58" s="602"/>
      <c r="B58" s="600"/>
      <c r="C58" s="605"/>
      <c r="D58" s="605"/>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row>
    <row r="59" spans="1:28" x14ac:dyDescent="0.35">
      <c r="A59" s="602"/>
      <c r="B59" s="600"/>
      <c r="C59" s="605"/>
      <c r="D59" s="605"/>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row>
    <row r="60" spans="1:28" x14ac:dyDescent="0.35">
      <c r="A60" s="602"/>
      <c r="B60" s="600"/>
      <c r="C60" s="605"/>
      <c r="D60" s="605"/>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row>
    <row r="61" spans="1:28" x14ac:dyDescent="0.35">
      <c r="A61" s="602"/>
      <c r="B61" s="600"/>
      <c r="C61" s="605"/>
      <c r="D61" s="605"/>
      <c r="E61" s="600"/>
      <c r="F61" s="600"/>
      <c r="G61" s="600"/>
      <c r="H61" s="600"/>
      <c r="I61" s="600"/>
      <c r="J61" s="600"/>
      <c r="K61" s="600"/>
      <c r="L61" s="600"/>
      <c r="M61" s="600"/>
      <c r="N61" s="600"/>
      <c r="O61" s="600"/>
      <c r="P61" s="600"/>
      <c r="Q61" s="600"/>
      <c r="R61" s="600"/>
      <c r="S61" s="600"/>
      <c r="T61" s="600"/>
      <c r="U61" s="600"/>
      <c r="V61" s="600"/>
      <c r="W61" s="600"/>
      <c r="X61" s="600"/>
      <c r="Y61" s="600"/>
      <c r="Z61" s="600"/>
      <c r="AA61" s="600"/>
      <c r="AB61" s="600"/>
    </row>
    <row r="62" spans="1:28" x14ac:dyDescent="0.35">
      <c r="A62" s="602"/>
      <c r="B62" s="600"/>
      <c r="C62" s="605"/>
      <c r="D62" s="605"/>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row>
    <row r="63" spans="1:28" x14ac:dyDescent="0.35">
      <c r="A63" s="602"/>
      <c r="B63" s="600"/>
      <c r="C63" s="605"/>
      <c r="D63" s="605"/>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row>
    <row r="64" spans="1:28" x14ac:dyDescent="0.35">
      <c r="A64" s="602"/>
      <c r="B64" s="600"/>
      <c r="C64" s="605"/>
      <c r="D64" s="605"/>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row>
    <row r="65" spans="1:28" x14ac:dyDescent="0.35">
      <c r="A65" s="602"/>
      <c r="B65" s="600"/>
      <c r="C65" s="605"/>
      <c r="D65" s="605"/>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row>
    <row r="66" spans="1:28" x14ac:dyDescent="0.35">
      <c r="A66" s="602"/>
      <c r="B66" s="600"/>
      <c r="C66" s="605"/>
      <c r="D66" s="605"/>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row>
    <row r="67" spans="1:28" x14ac:dyDescent="0.35">
      <c r="A67" s="602"/>
      <c r="B67" s="600"/>
      <c r="C67" s="605"/>
      <c r="D67" s="605"/>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row>
    <row r="68" spans="1:28" x14ac:dyDescent="0.35">
      <c r="A68" s="602"/>
      <c r="B68" s="600"/>
      <c r="C68" s="605"/>
      <c r="D68" s="605"/>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row>
    <row r="69" spans="1:28" x14ac:dyDescent="0.35">
      <c r="A69" s="602"/>
      <c r="B69" s="600"/>
      <c r="C69" s="605"/>
      <c r="D69" s="605"/>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row>
    <row r="70" spans="1:28" x14ac:dyDescent="0.35">
      <c r="A70" s="602"/>
      <c r="B70" s="600"/>
      <c r="C70" s="605"/>
      <c r="D70" s="605"/>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row>
    <row r="71" spans="1:28" x14ac:dyDescent="0.35">
      <c r="A71" s="602"/>
      <c r="B71" s="600"/>
      <c r="C71" s="605"/>
      <c r="D71" s="605"/>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600"/>
    </row>
    <row r="72" spans="1:28" x14ac:dyDescent="0.35">
      <c r="A72" s="602"/>
      <c r="B72" s="600"/>
      <c r="C72" s="605"/>
      <c r="D72" s="605"/>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600"/>
    </row>
    <row r="73" spans="1:28" x14ac:dyDescent="0.35">
      <c r="A73" s="602"/>
      <c r="B73" s="600"/>
      <c r="C73" s="605"/>
      <c r="D73" s="605"/>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00"/>
    </row>
    <row r="74" spans="1:28" x14ac:dyDescent="0.35">
      <c r="A74" s="602"/>
      <c r="B74" s="600"/>
      <c r="C74" s="605"/>
      <c r="D74" s="605"/>
      <c r="E74" s="600"/>
      <c r="F74" s="600"/>
      <c r="G74" s="600"/>
      <c r="H74" s="600"/>
      <c r="I74" s="600"/>
      <c r="J74" s="600"/>
      <c r="K74" s="600"/>
      <c r="L74" s="600"/>
      <c r="M74" s="600"/>
      <c r="N74" s="600"/>
      <c r="O74" s="600"/>
      <c r="P74" s="600"/>
      <c r="Q74" s="600"/>
      <c r="R74" s="600"/>
      <c r="S74" s="600"/>
      <c r="T74" s="600"/>
      <c r="U74" s="600"/>
      <c r="V74" s="600"/>
      <c r="W74" s="600"/>
      <c r="X74" s="600"/>
      <c r="Y74" s="600"/>
      <c r="Z74" s="600"/>
      <c r="AA74" s="600"/>
      <c r="AB74" s="600"/>
    </row>
    <row r="75" spans="1:28" x14ac:dyDescent="0.35">
      <c r="A75" s="602"/>
      <c r="B75" s="600"/>
      <c r="C75" s="605"/>
      <c r="D75" s="605"/>
      <c r="E75" s="600"/>
      <c r="F75" s="600"/>
      <c r="G75" s="600"/>
      <c r="H75" s="600"/>
      <c r="I75" s="600"/>
      <c r="J75" s="600"/>
      <c r="K75" s="600"/>
      <c r="L75" s="600"/>
      <c r="M75" s="600"/>
      <c r="N75" s="600"/>
      <c r="O75" s="600"/>
      <c r="P75" s="600"/>
      <c r="Q75" s="600"/>
      <c r="R75" s="600"/>
      <c r="S75" s="600"/>
      <c r="T75" s="600"/>
      <c r="U75" s="600"/>
      <c r="V75" s="600"/>
      <c r="W75" s="600"/>
      <c r="X75" s="600"/>
      <c r="Y75" s="600"/>
      <c r="Z75" s="600"/>
      <c r="AA75" s="600"/>
      <c r="AB75" s="600"/>
    </row>
    <row r="76" spans="1:28" x14ac:dyDescent="0.35">
      <c r="A76" s="602"/>
      <c r="B76" s="600"/>
      <c r="C76" s="605"/>
      <c r="D76" s="605"/>
      <c r="E76" s="600"/>
      <c r="F76" s="600"/>
      <c r="G76" s="600"/>
      <c r="H76" s="600"/>
      <c r="I76" s="600"/>
      <c r="J76" s="600"/>
      <c r="K76" s="600"/>
      <c r="L76" s="600"/>
      <c r="M76" s="600"/>
      <c r="N76" s="600"/>
      <c r="O76" s="600"/>
      <c r="P76" s="600"/>
      <c r="Q76" s="600"/>
      <c r="R76" s="600"/>
      <c r="S76" s="600"/>
      <c r="T76" s="600"/>
      <c r="U76" s="600"/>
      <c r="V76" s="600"/>
      <c r="W76" s="600"/>
      <c r="X76" s="600"/>
      <c r="Y76" s="600"/>
      <c r="Z76" s="600"/>
      <c r="AA76" s="600"/>
      <c r="AB76" s="600"/>
    </row>
    <row r="77" spans="1:28" x14ac:dyDescent="0.35">
      <c r="A77" s="602"/>
      <c r="B77" s="600"/>
      <c r="C77" s="605"/>
      <c r="D77" s="605"/>
      <c r="E77" s="600"/>
      <c r="F77" s="600"/>
      <c r="G77" s="600"/>
      <c r="H77" s="600"/>
      <c r="I77" s="600"/>
      <c r="J77" s="600"/>
      <c r="K77" s="600"/>
      <c r="L77" s="600"/>
      <c r="M77" s="600"/>
      <c r="N77" s="600"/>
      <c r="O77" s="600"/>
      <c r="P77" s="600"/>
      <c r="Q77" s="600"/>
      <c r="R77" s="600"/>
      <c r="S77" s="600"/>
      <c r="T77" s="600"/>
      <c r="U77" s="600"/>
      <c r="V77" s="600"/>
      <c r="W77" s="600"/>
      <c r="X77" s="600"/>
      <c r="Y77" s="600"/>
      <c r="Z77" s="600"/>
      <c r="AA77" s="600"/>
      <c r="AB77" s="600"/>
    </row>
    <row r="78" spans="1:28" x14ac:dyDescent="0.35">
      <c r="A78" s="602"/>
      <c r="B78" s="600"/>
      <c r="C78" s="605"/>
      <c r="D78" s="605"/>
      <c r="E78" s="600"/>
      <c r="F78" s="600"/>
      <c r="G78" s="600"/>
      <c r="H78" s="600"/>
      <c r="I78" s="600"/>
      <c r="J78" s="600"/>
      <c r="K78" s="600"/>
      <c r="L78" s="600"/>
      <c r="M78" s="600"/>
      <c r="N78" s="600"/>
      <c r="O78" s="600"/>
      <c r="P78" s="600"/>
      <c r="Q78" s="600"/>
      <c r="R78" s="600"/>
      <c r="S78" s="600"/>
      <c r="T78" s="600"/>
      <c r="U78" s="600"/>
      <c r="V78" s="600"/>
      <c r="W78" s="600"/>
      <c r="X78" s="600"/>
      <c r="Y78" s="600"/>
      <c r="Z78" s="600"/>
      <c r="AA78" s="600"/>
      <c r="AB78" s="600"/>
    </row>
    <row r="79" spans="1:28" x14ac:dyDescent="0.35">
      <c r="A79" s="602"/>
      <c r="B79" s="600"/>
      <c r="C79" s="605"/>
      <c r="D79" s="605"/>
      <c r="E79" s="600"/>
      <c r="F79" s="600"/>
      <c r="G79" s="600"/>
      <c r="H79" s="600"/>
      <c r="I79" s="600"/>
      <c r="J79" s="600"/>
      <c r="K79" s="600"/>
      <c r="L79" s="600"/>
      <c r="M79" s="600"/>
      <c r="N79" s="600"/>
      <c r="O79" s="600"/>
      <c r="P79" s="600"/>
      <c r="Q79" s="600"/>
      <c r="R79" s="600"/>
      <c r="S79" s="600"/>
      <c r="T79" s="600"/>
      <c r="U79" s="600"/>
      <c r="V79" s="600"/>
      <c r="W79" s="600"/>
      <c r="X79" s="600"/>
      <c r="Y79" s="600"/>
      <c r="Z79" s="600"/>
      <c r="AA79" s="600"/>
      <c r="AB79" s="600"/>
    </row>
    <row r="80" spans="1:28" x14ac:dyDescent="0.35">
      <c r="A80" s="602"/>
      <c r="B80" s="600"/>
      <c r="C80" s="605"/>
      <c r="D80" s="605"/>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row>
    <row r="81" spans="1:28" x14ac:dyDescent="0.35">
      <c r="A81" s="602"/>
      <c r="B81" s="600"/>
      <c r="C81" s="605"/>
      <c r="D81" s="605"/>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row>
    <row r="82" spans="1:28" x14ac:dyDescent="0.35">
      <c r="A82" s="602"/>
      <c r="B82" s="600"/>
      <c r="C82" s="605"/>
      <c r="D82" s="605"/>
      <c r="E82" s="600"/>
      <c r="F82" s="600"/>
      <c r="G82" s="600"/>
      <c r="H82" s="600"/>
      <c r="I82" s="600"/>
      <c r="J82" s="600"/>
      <c r="K82" s="600"/>
      <c r="L82" s="600"/>
      <c r="M82" s="600"/>
      <c r="N82" s="600"/>
      <c r="O82" s="600"/>
      <c r="P82" s="600"/>
      <c r="Q82" s="600"/>
      <c r="R82" s="600"/>
      <c r="S82" s="600"/>
      <c r="T82" s="600"/>
      <c r="U82" s="600"/>
      <c r="V82" s="600"/>
      <c r="W82" s="600"/>
      <c r="X82" s="600"/>
      <c r="Y82" s="600"/>
      <c r="Z82" s="600"/>
      <c r="AA82" s="600"/>
      <c r="AB82" s="600"/>
    </row>
    <row r="83" spans="1:28" x14ac:dyDescent="0.35">
      <c r="A83" s="602"/>
      <c r="B83" s="600"/>
      <c r="C83" s="605"/>
      <c r="D83" s="605"/>
      <c r="E83" s="600"/>
      <c r="F83" s="600"/>
      <c r="G83" s="600"/>
      <c r="H83" s="600"/>
      <c r="I83" s="600"/>
      <c r="J83" s="600"/>
      <c r="K83" s="600"/>
      <c r="L83" s="600"/>
      <c r="M83" s="600"/>
      <c r="N83" s="600"/>
      <c r="O83" s="600"/>
      <c r="P83" s="600"/>
      <c r="Q83" s="600"/>
      <c r="R83" s="600"/>
      <c r="S83" s="600"/>
      <c r="T83" s="600"/>
      <c r="U83" s="600"/>
      <c r="V83" s="600"/>
      <c r="W83" s="600"/>
      <c r="X83" s="600"/>
      <c r="Y83" s="600"/>
      <c r="Z83" s="600"/>
      <c r="AA83" s="600"/>
      <c r="AB83" s="600"/>
    </row>
    <row r="84" spans="1:28" x14ac:dyDescent="0.35">
      <c r="A84" s="602"/>
      <c r="B84" s="600"/>
      <c r="C84" s="605"/>
      <c r="D84" s="605"/>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row>
    <row r="85" spans="1:28" x14ac:dyDescent="0.35">
      <c r="A85" s="602"/>
      <c r="B85" s="600"/>
      <c r="C85" s="605"/>
      <c r="D85" s="605"/>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row>
    <row r="86" spans="1:28" x14ac:dyDescent="0.35">
      <c r="A86" s="602"/>
      <c r="B86" s="600"/>
      <c r="C86" s="605"/>
      <c r="D86" s="605"/>
      <c r="E86" s="600"/>
      <c r="F86" s="600"/>
      <c r="G86" s="600"/>
      <c r="H86" s="600"/>
      <c r="I86" s="600"/>
      <c r="J86" s="600"/>
      <c r="K86" s="600"/>
      <c r="L86" s="600"/>
      <c r="M86" s="600"/>
      <c r="N86" s="600"/>
      <c r="O86" s="600"/>
      <c r="P86" s="600"/>
      <c r="Q86" s="600"/>
      <c r="R86" s="600"/>
      <c r="S86" s="600"/>
      <c r="T86" s="600"/>
      <c r="U86" s="600"/>
      <c r="V86" s="600"/>
      <c r="W86" s="600"/>
      <c r="X86" s="600"/>
      <c r="Y86" s="600"/>
      <c r="Z86" s="600"/>
      <c r="AA86" s="600"/>
      <c r="AB86" s="600"/>
    </row>
    <row r="87" spans="1:28" x14ac:dyDescent="0.35">
      <c r="A87" s="602"/>
      <c r="B87" s="600"/>
      <c r="C87" s="605"/>
      <c r="D87" s="605"/>
      <c r="E87" s="600"/>
      <c r="F87" s="600"/>
      <c r="G87" s="600"/>
      <c r="H87" s="600"/>
      <c r="I87" s="600"/>
      <c r="J87" s="600"/>
      <c r="K87" s="600"/>
      <c r="L87" s="600"/>
      <c r="M87" s="600"/>
      <c r="N87" s="600"/>
      <c r="O87" s="600"/>
      <c r="P87" s="600"/>
      <c r="Q87" s="600"/>
      <c r="R87" s="600"/>
      <c r="S87" s="600"/>
      <c r="T87" s="600"/>
      <c r="U87" s="600"/>
      <c r="V87" s="600"/>
      <c r="W87" s="600"/>
      <c r="X87" s="600"/>
      <c r="Y87" s="600"/>
      <c r="Z87" s="600"/>
      <c r="AA87" s="600"/>
      <c r="AB87" s="600"/>
    </row>
    <row r="88" spans="1:28" x14ac:dyDescent="0.35">
      <c r="A88" s="602"/>
      <c r="B88" s="600"/>
      <c r="C88" s="605"/>
      <c r="D88" s="605"/>
      <c r="E88" s="600"/>
      <c r="F88" s="600"/>
      <c r="G88" s="600"/>
      <c r="H88" s="600"/>
      <c r="I88" s="600"/>
      <c r="J88" s="600"/>
      <c r="K88" s="600"/>
      <c r="L88" s="600"/>
      <c r="M88" s="600"/>
      <c r="N88" s="600"/>
      <c r="O88" s="600"/>
      <c r="P88" s="600"/>
      <c r="Q88" s="600"/>
      <c r="R88" s="600"/>
      <c r="S88" s="600"/>
      <c r="T88" s="600"/>
      <c r="U88" s="600"/>
      <c r="V88" s="600"/>
      <c r="W88" s="600"/>
      <c r="X88" s="600"/>
      <c r="Y88" s="600"/>
      <c r="Z88" s="600"/>
      <c r="AA88" s="600"/>
      <c r="AB88" s="600"/>
    </row>
    <row r="89" spans="1:28" x14ac:dyDescent="0.35">
      <c r="A89" s="602"/>
      <c r="B89" s="600"/>
      <c r="C89" s="605"/>
      <c r="D89" s="605"/>
      <c r="E89" s="600"/>
      <c r="F89" s="600"/>
      <c r="G89" s="600"/>
      <c r="H89" s="600"/>
      <c r="I89" s="600"/>
      <c r="J89" s="600"/>
      <c r="K89" s="600"/>
      <c r="L89" s="600"/>
      <c r="M89" s="600"/>
      <c r="N89" s="600"/>
      <c r="O89" s="600"/>
      <c r="P89" s="600"/>
      <c r="Q89" s="600"/>
      <c r="R89" s="600"/>
      <c r="S89" s="600"/>
      <c r="T89" s="600"/>
      <c r="U89" s="600"/>
      <c r="V89" s="600"/>
      <c r="W89" s="600"/>
      <c r="X89" s="600"/>
      <c r="Y89" s="600"/>
      <c r="Z89" s="600"/>
      <c r="AA89" s="600"/>
      <c r="AB89" s="600"/>
    </row>
    <row r="90" spans="1:28" x14ac:dyDescent="0.35">
      <c r="A90" s="602"/>
      <c r="B90" s="600"/>
      <c r="C90" s="605"/>
      <c r="D90" s="605"/>
      <c r="E90" s="600"/>
      <c r="F90" s="600"/>
      <c r="G90" s="600"/>
      <c r="H90" s="600"/>
      <c r="I90" s="600"/>
      <c r="J90" s="600"/>
      <c r="K90" s="600"/>
      <c r="L90" s="600"/>
      <c r="M90" s="600"/>
      <c r="N90" s="600"/>
      <c r="O90" s="600"/>
      <c r="P90" s="600"/>
      <c r="Q90" s="600"/>
      <c r="R90" s="600"/>
      <c r="S90" s="600"/>
      <c r="T90" s="600"/>
      <c r="U90" s="600"/>
      <c r="V90" s="600"/>
      <c r="W90" s="600"/>
      <c r="X90" s="600"/>
      <c r="Y90" s="600"/>
      <c r="Z90" s="600"/>
      <c r="AA90" s="600"/>
      <c r="AB90" s="600"/>
    </row>
    <row r="91" spans="1:28" x14ac:dyDescent="0.35">
      <c r="A91" s="602"/>
      <c r="B91" s="600"/>
      <c r="C91" s="605"/>
      <c r="D91" s="605"/>
      <c r="E91" s="600"/>
      <c r="F91" s="600"/>
      <c r="G91" s="600"/>
      <c r="H91" s="600"/>
      <c r="I91" s="600"/>
      <c r="J91" s="600"/>
      <c r="K91" s="600"/>
      <c r="L91" s="600"/>
      <c r="M91" s="600"/>
      <c r="N91" s="600"/>
      <c r="O91" s="600"/>
      <c r="P91" s="600"/>
      <c r="Q91" s="600"/>
      <c r="R91" s="600"/>
      <c r="S91" s="600"/>
      <c r="T91" s="600"/>
      <c r="U91" s="600"/>
      <c r="V91" s="600"/>
      <c r="W91" s="600"/>
      <c r="X91" s="600"/>
      <c r="Y91" s="600"/>
      <c r="Z91" s="600"/>
      <c r="AA91" s="600"/>
      <c r="AB91" s="600"/>
    </row>
    <row r="92" spans="1:28" x14ac:dyDescent="0.35">
      <c r="A92" s="602"/>
      <c r="B92" s="600"/>
      <c r="C92" s="605"/>
      <c r="D92" s="605"/>
      <c r="E92" s="600"/>
      <c r="F92" s="600"/>
      <c r="G92" s="600"/>
      <c r="H92" s="600"/>
      <c r="I92" s="600"/>
      <c r="J92" s="600"/>
      <c r="K92" s="600"/>
      <c r="L92" s="600"/>
      <c r="M92" s="600"/>
      <c r="N92" s="600"/>
      <c r="O92" s="600"/>
      <c r="P92" s="600"/>
      <c r="Q92" s="600"/>
      <c r="R92" s="600"/>
      <c r="S92" s="600"/>
      <c r="T92" s="600"/>
      <c r="U92" s="600"/>
      <c r="V92" s="600"/>
      <c r="W92" s="600"/>
      <c r="X92" s="600"/>
      <c r="Y92" s="600"/>
      <c r="Z92" s="600"/>
      <c r="AA92" s="600"/>
      <c r="AB92" s="600"/>
    </row>
    <row r="93" spans="1:28" x14ac:dyDescent="0.35">
      <c r="A93" s="602"/>
      <c r="B93" s="600"/>
      <c r="C93" s="605"/>
      <c r="D93" s="605"/>
      <c r="E93" s="600"/>
      <c r="F93" s="600"/>
      <c r="G93" s="600"/>
      <c r="H93" s="600"/>
      <c r="I93" s="600"/>
      <c r="J93" s="600"/>
      <c r="K93" s="600"/>
      <c r="L93" s="600"/>
      <c r="M93" s="600"/>
      <c r="N93" s="600"/>
      <c r="O93" s="600"/>
      <c r="P93" s="600"/>
      <c r="Q93" s="600"/>
      <c r="R93" s="600"/>
      <c r="S93" s="600"/>
      <c r="T93" s="600"/>
      <c r="U93" s="600"/>
      <c r="V93" s="600"/>
      <c r="W93" s="600"/>
      <c r="X93" s="600"/>
      <c r="Y93" s="600"/>
      <c r="Z93" s="600"/>
      <c r="AA93" s="600"/>
      <c r="AB93" s="600"/>
    </row>
    <row r="94" spans="1:28" x14ac:dyDescent="0.35">
      <c r="A94" s="602"/>
      <c r="B94" s="600"/>
      <c r="C94" s="605"/>
      <c r="D94" s="605"/>
      <c r="E94" s="600"/>
      <c r="F94" s="600"/>
      <c r="G94" s="600"/>
      <c r="H94" s="600"/>
      <c r="I94" s="600"/>
      <c r="J94" s="600"/>
      <c r="K94" s="600"/>
      <c r="L94" s="600"/>
      <c r="M94" s="600"/>
      <c r="N94" s="600"/>
      <c r="O94" s="600"/>
      <c r="P94" s="600"/>
      <c r="Q94" s="600"/>
      <c r="R94" s="600"/>
      <c r="S94" s="600"/>
      <c r="T94" s="600"/>
      <c r="U94" s="600"/>
      <c r="V94" s="600"/>
      <c r="W94" s="600"/>
      <c r="X94" s="600"/>
      <c r="Y94" s="600"/>
      <c r="Z94" s="600"/>
      <c r="AA94" s="600"/>
      <c r="AB94" s="600"/>
    </row>
    <row r="95" spans="1:28" x14ac:dyDescent="0.35">
      <c r="A95" s="602"/>
      <c r="B95" s="600"/>
      <c r="C95" s="605"/>
      <c r="D95" s="605"/>
      <c r="E95" s="600"/>
      <c r="F95" s="600"/>
      <c r="G95" s="600"/>
      <c r="H95" s="600"/>
      <c r="I95" s="600"/>
      <c r="J95" s="600"/>
      <c r="K95" s="600"/>
      <c r="L95" s="600"/>
      <c r="M95" s="600"/>
      <c r="N95" s="600"/>
      <c r="O95" s="600"/>
      <c r="P95" s="600"/>
      <c r="Q95" s="600"/>
      <c r="R95" s="600"/>
      <c r="S95" s="600"/>
      <c r="T95" s="600"/>
      <c r="U95" s="600"/>
      <c r="V95" s="600"/>
      <c r="W95" s="600"/>
      <c r="X95" s="600"/>
      <c r="Y95" s="600"/>
      <c r="Z95" s="600"/>
      <c r="AA95" s="600"/>
      <c r="AB95" s="600"/>
    </row>
  </sheetData>
  <mergeCells count="20">
    <mergeCell ref="B3:E3"/>
    <mergeCell ref="E6:E10"/>
    <mergeCell ref="E11:E12"/>
    <mergeCell ref="E13:E15"/>
    <mergeCell ref="E16:E19"/>
    <mergeCell ref="B6:B10"/>
    <mergeCell ref="B4:E4"/>
    <mergeCell ref="B11:B12"/>
    <mergeCell ref="B25:B26"/>
    <mergeCell ref="B13:B15"/>
    <mergeCell ref="B16:B19"/>
    <mergeCell ref="B31:B34"/>
    <mergeCell ref="E31:E34"/>
    <mergeCell ref="B22:B24"/>
    <mergeCell ref="E20:E21"/>
    <mergeCell ref="E22:E24"/>
    <mergeCell ref="E25:E26"/>
    <mergeCell ref="E27:E30"/>
    <mergeCell ref="B27:B30"/>
    <mergeCell ref="B20:B21"/>
  </mergeCells>
  <dataValidations count="9">
    <dataValidation type="list" allowBlank="1" showInputMessage="1" showErrorMessage="1" sqref="E6:E10" xr:uid="{00000000-0002-0000-0800-000000000000}">
      <formula1>$D$6:$D$10</formula1>
    </dataValidation>
    <dataValidation type="list" allowBlank="1" showInputMessage="1" showErrorMessage="1" sqref="E11:E12" xr:uid="{00000000-0002-0000-0800-000001000000}">
      <formula1>$D$11:$D$12</formula1>
    </dataValidation>
    <dataValidation type="list" allowBlank="1" showInputMessage="1" showErrorMessage="1" sqref="E13:E15" xr:uid="{00000000-0002-0000-0800-000002000000}">
      <formula1>$D$13:$D$15</formula1>
    </dataValidation>
    <dataValidation type="list" allowBlank="1" showInputMessage="1" showErrorMessage="1" sqref="E16:E19" xr:uid="{00000000-0002-0000-0800-000003000000}">
      <formula1>$D$16:$D$19</formula1>
    </dataValidation>
    <dataValidation type="list" allowBlank="1" showInputMessage="1" showErrorMessage="1" sqref="E20:E21" xr:uid="{00000000-0002-0000-0800-000004000000}">
      <formula1>$D$20:$D$21</formula1>
    </dataValidation>
    <dataValidation type="list" allowBlank="1" showInputMessage="1" showErrorMessage="1" sqref="E22:E24" xr:uid="{00000000-0002-0000-0800-000005000000}">
      <formula1>$D$22:$D$24</formula1>
    </dataValidation>
    <dataValidation type="list" allowBlank="1" showInputMessage="1" showErrorMessage="1" sqref="E25:E26" xr:uid="{00000000-0002-0000-0800-000006000000}">
      <formula1>$D$25:$D$26</formula1>
    </dataValidation>
    <dataValidation type="list" allowBlank="1" showInputMessage="1" showErrorMessage="1" sqref="E27:E30" xr:uid="{00000000-0002-0000-0800-000007000000}">
      <formula1>$D$27:$D$30</formula1>
    </dataValidation>
    <dataValidation type="list" allowBlank="1" showInputMessage="1" showErrorMessage="1" sqref="E31:E34" xr:uid="{00000000-0002-0000-0800-000008000000}">
      <formula1>$D$31:$D$34</formula1>
    </dataValidation>
  </dataValidations>
  <pageMargins left="0.25" right="0.25" top="0.75" bottom="0.75" header="0.3" footer="0.3"/>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62</vt:i4>
      </vt:variant>
    </vt:vector>
  </HeadingPairs>
  <TitlesOfParts>
    <vt:vector size="127" baseType="lpstr">
      <vt:lpstr>Introduction</vt:lpstr>
      <vt:lpstr>Instructions</vt:lpstr>
      <vt:lpstr>A. Opportunities List</vt:lpstr>
      <vt:lpstr>B. Screening Tools Introduction</vt:lpstr>
      <vt:lpstr>B1. Transportation</vt:lpstr>
      <vt:lpstr>B2. Energy</vt:lpstr>
      <vt:lpstr>B3. Maintenance</vt:lpstr>
      <vt:lpstr>B4. Custodial</vt:lpstr>
      <vt:lpstr>B5. Food services</vt:lpstr>
      <vt:lpstr>B6. IT</vt:lpstr>
      <vt:lpstr>B7. Mild special needs</vt:lpstr>
      <vt:lpstr>B8. Paras</vt:lpstr>
      <vt:lpstr>B9. Intervention</vt:lpstr>
      <vt:lpstr>B10. Sped teachers</vt:lpstr>
      <vt:lpstr>B11. SLPs</vt:lpstr>
      <vt:lpstr>B12. Title I</vt:lpstr>
      <vt:lpstr>B13. OOD</vt:lpstr>
      <vt:lpstr>B14. Alt schools</vt:lpstr>
      <vt:lpstr>B15. FARM</vt:lpstr>
      <vt:lpstr>B16. MEDICAID</vt:lpstr>
      <vt:lpstr>B17. PD </vt:lpstr>
      <vt:lpstr>B18. No-cost PD</vt:lpstr>
      <vt:lpstr>B19. Coaching impact</vt:lpstr>
      <vt:lpstr>B20. Free funds coaching</vt:lpstr>
      <vt:lpstr>B21. Central office</vt:lpstr>
      <vt:lpstr>B22. Building admins</vt:lpstr>
      <vt:lpstr>B23. Clerical</vt:lpstr>
      <vt:lpstr>B24. Library</vt:lpstr>
      <vt:lpstr>B25. Guidance</vt:lpstr>
      <vt:lpstr>B26. Absenteeism</vt:lpstr>
      <vt:lpstr>B27. ELT</vt:lpstr>
      <vt:lpstr>B28. Blended learning</vt:lpstr>
      <vt:lpstr>B29. Ele class size</vt:lpstr>
      <vt:lpstr>B30. Mid class size</vt:lpstr>
      <vt:lpstr>B31. High class size</vt:lpstr>
      <vt:lpstr>C. Screening Summary</vt:lpstr>
      <vt:lpstr>D. Sizing Tools Introduction</vt:lpstr>
      <vt:lpstr>D1. Transportation</vt:lpstr>
      <vt:lpstr>D2. Energy</vt:lpstr>
      <vt:lpstr>D3. Maintenance</vt:lpstr>
      <vt:lpstr>D4. Custodial</vt:lpstr>
      <vt:lpstr>D5. Food services</vt:lpstr>
      <vt:lpstr>D6. IT</vt:lpstr>
      <vt:lpstr>D7. Mild special needs</vt:lpstr>
      <vt:lpstr>D8. Paras</vt:lpstr>
      <vt:lpstr>D9. Intervention</vt:lpstr>
      <vt:lpstr>D10. Sped teachers</vt:lpstr>
      <vt:lpstr>D11. SLPs</vt:lpstr>
      <vt:lpstr>D12. Title I</vt:lpstr>
      <vt:lpstr>D13. OOD</vt:lpstr>
      <vt:lpstr>D14. Alt schools</vt:lpstr>
      <vt:lpstr>D15. FARM</vt:lpstr>
      <vt:lpstr>D16. Medicaid</vt:lpstr>
      <vt:lpstr>D17. PD</vt:lpstr>
      <vt:lpstr>D18. No-cost PD</vt:lpstr>
      <vt:lpstr>D19. Coaching impact</vt:lpstr>
      <vt:lpstr>D20. Free funds coaching</vt:lpstr>
      <vt:lpstr>D21. Central office</vt:lpstr>
      <vt:lpstr>D22. Building admins</vt:lpstr>
      <vt:lpstr>D23. Clerical</vt:lpstr>
      <vt:lpstr>D24. Library</vt:lpstr>
      <vt:lpstr>D25. Guidance</vt:lpstr>
      <vt:lpstr>D26. Sizing absenteeism</vt:lpstr>
      <vt:lpstr>D27. ELT</vt:lpstr>
      <vt:lpstr>D28. Blended learning</vt:lpstr>
      <vt:lpstr>'A. Opportunities List'!Print_Area</vt:lpstr>
      <vt:lpstr>'B1. Transportation'!Print_Area</vt:lpstr>
      <vt:lpstr>'B10. Sped teachers'!Print_Area</vt:lpstr>
      <vt:lpstr>'B11. SLPs'!Print_Area</vt:lpstr>
      <vt:lpstr>'B12. Title I'!Print_Area</vt:lpstr>
      <vt:lpstr>'B13. OOD'!Print_Area</vt:lpstr>
      <vt:lpstr>'B14. Alt schools'!Print_Area</vt:lpstr>
      <vt:lpstr>'B15. FARM'!Print_Area</vt:lpstr>
      <vt:lpstr>'B16. MEDICAID'!Print_Area</vt:lpstr>
      <vt:lpstr>'B17. PD '!Print_Area</vt:lpstr>
      <vt:lpstr>'B18. No-cost PD'!Print_Area</vt:lpstr>
      <vt:lpstr>'B19. Coaching impact'!Print_Area</vt:lpstr>
      <vt:lpstr>'B2. Energy'!Print_Area</vt:lpstr>
      <vt:lpstr>'B20. Free funds coaching'!Print_Area</vt:lpstr>
      <vt:lpstr>'B21. Central office'!Print_Area</vt:lpstr>
      <vt:lpstr>'B22. Building admins'!Print_Area</vt:lpstr>
      <vt:lpstr>'B23. Clerical'!Print_Area</vt:lpstr>
      <vt:lpstr>'B24. Library'!Print_Area</vt:lpstr>
      <vt:lpstr>'B25. Guidance'!Print_Area</vt:lpstr>
      <vt:lpstr>'B26. Absenteeism'!Print_Area</vt:lpstr>
      <vt:lpstr>'B27. ELT'!Print_Area</vt:lpstr>
      <vt:lpstr>'B28. Blended learning'!Print_Area</vt:lpstr>
      <vt:lpstr>'B29. Ele class size'!Print_Area</vt:lpstr>
      <vt:lpstr>'B3. Maintenance'!Print_Area</vt:lpstr>
      <vt:lpstr>'B30. Mid class size'!Print_Area</vt:lpstr>
      <vt:lpstr>'B31. High class size'!Print_Area</vt:lpstr>
      <vt:lpstr>'B4. Custodial'!Print_Area</vt:lpstr>
      <vt:lpstr>'B5. Food services'!Print_Area</vt:lpstr>
      <vt:lpstr>'B6. IT'!Print_Area</vt:lpstr>
      <vt:lpstr>'B7. Mild special needs'!Print_Area</vt:lpstr>
      <vt:lpstr>'B8. Paras'!Print_Area</vt:lpstr>
      <vt:lpstr>'B9. Intervention'!Print_Area</vt:lpstr>
      <vt:lpstr>'C. Screening Summary'!Print_Area</vt:lpstr>
      <vt:lpstr>'D1. Transportation'!Print_Area</vt:lpstr>
      <vt:lpstr>'D10. Sped teachers'!Print_Area</vt:lpstr>
      <vt:lpstr>'D11. SLPs'!Print_Area</vt:lpstr>
      <vt:lpstr>'D12. Title I'!Print_Area</vt:lpstr>
      <vt:lpstr>'D13. OOD'!Print_Area</vt:lpstr>
      <vt:lpstr>'D14. Alt schools'!Print_Area</vt:lpstr>
      <vt:lpstr>'D15. FARM'!Print_Area</vt:lpstr>
      <vt:lpstr>'D16. Medicaid'!Print_Area</vt:lpstr>
      <vt:lpstr>'D17. PD'!Print_Area</vt:lpstr>
      <vt:lpstr>'D18. No-cost PD'!Print_Area</vt:lpstr>
      <vt:lpstr>'D19. Coaching impact'!Print_Area</vt:lpstr>
      <vt:lpstr>'D2. Energy'!Print_Area</vt:lpstr>
      <vt:lpstr>'D20. Free funds coaching'!Print_Area</vt:lpstr>
      <vt:lpstr>'D21. Central office'!Print_Area</vt:lpstr>
      <vt:lpstr>'D22. Building admins'!Print_Area</vt:lpstr>
      <vt:lpstr>'D23. Clerical'!Print_Area</vt:lpstr>
      <vt:lpstr>'D24. Library'!Print_Area</vt:lpstr>
      <vt:lpstr>'D25. Guidance'!Print_Area</vt:lpstr>
      <vt:lpstr>'D26. Sizing absenteeism'!Print_Area</vt:lpstr>
      <vt:lpstr>'D27. ELT'!Print_Area</vt:lpstr>
      <vt:lpstr>'D28. Blended learning'!Print_Area</vt:lpstr>
      <vt:lpstr>'D3. Maintenance'!Print_Area</vt:lpstr>
      <vt:lpstr>'D4. Custodial'!Print_Area</vt:lpstr>
      <vt:lpstr>'D5. Food services'!Print_Area</vt:lpstr>
      <vt:lpstr>'D6. IT'!Print_Area</vt:lpstr>
      <vt:lpstr>'D7. Mild special needs'!Print_Area</vt:lpstr>
      <vt:lpstr>'D8. Paras'!Print_Area</vt:lpstr>
      <vt:lpstr>'D9. Intervention'!Print_Area</vt:lpstr>
      <vt:lpstr>Introduction!Print_Area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Librizzi, Christopher</dc:creator>
  <cp:lastModifiedBy>Carol MacLeod</cp:lastModifiedBy>
  <cp:lastPrinted>2021-07-23T15:28:42Z</cp:lastPrinted>
  <dcterms:created xsi:type="dcterms:W3CDTF">2014-06-05T04:15:51Z</dcterms:created>
  <dcterms:modified xsi:type="dcterms:W3CDTF">2022-01-21T05:45:48Z</dcterms:modified>
</cp:coreProperties>
</file>