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codeName="{4D1C537B-E38A-612A-F078-A93A15B4B7F4}"/>
  <workbookPr codeName="ThisWorkbook"/>
  <mc:AlternateContent xmlns:mc="http://schemas.openxmlformats.org/markup-compatibility/2006">
    <mc:Choice Requires="x15">
      <x15ac:absPath xmlns:x15ac="http://schemas.microsoft.com/office/spreadsheetml/2010/11/ac" url="C:\!GFOA-SSS-BA\SSS Tools\"/>
    </mc:Choice>
  </mc:AlternateContent>
  <xr:revisionPtr revIDLastSave="0" documentId="13_ncr:1_{5764312A-4B92-4A42-8D78-89E5DA6E37A9}" xr6:coauthVersionLast="46" xr6:coauthVersionMax="46" xr10:uidLastSave="{00000000-0000-0000-0000-000000000000}"/>
  <bookViews>
    <workbookView xWindow="-110" yWindow="-110" windowWidth="19420" windowHeight="10420" xr2:uid="{00000000-000D-0000-FFFF-FFFF00000000}"/>
  </bookViews>
  <sheets>
    <sheet name="Introduction" sheetId="8" r:id="rId1"/>
    <sheet name="Balance Tradeoffs- Years 1 to 5" sheetId="6" r:id="rId2"/>
    <sheet name="Data Reference" sheetId="5" state="hidden" r:id="rId3"/>
    <sheet name="Summary of Decisions" sheetId="9" r:id="rId4"/>
  </sheets>
  <externalReferences>
    <externalReference r:id="rId5"/>
  </externalReferences>
  <definedNames>
    <definedName name="IQ_CH" hidden="1">110000</definedName>
    <definedName name="IQ_CQ" hidden="1">5000</definedName>
    <definedName name="IQ_CY" hidden="1">10000</definedName>
    <definedName name="IQ_DAILY" hidden="1">500000</definedName>
    <definedName name="IQ_DNTM" hidden="1">700000</definedName>
    <definedName name="IQ_EXPENSE_CODE_" hidden="1">"alouette"</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41764.0379398148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etricdirection">'[1]Data Validation'!$B$13:$B$14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6" l="1"/>
  <c r="B7" i="5"/>
  <c r="AE8" i="6"/>
  <c r="AD8" i="6"/>
  <c r="AC8" i="6"/>
  <c r="AB8" i="6"/>
  <c r="R11" i="6"/>
  <c r="R10" i="6"/>
  <c r="R13" i="6"/>
  <c r="R14" i="6" s="1"/>
  <c r="Q11" i="6"/>
  <c r="Q10" i="6"/>
  <c r="Q13" i="6" s="1"/>
  <c r="P11" i="6"/>
  <c r="P10" i="6"/>
  <c r="P13" i="6"/>
  <c r="O11" i="6"/>
  <c r="O10" i="6"/>
  <c r="O13" i="6" s="1"/>
  <c r="N10" i="6"/>
  <c r="N13" i="6" s="1"/>
  <c r="N11" i="6"/>
  <c r="AA7" i="6"/>
  <c r="AA12" i="6"/>
  <c r="AB7" i="6"/>
  <c r="AB12" i="6"/>
  <c r="F14" i="9" s="1"/>
  <c r="AC7" i="6"/>
  <c r="AC12" i="6" s="1"/>
  <c r="G14" i="9" s="1"/>
  <c r="AD7" i="6"/>
  <c r="AD12" i="6"/>
  <c r="AE7" i="6"/>
  <c r="AE12" i="6"/>
  <c r="N12" i="6"/>
  <c r="N14" i="6" s="1"/>
  <c r="O12" i="6"/>
  <c r="S12" i="6" s="1"/>
  <c r="AF12" i="6" s="1"/>
  <c r="J14" i="9" s="1"/>
  <c r="P12" i="6"/>
  <c r="P14" i="6" s="1"/>
  <c r="Q12" i="6"/>
  <c r="Q14" i="6" s="1"/>
  <c r="R12" i="6"/>
  <c r="AA8" i="6"/>
  <c r="D14" i="9"/>
  <c r="E14" i="9"/>
  <c r="H14" i="9"/>
  <c r="I14" i="9"/>
  <c r="D15" i="9"/>
  <c r="AN7" i="9"/>
  <c r="AO7" i="9"/>
  <c r="AP7" i="9"/>
  <c r="AQ7" i="9"/>
  <c r="AN8" i="9"/>
  <c r="AO8" i="9"/>
  <c r="AP8" i="9"/>
  <c r="AQ8" i="9"/>
  <c r="AN9" i="9"/>
  <c r="AO9" i="9"/>
  <c r="AP9" i="9"/>
  <c r="AQ9" i="9"/>
  <c r="AN10" i="9"/>
  <c r="AO10" i="9"/>
  <c r="AP10" i="9"/>
  <c r="AQ10" i="9"/>
  <c r="AR10" i="9"/>
  <c r="AN11" i="9"/>
  <c r="AO11" i="9"/>
  <c r="AP11" i="9"/>
  <c r="AQ11" i="9"/>
  <c r="AN12" i="9"/>
  <c r="AO12" i="9"/>
  <c r="AP12" i="9"/>
  <c r="AQ12" i="9"/>
  <c r="AR12" i="9"/>
  <c r="AN13" i="9"/>
  <c r="AO13" i="9"/>
  <c r="AP13" i="9"/>
  <c r="AQ13" i="9"/>
  <c r="AR13" i="9"/>
  <c r="AN14" i="9"/>
  <c r="AO14" i="9"/>
  <c r="AP14" i="9"/>
  <c r="AQ14" i="9"/>
  <c r="AR14" i="9"/>
  <c r="AN15" i="9"/>
  <c r="AO15" i="9"/>
  <c r="AP15" i="9"/>
  <c r="AQ15" i="9"/>
  <c r="AR15" i="9"/>
  <c r="AN16" i="9"/>
  <c r="AO16" i="9"/>
  <c r="AP16" i="9"/>
  <c r="AQ16" i="9"/>
  <c r="AR16" i="9"/>
  <c r="AN17" i="9"/>
  <c r="AO17" i="9"/>
  <c r="AP17" i="9"/>
  <c r="AQ17" i="9"/>
  <c r="AR17" i="9"/>
  <c r="AN18" i="9"/>
  <c r="AO18" i="9"/>
  <c r="AP18" i="9"/>
  <c r="AQ18" i="9"/>
  <c r="AR18" i="9"/>
  <c r="AN19" i="9"/>
  <c r="AO19" i="9"/>
  <c r="AP19" i="9"/>
  <c r="AQ19" i="9"/>
  <c r="AR19" i="9"/>
  <c r="AN20" i="9"/>
  <c r="AO20" i="9"/>
  <c r="AP20" i="9"/>
  <c r="AQ20" i="9"/>
  <c r="AR20" i="9"/>
  <c r="AN21" i="9"/>
  <c r="AO21" i="9"/>
  <c r="AP21" i="9"/>
  <c r="AQ21" i="9"/>
  <c r="AR21" i="9"/>
  <c r="AN22" i="9"/>
  <c r="AO22" i="9"/>
  <c r="AP22" i="9"/>
  <c r="AQ22" i="9"/>
  <c r="AR22" i="9"/>
  <c r="AN23" i="9"/>
  <c r="AO23" i="9"/>
  <c r="AP23" i="9"/>
  <c r="AQ23" i="9"/>
  <c r="AR23" i="9"/>
  <c r="AN24" i="9"/>
  <c r="AO24" i="9"/>
  <c r="AP24" i="9"/>
  <c r="AQ24" i="9"/>
  <c r="AR24" i="9"/>
  <c r="AN25" i="9"/>
  <c r="AO25" i="9"/>
  <c r="AP25" i="9"/>
  <c r="AQ25" i="9"/>
  <c r="AR25" i="9"/>
  <c r="AN26" i="9"/>
  <c r="AO26" i="9"/>
  <c r="AP26" i="9"/>
  <c r="AQ26" i="9"/>
  <c r="AR26" i="9"/>
  <c r="AM8" i="9"/>
  <c r="AM9" i="9"/>
  <c r="AM10" i="9"/>
  <c r="AM11" i="9"/>
  <c r="AM12" i="9"/>
  <c r="AM13" i="9"/>
  <c r="AM14" i="9"/>
  <c r="AM15" i="9"/>
  <c r="AM16" i="9"/>
  <c r="AM17" i="9"/>
  <c r="AM18" i="9"/>
  <c r="AM19" i="9"/>
  <c r="AM20" i="9"/>
  <c r="AM21" i="9"/>
  <c r="AM22" i="9"/>
  <c r="AM23" i="9"/>
  <c r="AM24" i="9"/>
  <c r="AM25" i="9"/>
  <c r="AM26" i="9"/>
  <c r="AM7" i="9"/>
  <c r="AK29" i="9"/>
  <c r="AL29" i="9"/>
  <c r="AM29" i="9"/>
  <c r="AN29" i="9"/>
  <c r="AO29" i="9"/>
  <c r="AP29" i="9"/>
  <c r="AQ29" i="9"/>
  <c r="AK30" i="9"/>
  <c r="AL30" i="9"/>
  <c r="AM30" i="9"/>
  <c r="AN30" i="9"/>
  <c r="AO30" i="9"/>
  <c r="AP30" i="9"/>
  <c r="AQ30" i="9"/>
  <c r="AK31" i="9"/>
  <c r="AL31" i="9"/>
  <c r="AM31" i="9"/>
  <c r="AN31" i="9"/>
  <c r="AO31" i="9"/>
  <c r="AP31" i="9"/>
  <c r="AQ31" i="9"/>
  <c r="AK32" i="9"/>
  <c r="AL32" i="9"/>
  <c r="AM32" i="9"/>
  <c r="AN32" i="9"/>
  <c r="AO32" i="9"/>
  <c r="AP32" i="9"/>
  <c r="AQ32" i="9"/>
  <c r="AK33" i="9"/>
  <c r="AL33" i="9"/>
  <c r="AM33" i="9"/>
  <c r="AN33" i="9"/>
  <c r="AO33" i="9"/>
  <c r="AP33" i="9"/>
  <c r="AQ33" i="9"/>
  <c r="AR33" i="9"/>
  <c r="AK34" i="9"/>
  <c r="AL34" i="9"/>
  <c r="AM34" i="9"/>
  <c r="AN34" i="9"/>
  <c r="AO34" i="9"/>
  <c r="AP34" i="9"/>
  <c r="AQ34" i="9"/>
  <c r="AR34" i="9"/>
  <c r="AK35" i="9"/>
  <c r="AL35" i="9"/>
  <c r="AM35" i="9"/>
  <c r="AN35" i="9"/>
  <c r="AO35" i="9"/>
  <c r="AP35" i="9"/>
  <c r="AQ35" i="9"/>
  <c r="AR35" i="9"/>
  <c r="AK36" i="9"/>
  <c r="AL36" i="9"/>
  <c r="AM36" i="9"/>
  <c r="AN36" i="9"/>
  <c r="AO36" i="9"/>
  <c r="AP36" i="9"/>
  <c r="AQ36" i="9"/>
  <c r="AR36" i="9"/>
  <c r="AK37" i="9"/>
  <c r="AL37" i="9"/>
  <c r="AM37" i="9"/>
  <c r="AN37" i="9"/>
  <c r="AO37" i="9"/>
  <c r="AP37" i="9"/>
  <c r="AQ37" i="9"/>
  <c r="AR37" i="9"/>
  <c r="AK38" i="9"/>
  <c r="AL38" i="9"/>
  <c r="AM38" i="9"/>
  <c r="AN38" i="9"/>
  <c r="AO38" i="9"/>
  <c r="AP38" i="9"/>
  <c r="AQ38" i="9"/>
  <c r="AR38" i="9"/>
  <c r="AK39" i="9"/>
  <c r="AL39" i="9"/>
  <c r="AM39" i="9"/>
  <c r="AN39" i="9"/>
  <c r="AO39" i="9"/>
  <c r="AP39" i="9"/>
  <c r="AQ39" i="9"/>
  <c r="AR39" i="9"/>
  <c r="AK40" i="9"/>
  <c r="AL40" i="9"/>
  <c r="AM40" i="9"/>
  <c r="AN40" i="9"/>
  <c r="AO40" i="9"/>
  <c r="AP40" i="9"/>
  <c r="AQ40" i="9"/>
  <c r="AR40" i="9"/>
  <c r="AK41" i="9"/>
  <c r="AL41" i="9"/>
  <c r="AM41" i="9"/>
  <c r="AN41" i="9"/>
  <c r="AO41" i="9"/>
  <c r="AP41" i="9"/>
  <c r="AQ41" i="9"/>
  <c r="AR41" i="9"/>
  <c r="AK42" i="9"/>
  <c r="AL42" i="9"/>
  <c r="AM42" i="9"/>
  <c r="AN42" i="9"/>
  <c r="AO42" i="9"/>
  <c r="AP42" i="9"/>
  <c r="AQ42" i="9"/>
  <c r="AR42" i="9"/>
  <c r="AK43" i="9"/>
  <c r="AL43" i="9"/>
  <c r="AM43" i="9"/>
  <c r="AN43" i="9"/>
  <c r="AO43" i="9"/>
  <c r="AP43" i="9"/>
  <c r="AQ43" i="9"/>
  <c r="AR43" i="9"/>
  <c r="AK44" i="9"/>
  <c r="AL44" i="9"/>
  <c r="AM44" i="9"/>
  <c r="AN44" i="9"/>
  <c r="AO44" i="9"/>
  <c r="AP44" i="9"/>
  <c r="AQ44" i="9"/>
  <c r="AR44" i="9"/>
  <c r="AK45" i="9"/>
  <c r="AL45" i="9"/>
  <c r="AM45" i="9"/>
  <c r="AN45" i="9"/>
  <c r="AO45" i="9"/>
  <c r="AP45" i="9"/>
  <c r="AQ45" i="9"/>
  <c r="AR45" i="9"/>
  <c r="AK46" i="9"/>
  <c r="AL46" i="9"/>
  <c r="AM46" i="9"/>
  <c r="AN46" i="9"/>
  <c r="AO46" i="9"/>
  <c r="AP46" i="9"/>
  <c r="AQ46" i="9"/>
  <c r="AR46" i="9"/>
  <c r="AK47" i="9"/>
  <c r="AL47" i="9"/>
  <c r="AM47" i="9"/>
  <c r="AN47" i="9"/>
  <c r="AO47" i="9"/>
  <c r="AP47" i="9"/>
  <c r="AQ47" i="9"/>
  <c r="AR47" i="9"/>
  <c r="AL28" i="9"/>
  <c r="AM28" i="9"/>
  <c r="AN28" i="9"/>
  <c r="AO28" i="9"/>
  <c r="AP28" i="9"/>
  <c r="AQ28" i="9"/>
  <c r="S50" i="6"/>
  <c r="AR28" i="9" s="1"/>
  <c r="AK28" i="9"/>
  <c r="AL7" i="9"/>
  <c r="AL8" i="9"/>
  <c r="AL9" i="9"/>
  <c r="AL10" i="9"/>
  <c r="AL11" i="9"/>
  <c r="AL12" i="9"/>
  <c r="AL13" i="9"/>
  <c r="AL14" i="9"/>
  <c r="AL15" i="9"/>
  <c r="AL16" i="9"/>
  <c r="AL17" i="9"/>
  <c r="AL18" i="9"/>
  <c r="AL19" i="9"/>
  <c r="AL20" i="9"/>
  <c r="AL21" i="9"/>
  <c r="AL22" i="9"/>
  <c r="AL23" i="9"/>
  <c r="AL24" i="9"/>
  <c r="AL25" i="9"/>
  <c r="AL26" i="9"/>
  <c r="AK8" i="9"/>
  <c r="AK9" i="9"/>
  <c r="AK10" i="9"/>
  <c r="AK11" i="9"/>
  <c r="AK12" i="9"/>
  <c r="AK13" i="9"/>
  <c r="AK14" i="9"/>
  <c r="AK15" i="9"/>
  <c r="AK16" i="9"/>
  <c r="AK17" i="9"/>
  <c r="AK18" i="9"/>
  <c r="AK19" i="9"/>
  <c r="AK20" i="9"/>
  <c r="AK21" i="9"/>
  <c r="AK22" i="9"/>
  <c r="AK23" i="9"/>
  <c r="AK24" i="9"/>
  <c r="AK25" i="9"/>
  <c r="AK26" i="9"/>
  <c r="AK7" i="9"/>
  <c r="AR5" i="9"/>
  <c r="AB11" i="9"/>
  <c r="AL5" i="9"/>
  <c r="W14" i="9"/>
  <c r="W11" i="9"/>
  <c r="W8" i="9"/>
  <c r="W9" i="9"/>
  <c r="W10" i="9"/>
  <c r="W12" i="9"/>
  <c r="W13" i="9"/>
  <c r="P15" i="9"/>
  <c r="AB15" i="9"/>
  <c r="Q15" i="9"/>
  <c r="AC15" i="9" s="1"/>
  <c r="R15" i="9"/>
  <c r="AD15" i="9" s="1"/>
  <c r="S15" i="9"/>
  <c r="AE15" i="9" s="1"/>
  <c r="T15" i="9"/>
  <c r="AF15" i="9"/>
  <c r="U15" i="9"/>
  <c r="AG15" i="9" s="1"/>
  <c r="V15" i="9"/>
  <c r="W15" i="9"/>
  <c r="W16" i="9"/>
  <c r="W17" i="9"/>
  <c r="D19" i="9"/>
  <c r="P17" i="9"/>
  <c r="AB17" i="9"/>
  <c r="D18" i="9"/>
  <c r="P16" i="9" s="1"/>
  <c r="AB16" i="9" s="1"/>
  <c r="D16" i="9"/>
  <c r="P14" i="9" s="1"/>
  <c r="AB14" i="9" s="1"/>
  <c r="D13" i="9"/>
  <c r="P13" i="9"/>
  <c r="AB13" i="9" s="1"/>
  <c r="D12" i="9"/>
  <c r="P12" i="9" s="1"/>
  <c r="AB12" i="9" s="1"/>
  <c r="D11" i="9"/>
  <c r="D10" i="9"/>
  <c r="P10" i="9"/>
  <c r="AB10" i="9"/>
  <c r="D9" i="9"/>
  <c r="P9" i="9" s="1"/>
  <c r="AB9" i="9" s="1"/>
  <c r="I10" i="9"/>
  <c r="U10" i="9" s="1"/>
  <c r="AG10" i="9" s="1"/>
  <c r="H10" i="9"/>
  <c r="T10" i="9"/>
  <c r="AF10" i="9" s="1"/>
  <c r="G10" i="9"/>
  <c r="S10" i="9" s="1"/>
  <c r="AE10" i="9" s="1"/>
  <c r="F10" i="9"/>
  <c r="R10" i="9"/>
  <c r="AD10" i="9"/>
  <c r="E10" i="9"/>
  <c r="Q10" i="9" s="1"/>
  <c r="AC10" i="9" s="1"/>
  <c r="S7" i="6"/>
  <c r="AF7" i="6" s="1"/>
  <c r="J9" i="9" s="1"/>
  <c r="V9" i="9" s="1"/>
  <c r="S8" i="6"/>
  <c r="AF8" i="6"/>
  <c r="J10" i="9" s="1"/>
  <c r="V10" i="9" s="1"/>
  <c r="AA6" i="6"/>
  <c r="R9" i="6"/>
  <c r="Q9" i="6"/>
  <c r="P9" i="6"/>
  <c r="O9" i="6"/>
  <c r="N9" i="6"/>
  <c r="AA9" i="6"/>
  <c r="E11" i="9" s="1"/>
  <c r="Q11" i="9" s="1"/>
  <c r="AC11" i="9" s="1"/>
  <c r="AM5" i="9" s="1"/>
  <c r="E9" i="9"/>
  <c r="Q9" i="9"/>
  <c r="AC9" i="9"/>
  <c r="AE9" i="6"/>
  <c r="I11" i="9" s="1"/>
  <c r="U11" i="9" s="1"/>
  <c r="AG11" i="9" s="1"/>
  <c r="AQ5" i="9" s="1"/>
  <c r="I9" i="9"/>
  <c r="U9" i="9"/>
  <c r="AG9" i="9"/>
  <c r="AC9" i="6"/>
  <c r="G11" i="9" s="1"/>
  <c r="S11" i="9" s="1"/>
  <c r="AE11" i="9" s="1"/>
  <c r="AO5" i="9" s="1"/>
  <c r="G9" i="9"/>
  <c r="S9" i="9"/>
  <c r="AE9" i="9"/>
  <c r="AD9" i="6"/>
  <c r="H11" i="9" s="1"/>
  <c r="T11" i="9" s="1"/>
  <c r="AF11" i="9" s="1"/>
  <c r="AP5" i="9" s="1"/>
  <c r="H9" i="9"/>
  <c r="T9" i="9"/>
  <c r="AF9" i="9"/>
  <c r="AB9" i="6"/>
  <c r="F11" i="9" s="1"/>
  <c r="R11" i="9" s="1"/>
  <c r="AD11" i="9" s="1"/>
  <c r="AN5" i="9" s="1"/>
  <c r="F9" i="9"/>
  <c r="R9" i="9"/>
  <c r="AD9" i="9"/>
  <c r="Q16" i="6"/>
  <c r="Q17" i="6" s="1"/>
  <c r="N16" i="6"/>
  <c r="N17" i="6" s="1"/>
  <c r="R16" i="6"/>
  <c r="R17" i="6"/>
  <c r="P16" i="6"/>
  <c r="P17" i="6" s="1"/>
  <c r="S11" i="6"/>
  <c r="AF69" i="6"/>
  <c r="AF68" i="6"/>
  <c r="AF67" i="6"/>
  <c r="AF66" i="6"/>
  <c r="AF65" i="6"/>
  <c r="AF64" i="6"/>
  <c r="AF63" i="6"/>
  <c r="AF62" i="6"/>
  <c r="AF61" i="6"/>
  <c r="AF60" i="6"/>
  <c r="AF59" i="6"/>
  <c r="AF58" i="6"/>
  <c r="AF57" i="6"/>
  <c r="AF56" i="6"/>
  <c r="AF55" i="6"/>
  <c r="AA49" i="6"/>
  <c r="AB49" i="6" s="1"/>
  <c r="AC49" i="6" s="1"/>
  <c r="AD49" i="6" s="1"/>
  <c r="AE49" i="6" s="1"/>
  <c r="AA23" i="6"/>
  <c r="AB23" i="6" s="1"/>
  <c r="AC23" i="6" s="1"/>
  <c r="AD23" i="6" s="1"/>
  <c r="AE23" i="6" s="1"/>
  <c r="AF22" i="6" s="1"/>
  <c r="AF43" i="6"/>
  <c r="AF42" i="6"/>
  <c r="AF41" i="6"/>
  <c r="AF40" i="6"/>
  <c r="AF39" i="6"/>
  <c r="AF38" i="6"/>
  <c r="AF37" i="6"/>
  <c r="AF36" i="6"/>
  <c r="AF35" i="6"/>
  <c r="AF34" i="6"/>
  <c r="AF33" i="6"/>
  <c r="AF32" i="6"/>
  <c r="AF31" i="6"/>
  <c r="AF30" i="6"/>
  <c r="AF29" i="6"/>
  <c r="S69" i="6"/>
  <c r="S68" i="6"/>
  <c r="S67" i="6"/>
  <c r="S66" i="6"/>
  <c r="S65" i="6"/>
  <c r="S64" i="6"/>
  <c r="S63" i="6"/>
  <c r="S62" i="6"/>
  <c r="S61" i="6"/>
  <c r="S60" i="6"/>
  <c r="S59" i="6"/>
  <c r="S58" i="6"/>
  <c r="S57" i="6"/>
  <c r="S56" i="6"/>
  <c r="S55" i="6"/>
  <c r="S54" i="6"/>
  <c r="AR32" i="9" s="1"/>
  <c r="S53" i="6"/>
  <c r="AR31" i="9" s="1"/>
  <c r="S52" i="6"/>
  <c r="AR30" i="9" s="1"/>
  <c r="S51" i="6"/>
  <c r="AR29" i="9"/>
  <c r="S25" i="6"/>
  <c r="AR8" i="9" s="1"/>
  <c r="S26" i="6"/>
  <c r="AR9" i="9" s="1"/>
  <c r="S27" i="6"/>
  <c r="S28" i="6"/>
  <c r="AR11" i="9" s="1"/>
  <c r="S29" i="6"/>
  <c r="S30" i="6"/>
  <c r="S31" i="6"/>
  <c r="S32" i="6"/>
  <c r="S33" i="6"/>
  <c r="S34" i="6"/>
  <c r="S35" i="6"/>
  <c r="S36" i="6"/>
  <c r="S37" i="6"/>
  <c r="S38" i="6"/>
  <c r="S39" i="6"/>
  <c r="S40" i="6"/>
  <c r="S41" i="6"/>
  <c r="S42" i="6"/>
  <c r="S43" i="6"/>
  <c r="S24" i="6"/>
  <c r="AR7" i="9" s="1"/>
  <c r="S13" i="6" l="1"/>
  <c r="AF13" i="6" s="1"/>
  <c r="J15" i="9" s="1"/>
  <c r="O16" i="6"/>
  <c r="O14" i="6"/>
  <c r="S14" i="6" s="1"/>
  <c r="AF9" i="6"/>
  <c r="J11" i="9" s="1"/>
  <c r="V11" i="9" s="1"/>
  <c r="S10" i="6"/>
  <c r="AF48" i="6"/>
  <c r="E8" i="9"/>
  <c r="Q8" i="9" s="1"/>
  <c r="AC8" i="9" s="1"/>
  <c r="AM4" i="9" s="1"/>
  <c r="AB6" i="6"/>
  <c r="AC6" i="6" s="1"/>
  <c r="G8" i="9" s="1"/>
  <c r="S8" i="9" s="1"/>
  <c r="AE8" i="9" s="1"/>
  <c r="AO4" i="9" s="1"/>
  <c r="B8" i="5"/>
  <c r="O17" i="6" l="1"/>
  <c r="S16" i="6"/>
  <c r="S17" i="6" s="1"/>
  <c r="AD6" i="6"/>
  <c r="AE6" i="6" s="1"/>
  <c r="F8" i="9"/>
  <c r="R8" i="9" s="1"/>
  <c r="AD8" i="9" s="1"/>
  <c r="AN4" i="9" s="1"/>
  <c r="B9" i="5"/>
  <c r="H8" i="9" l="1"/>
  <c r="T8" i="9" s="1"/>
  <c r="AF8" i="9" s="1"/>
  <c r="AP4" i="9" s="1"/>
  <c r="B10" i="5"/>
  <c r="I8" i="9"/>
  <c r="U8" i="9" s="1"/>
  <c r="AG8" i="9" s="1"/>
  <c r="AQ4" i="9" s="1"/>
  <c r="AF6" i="6"/>
  <c r="J8" i="9" s="1"/>
  <c r="V8" i="9" s="1"/>
  <c r="AI28" i="6" l="1"/>
  <c r="AD28" i="6" s="1"/>
  <c r="B11" i="5"/>
  <c r="AI63" i="6" s="1"/>
  <c r="AE28" i="6" l="1"/>
  <c r="AC28" i="6"/>
  <c r="AF28" i="6" s="1"/>
  <c r="AA28" i="6"/>
  <c r="AB28" i="6"/>
  <c r="AI27" i="6"/>
  <c r="AI29" i="6"/>
  <c r="AE29" i="6" s="1"/>
  <c r="AI33" i="6"/>
  <c r="AD33" i="6" s="1"/>
  <c r="AI60" i="6"/>
  <c r="AB60" i="6" s="1"/>
  <c r="AI65" i="6"/>
  <c r="AE65" i="6" s="1"/>
  <c r="AI38" i="6"/>
  <c r="AC38" i="6" s="1"/>
  <c r="AI34" i="6"/>
  <c r="AC34" i="6" s="1"/>
  <c r="AI35" i="6"/>
  <c r="AA35" i="6" s="1"/>
  <c r="AI69" i="6"/>
  <c r="AC69" i="6" s="1"/>
  <c r="AI67" i="6"/>
  <c r="AB67" i="6" s="1"/>
  <c r="AI51" i="6"/>
  <c r="AE51" i="6" s="1"/>
  <c r="AI59" i="6"/>
  <c r="AB59" i="6" s="1"/>
  <c r="AI55" i="6"/>
  <c r="AB55" i="6" s="1"/>
  <c r="AI31" i="6"/>
  <c r="AE31" i="6" s="1"/>
  <c r="AI39" i="6"/>
  <c r="AA39" i="6" s="1"/>
  <c r="AI40" i="6"/>
  <c r="AB40" i="6" s="1"/>
  <c r="AI68" i="6"/>
  <c r="AA68" i="6" s="1"/>
  <c r="AI54" i="6"/>
  <c r="AA54" i="6" s="1"/>
  <c r="AI53" i="6"/>
  <c r="AA53" i="6" s="1"/>
  <c r="AI41" i="6"/>
  <c r="AD41" i="6" s="1"/>
  <c r="AI30" i="6"/>
  <c r="AB30" i="6" s="1"/>
  <c r="AI50" i="6"/>
  <c r="AE50" i="6" s="1"/>
  <c r="AI26" i="6"/>
  <c r="AB26" i="6" s="1"/>
  <c r="AI52" i="6"/>
  <c r="AE52" i="6" s="1"/>
  <c r="AI57" i="6"/>
  <c r="AA57" i="6" s="1"/>
  <c r="AE63" i="6"/>
  <c r="AB63" i="6"/>
  <c r="AD63" i="6"/>
  <c r="AA63" i="6"/>
  <c r="AC63" i="6"/>
  <c r="AA52" i="6"/>
  <c r="AC57" i="6"/>
  <c r="AB33" i="6"/>
  <c r="AD29" i="6"/>
  <c r="AC29" i="6"/>
  <c r="AI32" i="6"/>
  <c r="AI36" i="6"/>
  <c r="AI64" i="6"/>
  <c r="AI66" i="6"/>
  <c r="AI42" i="6"/>
  <c r="AD34" i="6"/>
  <c r="AI24" i="6"/>
  <c r="AI56" i="6"/>
  <c r="AI61" i="6"/>
  <c r="AI37" i="6"/>
  <c r="AI62" i="6"/>
  <c r="AI43" i="6"/>
  <c r="AI58" i="6"/>
  <c r="AI25" i="6"/>
  <c r="AB41" i="6" l="1"/>
  <c r="AB29" i="6"/>
  <c r="AB27" i="6"/>
  <c r="AC27" i="6"/>
  <c r="AD27" i="6"/>
  <c r="AE27" i="6"/>
  <c r="AA27" i="6"/>
  <c r="AA34" i="6"/>
  <c r="AC26" i="6"/>
  <c r="AE40" i="6"/>
  <c r="AD40" i="6"/>
  <c r="AB34" i="6"/>
  <c r="AD39" i="6"/>
  <c r="AA33" i="6"/>
  <c r="AE34" i="6"/>
  <c r="AA38" i="6"/>
  <c r="AA29" i="6"/>
  <c r="AE33" i="6"/>
  <c r="AB52" i="6"/>
  <c r="AE60" i="6"/>
  <c r="AC59" i="6"/>
  <c r="AA40" i="6"/>
  <c r="AA30" i="6"/>
  <c r="AA41" i="6"/>
  <c r="AE59" i="6"/>
  <c r="AC33" i="6"/>
  <c r="AB35" i="6"/>
  <c r="AB51" i="6"/>
  <c r="AC55" i="6"/>
  <c r="AD69" i="6"/>
  <c r="AC65" i="6"/>
  <c r="AB68" i="6"/>
  <c r="AC60" i="6"/>
  <c r="AB38" i="6"/>
  <c r="AD38" i="6"/>
  <c r="AE38" i="6"/>
  <c r="AB54" i="6"/>
  <c r="AE67" i="6"/>
  <c r="AD35" i="6"/>
  <c r="AA55" i="6"/>
  <c r="AC68" i="6"/>
  <c r="AE30" i="6"/>
  <c r="AB69" i="6"/>
  <c r="AE57" i="6"/>
  <c r="AD55" i="6"/>
  <c r="AD68" i="6"/>
  <c r="AC35" i="6"/>
  <c r="AD57" i="6"/>
  <c r="AA60" i="6"/>
  <c r="AE55" i="6"/>
  <c r="AE68" i="6"/>
  <c r="AC30" i="6"/>
  <c r="AE41" i="6"/>
  <c r="AA69" i="6"/>
  <c r="AE26" i="6"/>
  <c r="AD65" i="6"/>
  <c r="AA59" i="6"/>
  <c r="AD59" i="6"/>
  <c r="AC40" i="6"/>
  <c r="AE35" i="6"/>
  <c r="AB57" i="6"/>
  <c r="AD60" i="6"/>
  <c r="AD52" i="6"/>
  <c r="AB65" i="6"/>
  <c r="AC41" i="6"/>
  <c r="AA65" i="6"/>
  <c r="AC52" i="6"/>
  <c r="AD50" i="6"/>
  <c r="AA31" i="6"/>
  <c r="AD30" i="6"/>
  <c r="AB39" i="6"/>
  <c r="AE69" i="6"/>
  <c r="AB50" i="6"/>
  <c r="AB53" i="6"/>
  <c r="AD31" i="6"/>
  <c r="AA67" i="6"/>
  <c r="AC50" i="6"/>
  <c r="AE54" i="6"/>
  <c r="AD26" i="6"/>
  <c r="AC53" i="6"/>
  <c r="AC67" i="6"/>
  <c r="AC39" i="6"/>
  <c r="AA26" i="6"/>
  <c r="AA50" i="6"/>
  <c r="AD51" i="6"/>
  <c r="AD53" i="6"/>
  <c r="AD54" i="6"/>
  <c r="AC54" i="6"/>
  <c r="AB31" i="6"/>
  <c r="AE39" i="6"/>
  <c r="AC51" i="6"/>
  <c r="AE53" i="6"/>
  <c r="AD67" i="6"/>
  <c r="AA51" i="6"/>
  <c r="AC31" i="6"/>
  <c r="AC62" i="6"/>
  <c r="AD62" i="6"/>
  <c r="AB62" i="6"/>
  <c r="AE62" i="6"/>
  <c r="AA62" i="6"/>
  <c r="AC24" i="6"/>
  <c r="AD24" i="6"/>
  <c r="AA24" i="6"/>
  <c r="AE24" i="6"/>
  <c r="AB24" i="6"/>
  <c r="AE66" i="6"/>
  <c r="AA66" i="6"/>
  <c r="AB66" i="6"/>
  <c r="AC66" i="6"/>
  <c r="AD66" i="6"/>
  <c r="AA56" i="6"/>
  <c r="AB56" i="6"/>
  <c r="AE56" i="6"/>
  <c r="AC56" i="6"/>
  <c r="AD56" i="6"/>
  <c r="AE32" i="6"/>
  <c r="AD32" i="6"/>
  <c r="AA32" i="6"/>
  <c r="AB32" i="6"/>
  <c r="AC32" i="6"/>
  <c r="AB64" i="6"/>
  <c r="AD64" i="6"/>
  <c r="AE64" i="6"/>
  <c r="AA64" i="6"/>
  <c r="AC64" i="6"/>
  <c r="AD43" i="6"/>
  <c r="AB43" i="6"/>
  <c r="AC43" i="6"/>
  <c r="AE43" i="6"/>
  <c r="AA43" i="6"/>
  <c r="AB42" i="6"/>
  <c r="AD42" i="6"/>
  <c r="AE42" i="6"/>
  <c r="AC42" i="6"/>
  <c r="AA42" i="6"/>
  <c r="AA25" i="6"/>
  <c r="AD25" i="6"/>
  <c r="AC25" i="6"/>
  <c r="AE25" i="6"/>
  <c r="AB25" i="6"/>
  <c r="AA37" i="6"/>
  <c r="AD37" i="6"/>
  <c r="AE37" i="6"/>
  <c r="AB37" i="6"/>
  <c r="AC37" i="6"/>
  <c r="AB58" i="6"/>
  <c r="AA58" i="6"/>
  <c r="AE58" i="6"/>
  <c r="AC58" i="6"/>
  <c r="AD58" i="6"/>
  <c r="AD61" i="6"/>
  <c r="AB61" i="6"/>
  <c r="AC61" i="6"/>
  <c r="AA61" i="6"/>
  <c r="AE61" i="6"/>
  <c r="AE36" i="6"/>
  <c r="AB36" i="6"/>
  <c r="AA36" i="6"/>
  <c r="AD36" i="6"/>
  <c r="AC36" i="6"/>
  <c r="AF27" i="6" l="1"/>
  <c r="AF52" i="6"/>
  <c r="AF26" i="6"/>
  <c r="AF50" i="6"/>
  <c r="AB11" i="6"/>
  <c r="F13" i="9" s="1"/>
  <c r="R13" i="9" s="1"/>
  <c r="AD13" i="9" s="1"/>
  <c r="AC11" i="6"/>
  <c r="G13" i="9" s="1"/>
  <c r="S13" i="9" s="1"/>
  <c r="AE13" i="9" s="1"/>
  <c r="AF54" i="6"/>
  <c r="AA11" i="6"/>
  <c r="E13" i="9" s="1"/>
  <c r="Q13" i="9" s="1"/>
  <c r="AC13" i="9" s="1"/>
  <c r="AF53" i="6"/>
  <c r="AE11" i="6"/>
  <c r="I13" i="9" s="1"/>
  <c r="U13" i="9" s="1"/>
  <c r="AG13" i="9" s="1"/>
  <c r="AD11" i="6"/>
  <c r="H13" i="9" s="1"/>
  <c r="T13" i="9" s="1"/>
  <c r="AF13" i="9" s="1"/>
  <c r="AF51" i="6"/>
  <c r="AA10" i="6"/>
  <c r="AF24" i="6"/>
  <c r="AD10" i="6"/>
  <c r="AB10" i="6"/>
  <c r="AC10" i="6"/>
  <c r="AF25" i="6"/>
  <c r="AE10" i="6"/>
  <c r="AF11" i="6" l="1"/>
  <c r="J13" i="9" s="1"/>
  <c r="V13" i="9" s="1"/>
  <c r="AA13" i="6"/>
  <c r="E12" i="9"/>
  <c r="Q12" i="9" s="1"/>
  <c r="AC12" i="9" s="1"/>
  <c r="AF10" i="6"/>
  <c r="J12" i="9" s="1"/>
  <c r="V12" i="9" s="1"/>
  <c r="AA16" i="6"/>
  <c r="AC16" i="6"/>
  <c r="AC13" i="6"/>
  <c r="G12" i="9"/>
  <c r="S12" i="9" s="1"/>
  <c r="AE12" i="9" s="1"/>
  <c r="AD13" i="6"/>
  <c r="AD16" i="6"/>
  <c r="H12" i="9"/>
  <c r="T12" i="9" s="1"/>
  <c r="AF12" i="9" s="1"/>
  <c r="AE13" i="6"/>
  <c r="I12" i="9"/>
  <c r="U12" i="9" s="1"/>
  <c r="AG12" i="9" s="1"/>
  <c r="AE16" i="6"/>
  <c r="AB16" i="6"/>
  <c r="AB13" i="6"/>
  <c r="F12" i="9"/>
  <c r="R12" i="9" s="1"/>
  <c r="AD12" i="9" s="1"/>
  <c r="I18" i="9" l="1"/>
  <c r="U16" i="9" s="1"/>
  <c r="AG16" i="9" s="1"/>
  <c r="AE17" i="6"/>
  <c r="I19" i="9" s="1"/>
  <c r="U17" i="9" s="1"/>
  <c r="AG17" i="9" s="1"/>
  <c r="AC17" i="6"/>
  <c r="G19" i="9" s="1"/>
  <c r="S17" i="9" s="1"/>
  <c r="AE17" i="9" s="1"/>
  <c r="G18" i="9"/>
  <c r="S16" i="9" s="1"/>
  <c r="AE16" i="9" s="1"/>
  <c r="H15" i="9"/>
  <c r="AD14" i="6"/>
  <c r="H16" i="9" s="1"/>
  <c r="T14" i="9" s="1"/>
  <c r="AF14" i="9" s="1"/>
  <c r="F15" i="9"/>
  <c r="AB14" i="6"/>
  <c r="F16" i="9" s="1"/>
  <c r="R14" i="9" s="1"/>
  <c r="AD14" i="9" s="1"/>
  <c r="AE14" i="6"/>
  <c r="I16" i="9" s="1"/>
  <c r="U14" i="9" s="1"/>
  <c r="AG14" i="9" s="1"/>
  <c r="I15" i="9"/>
  <c r="AD17" i="6"/>
  <c r="H19" i="9" s="1"/>
  <c r="T17" i="9" s="1"/>
  <c r="AF17" i="9" s="1"/>
  <c r="H18" i="9"/>
  <c r="T16" i="9" s="1"/>
  <c r="AF16" i="9" s="1"/>
  <c r="AA14" i="6"/>
  <c r="E15" i="9"/>
  <c r="AF16" i="6"/>
  <c r="AA17" i="6"/>
  <c r="E19" i="9" s="1"/>
  <c r="Q17" i="9" s="1"/>
  <c r="AC17" i="9" s="1"/>
  <c r="E18" i="9"/>
  <c r="Q16" i="9" s="1"/>
  <c r="AC16" i="9" s="1"/>
  <c r="AB17" i="6"/>
  <c r="F19" i="9" s="1"/>
  <c r="R17" i="9" s="1"/>
  <c r="AD17" i="9" s="1"/>
  <c r="F18" i="9"/>
  <c r="R16" i="9" s="1"/>
  <c r="AD16" i="9" s="1"/>
  <c r="G15" i="9"/>
  <c r="AC14" i="6"/>
  <c r="G16" i="9" s="1"/>
  <c r="S14" i="9" s="1"/>
  <c r="AE14" i="9" s="1"/>
  <c r="AF14" i="6" l="1"/>
  <c r="J16" i="9" s="1"/>
  <c r="V14" i="9" s="1"/>
  <c r="E16" i="9"/>
  <c r="Q14" i="9" s="1"/>
  <c r="AC14" i="9" s="1"/>
  <c r="J18" i="9"/>
  <c r="V16" i="9" s="1"/>
  <c r="AF17" i="6"/>
  <c r="J19" i="9" s="1"/>
  <c r="V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Howland</author>
    <author>Heller, Michael</author>
    <author>Howland, Julia</author>
  </authors>
  <commentList>
    <comment ref="L5" authorId="0" shapeId="0" xr:uid="{00000000-0006-0000-0100-000001000000}">
      <text>
        <r>
          <rPr>
            <sz val="8"/>
            <color indexed="81"/>
            <rFont val="Tahoma"/>
            <family val="2"/>
          </rPr>
          <t xml:space="preserve">These columns to be filled out by district group responsible for making decisions as an exercise in weighing tradeoffs </t>
        </r>
      </text>
    </comment>
    <comment ref="V5" authorId="0" shapeId="0" xr:uid="{00000000-0006-0000-0100-000002000000}">
      <text>
        <r>
          <rPr>
            <sz val="8"/>
            <color indexed="81"/>
            <rFont val="Tahoma"/>
            <family val="2"/>
          </rPr>
          <t xml:space="preserve">These columns to be filled out by district group responsible for making decisions as an exercise in weighing tradeoffs </t>
        </r>
      </text>
    </comment>
    <comment ref="L7" authorId="1" shapeId="0" xr:uid="{00000000-0006-0000-0100-000003000000}">
      <text>
        <r>
          <rPr>
            <sz val="8"/>
            <color indexed="81"/>
            <rFont val="Tahoma"/>
            <family val="2"/>
          </rPr>
          <t>The district can calculate its predicted budget for the next 5 years using the Budget Projection Tool
This information allows the district to calculate what % of the budget the decisions in the strategic finance plan will affect</t>
        </r>
      </text>
    </comment>
    <comment ref="V7" authorId="1" shapeId="0" xr:uid="{00000000-0006-0000-0100-000004000000}">
      <text>
        <r>
          <rPr>
            <sz val="8"/>
            <color indexed="81"/>
            <rFont val="Tahoma"/>
            <family val="2"/>
          </rPr>
          <t>The district can calculate its predicted budget for the next 5 years using the Budget Projection Tool
This information allows the district to calculate what % of the budget the decisions in the strategic finance plan will affect</t>
        </r>
      </text>
    </comment>
    <comment ref="V9" authorId="1" shapeId="0" xr:uid="{00000000-0006-0000-0100-000005000000}">
      <text>
        <r>
          <rPr>
            <sz val="8"/>
            <color indexed="81"/>
            <rFont val="Tahoma"/>
            <family val="2"/>
          </rPr>
          <t>You may calculate your predicted budget gap for the next 5 years using the Budget Projection Tool</t>
        </r>
      </text>
    </comment>
    <comment ref="L12" authorId="2" shapeId="0" xr:uid="{00000000-0006-0000-0100-000006000000}">
      <text>
        <r>
          <rPr>
            <sz val="9"/>
            <color indexed="81"/>
            <rFont val="Tahoma"/>
            <family val="2"/>
          </rPr>
          <t>Duplicated from Row 7</t>
        </r>
      </text>
    </comment>
    <comment ref="V12" authorId="2" shapeId="0" xr:uid="{00000000-0006-0000-0100-000007000000}">
      <text>
        <r>
          <rPr>
            <sz val="9"/>
            <color indexed="81"/>
            <rFont val="Tahoma"/>
            <family val="2"/>
          </rPr>
          <t>Duplicated from Row 7</t>
        </r>
      </text>
    </comment>
    <comment ref="L13" authorId="2" shapeId="0" xr:uid="{00000000-0006-0000-0100-000008000000}">
      <text>
        <r>
          <rPr>
            <b/>
            <sz val="9"/>
            <color indexed="81"/>
            <rFont val="Tahoma"/>
            <family val="2"/>
          </rPr>
          <t>Note:</t>
        </r>
        <r>
          <rPr>
            <sz val="9"/>
            <color indexed="81"/>
            <rFont val="Tahoma"/>
            <family val="2"/>
          </rPr>
          <t xml:space="preserve"> Revised projected expenses includes the cost savings for the current year and all prior years. 
I.e. if you reduce spending on central office in year 2, those savings will be in effect until you increase spending again. </t>
        </r>
      </text>
    </comment>
    <comment ref="V13" authorId="2" shapeId="0" xr:uid="{00000000-0006-0000-0100-000009000000}">
      <text>
        <r>
          <rPr>
            <b/>
            <sz val="9"/>
            <color indexed="81"/>
            <rFont val="Tahoma"/>
            <family val="2"/>
          </rPr>
          <t xml:space="preserve">Note: </t>
        </r>
        <r>
          <rPr>
            <sz val="9"/>
            <color indexed="81"/>
            <rFont val="Tahoma"/>
            <family val="2"/>
          </rPr>
          <t>Revised projected expenses includes the cost savings for the current year and all prior years. 
I.e. if you reduce spending on central office in year 2, those savings will be in effect until you increase spending again.</t>
        </r>
        <r>
          <rPr>
            <b/>
            <sz val="9"/>
            <color indexed="81"/>
            <rFont val="Tahoma"/>
            <family val="2"/>
          </rPr>
          <t xml:space="preserve"> </t>
        </r>
      </text>
    </comment>
    <comment ref="L14" authorId="0" shapeId="0" xr:uid="{00000000-0006-0000-0100-00000A000000}">
      <text>
        <r>
          <rPr>
            <sz val="9"/>
            <color indexed="81"/>
            <rFont val="Tahoma"/>
            <family val="2"/>
          </rPr>
          <t>Remaining budget gap or surplus after taking into account the analysis done through Smarter School Spending
New Budget Balance = Current Budget Gap - Total Investments + Total Cost Savings</t>
        </r>
      </text>
    </comment>
    <comment ref="V14" authorId="0" shapeId="0" xr:uid="{00000000-0006-0000-0100-00000B000000}">
      <text>
        <r>
          <rPr>
            <sz val="9"/>
            <color indexed="81"/>
            <rFont val="Tahoma"/>
            <family val="2"/>
          </rPr>
          <t>Remaining budget gap or surplus after taking into account the decisions made through Smarter School Spending
New Budget Balance = Current Budget Gap - Total Investments + Total Cost Savings</t>
        </r>
      </text>
    </comment>
    <comment ref="L21" authorId="0" shapeId="0" xr:uid="{00000000-0006-0000-0100-00000C000000}">
      <text>
        <r>
          <rPr>
            <sz val="8"/>
            <color indexed="81"/>
            <rFont val="Tahoma"/>
            <family val="2"/>
          </rPr>
          <t>These columns to be filled out by the project manager or equivalent based on the cost estimations determined through district analyses</t>
        </r>
        <r>
          <rPr>
            <sz val="9"/>
            <color indexed="81"/>
            <rFont val="Tahoma"/>
            <family val="2"/>
          </rPr>
          <t xml:space="preserve">
</t>
        </r>
      </text>
    </comment>
    <comment ref="V21" authorId="0" shapeId="0" xr:uid="{00000000-0006-0000-0100-00000D000000}">
      <text>
        <r>
          <rPr>
            <sz val="8"/>
            <color indexed="81"/>
            <rFont val="Tahoma"/>
            <family val="2"/>
          </rPr>
          <t xml:space="preserve">These columns to be filled out by district group responsible for making decisions as an exercise in weighing tradeoffs </t>
        </r>
      </text>
    </comment>
    <comment ref="T22" authorId="2" shapeId="0" xr:uid="{00000000-0006-0000-0100-00000E000000}">
      <text>
        <r>
          <rPr>
            <sz val="9"/>
            <color indexed="81"/>
            <rFont val="Tahoma"/>
            <family val="2"/>
          </rPr>
          <t xml:space="preserve">These decisions must always have the impact on students in mind. Select an estimate for the number of students impacted by this investment. For investments, the ideal would be to impact a high number of students
</t>
        </r>
      </text>
    </comment>
    <comment ref="V22" authorId="0" shapeId="0" xr:uid="{00000000-0006-0000-0100-00000F000000}">
      <text>
        <r>
          <rPr>
            <sz val="8"/>
            <color indexed="81"/>
            <rFont val="Tahoma"/>
            <family val="2"/>
          </rPr>
          <t>If the district would like to make the investment proposed in the district analysis, but at a decreased scale, then adjust the final investment amount by choosing a % between 0 and 100 here for each year. 
These percentages will generate a new set of costs for years 1 to 5 in the blue cells to the right.
For example, to implement the full amount, enter 100%. To implement none of the proposed opportunity, enter 0%. To implement half of the proposed opportunity, enter 50%.</t>
        </r>
      </text>
    </comment>
    <comment ref="AG22" authorId="2" shapeId="0" xr:uid="{00000000-0006-0000-0100-000010000000}">
      <text>
        <r>
          <rPr>
            <sz val="9"/>
            <color indexed="81"/>
            <rFont val="Tahoma"/>
            <family val="2"/>
          </rPr>
          <t>These decisions must always have the impact on students in mind. Assess how this investment will impact students, and use that assessment as consideration when you weigh the tradeoffs</t>
        </r>
      </text>
    </comment>
    <comment ref="AH22" authorId="0" shapeId="0" xr:uid="{00000000-0006-0000-0100-000011000000}">
      <text>
        <r>
          <rPr>
            <sz val="8"/>
            <color indexed="81"/>
            <rFont val="Tahoma"/>
            <family val="2"/>
          </rPr>
          <t>Will the district include this opportunity in the strategic finance plan? Select YES or NO from the dropdown.</t>
        </r>
      </text>
    </comment>
    <comment ref="AI22" authorId="0" shapeId="0" xr:uid="{00000000-0006-0000-0100-000012000000}">
      <text>
        <r>
          <rPr>
            <sz val="9"/>
            <color indexed="81"/>
            <rFont val="Tahoma"/>
            <family val="2"/>
          </rPr>
          <t xml:space="preserve">Used to translate a 1-5 year from the calendar year. Used in calculations of delayed investment </t>
        </r>
      </text>
    </comment>
    <comment ref="AJ22" authorId="2" shapeId="0" xr:uid="{00000000-0006-0000-0100-000013000000}">
      <text>
        <r>
          <rPr>
            <sz val="9"/>
            <color indexed="81"/>
            <rFont val="Tahoma"/>
            <family val="2"/>
          </rPr>
          <t xml:space="preserve">When will the district begin implementing this investment? This drop-down allows the district to delay the start of an investment </t>
        </r>
      </text>
    </comment>
    <comment ref="L47" authorId="0" shapeId="0" xr:uid="{00000000-0006-0000-0100-000014000000}">
      <text>
        <r>
          <rPr>
            <sz val="8"/>
            <color indexed="81"/>
            <rFont val="Tahoma"/>
            <family val="2"/>
          </rPr>
          <t>These columns to be filled out by the project manager or equivalent based on the cost estimations determined through district analyses</t>
        </r>
        <r>
          <rPr>
            <sz val="9"/>
            <color indexed="81"/>
            <rFont val="Tahoma"/>
            <family val="2"/>
          </rPr>
          <t xml:space="preserve">
</t>
        </r>
      </text>
    </comment>
    <comment ref="V47" authorId="0" shapeId="0" xr:uid="{00000000-0006-0000-0100-000015000000}">
      <text>
        <r>
          <rPr>
            <sz val="8"/>
            <color indexed="81"/>
            <rFont val="Tahoma"/>
            <family val="2"/>
          </rPr>
          <t xml:space="preserve">These columns to be filled out by district group responsible for making decisions as an exercise in weighing tradeoffs </t>
        </r>
      </text>
    </comment>
    <comment ref="T48" authorId="2" shapeId="0" xr:uid="{00000000-0006-0000-0100-000016000000}">
      <text>
        <r>
          <rPr>
            <sz val="9"/>
            <color indexed="81"/>
            <rFont val="Tahoma"/>
            <family val="2"/>
          </rPr>
          <t>These decisions must always have the impact on students in mind. Select an estimate for the number of students impacted by this savings.
For savings, the goal would be to impact as few students as possible.</t>
        </r>
      </text>
    </comment>
    <comment ref="V48" authorId="0" shapeId="0" xr:uid="{00000000-0006-0000-0100-000017000000}">
      <text>
        <r>
          <rPr>
            <sz val="8"/>
            <color indexed="81"/>
            <rFont val="Tahoma"/>
            <family val="2"/>
          </rPr>
          <t>If the district would like to implement the cost savings proposed in the district analysis, but at a decreased scale, then adjust the final savings amount by choosing a % between 0 and 100 here for each year. 
These percentages will generate a new set of costs for years 1 to 5 in the blue cells to the right.
For example, to implement the full amount, enter 100%. To implement none of the proposed opportunity, enter 0%. To implement half of the proposed opportunity, enter 50%.</t>
        </r>
      </text>
    </comment>
    <comment ref="AG48" authorId="2" shapeId="0" xr:uid="{00000000-0006-0000-0100-000018000000}">
      <text>
        <r>
          <rPr>
            <sz val="9"/>
            <color indexed="81"/>
            <rFont val="Tahoma"/>
            <family val="2"/>
          </rPr>
          <t>These decisions must always have the impact on students in mind. Assess how this cost savings will impact students, and use that assessment as consideration when you weigh the tradeoffs</t>
        </r>
      </text>
    </comment>
    <comment ref="AH48" authorId="0" shapeId="0" xr:uid="{00000000-0006-0000-0100-000019000000}">
      <text>
        <r>
          <rPr>
            <sz val="8"/>
            <color indexed="81"/>
            <rFont val="Tahoma"/>
            <family val="2"/>
          </rPr>
          <t>Will the district include this opportunity in the strategic finance plan? Select YES or NO from the dropdown.</t>
        </r>
      </text>
    </comment>
    <comment ref="AI48" authorId="0" shapeId="0" xr:uid="{00000000-0006-0000-0100-00001A000000}">
      <text>
        <r>
          <rPr>
            <sz val="9"/>
            <color indexed="81"/>
            <rFont val="Tahoma"/>
            <family val="2"/>
          </rPr>
          <t xml:space="preserve">Used to translate a 1-5 year from the calendar year. Used in calculations of delayed investment </t>
        </r>
      </text>
    </comment>
    <comment ref="AJ48" authorId="2" shapeId="0" xr:uid="{00000000-0006-0000-0100-00001B000000}">
      <text>
        <r>
          <rPr>
            <sz val="9"/>
            <color indexed="81"/>
            <rFont val="Tahoma"/>
            <family val="2"/>
          </rPr>
          <t xml:space="preserve">When will the district begin implementing this cost savings opportunity? This drop-down allows the district to delay the start of an opportunity. </t>
        </r>
      </text>
    </comment>
  </commentList>
</comments>
</file>

<file path=xl/sharedStrings.xml><?xml version="1.0" encoding="utf-8"?>
<sst xmlns="http://schemas.openxmlformats.org/spreadsheetml/2006/main" count="152" uniqueCount="88">
  <si>
    <t>Category</t>
  </si>
  <si>
    <t>Description</t>
  </si>
  <si>
    <t>Year 1</t>
  </si>
  <si>
    <t>Year 2</t>
  </si>
  <si>
    <t>Year 3</t>
  </si>
  <si>
    <t>Year 4</t>
  </si>
  <si>
    <t>Year 5</t>
  </si>
  <si>
    <t>DO NOT DELETE: Information here used for drop down functionality in the spreadsheet</t>
  </si>
  <si>
    <t>Yes</t>
  </si>
  <si>
    <t>No</t>
  </si>
  <si>
    <t>Total Investments</t>
  </si>
  <si>
    <t>Total Cost Savings</t>
  </si>
  <si>
    <t>Cost Savings</t>
  </si>
  <si>
    <t>Total Dollars Moved</t>
  </si>
  <si>
    <t>PROJECT MANAGER: Findings from Analyses</t>
  </si>
  <si>
    <t>DISTRICT LEADERSHIP: Decisions for Strategic Finance Plan</t>
  </si>
  <si>
    <t>Investments</t>
  </si>
  <si>
    <t>Proposed Costs of Investments</t>
  </si>
  <si>
    <t>Proposed Opportunity from Cost Savings</t>
  </si>
  <si>
    <t>Total Proposed Savings
(Years 1-5)</t>
  </si>
  <si>
    <t>% of Proposed Investment to Implement</t>
  </si>
  <si>
    <t>% of Proposed Savings to Implement</t>
  </si>
  <si>
    <t>Adjusted Savings to Implement</t>
  </si>
  <si>
    <t>Adjusted Cost of Investment to Implement</t>
  </si>
  <si>
    <t>Total Proposed Investment
(Years 1-5)</t>
  </si>
  <si>
    <t>Total
(Years 1-5)</t>
  </si>
  <si>
    <t>% of Budget Affected</t>
  </si>
  <si>
    <t>Projected Revenue</t>
  </si>
  <si>
    <t>Year to Begin Investment</t>
  </si>
  <si>
    <t xml:space="preserve">Year 1 Fiscal Year:  </t>
  </si>
  <si>
    <t>Calendar Year</t>
  </si>
  <si>
    <t>Relative Year</t>
  </si>
  <si>
    <t>Relative Year to Begin Investment</t>
  </si>
  <si>
    <t>Enter as $0</t>
  </si>
  <si>
    <t>Use year 5 estimates</t>
  </si>
  <si>
    <t>&lt;&lt; DO NOT DELETE THESE NUMBERS</t>
  </si>
  <si>
    <t>Relative Year to Begin Opportunity</t>
  </si>
  <si>
    <t>Year to Begin Opportunity</t>
  </si>
  <si>
    <t>Projected Expenses</t>
  </si>
  <si>
    <t>Summary of Analyses</t>
  </si>
  <si>
    <t>Summary of Decisions</t>
  </si>
  <si>
    <t>Balance Tradeoffs: Years 1- 5</t>
  </si>
  <si>
    <t>Introduction</t>
  </si>
  <si>
    <t>Overview</t>
  </si>
  <si>
    <t>When should you do this activity?</t>
  </si>
  <si>
    <t>How long will it take to complete?</t>
  </si>
  <si>
    <t>Who should be involved?</t>
  </si>
  <si>
    <t>Is technical assistance support necessary?</t>
  </si>
  <si>
    <t>What will you get out of this tool?</t>
  </si>
  <si>
    <r>
      <rPr>
        <b/>
        <sz val="11"/>
        <color theme="1"/>
        <rFont val="Calibri"/>
        <family val="2"/>
        <scheme val="minor"/>
      </rPr>
      <t xml:space="preserve">No, technical assistance is not necessary
</t>
    </r>
    <r>
      <rPr>
        <sz val="11"/>
        <color theme="1"/>
        <rFont val="Calibri"/>
        <family val="2"/>
        <scheme val="minor"/>
      </rPr>
      <t>Additional support could be helpful in facilitating a discussion of the leadership to come to a final decision</t>
    </r>
  </si>
  <si>
    <t>Current Projected Budget Balance</t>
  </si>
  <si>
    <t>New Budget Balance</t>
  </si>
  <si>
    <t>Original Projected Budget Balance</t>
  </si>
  <si>
    <t>INVESTMENTS</t>
  </si>
  <si>
    <t>SAVINGS</t>
  </si>
  <si>
    <t>5 Year Total</t>
  </si>
  <si>
    <t>Include in Strategic Finance Plan</t>
  </si>
  <si>
    <t>Number of Student Impacted</t>
  </si>
  <si>
    <t>Number of Students Impacted</t>
  </si>
  <si>
    <t>Low</t>
  </si>
  <si>
    <t>Medium</t>
  </si>
  <si>
    <t>High</t>
  </si>
  <si>
    <t>None/Neutral</t>
  </si>
  <si>
    <t>Impact on Student Achievement</t>
  </si>
  <si>
    <t>(Revised) Projected Expenses</t>
  </si>
  <si>
    <t>Total Annual Cost Savings</t>
  </si>
  <si>
    <t>Support for Teachers</t>
  </si>
  <si>
    <t>Instructional coaches</t>
  </si>
  <si>
    <t>High Standards</t>
  </si>
  <si>
    <t>New Assessments</t>
  </si>
  <si>
    <t>College Readiness</t>
  </si>
  <si>
    <t>Guidance Counselors</t>
  </si>
  <si>
    <t>AP and Vocational courses</t>
  </si>
  <si>
    <t>Outside provider to redo schedules</t>
  </si>
  <si>
    <t>Central Office</t>
  </si>
  <si>
    <t>PD</t>
  </si>
  <si>
    <t>Instruction</t>
  </si>
  <si>
    <t>Out of District Placements</t>
  </si>
  <si>
    <t>Slight increase in class size through faculty attrition</t>
  </si>
  <si>
    <t>Buildings and Maintenance</t>
  </si>
  <si>
    <t>Consolidatiion of Lawn Care Services</t>
  </si>
  <si>
    <t xml:space="preserve">-As your district weighs the tradeoffs financially, you should also take into account the impact that both investments and savings will have on student achievement
-Look out for cells with red tags on them. Hover your mouse over those cells to reveal helpful comments for help in completing the tool
</t>
  </si>
  <si>
    <t>Tips &amp; Tricks</t>
  </si>
  <si>
    <r>
      <rPr>
        <b/>
        <sz val="11"/>
        <color theme="1"/>
        <rFont val="Calibri"/>
        <family val="2"/>
        <scheme val="minor"/>
      </rPr>
      <t>Pay for Priorities Phase - Step 3B Evaluate &amp; Prioritize Use of Resources to Enact the Instructional Priorities</t>
    </r>
    <r>
      <rPr>
        <sz val="11"/>
        <color theme="1"/>
        <rFont val="Calibri"/>
        <family val="2"/>
        <scheme val="minor"/>
      </rPr>
      <t xml:space="preserve">
At this point in the Smarter School Spending process, your district should have identified the costs of investment priorities and cost saving opportunities. The tool requires the input of costs and savings over the next 1-5 years. </t>
    </r>
  </si>
  <si>
    <t>Once your district identifies the specific areas for investment, based on the instructional priorities, and the ways in which you can pay for those investments, you must determine weigh the tradeoffs between discontinuing existing programs and investing in new instructional priorities. 
This decision requires your district to consider tradeoffs. This tool provides district leadership with an interactive template to balance these tradeoffs between investments and cost savings over the next 1-5 years.</t>
  </si>
  <si>
    <t>1. The ability to see the impact of each decision as leadership weighs each opportunity
2. A tool to weigh the tradeoffs between investments and cost savings, between timing to implement each, and between financial and student impact.
3. A summary of the financial decisions made by the district for inclusion in a strategic financial plan</t>
  </si>
  <si>
    <r>
      <rPr>
        <b/>
        <sz val="11"/>
        <color theme="1"/>
        <rFont val="Calibri"/>
        <family val="2"/>
        <scheme val="minor"/>
      </rPr>
      <t>1 hour</t>
    </r>
    <r>
      <rPr>
        <sz val="11"/>
        <color theme="1"/>
        <rFont val="Calibri"/>
        <family val="2"/>
        <scheme val="minor"/>
      </rPr>
      <t xml:space="preserve"> for the project lead to set up the tool with the information and financial estimates
</t>
    </r>
    <r>
      <rPr>
        <b/>
        <sz val="11"/>
        <color theme="1"/>
        <rFont val="Calibri"/>
        <family val="2"/>
        <scheme val="minor"/>
      </rPr>
      <t>1-4 hours</t>
    </r>
    <r>
      <rPr>
        <sz val="11"/>
        <color theme="1"/>
        <rFont val="Calibri"/>
        <family val="2"/>
        <scheme val="minor"/>
      </rPr>
      <t xml:space="preserve"> for the senior leadership team to review, discuss, and make decisions</t>
    </r>
  </si>
  <si>
    <r>
      <t xml:space="preserve">The </t>
    </r>
    <r>
      <rPr>
        <b/>
        <sz val="11"/>
        <color theme="1"/>
        <rFont val="Calibri"/>
        <family val="2"/>
        <scheme val="minor"/>
      </rPr>
      <t>project lead</t>
    </r>
    <r>
      <rPr>
        <sz val="11"/>
        <color theme="1"/>
        <rFont val="Calibri"/>
        <family val="2"/>
        <scheme val="minor"/>
      </rPr>
      <t xml:space="preserve"> to compile the needed information on the instructional priorities and cost savings.
The </t>
    </r>
    <r>
      <rPr>
        <b/>
        <sz val="11"/>
        <color theme="1"/>
        <rFont val="Calibri"/>
        <family val="2"/>
        <scheme val="minor"/>
      </rPr>
      <t>senior leadership team</t>
    </r>
    <r>
      <rPr>
        <sz val="11"/>
        <color theme="1"/>
        <rFont val="Calibri"/>
        <family val="2"/>
        <scheme val="minor"/>
      </rPr>
      <t xml:space="preserve"> should use the tool to weigh the options, and eventually, make the final recommendations for inclusion in a strategic financial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</si>
</sst>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 #,##0_);_(* \(#,##0\);_(* &quot;-&quot;??_);_(@_)"/>
  </numFmts>
  <fonts count="29" x14ac:knownFonts="1">
    <font>
      <sz val="11"/>
      <color theme="1"/>
      <name val="Calibri"/>
      <family val="2"/>
      <scheme val="minor"/>
    </font>
    <font>
      <sz val="11"/>
      <color theme="1"/>
      <name val="Calibri"/>
      <family val="2"/>
      <scheme val="minor"/>
    </font>
    <font>
      <b/>
      <i/>
      <sz val="11"/>
      <color theme="1"/>
      <name val="Calibri"/>
      <family val="2"/>
      <scheme val="minor"/>
    </font>
    <font>
      <sz val="9"/>
      <color indexed="81"/>
      <name val="Tahoma"/>
      <family val="2"/>
    </font>
    <font>
      <sz val="10"/>
      <color theme="1"/>
      <name val="Calibri"/>
      <family val="2"/>
      <scheme val="minor"/>
    </font>
    <font>
      <b/>
      <sz val="10"/>
      <color theme="0"/>
      <name val="Calibri"/>
      <family val="2"/>
      <scheme val="minor"/>
    </font>
    <font>
      <b/>
      <i/>
      <sz val="10"/>
      <color theme="0"/>
      <name val="Calibri"/>
      <family val="2"/>
      <scheme val="minor"/>
    </font>
    <font>
      <i/>
      <sz val="10"/>
      <color theme="1"/>
      <name val="Calibri"/>
      <family val="2"/>
      <scheme val="minor"/>
    </font>
    <font>
      <sz val="8"/>
      <color indexed="81"/>
      <name val="Tahoma"/>
      <family val="2"/>
    </font>
    <font>
      <b/>
      <sz val="10"/>
      <color theme="1"/>
      <name val="Calibri"/>
      <family val="2"/>
      <scheme val="minor"/>
    </font>
    <font>
      <b/>
      <sz val="10"/>
      <name val="Calibri"/>
      <family val="2"/>
      <scheme val="minor"/>
    </font>
    <font>
      <u/>
      <sz val="11"/>
      <color theme="10"/>
      <name val="Calibri"/>
      <family val="2"/>
      <scheme val="minor"/>
    </font>
    <font>
      <u/>
      <sz val="10"/>
      <color theme="10"/>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b/>
      <i/>
      <u/>
      <sz val="10"/>
      <color theme="0"/>
      <name val="Calibri"/>
      <family val="2"/>
      <scheme val="minor"/>
    </font>
    <font>
      <sz val="10"/>
      <name val="Calibri"/>
      <family val="2"/>
      <scheme val="minor"/>
    </font>
    <font>
      <i/>
      <sz val="10"/>
      <name val="Calibri"/>
      <family val="2"/>
      <scheme val="minor"/>
    </font>
    <font>
      <b/>
      <i/>
      <sz val="10"/>
      <color rgb="FF000000"/>
      <name val="Calibri"/>
      <family val="2"/>
    </font>
    <font>
      <b/>
      <i/>
      <sz val="11"/>
      <color theme="0"/>
      <name val="Calibri"/>
      <family val="2"/>
      <scheme val="minor"/>
    </font>
    <font>
      <b/>
      <u/>
      <sz val="20"/>
      <color theme="0"/>
      <name val="Calibri"/>
      <family val="2"/>
      <scheme val="minor"/>
    </font>
    <font>
      <b/>
      <sz val="12"/>
      <name val="Calibri"/>
      <family val="2"/>
      <scheme val="minor"/>
    </font>
    <font>
      <b/>
      <sz val="11"/>
      <color theme="1"/>
      <name val="Calibri"/>
      <family val="2"/>
      <scheme val="minor"/>
    </font>
    <font>
      <b/>
      <sz val="16"/>
      <color theme="0"/>
      <name val="Calibri"/>
      <family val="2"/>
      <scheme val="minor"/>
    </font>
    <font>
      <b/>
      <i/>
      <sz val="16"/>
      <color theme="0"/>
      <name val="Calibri"/>
      <family val="2"/>
      <scheme val="minor"/>
    </font>
    <font>
      <sz val="10"/>
      <name val="Arial"/>
      <family val="2"/>
    </font>
    <font>
      <sz val="10"/>
      <color theme="10"/>
      <name val="Calibri"/>
      <family val="2"/>
      <scheme val="minor"/>
    </font>
    <font>
      <b/>
      <sz val="9"/>
      <color indexed="81"/>
      <name val="Tahoma"/>
      <family val="2"/>
    </font>
  </fonts>
  <fills count="14">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E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85085"/>
        <bgColor indexed="64"/>
      </patternFill>
    </fill>
    <fill>
      <patternFill patternType="solid">
        <fgColor rgb="FFF67B18"/>
        <bgColor indexed="64"/>
      </patternFill>
    </fill>
    <fill>
      <patternFill patternType="solid">
        <fgColor rgb="FF00454B"/>
        <bgColor indexed="64"/>
      </patternFill>
    </fill>
    <fill>
      <patternFill patternType="solid">
        <fgColor rgb="FF7FA236"/>
        <bgColor indexed="64"/>
      </patternFill>
    </fill>
    <fill>
      <patternFill patternType="solid">
        <fgColor rgb="FF9FA0A2"/>
        <bgColor indexed="64"/>
      </patternFill>
    </fill>
    <fill>
      <patternFill patternType="solid">
        <fgColor rgb="FFE4E4E4"/>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26" fillId="0" borderId="0"/>
    <xf numFmtId="43" fontId="1" fillId="0" borderId="0" applyFont="0" applyFill="0" applyBorder="0" applyAlignment="0" applyProtection="0"/>
  </cellStyleXfs>
  <cellXfs count="193">
    <xf numFmtId="0" fontId="0" fillId="0" borderId="0" xfId="0"/>
    <xf numFmtId="0" fontId="2" fillId="0" borderId="0" xfId="0" applyFont="1"/>
    <xf numFmtId="0" fontId="4" fillId="2" borderId="0" xfId="0" applyFont="1" applyFill="1"/>
    <xf numFmtId="164" fontId="4" fillId="2" borderId="0" xfId="2" applyNumberFormat="1" applyFont="1" applyFill="1"/>
    <xf numFmtId="0" fontId="21" fillId="2" borderId="0" xfId="0" applyFont="1" applyFill="1" applyAlignment="1">
      <alignment horizontal="left"/>
    </xf>
    <xf numFmtId="1" fontId="0" fillId="0" borderId="0" xfId="0" applyNumberFormat="1"/>
    <xf numFmtId="0" fontId="0" fillId="0" borderId="0" xfId="0" applyAlignment="1">
      <alignment wrapText="1"/>
    </xf>
    <xf numFmtId="0" fontId="4" fillId="2" borderId="0" xfId="0" applyFont="1" applyFill="1" applyAlignment="1">
      <alignment horizontal="left"/>
    </xf>
    <xf numFmtId="0" fontId="0" fillId="7" borderId="0" xfId="0" applyFill="1"/>
    <xf numFmtId="0" fontId="0" fillId="7" borderId="0" xfId="0" applyFill="1" applyAlignment="1">
      <alignment wrapText="1"/>
    </xf>
    <xf numFmtId="165" fontId="4" fillId="2" borderId="0" xfId="0" applyNumberFormat="1" applyFont="1" applyFill="1" applyAlignment="1">
      <alignment horizontal="left"/>
    </xf>
    <xf numFmtId="9" fontId="4" fillId="2" borderId="0" xfId="1" applyFont="1" applyFill="1" applyAlignment="1">
      <alignment horizontal="left"/>
    </xf>
    <xf numFmtId="0" fontId="4" fillId="2" borderId="0" xfId="0" applyFont="1" applyFill="1" applyAlignment="1">
      <alignment horizontal="right"/>
    </xf>
    <xf numFmtId="9" fontId="4" fillId="2" borderId="0" xfId="1" applyFont="1" applyFill="1" applyAlignment="1">
      <alignment horizontal="right"/>
    </xf>
    <xf numFmtId="0" fontId="9" fillId="2" borderId="0" xfId="0" applyFont="1" applyFill="1" applyAlignment="1">
      <alignment horizontal="left"/>
    </xf>
    <xf numFmtId="165" fontId="4" fillId="2" borderId="0" xfId="0" applyNumberFormat="1" applyFont="1" applyFill="1"/>
    <xf numFmtId="164" fontId="4" fillId="2" borderId="11" xfId="2" applyNumberFormat="1" applyFont="1" applyFill="1" applyBorder="1"/>
    <xf numFmtId="1" fontId="4" fillId="6" borderId="34" xfId="0" applyNumberFormat="1" applyFont="1" applyFill="1" applyBorder="1" applyAlignment="1" applyProtection="1">
      <alignment horizontal="center" vertical="center"/>
      <protection locked="0"/>
    </xf>
    <xf numFmtId="6" fontId="4" fillId="4" borderId="2" xfId="2" applyNumberFormat="1" applyFont="1" applyFill="1" applyBorder="1" applyAlignment="1" applyProtection="1">
      <alignment vertical="center"/>
      <protection locked="0"/>
    </xf>
    <xf numFmtId="6" fontId="4" fillId="4" borderId="40" xfId="2" applyNumberFormat="1" applyFont="1" applyFill="1" applyBorder="1" applyAlignment="1" applyProtection="1">
      <alignment vertical="center"/>
      <protection locked="0"/>
    </xf>
    <xf numFmtId="164" fontId="4" fillId="4" borderId="4" xfId="2" applyNumberFormat="1" applyFont="1" applyFill="1" applyBorder="1" applyProtection="1">
      <protection locked="0"/>
    </xf>
    <xf numFmtId="164" fontId="4" fillId="4" borderId="1" xfId="2" applyNumberFormat="1" applyFont="1" applyFill="1" applyBorder="1" applyProtection="1">
      <protection locked="0"/>
    </xf>
    <xf numFmtId="164" fontId="4" fillId="4" borderId="5" xfId="2" applyNumberFormat="1" applyFont="1" applyFill="1" applyBorder="1" applyProtection="1">
      <protection locked="0"/>
    </xf>
    <xf numFmtId="166" fontId="4" fillId="4" borderId="46" xfId="5" applyNumberFormat="1" applyFont="1" applyFill="1" applyBorder="1" applyProtection="1">
      <protection locked="0"/>
    </xf>
    <xf numFmtId="9" fontId="4" fillId="4" borderId="4" xfId="1" applyFont="1" applyFill="1" applyBorder="1" applyProtection="1">
      <protection locked="0"/>
    </xf>
    <xf numFmtId="9" fontId="4" fillId="4" borderId="1" xfId="1" applyFont="1" applyFill="1" applyBorder="1" applyProtection="1">
      <protection locked="0"/>
    </xf>
    <xf numFmtId="9" fontId="4" fillId="4" borderId="5" xfId="1" applyFont="1" applyFill="1" applyBorder="1" applyProtection="1">
      <protection locked="0"/>
    </xf>
    <xf numFmtId="164" fontId="4" fillId="6" borderId="15" xfId="0" applyNumberFormat="1" applyFont="1" applyFill="1" applyBorder="1" applyProtection="1">
      <protection locked="0"/>
    </xf>
    <xf numFmtId="0" fontId="4" fillId="6" borderId="15" xfId="0" applyNumberFormat="1" applyFont="1" applyFill="1" applyBorder="1" applyProtection="1">
      <protection locked="0"/>
    </xf>
    <xf numFmtId="166" fontId="4" fillId="4" borderId="47" xfId="5" applyNumberFormat="1" applyFont="1" applyFill="1" applyBorder="1" applyProtection="1">
      <protection locked="0"/>
    </xf>
    <xf numFmtId="164" fontId="4" fillId="6" borderId="13" xfId="2" applyNumberFormat="1" applyFont="1" applyFill="1" applyBorder="1" applyProtection="1">
      <protection locked="0"/>
    </xf>
    <xf numFmtId="0" fontId="4" fillId="6" borderId="13" xfId="2" applyNumberFormat="1" applyFont="1" applyFill="1" applyBorder="1" applyProtection="1">
      <protection locked="0"/>
    </xf>
    <xf numFmtId="164" fontId="4" fillId="4" borderId="8" xfId="2" applyNumberFormat="1" applyFont="1" applyFill="1" applyBorder="1" applyProtection="1">
      <protection locked="0"/>
    </xf>
    <xf numFmtId="164" fontId="4" fillId="4" borderId="9" xfId="2" applyNumberFormat="1" applyFont="1" applyFill="1" applyBorder="1" applyProtection="1">
      <protection locked="0"/>
    </xf>
    <xf numFmtId="164" fontId="4" fillId="4" borderId="10" xfId="2" applyNumberFormat="1" applyFont="1" applyFill="1" applyBorder="1" applyProtection="1">
      <protection locked="0"/>
    </xf>
    <xf numFmtId="166" fontId="4" fillId="4" borderId="16" xfId="5" applyNumberFormat="1" applyFont="1" applyFill="1" applyBorder="1" applyProtection="1">
      <protection locked="0"/>
    </xf>
    <xf numFmtId="9" fontId="4" fillId="4" borderId="8" xfId="1" applyFont="1" applyFill="1" applyBorder="1" applyProtection="1">
      <protection locked="0"/>
    </xf>
    <xf numFmtId="9" fontId="4" fillId="4" borderId="9" xfId="1" applyFont="1" applyFill="1" applyBorder="1" applyProtection="1">
      <protection locked="0"/>
    </xf>
    <xf numFmtId="9" fontId="4" fillId="4" borderId="10" xfId="1" applyFont="1" applyFill="1" applyBorder="1" applyProtection="1">
      <protection locked="0"/>
    </xf>
    <xf numFmtId="164" fontId="4" fillId="6" borderId="14" xfId="2" applyNumberFormat="1" applyFont="1" applyFill="1" applyBorder="1" applyProtection="1">
      <protection locked="0"/>
    </xf>
    <xf numFmtId="0" fontId="4" fillId="6" borderId="14" xfId="2" applyNumberFormat="1" applyFont="1" applyFill="1" applyBorder="1" applyProtection="1">
      <protection locked="0"/>
    </xf>
    <xf numFmtId="164" fontId="4" fillId="4" borderId="19" xfId="2" applyNumberFormat="1" applyFont="1" applyFill="1" applyBorder="1" applyProtection="1">
      <protection locked="0"/>
    </xf>
    <xf numFmtId="164" fontId="4" fillId="4" borderId="20" xfId="2" applyNumberFormat="1" applyFont="1" applyFill="1" applyBorder="1" applyProtection="1">
      <protection locked="0"/>
    </xf>
    <xf numFmtId="164" fontId="4" fillId="4" borderId="21" xfId="2" applyNumberFormat="1" applyFont="1" applyFill="1" applyBorder="1" applyProtection="1">
      <protection locked="0"/>
    </xf>
    <xf numFmtId="0" fontId="4" fillId="2" borderId="0" xfId="0" applyFont="1" applyFill="1" applyBorder="1" applyAlignment="1" applyProtection="1">
      <alignment wrapText="1"/>
    </xf>
    <xf numFmtId="0" fontId="15" fillId="2" borderId="0" xfId="0" applyFont="1" applyFill="1" applyProtection="1"/>
    <xf numFmtId="0" fontId="4" fillId="2" borderId="0" xfId="0" applyFont="1" applyFill="1" applyProtection="1"/>
    <xf numFmtId="0" fontId="4" fillId="2" borderId="0" xfId="0" applyFont="1" applyFill="1" applyAlignment="1" applyProtection="1">
      <alignment vertical="top"/>
    </xf>
    <xf numFmtId="0" fontId="21" fillId="2" borderId="0" xfId="0" applyFont="1" applyFill="1" applyAlignment="1" applyProtection="1">
      <alignment horizontal="left"/>
    </xf>
    <xf numFmtId="0" fontId="20" fillId="2" borderId="0" xfId="0" applyFont="1" applyFill="1" applyAlignment="1" applyProtection="1">
      <alignment horizontal="right" vertical="center"/>
    </xf>
    <xf numFmtId="0" fontId="6" fillId="2" borderId="0" xfId="0" applyFont="1" applyFill="1" applyBorder="1" applyAlignment="1" applyProtection="1"/>
    <xf numFmtId="0" fontId="4" fillId="0" borderId="0" xfId="0" applyFont="1" applyProtection="1"/>
    <xf numFmtId="6" fontId="4" fillId="5" borderId="7" xfId="2" applyNumberFormat="1" applyFont="1" applyFill="1" applyBorder="1" applyAlignment="1" applyProtection="1">
      <alignment vertical="center"/>
    </xf>
    <xf numFmtId="6" fontId="4" fillId="5" borderId="2" xfId="2" applyNumberFormat="1" applyFont="1" applyFill="1" applyBorder="1" applyAlignment="1" applyProtection="1">
      <alignment vertical="center"/>
    </xf>
    <xf numFmtId="6" fontId="4" fillId="5" borderId="42" xfId="2" applyNumberFormat="1" applyFont="1" applyFill="1" applyBorder="1" applyAlignment="1" applyProtection="1">
      <alignment vertical="center"/>
    </xf>
    <xf numFmtId="6" fontId="4" fillId="5" borderId="40" xfId="2" applyNumberFormat="1" applyFont="1" applyFill="1" applyBorder="1" applyAlignment="1" applyProtection="1">
      <alignment vertical="center"/>
    </xf>
    <xf numFmtId="164" fontId="4" fillId="5" borderId="1" xfId="2" applyNumberFormat="1" applyFont="1" applyFill="1" applyBorder="1" applyAlignment="1" applyProtection="1">
      <alignment vertical="center"/>
    </xf>
    <xf numFmtId="6" fontId="4" fillId="5" borderId="1" xfId="2" applyNumberFormat="1" applyFont="1" applyFill="1" applyBorder="1" applyAlignment="1" applyProtection="1">
      <alignment vertical="center"/>
    </xf>
    <xf numFmtId="6" fontId="4" fillId="5" borderId="5" xfId="2" applyNumberFormat="1" applyFont="1" applyFill="1" applyBorder="1" applyAlignment="1" applyProtection="1">
      <alignment vertical="center"/>
    </xf>
    <xf numFmtId="0" fontId="4" fillId="2" borderId="0" xfId="0" applyFont="1" applyFill="1" applyAlignment="1" applyProtection="1">
      <alignment horizontal="left"/>
    </xf>
    <xf numFmtId="164" fontId="4" fillId="5" borderId="49" xfId="2" applyNumberFormat="1" applyFont="1" applyFill="1" applyBorder="1" applyAlignment="1" applyProtection="1">
      <alignment vertical="center"/>
    </xf>
    <xf numFmtId="6" fontId="4" fillId="5" borderId="50" xfId="2" applyNumberFormat="1" applyFont="1" applyFill="1" applyBorder="1" applyAlignment="1" applyProtection="1">
      <alignment vertical="center"/>
    </xf>
    <xf numFmtId="6" fontId="4" fillId="5" borderId="49" xfId="2" applyNumberFormat="1" applyFont="1" applyFill="1" applyBorder="1" applyAlignment="1" applyProtection="1">
      <alignment vertical="center"/>
    </xf>
    <xf numFmtId="164" fontId="4" fillId="5" borderId="20" xfId="2" applyNumberFormat="1" applyFont="1" applyFill="1" applyBorder="1" applyAlignment="1" applyProtection="1">
      <alignment vertical="center"/>
    </xf>
    <xf numFmtId="6" fontId="4" fillId="5" borderId="21" xfId="2" applyNumberFormat="1" applyFont="1" applyFill="1" applyBorder="1" applyAlignment="1" applyProtection="1">
      <alignment vertical="center"/>
    </xf>
    <xf numFmtId="6" fontId="4" fillId="5" borderId="20" xfId="2" applyNumberFormat="1" applyFont="1" applyFill="1" applyBorder="1" applyAlignment="1" applyProtection="1">
      <alignment vertical="center"/>
    </xf>
    <xf numFmtId="164" fontId="4" fillId="5" borderId="40" xfId="2" applyNumberFormat="1" applyFont="1" applyFill="1" applyBorder="1" applyAlignment="1" applyProtection="1">
      <alignment vertical="center"/>
    </xf>
    <xf numFmtId="6" fontId="9" fillId="5" borderId="37" xfId="0" applyNumberFormat="1" applyFont="1" applyFill="1" applyBorder="1" applyAlignment="1" applyProtection="1">
      <alignment vertical="center"/>
    </xf>
    <xf numFmtId="6" fontId="9" fillId="5" borderId="38" xfId="0" applyNumberFormat="1" applyFont="1" applyFill="1" applyBorder="1" applyAlignment="1" applyProtection="1">
      <alignment vertical="center"/>
    </xf>
    <xf numFmtId="0" fontId="4" fillId="2" borderId="0" xfId="0" applyFont="1" applyFill="1" applyAlignment="1" applyProtection="1">
      <alignment horizontal="left" vertical="center"/>
    </xf>
    <xf numFmtId="6" fontId="4" fillId="2" borderId="0" xfId="0" applyNumberFormat="1" applyFont="1" applyFill="1" applyAlignment="1" applyProtection="1">
      <alignment vertical="center"/>
    </xf>
    <xf numFmtId="6" fontId="9" fillId="2" borderId="0" xfId="0" applyNumberFormat="1" applyFont="1" applyFill="1" applyAlignment="1" applyProtection="1">
      <alignment vertical="center"/>
    </xf>
    <xf numFmtId="6" fontId="9" fillId="5" borderId="20" xfId="0" applyNumberFormat="1" applyFont="1" applyFill="1" applyBorder="1" applyAlignment="1" applyProtection="1">
      <alignment vertical="center"/>
    </xf>
    <xf numFmtId="6" fontId="9" fillId="5" borderId="21" xfId="0" applyNumberFormat="1" applyFont="1" applyFill="1" applyBorder="1" applyAlignment="1" applyProtection="1">
      <alignment vertical="center"/>
    </xf>
    <xf numFmtId="9" fontId="7" fillId="5" borderId="9" xfId="1" applyFont="1" applyFill="1" applyBorder="1" applyAlignment="1" applyProtection="1">
      <alignment horizontal="center" vertical="center"/>
    </xf>
    <xf numFmtId="9" fontId="7" fillId="5" borderId="10" xfId="1" applyFont="1" applyFill="1" applyBorder="1" applyAlignment="1" applyProtection="1">
      <alignment horizontal="center" vertical="center"/>
    </xf>
    <xf numFmtId="0" fontId="9" fillId="2" borderId="0" xfId="0" applyFont="1" applyFill="1" applyProtection="1"/>
    <xf numFmtId="0" fontId="13" fillId="2" borderId="0" xfId="0" applyFont="1" applyFill="1" applyProtection="1"/>
    <xf numFmtId="0" fontId="4" fillId="2" borderId="0" xfId="0" applyFont="1" applyFill="1" applyBorder="1" applyAlignment="1" applyProtection="1">
      <alignment horizontal="center" wrapText="1"/>
    </xf>
    <xf numFmtId="0" fontId="4" fillId="2" borderId="0" xfId="0" applyFont="1" applyFill="1" applyAlignment="1" applyProtection="1">
      <alignment horizontal="center"/>
    </xf>
    <xf numFmtId="0" fontId="4" fillId="0" borderId="0" xfId="0" applyFont="1" applyAlignment="1" applyProtection="1">
      <alignment horizontal="center"/>
    </xf>
    <xf numFmtId="0" fontId="4" fillId="3" borderId="6" xfId="0" applyFont="1" applyFill="1" applyBorder="1" applyAlignment="1" applyProtection="1">
      <alignment wrapText="1"/>
    </xf>
    <xf numFmtId="0" fontId="4" fillId="3" borderId="7" xfId="0" applyFont="1" applyFill="1" applyBorder="1" applyAlignment="1" applyProtection="1">
      <alignment wrapText="1"/>
    </xf>
    <xf numFmtId="164" fontId="4" fillId="5" borderId="15" xfId="0" applyNumberFormat="1" applyFont="1" applyFill="1" applyBorder="1" applyProtection="1"/>
    <xf numFmtId="164" fontId="4" fillId="5" borderId="6" xfId="2" applyNumberFormat="1" applyFont="1" applyFill="1" applyBorder="1" applyProtection="1"/>
    <xf numFmtId="164" fontId="4" fillId="5" borderId="2" xfId="2" applyNumberFormat="1" applyFont="1" applyFill="1" applyBorder="1" applyProtection="1"/>
    <xf numFmtId="164" fontId="4" fillId="5" borderId="7" xfId="2" applyNumberFormat="1" applyFont="1" applyFill="1" applyBorder="1" applyProtection="1"/>
    <xf numFmtId="0" fontId="4" fillId="5" borderId="15" xfId="0" applyNumberFormat="1" applyFont="1" applyFill="1" applyBorder="1" applyProtection="1"/>
    <xf numFmtId="0" fontId="4" fillId="3" borderId="5" xfId="0" applyFont="1" applyFill="1" applyBorder="1" applyAlignment="1" applyProtection="1">
      <alignment wrapText="1"/>
    </xf>
    <xf numFmtId="164" fontId="4" fillId="5" borderId="13" xfId="2" applyNumberFormat="1" applyFont="1" applyFill="1" applyBorder="1" applyProtection="1"/>
    <xf numFmtId="0" fontId="4" fillId="5" borderId="13" xfId="2" applyNumberFormat="1" applyFont="1" applyFill="1" applyBorder="1" applyProtection="1"/>
    <xf numFmtId="0" fontId="4" fillId="3" borderId="4" xfId="0" applyFont="1" applyFill="1" applyBorder="1" applyAlignment="1" applyProtection="1">
      <alignment wrapText="1"/>
    </xf>
    <xf numFmtId="0" fontId="12" fillId="2" borderId="0" xfId="3" applyFont="1" applyFill="1" applyBorder="1" applyAlignment="1" applyProtection="1">
      <alignment horizontal="center" vertical="center" wrapText="1"/>
    </xf>
    <xf numFmtId="0" fontId="4" fillId="3" borderId="8" xfId="0" applyFont="1" applyFill="1" applyBorder="1" applyAlignment="1" applyProtection="1">
      <alignment wrapText="1"/>
    </xf>
    <xf numFmtId="0" fontId="4" fillId="3" borderId="10" xfId="0" applyFont="1" applyFill="1" applyBorder="1" applyAlignment="1" applyProtection="1">
      <alignment wrapText="1"/>
    </xf>
    <xf numFmtId="164" fontId="4" fillId="5" borderId="22" xfId="0" applyNumberFormat="1" applyFont="1" applyFill="1" applyBorder="1" applyProtection="1"/>
    <xf numFmtId="164" fontId="4" fillId="5" borderId="36" xfId="2" applyNumberFormat="1" applyFont="1" applyFill="1" applyBorder="1" applyProtection="1"/>
    <xf numFmtId="164" fontId="4" fillId="5" borderId="37" xfId="2" applyNumberFormat="1" applyFont="1" applyFill="1" applyBorder="1" applyProtection="1"/>
    <xf numFmtId="164" fontId="4" fillId="5" borderId="38" xfId="2" applyNumberFormat="1" applyFont="1" applyFill="1" applyBorder="1" applyProtection="1"/>
    <xf numFmtId="164" fontId="4" fillId="5" borderId="14" xfId="2" applyNumberFormat="1" applyFont="1" applyFill="1" applyBorder="1" applyProtection="1"/>
    <xf numFmtId="0" fontId="4" fillId="5" borderId="14" xfId="2" applyNumberFormat="1" applyFont="1" applyFill="1" applyBorder="1" applyProtection="1"/>
    <xf numFmtId="0" fontId="16" fillId="2" borderId="0" xfId="3" applyFont="1" applyFill="1" applyBorder="1" applyAlignment="1" applyProtection="1">
      <alignment vertical="center"/>
    </xf>
    <xf numFmtId="164" fontId="4" fillId="2" borderId="0" xfId="2" applyNumberFormat="1" applyFont="1" applyFill="1" applyProtection="1"/>
    <xf numFmtId="9" fontId="4" fillId="2" borderId="0" xfId="1" applyFont="1" applyFill="1" applyProtection="1"/>
    <xf numFmtId="0" fontId="4" fillId="3" borderId="18" xfId="0" applyFont="1" applyFill="1" applyBorder="1" applyAlignment="1" applyProtection="1">
      <alignment wrapText="1"/>
    </xf>
    <xf numFmtId="0" fontId="4" fillId="3" borderId="3" xfId="0" applyFont="1" applyFill="1" applyBorder="1" applyAlignment="1" applyProtection="1">
      <alignment wrapText="1"/>
    </xf>
    <xf numFmtId="0" fontId="4" fillId="3" borderId="35" xfId="0" applyFont="1" applyFill="1" applyBorder="1" applyAlignment="1" applyProtection="1">
      <alignment wrapText="1"/>
    </xf>
    <xf numFmtId="0" fontId="0" fillId="0" borderId="0" xfId="0" applyProtection="1"/>
    <xf numFmtId="0" fontId="5" fillId="8" borderId="37" xfId="0" applyFont="1" applyFill="1" applyBorder="1" applyAlignment="1" applyProtection="1">
      <alignment horizontal="center"/>
    </xf>
    <xf numFmtId="0" fontId="5" fillId="8" borderId="38" xfId="0" applyFont="1" applyFill="1" applyBorder="1" applyAlignment="1" applyProtection="1">
      <alignment horizontal="center" wrapText="1"/>
    </xf>
    <xf numFmtId="0" fontId="5" fillId="8" borderId="6" xfId="0" applyFont="1" applyFill="1" applyBorder="1" applyAlignment="1" applyProtection="1">
      <alignment horizontal="centerContinuous"/>
    </xf>
    <xf numFmtId="0" fontId="5" fillId="8" borderId="2" xfId="0" applyFont="1" applyFill="1" applyBorder="1" applyAlignment="1" applyProtection="1">
      <alignment horizontal="centerContinuous"/>
    </xf>
    <xf numFmtId="0" fontId="5" fillId="8" borderId="7" xfId="0" applyFont="1" applyFill="1" applyBorder="1" applyAlignment="1" applyProtection="1">
      <alignment horizontal="centerContinuous"/>
    </xf>
    <xf numFmtId="0" fontId="5" fillId="8" borderId="8" xfId="0" applyFont="1" applyFill="1" applyBorder="1" applyAlignment="1" applyProtection="1">
      <alignment horizontal="center"/>
    </xf>
    <xf numFmtId="0" fontId="5" fillId="8" borderId="9" xfId="0" applyFont="1" applyFill="1" applyBorder="1" applyAlignment="1" applyProtection="1">
      <alignment horizontal="center"/>
    </xf>
    <xf numFmtId="0" fontId="5" fillId="8" borderId="10" xfId="0" applyFont="1" applyFill="1" applyBorder="1" applyAlignment="1" applyProtection="1">
      <alignment horizontal="center"/>
    </xf>
    <xf numFmtId="1" fontId="5" fillId="8" borderId="8" xfId="0" applyNumberFormat="1" applyFont="1" applyFill="1" applyBorder="1" applyAlignment="1" applyProtection="1">
      <alignment horizontal="center"/>
    </xf>
    <xf numFmtId="1" fontId="5" fillId="8" borderId="9" xfId="0" applyNumberFormat="1" applyFont="1" applyFill="1" applyBorder="1" applyAlignment="1" applyProtection="1">
      <alignment horizontal="center"/>
    </xf>
    <xf numFmtId="0" fontId="5" fillId="8" borderId="19" xfId="0" applyFont="1" applyFill="1" applyBorder="1" applyAlignment="1" applyProtection="1">
      <alignment horizontal="centerContinuous"/>
    </xf>
    <xf numFmtId="0" fontId="5" fillId="8" borderId="20" xfId="0" applyFont="1" applyFill="1" applyBorder="1" applyAlignment="1" applyProtection="1">
      <alignment horizontal="centerContinuous"/>
    </xf>
    <xf numFmtId="0" fontId="5" fillId="8" borderId="21" xfId="0" applyFont="1" applyFill="1" applyBorder="1" applyAlignment="1" applyProtection="1">
      <alignment horizontal="centerContinuous"/>
    </xf>
    <xf numFmtId="0" fontId="5" fillId="8" borderId="25" xfId="0" applyFont="1" applyFill="1" applyBorder="1" applyAlignment="1" applyProtection="1">
      <alignment horizontal="center"/>
    </xf>
    <xf numFmtId="0" fontId="5" fillId="8" borderId="26" xfId="0" applyFont="1" applyFill="1" applyBorder="1" applyAlignment="1" applyProtection="1">
      <alignment horizontal="center"/>
    </xf>
    <xf numFmtId="0" fontId="5" fillId="8" borderId="27" xfId="0" applyFont="1" applyFill="1" applyBorder="1" applyAlignment="1" applyProtection="1">
      <alignment horizontal="center"/>
    </xf>
    <xf numFmtId="0" fontId="5" fillId="8" borderId="36" xfId="0" applyFont="1" applyFill="1" applyBorder="1" applyAlignment="1" applyProtection="1">
      <alignment horizontal="center"/>
    </xf>
    <xf numFmtId="0" fontId="5" fillId="8" borderId="38" xfId="0" applyFont="1" applyFill="1" applyBorder="1" applyAlignment="1" applyProtection="1">
      <alignment horizontal="center"/>
    </xf>
    <xf numFmtId="0" fontId="25" fillId="12" borderId="1" xfId="0" applyFont="1" applyFill="1" applyBorder="1" applyAlignment="1">
      <alignment horizontal="center" vertical="center" wrapText="1"/>
    </xf>
    <xf numFmtId="0" fontId="0" fillId="13" borderId="1" xfId="0" applyFont="1" applyFill="1" applyBorder="1" applyAlignment="1">
      <alignment horizontal="left" vertical="center" wrapText="1" indent="1"/>
    </xf>
    <xf numFmtId="0" fontId="0" fillId="13" borderId="1" xfId="0" applyFill="1" applyBorder="1" applyAlignment="1">
      <alignment horizontal="left" vertical="center" wrapText="1" indent="1"/>
    </xf>
    <xf numFmtId="0" fontId="0" fillId="13" borderId="1" xfId="0" quotePrefix="1" applyFill="1" applyBorder="1" applyAlignment="1">
      <alignment horizontal="left" vertical="center" wrapText="1" indent="1"/>
    </xf>
    <xf numFmtId="0" fontId="24" fillId="8" borderId="3" xfId="0" applyFont="1" applyFill="1" applyBorder="1" applyAlignment="1">
      <alignment horizontal="center" wrapText="1"/>
    </xf>
    <xf numFmtId="0" fontId="24" fillId="8" borderId="57" xfId="0" applyFont="1" applyFill="1" applyBorder="1" applyAlignment="1">
      <alignment horizontal="center" wrapText="1"/>
    </xf>
    <xf numFmtId="0" fontId="27" fillId="3" borderId="28" xfId="3" applyFont="1" applyFill="1" applyBorder="1" applyAlignment="1" applyProtection="1">
      <alignment horizontal="left" vertical="center" indent="4"/>
    </xf>
    <xf numFmtId="0" fontId="27" fillId="3" borderId="29" xfId="3" applyFont="1" applyFill="1" applyBorder="1" applyAlignment="1" applyProtection="1">
      <alignment horizontal="left" vertical="center" indent="4"/>
    </xf>
    <xf numFmtId="0" fontId="27" fillId="3" borderId="51" xfId="3" applyFont="1" applyFill="1" applyBorder="1" applyAlignment="1" applyProtection="1">
      <alignment horizontal="left" vertical="center" indent="4"/>
    </xf>
    <xf numFmtId="0" fontId="27" fillId="3" borderId="53" xfId="3" applyFont="1" applyFill="1" applyBorder="1" applyAlignment="1" applyProtection="1">
      <alignment horizontal="left" vertical="center" indent="4"/>
    </xf>
    <xf numFmtId="0" fontId="27" fillId="3" borderId="54" xfId="3" applyFont="1" applyFill="1" applyBorder="1" applyAlignment="1" applyProtection="1">
      <alignment horizontal="left" vertical="center" indent="4"/>
    </xf>
    <xf numFmtId="0" fontId="27" fillId="3" borderId="52" xfId="3" applyFont="1" applyFill="1" applyBorder="1" applyAlignment="1" applyProtection="1">
      <alignment horizontal="left" vertical="center" indent="4"/>
    </xf>
    <xf numFmtId="0" fontId="17" fillId="3" borderId="41" xfId="0" applyFont="1" applyFill="1" applyBorder="1" applyAlignment="1" applyProtection="1">
      <alignment horizontal="left" vertical="center" indent="4"/>
    </xf>
    <xf numFmtId="0" fontId="17" fillId="3" borderId="40" xfId="0" applyFont="1" applyFill="1" applyBorder="1" applyAlignment="1" applyProtection="1">
      <alignment horizontal="left" vertical="center" indent="4"/>
    </xf>
    <xf numFmtId="0" fontId="17" fillId="3" borderId="6" xfId="0" applyFont="1" applyFill="1" applyBorder="1" applyAlignment="1" applyProtection="1">
      <alignment horizontal="left" vertical="center" indent="1"/>
    </xf>
    <xf numFmtId="0" fontId="17" fillId="3" borderId="2" xfId="0" applyFont="1" applyFill="1" applyBorder="1" applyAlignment="1" applyProtection="1">
      <alignment horizontal="left" vertical="center" indent="1"/>
    </xf>
    <xf numFmtId="0" fontId="12" fillId="3" borderId="4" xfId="3" applyFont="1" applyFill="1" applyBorder="1" applyAlignment="1" applyProtection="1">
      <alignment horizontal="left" vertical="center" indent="1"/>
    </xf>
    <xf numFmtId="0" fontId="12" fillId="3" borderId="1" xfId="3" applyFont="1" applyFill="1" applyBorder="1" applyAlignment="1" applyProtection="1">
      <alignment horizontal="left" vertical="center" indent="1"/>
    </xf>
    <xf numFmtId="0" fontId="12" fillId="3" borderId="48" xfId="3" applyFont="1" applyFill="1" applyBorder="1" applyAlignment="1" applyProtection="1">
      <alignment horizontal="left" vertical="center" indent="1"/>
    </xf>
    <xf numFmtId="0" fontId="12" fillId="3" borderId="49" xfId="3" applyFont="1" applyFill="1" applyBorder="1" applyAlignment="1" applyProtection="1">
      <alignment horizontal="left" vertical="center" indent="1"/>
    </xf>
    <xf numFmtId="0" fontId="14" fillId="10" borderId="32" xfId="0" applyFont="1" applyFill="1" applyBorder="1" applyAlignment="1" applyProtection="1">
      <alignment horizontal="center" vertical="center"/>
    </xf>
    <xf numFmtId="0" fontId="14" fillId="10" borderId="33" xfId="0" applyFont="1" applyFill="1" applyBorder="1" applyAlignment="1" applyProtection="1">
      <alignment horizontal="center" vertical="center"/>
    </xf>
    <xf numFmtId="0" fontId="5" fillId="8" borderId="28" xfId="0" applyFont="1" applyFill="1" applyBorder="1" applyAlignment="1" applyProtection="1">
      <alignment horizontal="center" wrapText="1"/>
    </xf>
    <xf numFmtId="0" fontId="5" fillId="8" borderId="29" xfId="0" applyFont="1" applyFill="1" applyBorder="1" applyAlignment="1" applyProtection="1">
      <alignment horizontal="center" wrapText="1"/>
    </xf>
    <xf numFmtId="0" fontId="5" fillId="8" borderId="30" xfId="0" applyFont="1" applyFill="1" applyBorder="1" applyAlignment="1" applyProtection="1">
      <alignment horizontal="center" wrapText="1"/>
    </xf>
    <xf numFmtId="0" fontId="5" fillId="8" borderId="12" xfId="0" applyFont="1" applyFill="1" applyBorder="1" applyAlignment="1" applyProtection="1">
      <alignment horizontal="center"/>
    </xf>
    <xf numFmtId="0" fontId="5" fillId="8" borderId="11" xfId="0" applyFont="1" applyFill="1" applyBorder="1" applyAlignment="1" applyProtection="1">
      <alignment horizontal="center"/>
    </xf>
    <xf numFmtId="0" fontId="5" fillId="8" borderId="15" xfId="0" applyFont="1" applyFill="1" applyBorder="1" applyAlignment="1" applyProtection="1">
      <alignment horizontal="center"/>
    </xf>
    <xf numFmtId="0" fontId="5" fillId="8" borderId="6" xfId="0" applyFont="1" applyFill="1" applyBorder="1" applyAlignment="1" applyProtection="1">
      <alignment horizontal="center"/>
    </xf>
    <xf numFmtId="0" fontId="5" fillId="8" borderId="8" xfId="0" applyFont="1" applyFill="1" applyBorder="1" applyAlignment="1" applyProtection="1">
      <alignment horizontal="center"/>
    </xf>
    <xf numFmtId="0" fontId="5" fillId="8" borderId="7" xfId="0" applyFont="1" applyFill="1" applyBorder="1" applyAlignment="1" applyProtection="1">
      <alignment horizontal="center"/>
    </xf>
    <xf numFmtId="0" fontId="5" fillId="8" borderId="10" xfId="0" applyFont="1" applyFill="1" applyBorder="1" applyAlignment="1" applyProtection="1">
      <alignment horizontal="center"/>
    </xf>
    <xf numFmtId="0" fontId="5" fillId="8" borderId="15" xfId="0" applyFont="1" applyFill="1" applyBorder="1" applyAlignment="1" applyProtection="1">
      <alignment horizontal="center" wrapText="1"/>
    </xf>
    <xf numFmtId="0" fontId="5" fillId="8" borderId="14" xfId="0" applyFont="1" applyFill="1" applyBorder="1" applyAlignment="1" applyProtection="1">
      <alignment horizontal="center" wrapText="1"/>
    </xf>
    <xf numFmtId="0" fontId="5" fillId="8" borderId="17" xfId="0" applyFont="1" applyFill="1" applyBorder="1" applyAlignment="1" applyProtection="1">
      <alignment horizontal="center" wrapText="1"/>
    </xf>
    <xf numFmtId="0" fontId="5" fillId="8" borderId="16" xfId="0" applyFont="1" applyFill="1" applyBorder="1" applyAlignment="1" applyProtection="1">
      <alignment horizontal="center" wrapText="1"/>
    </xf>
    <xf numFmtId="0" fontId="5" fillId="8" borderId="31" xfId="0" applyFont="1" applyFill="1" applyBorder="1" applyAlignment="1" applyProtection="1">
      <alignment horizontal="center" wrapText="1"/>
    </xf>
    <xf numFmtId="0" fontId="5" fillId="8" borderId="39" xfId="0" applyFont="1" applyFill="1" applyBorder="1" applyAlignment="1" applyProtection="1">
      <alignment horizontal="center" wrapText="1"/>
    </xf>
    <xf numFmtId="0" fontId="22" fillId="9" borderId="32" xfId="0" applyFont="1" applyFill="1" applyBorder="1" applyAlignment="1" applyProtection="1">
      <alignment horizontal="center"/>
    </xf>
    <xf numFmtId="0" fontId="22" fillId="9" borderId="33" xfId="0" applyFont="1" applyFill="1" applyBorder="1" applyAlignment="1" applyProtection="1">
      <alignment horizontal="center"/>
    </xf>
    <xf numFmtId="0" fontId="22" fillId="9" borderId="43" xfId="0" applyFont="1" applyFill="1" applyBorder="1" applyAlignment="1" applyProtection="1">
      <alignment horizontal="center"/>
    </xf>
    <xf numFmtId="0" fontId="5" fillId="8" borderId="55" xfId="0" applyFont="1" applyFill="1" applyBorder="1" applyAlignment="1" applyProtection="1">
      <alignment horizontal="center" wrapText="1"/>
    </xf>
    <xf numFmtId="0" fontId="14" fillId="10" borderId="32" xfId="0" applyFont="1" applyFill="1" applyBorder="1" applyAlignment="1" applyProtection="1">
      <alignment horizontal="center"/>
    </xf>
    <xf numFmtId="0" fontId="14" fillId="10" borderId="33" xfId="0" applyFont="1" applyFill="1" applyBorder="1" applyAlignment="1" applyProtection="1">
      <alignment horizontal="center"/>
    </xf>
    <xf numFmtId="0" fontId="14" fillId="10" borderId="43" xfId="0" applyFont="1" applyFill="1" applyBorder="1" applyAlignment="1" applyProtection="1">
      <alignment horizontal="center"/>
    </xf>
    <xf numFmtId="0" fontId="5" fillId="8" borderId="32" xfId="0" applyFont="1" applyFill="1" applyBorder="1" applyAlignment="1" applyProtection="1">
      <alignment horizontal="center"/>
    </xf>
    <xf numFmtId="0" fontId="5" fillId="8" borderId="56" xfId="0" applyFont="1" applyFill="1" applyBorder="1" applyAlignment="1" applyProtection="1">
      <alignment horizontal="center"/>
    </xf>
    <xf numFmtId="0" fontId="10" fillId="3" borderId="19" xfId="0" applyFont="1" applyFill="1" applyBorder="1" applyAlignment="1" applyProtection="1">
      <alignment horizontal="left" vertical="center"/>
    </xf>
    <xf numFmtId="0" fontId="10" fillId="3" borderId="20" xfId="0" applyFont="1" applyFill="1" applyBorder="1" applyAlignment="1" applyProtection="1">
      <alignment horizontal="left" vertical="center"/>
    </xf>
    <xf numFmtId="0" fontId="22" fillId="11" borderId="32" xfId="0" applyFont="1" applyFill="1" applyBorder="1" applyAlignment="1" applyProtection="1">
      <alignment horizontal="center"/>
    </xf>
    <xf numFmtId="0" fontId="22" fillId="11" borderId="33" xfId="0" applyFont="1" applyFill="1" applyBorder="1" applyAlignment="1" applyProtection="1">
      <alignment horizontal="center"/>
    </xf>
    <xf numFmtId="0" fontId="22" fillId="11" borderId="43" xfId="0" applyFont="1" applyFill="1" applyBorder="1" applyAlignment="1" applyProtection="1">
      <alignment horizontal="center"/>
    </xf>
    <xf numFmtId="0" fontId="14" fillId="10" borderId="44" xfId="0" applyFont="1" applyFill="1" applyBorder="1" applyAlignment="1" applyProtection="1">
      <alignment horizontal="center" vertical="center"/>
    </xf>
    <xf numFmtId="0" fontId="14" fillId="10" borderId="45" xfId="0" applyFont="1" applyFill="1" applyBorder="1" applyAlignment="1" applyProtection="1">
      <alignment horizontal="center" vertical="center"/>
    </xf>
    <xf numFmtId="0" fontId="10" fillId="3" borderId="36" xfId="0" applyFont="1" applyFill="1" applyBorder="1" applyAlignment="1" applyProtection="1">
      <alignment horizontal="left" vertical="center" indent="1"/>
    </xf>
    <xf numFmtId="0" fontId="10" fillId="3" borderId="37" xfId="0" applyFont="1" applyFill="1" applyBorder="1" applyAlignment="1" applyProtection="1">
      <alignment horizontal="left" vertical="center" indent="1"/>
    </xf>
    <xf numFmtId="0" fontId="18" fillId="3" borderId="8" xfId="0" applyFont="1" applyFill="1" applyBorder="1" applyAlignment="1" applyProtection="1">
      <alignment horizontal="left" vertical="center"/>
    </xf>
    <xf numFmtId="0" fontId="18" fillId="3" borderId="9" xfId="0" applyFont="1" applyFill="1" applyBorder="1" applyAlignment="1" applyProtection="1">
      <alignment horizontal="left" vertical="center"/>
    </xf>
    <xf numFmtId="0" fontId="17" fillId="3" borderId="6" xfId="0" applyFont="1" applyFill="1" applyBorder="1" applyAlignment="1" applyProtection="1">
      <alignment horizontal="left" vertical="center" indent="4"/>
    </xf>
    <xf numFmtId="0" fontId="17" fillId="3" borderId="2" xfId="0" applyFont="1" applyFill="1" applyBorder="1" applyAlignment="1" applyProtection="1">
      <alignment horizontal="left" vertical="center" indent="4"/>
    </xf>
    <xf numFmtId="0" fontId="10" fillId="3" borderId="6" xfId="0" applyFont="1" applyFill="1" applyBorder="1" applyAlignment="1" applyProtection="1">
      <alignment horizontal="left" vertical="center" indent="1"/>
    </xf>
    <xf numFmtId="0" fontId="10" fillId="3" borderId="2" xfId="0" applyFont="1" applyFill="1" applyBorder="1" applyAlignment="1" applyProtection="1">
      <alignment horizontal="left" vertical="center" indent="1"/>
    </xf>
    <xf numFmtId="0" fontId="5" fillId="8" borderId="33" xfId="0" applyFont="1" applyFill="1" applyBorder="1" applyAlignment="1" applyProtection="1">
      <alignment horizontal="center"/>
    </xf>
    <xf numFmtId="0" fontId="5" fillId="8" borderId="23" xfId="0" applyFont="1" applyFill="1" applyBorder="1" applyAlignment="1" applyProtection="1">
      <alignment horizontal="center"/>
    </xf>
    <xf numFmtId="0" fontId="5" fillId="8" borderId="36" xfId="0" applyFont="1" applyFill="1" applyBorder="1" applyAlignment="1" applyProtection="1">
      <alignment horizontal="center"/>
    </xf>
    <xf numFmtId="0" fontId="5" fillId="8" borderId="24" xfId="0" applyFont="1" applyFill="1" applyBorder="1" applyAlignment="1" applyProtection="1">
      <alignment horizontal="center"/>
    </xf>
    <xf numFmtId="0" fontId="5" fillId="8" borderId="38" xfId="0" applyFont="1" applyFill="1" applyBorder="1" applyAlignment="1" applyProtection="1">
      <alignment horizontal="center"/>
    </xf>
  </cellXfs>
  <cellStyles count="6">
    <cellStyle name="Comma" xfId="5" builtinId="3"/>
    <cellStyle name="Currency" xfId="2" builtinId="4"/>
    <cellStyle name="Hyperlink" xfId="3" builtinId="8"/>
    <cellStyle name="Normal" xfId="0" builtinId="0"/>
    <cellStyle name="Normal 2" xfId="4" xr:uid="{00000000-0005-0000-0000-000004000000}"/>
    <cellStyle name="Percent" xfId="1" builtinId="5"/>
  </cellStyles>
  <dxfs count="8">
    <dxf>
      <fill>
        <patternFill>
          <bgColor theme="0" tint="-4.9989318521683403E-2"/>
        </patternFill>
      </fill>
    </dxf>
    <dxf>
      <fill>
        <patternFill>
          <bgColor theme="6" tint="-9.9948118533890809E-2"/>
        </patternFill>
      </fill>
    </dxf>
    <dxf>
      <fill>
        <patternFill>
          <bgColor theme="6" tint="-0.24994659260841701"/>
        </patternFill>
      </fill>
    </dxf>
    <dxf>
      <fill>
        <patternFill>
          <bgColor theme="6" tint="-0.499984740745262"/>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0" tint="-4.9989318521683403E-2"/>
        </patternFill>
      </fill>
    </dxf>
  </dxfs>
  <tableStyles count="0" defaultTableStyle="TableStyleMedium2" defaultPivotStyle="PivotStyleLight16"/>
  <colors>
    <mruColors>
      <color rgb="FFE4E4E4"/>
      <color rgb="FF9FA0A2"/>
      <color rgb="FF085085"/>
      <color rgb="FF3D8FB9"/>
      <color rgb="FFE04344"/>
      <color rgb="FF7FA236"/>
      <color rgb="FFF67B18"/>
      <color rgb="FF00454B"/>
      <color rgb="FFFFFFE5"/>
      <color rgb="FFB652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District Budget Projections</a:t>
            </a:r>
          </a:p>
        </c:rich>
      </c:tx>
      <c:overlay val="0"/>
    </c:title>
    <c:autoTitleDeleted val="0"/>
    <c:plotArea>
      <c:layout/>
      <c:barChart>
        <c:barDir val="col"/>
        <c:grouping val="stacked"/>
        <c:varyColors val="0"/>
        <c:ser>
          <c:idx val="0"/>
          <c:order val="0"/>
          <c:tx>
            <c:strRef>
              <c:f>'Summary of Decisions'!$D$9</c:f>
              <c:strCache>
                <c:ptCount val="1"/>
                <c:pt idx="0">
                  <c:v>Projected Revenue</c:v>
                </c:pt>
              </c:strCache>
            </c:strRef>
          </c:tx>
          <c:invertIfNegative val="0"/>
          <c:cat>
            <c:numRef>
              <c:f>'Summary of Decisions'!$E$8:$I$8</c:f>
              <c:numCache>
                <c:formatCode>General</c:formatCode>
                <c:ptCount val="5"/>
                <c:pt idx="0">
                  <c:v>2021</c:v>
                </c:pt>
                <c:pt idx="1">
                  <c:v>2022</c:v>
                </c:pt>
                <c:pt idx="2">
                  <c:v>2023</c:v>
                </c:pt>
                <c:pt idx="3">
                  <c:v>2024</c:v>
                </c:pt>
                <c:pt idx="4">
                  <c:v>2025</c:v>
                </c:pt>
              </c:numCache>
            </c:numRef>
          </c:cat>
          <c:val>
            <c:numRef>
              <c:f>'Summary of Decisions'!$E$9:$I$9</c:f>
              <c:numCache>
                <c:formatCode>_([$$-409]* #,##0_);_([$$-409]* \(#,##0\);_([$$-409]* "-"??_);_(@_)</c:formatCode>
                <c:ptCount val="5"/>
                <c:pt idx="0">
                  <c:v>500000000</c:v>
                </c:pt>
                <c:pt idx="1">
                  <c:v>500000000</c:v>
                </c:pt>
                <c:pt idx="2">
                  <c:v>500000000</c:v>
                </c:pt>
                <c:pt idx="3">
                  <c:v>500000000</c:v>
                </c:pt>
                <c:pt idx="4">
                  <c:v>500000000</c:v>
                </c:pt>
              </c:numCache>
            </c:numRef>
          </c:val>
          <c:extLst>
            <c:ext xmlns:c16="http://schemas.microsoft.com/office/drawing/2014/chart" uri="{C3380CC4-5D6E-409C-BE32-E72D297353CC}">
              <c16:uniqueId val="{00000000-A7CA-4D87-BD35-F222C6DF7916}"/>
            </c:ext>
          </c:extLst>
        </c:ser>
        <c:ser>
          <c:idx val="1"/>
          <c:order val="1"/>
          <c:tx>
            <c:strRef>
              <c:f>'Summary of Decisions'!$D$10</c:f>
              <c:strCache>
                <c:ptCount val="1"/>
                <c:pt idx="0">
                  <c:v>Projected Expenses</c:v>
                </c:pt>
              </c:strCache>
            </c:strRef>
          </c:tx>
          <c:invertIfNegative val="0"/>
          <c:cat>
            <c:numRef>
              <c:f>'Summary of Decisions'!$E$8:$I$8</c:f>
              <c:numCache>
                <c:formatCode>General</c:formatCode>
                <c:ptCount val="5"/>
                <c:pt idx="0">
                  <c:v>2021</c:v>
                </c:pt>
                <c:pt idx="1">
                  <c:v>2022</c:v>
                </c:pt>
                <c:pt idx="2">
                  <c:v>2023</c:v>
                </c:pt>
                <c:pt idx="3">
                  <c:v>2024</c:v>
                </c:pt>
                <c:pt idx="4">
                  <c:v>2025</c:v>
                </c:pt>
              </c:numCache>
            </c:numRef>
          </c:cat>
          <c:val>
            <c:numRef>
              <c:f>'Summary of Decisions'!$E$10:$I$10</c:f>
              <c:numCache>
                <c:formatCode>_([$$-409]* #,##0_);_([$$-409]* \(#,##0\);_([$$-409]* "-"??_);_(@_)</c:formatCode>
                <c:ptCount val="5"/>
                <c:pt idx="0">
                  <c:v>-510000000</c:v>
                </c:pt>
                <c:pt idx="1">
                  <c:v>-510000000</c:v>
                </c:pt>
                <c:pt idx="2">
                  <c:v>-510000000</c:v>
                </c:pt>
                <c:pt idx="3">
                  <c:v>-520000000</c:v>
                </c:pt>
                <c:pt idx="4">
                  <c:v>-520000000</c:v>
                </c:pt>
              </c:numCache>
            </c:numRef>
          </c:val>
          <c:extLst>
            <c:ext xmlns:c16="http://schemas.microsoft.com/office/drawing/2014/chart" uri="{C3380CC4-5D6E-409C-BE32-E72D297353CC}">
              <c16:uniqueId val="{00000001-A7CA-4D87-BD35-F222C6DF7916}"/>
            </c:ext>
          </c:extLst>
        </c:ser>
        <c:dLbls>
          <c:showLegendKey val="0"/>
          <c:showVal val="0"/>
          <c:showCatName val="0"/>
          <c:showSerName val="0"/>
          <c:showPercent val="0"/>
          <c:showBubbleSize val="0"/>
        </c:dLbls>
        <c:gapWidth val="150"/>
        <c:overlap val="100"/>
        <c:axId val="96184192"/>
        <c:axId val="96185728"/>
      </c:barChart>
      <c:lineChart>
        <c:grouping val="standard"/>
        <c:varyColors val="0"/>
        <c:ser>
          <c:idx val="5"/>
          <c:order val="2"/>
          <c:tx>
            <c:strRef>
              <c:f>'Summary of Decisions'!$D$14</c:f>
              <c:strCache>
                <c:ptCount val="1"/>
                <c:pt idx="0">
                  <c:v>Projected Revenue</c:v>
                </c:pt>
              </c:strCache>
            </c:strRef>
          </c:tx>
          <c:marker>
            <c:symbol val="none"/>
          </c:marker>
          <c:cat>
            <c:numRef>
              <c:f>'Summary of Decisions'!$E$8:$I$8</c:f>
              <c:numCache>
                <c:formatCode>General</c:formatCode>
                <c:ptCount val="5"/>
                <c:pt idx="0">
                  <c:v>2021</c:v>
                </c:pt>
                <c:pt idx="1">
                  <c:v>2022</c:v>
                </c:pt>
                <c:pt idx="2">
                  <c:v>2023</c:v>
                </c:pt>
                <c:pt idx="3">
                  <c:v>2024</c:v>
                </c:pt>
                <c:pt idx="4">
                  <c:v>2025</c:v>
                </c:pt>
              </c:numCache>
            </c:numRef>
          </c:cat>
          <c:val>
            <c:numRef>
              <c:f>'Summary of Decisions'!$E$14:$I$14</c:f>
              <c:numCache>
                <c:formatCode>_([$$-409]* #,##0_);_([$$-409]* \(#,##0\);_([$$-409]* "-"??_);_(@_)</c:formatCode>
                <c:ptCount val="5"/>
                <c:pt idx="0">
                  <c:v>500000000</c:v>
                </c:pt>
                <c:pt idx="1">
                  <c:v>500000000</c:v>
                </c:pt>
                <c:pt idx="2">
                  <c:v>500000000</c:v>
                </c:pt>
                <c:pt idx="3">
                  <c:v>500000000</c:v>
                </c:pt>
                <c:pt idx="4">
                  <c:v>500000000</c:v>
                </c:pt>
              </c:numCache>
            </c:numRef>
          </c:val>
          <c:smooth val="0"/>
          <c:extLst>
            <c:ext xmlns:c16="http://schemas.microsoft.com/office/drawing/2014/chart" uri="{C3380CC4-5D6E-409C-BE32-E72D297353CC}">
              <c16:uniqueId val="{00000002-A7CA-4D87-BD35-F222C6DF7916}"/>
            </c:ext>
          </c:extLst>
        </c:ser>
        <c:ser>
          <c:idx val="6"/>
          <c:order val="3"/>
          <c:tx>
            <c:strRef>
              <c:f>'Summary of Decisions'!$D$15</c:f>
              <c:strCache>
                <c:ptCount val="1"/>
                <c:pt idx="0">
                  <c:v>(Revised) Projected Expenses</c:v>
                </c:pt>
              </c:strCache>
            </c:strRef>
          </c:tx>
          <c:marker>
            <c:symbol val="none"/>
          </c:marker>
          <c:cat>
            <c:numRef>
              <c:f>'Summary of Decisions'!$E$8:$I$8</c:f>
              <c:numCache>
                <c:formatCode>General</c:formatCode>
                <c:ptCount val="5"/>
                <c:pt idx="0">
                  <c:v>2021</c:v>
                </c:pt>
                <c:pt idx="1">
                  <c:v>2022</c:v>
                </c:pt>
                <c:pt idx="2">
                  <c:v>2023</c:v>
                </c:pt>
                <c:pt idx="3">
                  <c:v>2024</c:v>
                </c:pt>
                <c:pt idx="4">
                  <c:v>2025</c:v>
                </c:pt>
              </c:numCache>
            </c:numRef>
          </c:cat>
          <c:val>
            <c:numRef>
              <c:f>'Summary of Decisions'!$E$15:$I$15</c:f>
              <c:numCache>
                <c:formatCode>_([$$-409]* #,##0_);_([$$-409]* \(#,##0\);_([$$-409]* "-"??_);_(@_)</c:formatCode>
                <c:ptCount val="5"/>
                <c:pt idx="0">
                  <c:v>-503000000</c:v>
                </c:pt>
                <c:pt idx="1">
                  <c:v>-505000000</c:v>
                </c:pt>
                <c:pt idx="2">
                  <c:v>-496500000</c:v>
                </c:pt>
                <c:pt idx="3">
                  <c:v>-506500000</c:v>
                </c:pt>
                <c:pt idx="4">
                  <c:v>-499000000</c:v>
                </c:pt>
              </c:numCache>
            </c:numRef>
          </c:val>
          <c:smooth val="0"/>
          <c:extLst>
            <c:ext xmlns:c16="http://schemas.microsoft.com/office/drawing/2014/chart" uri="{C3380CC4-5D6E-409C-BE32-E72D297353CC}">
              <c16:uniqueId val="{00000003-A7CA-4D87-BD35-F222C6DF7916}"/>
            </c:ext>
          </c:extLst>
        </c:ser>
        <c:dLbls>
          <c:showLegendKey val="0"/>
          <c:showVal val="0"/>
          <c:showCatName val="0"/>
          <c:showSerName val="0"/>
          <c:showPercent val="0"/>
          <c:showBubbleSize val="0"/>
        </c:dLbls>
        <c:marker val="1"/>
        <c:smooth val="0"/>
        <c:axId val="96184192"/>
        <c:axId val="96185728"/>
      </c:lineChart>
      <c:catAx>
        <c:axId val="96184192"/>
        <c:scaling>
          <c:orientation val="minMax"/>
        </c:scaling>
        <c:delete val="0"/>
        <c:axPos val="b"/>
        <c:numFmt formatCode="General" sourceLinked="1"/>
        <c:majorTickMark val="out"/>
        <c:minorTickMark val="none"/>
        <c:tickLblPos val="low"/>
        <c:crossAx val="96185728"/>
        <c:crosses val="autoZero"/>
        <c:auto val="1"/>
        <c:lblAlgn val="ctr"/>
        <c:lblOffset val="100"/>
        <c:noMultiLvlLbl val="0"/>
      </c:catAx>
      <c:valAx>
        <c:axId val="96185728"/>
        <c:scaling>
          <c:orientation val="minMax"/>
        </c:scaling>
        <c:delete val="0"/>
        <c:axPos val="l"/>
        <c:majorGridlines/>
        <c:numFmt formatCode="_([$$-409]* #,##0_);_([$$-409]* \(#,##0\);_([$$-409]* &quot;-&quot;??_);_(@_)" sourceLinked="1"/>
        <c:majorTickMark val="out"/>
        <c:minorTickMark val="none"/>
        <c:tickLblPos val="nextTo"/>
        <c:crossAx val="961841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District</a:t>
            </a:r>
            <a:r>
              <a:rPr lang="en-US" baseline="0"/>
              <a:t> </a:t>
            </a:r>
            <a:r>
              <a:rPr lang="en-US"/>
              <a:t>Budget Balance</a:t>
            </a:r>
          </a:p>
        </c:rich>
      </c:tx>
      <c:overlay val="0"/>
    </c:title>
    <c:autoTitleDeleted val="0"/>
    <c:plotArea>
      <c:layout/>
      <c:barChart>
        <c:barDir val="col"/>
        <c:grouping val="stacked"/>
        <c:varyColors val="0"/>
        <c:ser>
          <c:idx val="5"/>
          <c:order val="1"/>
          <c:tx>
            <c:strRef>
              <c:f>'Summary of Decisions'!$P$14</c:f>
              <c:strCache>
                <c:ptCount val="1"/>
                <c:pt idx="0">
                  <c:v>New Budget Balance</c:v>
                </c:pt>
              </c:strCache>
            </c:strRef>
          </c:tx>
          <c:invertIfNegative val="0"/>
          <c:cat>
            <c:numRef>
              <c:f>'Summary of Decisions'!$Q$8:$U$8</c:f>
              <c:numCache>
                <c:formatCode>General</c:formatCode>
                <c:ptCount val="5"/>
                <c:pt idx="0">
                  <c:v>2021</c:v>
                </c:pt>
                <c:pt idx="1">
                  <c:v>2022</c:v>
                </c:pt>
                <c:pt idx="2">
                  <c:v>2023</c:v>
                </c:pt>
                <c:pt idx="3">
                  <c:v>2024</c:v>
                </c:pt>
                <c:pt idx="4">
                  <c:v>2025</c:v>
                </c:pt>
              </c:numCache>
            </c:numRef>
          </c:cat>
          <c:val>
            <c:numRef>
              <c:f>'Summary of Decisions'!$Q$14:$U$14</c:f>
              <c:numCache>
                <c:formatCode>_([$$-409]* #,##0_);_([$$-409]* \(#,##0\);_([$$-409]* "-"??_);_(@_)</c:formatCode>
                <c:ptCount val="5"/>
                <c:pt idx="0">
                  <c:v>-3000000</c:v>
                </c:pt>
                <c:pt idx="1">
                  <c:v>-5000000</c:v>
                </c:pt>
                <c:pt idx="2">
                  <c:v>3500000</c:v>
                </c:pt>
                <c:pt idx="3">
                  <c:v>-6500000</c:v>
                </c:pt>
                <c:pt idx="4">
                  <c:v>1000000</c:v>
                </c:pt>
              </c:numCache>
            </c:numRef>
          </c:val>
          <c:extLst>
            <c:ext xmlns:c16="http://schemas.microsoft.com/office/drawing/2014/chart" uri="{C3380CC4-5D6E-409C-BE32-E72D297353CC}">
              <c16:uniqueId val="{00000000-F159-4052-975B-6B39E28783E4}"/>
            </c:ext>
          </c:extLst>
        </c:ser>
        <c:dLbls>
          <c:showLegendKey val="0"/>
          <c:showVal val="0"/>
          <c:showCatName val="0"/>
          <c:showSerName val="0"/>
          <c:showPercent val="0"/>
          <c:showBubbleSize val="0"/>
        </c:dLbls>
        <c:gapWidth val="150"/>
        <c:overlap val="100"/>
        <c:axId val="96193536"/>
        <c:axId val="96203520"/>
      </c:barChart>
      <c:lineChart>
        <c:grouping val="standard"/>
        <c:varyColors val="0"/>
        <c:ser>
          <c:idx val="2"/>
          <c:order val="0"/>
          <c:tx>
            <c:strRef>
              <c:f>'Summary of Decisions'!$P$11</c:f>
              <c:strCache>
                <c:ptCount val="1"/>
                <c:pt idx="0">
                  <c:v>Original Projected Budget Balance</c:v>
                </c:pt>
              </c:strCache>
            </c:strRef>
          </c:tx>
          <c:marker>
            <c:symbol val="none"/>
          </c:marker>
          <c:cat>
            <c:numRef>
              <c:f>'Summary of Decisions'!$Q$8:$U$8</c:f>
              <c:numCache>
                <c:formatCode>General</c:formatCode>
                <c:ptCount val="5"/>
                <c:pt idx="0">
                  <c:v>2021</c:v>
                </c:pt>
                <c:pt idx="1">
                  <c:v>2022</c:v>
                </c:pt>
                <c:pt idx="2">
                  <c:v>2023</c:v>
                </c:pt>
                <c:pt idx="3">
                  <c:v>2024</c:v>
                </c:pt>
                <c:pt idx="4">
                  <c:v>2025</c:v>
                </c:pt>
              </c:numCache>
            </c:numRef>
          </c:cat>
          <c:val>
            <c:numRef>
              <c:f>'Summary of Decisions'!$Q$11:$U$11</c:f>
              <c:numCache>
                <c:formatCode>_([$$-409]* #,##0_);_([$$-409]* \(#,##0\);_([$$-409]* "-"??_);_(@_)</c:formatCode>
                <c:ptCount val="5"/>
                <c:pt idx="0">
                  <c:v>-10000000</c:v>
                </c:pt>
                <c:pt idx="1">
                  <c:v>-10000000</c:v>
                </c:pt>
                <c:pt idx="2">
                  <c:v>-10000000</c:v>
                </c:pt>
                <c:pt idx="3">
                  <c:v>-20000000</c:v>
                </c:pt>
                <c:pt idx="4">
                  <c:v>-20000000</c:v>
                </c:pt>
              </c:numCache>
            </c:numRef>
          </c:val>
          <c:smooth val="0"/>
          <c:extLst>
            <c:ext xmlns:c16="http://schemas.microsoft.com/office/drawing/2014/chart" uri="{C3380CC4-5D6E-409C-BE32-E72D297353CC}">
              <c16:uniqueId val="{00000001-F159-4052-975B-6B39E28783E4}"/>
            </c:ext>
          </c:extLst>
        </c:ser>
        <c:dLbls>
          <c:showLegendKey val="0"/>
          <c:showVal val="0"/>
          <c:showCatName val="0"/>
          <c:showSerName val="0"/>
          <c:showPercent val="0"/>
          <c:showBubbleSize val="0"/>
        </c:dLbls>
        <c:marker val="1"/>
        <c:smooth val="0"/>
        <c:axId val="96193536"/>
        <c:axId val="96203520"/>
      </c:lineChart>
      <c:catAx>
        <c:axId val="96193536"/>
        <c:scaling>
          <c:orientation val="minMax"/>
        </c:scaling>
        <c:delete val="0"/>
        <c:axPos val="b"/>
        <c:numFmt formatCode="General" sourceLinked="1"/>
        <c:majorTickMark val="out"/>
        <c:minorTickMark val="none"/>
        <c:tickLblPos val="low"/>
        <c:crossAx val="96203520"/>
        <c:crosses val="autoZero"/>
        <c:auto val="1"/>
        <c:lblAlgn val="ctr"/>
        <c:lblOffset val="100"/>
        <c:noMultiLvlLbl val="0"/>
      </c:catAx>
      <c:valAx>
        <c:axId val="96203520"/>
        <c:scaling>
          <c:orientation val="minMax"/>
        </c:scaling>
        <c:delete val="0"/>
        <c:axPos val="l"/>
        <c:majorGridlines/>
        <c:numFmt formatCode="_([$$-409]* #,##0_);_([$$-409]* \(#,##0\);_([$$-409]* &quot;-&quot;??_);_(@_)" sourceLinked="1"/>
        <c:majorTickMark val="out"/>
        <c:minorTickMark val="none"/>
        <c:tickLblPos val="nextTo"/>
        <c:crossAx val="9619353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Balance of Investments</a:t>
            </a:r>
            <a:r>
              <a:rPr lang="en-US" baseline="0"/>
              <a:t> and Savings</a:t>
            </a:r>
            <a:endParaRPr lang="en-US"/>
          </a:p>
        </c:rich>
      </c:tx>
      <c:overlay val="0"/>
    </c:title>
    <c:autoTitleDeleted val="0"/>
    <c:plotArea>
      <c:layout/>
      <c:barChart>
        <c:barDir val="col"/>
        <c:grouping val="stacked"/>
        <c:varyColors val="0"/>
        <c:ser>
          <c:idx val="2"/>
          <c:order val="0"/>
          <c:tx>
            <c:strRef>
              <c:f>'Summary of Decisions'!$AB$11</c:f>
              <c:strCache>
                <c:ptCount val="1"/>
                <c:pt idx="0">
                  <c:v>Original Projected Budget Balance</c:v>
                </c:pt>
              </c:strCache>
            </c:strRef>
          </c:tx>
          <c:invertIfNegative val="0"/>
          <c:cat>
            <c:numRef>
              <c:f>'Summary of Decisions'!$AC$8:$AG$8</c:f>
              <c:numCache>
                <c:formatCode>General</c:formatCode>
                <c:ptCount val="5"/>
                <c:pt idx="0">
                  <c:v>2021</c:v>
                </c:pt>
                <c:pt idx="1">
                  <c:v>2022</c:v>
                </c:pt>
                <c:pt idx="2">
                  <c:v>2023</c:v>
                </c:pt>
                <c:pt idx="3">
                  <c:v>2024</c:v>
                </c:pt>
                <c:pt idx="4">
                  <c:v>2025</c:v>
                </c:pt>
              </c:numCache>
            </c:numRef>
          </c:cat>
          <c:val>
            <c:numRef>
              <c:f>'Summary of Decisions'!$AC$11:$AG$11</c:f>
              <c:numCache>
                <c:formatCode>_([$$-409]* #,##0_);_([$$-409]* \(#,##0\);_([$$-409]* "-"??_);_(@_)</c:formatCode>
                <c:ptCount val="5"/>
                <c:pt idx="0">
                  <c:v>-10000000</c:v>
                </c:pt>
                <c:pt idx="1">
                  <c:v>-10000000</c:v>
                </c:pt>
                <c:pt idx="2">
                  <c:v>-10000000</c:v>
                </c:pt>
                <c:pt idx="3">
                  <c:v>-20000000</c:v>
                </c:pt>
                <c:pt idx="4">
                  <c:v>-20000000</c:v>
                </c:pt>
              </c:numCache>
            </c:numRef>
          </c:val>
          <c:extLst>
            <c:ext xmlns:c16="http://schemas.microsoft.com/office/drawing/2014/chart" uri="{C3380CC4-5D6E-409C-BE32-E72D297353CC}">
              <c16:uniqueId val="{00000000-617D-428D-A8B3-B3AC582E887E}"/>
            </c:ext>
          </c:extLst>
        </c:ser>
        <c:ser>
          <c:idx val="3"/>
          <c:order val="1"/>
          <c:tx>
            <c:strRef>
              <c:f>'Summary of Decisions'!$AB$12</c:f>
              <c:strCache>
                <c:ptCount val="1"/>
                <c:pt idx="0">
                  <c:v>Total Investments</c:v>
                </c:pt>
              </c:strCache>
            </c:strRef>
          </c:tx>
          <c:invertIfNegative val="0"/>
          <c:cat>
            <c:numRef>
              <c:f>'Summary of Decisions'!$AC$8:$AG$8</c:f>
              <c:numCache>
                <c:formatCode>General</c:formatCode>
                <c:ptCount val="5"/>
                <c:pt idx="0">
                  <c:v>2021</c:v>
                </c:pt>
                <c:pt idx="1">
                  <c:v>2022</c:v>
                </c:pt>
                <c:pt idx="2">
                  <c:v>2023</c:v>
                </c:pt>
                <c:pt idx="3">
                  <c:v>2024</c:v>
                </c:pt>
                <c:pt idx="4">
                  <c:v>2025</c:v>
                </c:pt>
              </c:numCache>
            </c:numRef>
          </c:cat>
          <c:val>
            <c:numRef>
              <c:f>'Summary of Decisions'!$AC$12:$AG$12</c:f>
              <c:numCache>
                <c:formatCode>_([$$-409]* #,##0_);_([$$-409]* \(#,##0\);_([$$-409]* "-"??_);_(@_)</c:formatCode>
                <c:ptCount val="5"/>
                <c:pt idx="0">
                  <c:v>-8000000</c:v>
                </c:pt>
                <c:pt idx="1">
                  <c:v>-13000000</c:v>
                </c:pt>
                <c:pt idx="2">
                  <c:v>-17000000</c:v>
                </c:pt>
                <c:pt idx="3">
                  <c:v>-17000000</c:v>
                </c:pt>
                <c:pt idx="4">
                  <c:v>-17000000</c:v>
                </c:pt>
              </c:numCache>
            </c:numRef>
          </c:val>
          <c:extLst>
            <c:ext xmlns:c16="http://schemas.microsoft.com/office/drawing/2014/chart" uri="{C3380CC4-5D6E-409C-BE32-E72D297353CC}">
              <c16:uniqueId val="{00000001-617D-428D-A8B3-B3AC582E887E}"/>
            </c:ext>
          </c:extLst>
        </c:ser>
        <c:ser>
          <c:idx val="4"/>
          <c:order val="2"/>
          <c:tx>
            <c:strRef>
              <c:f>'Summary of Decisions'!$AB$13</c:f>
              <c:strCache>
                <c:ptCount val="1"/>
                <c:pt idx="0">
                  <c:v>Total Cost Savings</c:v>
                </c:pt>
              </c:strCache>
            </c:strRef>
          </c:tx>
          <c:invertIfNegative val="0"/>
          <c:cat>
            <c:numRef>
              <c:f>'Summary of Decisions'!$AC$8:$AG$8</c:f>
              <c:numCache>
                <c:formatCode>General</c:formatCode>
                <c:ptCount val="5"/>
                <c:pt idx="0">
                  <c:v>2021</c:v>
                </c:pt>
                <c:pt idx="1">
                  <c:v>2022</c:v>
                </c:pt>
                <c:pt idx="2">
                  <c:v>2023</c:v>
                </c:pt>
                <c:pt idx="3">
                  <c:v>2024</c:v>
                </c:pt>
                <c:pt idx="4">
                  <c:v>2025</c:v>
                </c:pt>
              </c:numCache>
            </c:numRef>
          </c:cat>
          <c:val>
            <c:numRef>
              <c:f>'Summary of Decisions'!$AC$13:$AG$13</c:f>
              <c:numCache>
                <c:formatCode>_([$$-409]* #,##0_);_([$$-409]* \(#,##0\);_([$$-409]* "-"??_);_(@_)</c:formatCode>
                <c:ptCount val="5"/>
                <c:pt idx="0">
                  <c:v>15000000</c:v>
                </c:pt>
                <c:pt idx="1">
                  <c:v>18000000</c:v>
                </c:pt>
                <c:pt idx="2">
                  <c:v>30500000</c:v>
                </c:pt>
                <c:pt idx="3">
                  <c:v>30500000</c:v>
                </c:pt>
                <c:pt idx="4">
                  <c:v>38000000</c:v>
                </c:pt>
              </c:numCache>
            </c:numRef>
          </c:val>
          <c:extLst>
            <c:ext xmlns:c16="http://schemas.microsoft.com/office/drawing/2014/chart" uri="{C3380CC4-5D6E-409C-BE32-E72D297353CC}">
              <c16:uniqueId val="{00000002-617D-428D-A8B3-B3AC582E887E}"/>
            </c:ext>
          </c:extLst>
        </c:ser>
        <c:dLbls>
          <c:showLegendKey val="0"/>
          <c:showVal val="0"/>
          <c:showCatName val="0"/>
          <c:showSerName val="0"/>
          <c:showPercent val="0"/>
          <c:showBubbleSize val="0"/>
        </c:dLbls>
        <c:gapWidth val="150"/>
        <c:overlap val="100"/>
        <c:axId val="140582272"/>
        <c:axId val="140584064"/>
      </c:barChart>
      <c:lineChart>
        <c:grouping val="standard"/>
        <c:varyColors val="0"/>
        <c:ser>
          <c:idx val="5"/>
          <c:order val="3"/>
          <c:tx>
            <c:strRef>
              <c:f>'Summary of Decisions'!$AB$14</c:f>
              <c:strCache>
                <c:ptCount val="1"/>
                <c:pt idx="0">
                  <c:v>New Budget Balance</c:v>
                </c:pt>
              </c:strCache>
            </c:strRef>
          </c:tx>
          <c:marker>
            <c:symbol val="none"/>
          </c:marker>
          <c:cat>
            <c:numRef>
              <c:f>'Summary of Decisions'!$AC$8:$AG$8</c:f>
              <c:numCache>
                <c:formatCode>General</c:formatCode>
                <c:ptCount val="5"/>
                <c:pt idx="0">
                  <c:v>2021</c:v>
                </c:pt>
                <c:pt idx="1">
                  <c:v>2022</c:v>
                </c:pt>
                <c:pt idx="2">
                  <c:v>2023</c:v>
                </c:pt>
                <c:pt idx="3">
                  <c:v>2024</c:v>
                </c:pt>
                <c:pt idx="4">
                  <c:v>2025</c:v>
                </c:pt>
              </c:numCache>
            </c:numRef>
          </c:cat>
          <c:val>
            <c:numRef>
              <c:f>'Summary of Decisions'!$AC$14:$AG$14</c:f>
              <c:numCache>
                <c:formatCode>_([$$-409]* #,##0_);_([$$-409]* \(#,##0\);_([$$-409]* "-"??_);_(@_)</c:formatCode>
                <c:ptCount val="5"/>
                <c:pt idx="0">
                  <c:v>-3000000</c:v>
                </c:pt>
                <c:pt idx="1">
                  <c:v>-5000000</c:v>
                </c:pt>
                <c:pt idx="2">
                  <c:v>3500000</c:v>
                </c:pt>
                <c:pt idx="3">
                  <c:v>-6500000</c:v>
                </c:pt>
                <c:pt idx="4">
                  <c:v>1000000</c:v>
                </c:pt>
              </c:numCache>
            </c:numRef>
          </c:val>
          <c:smooth val="0"/>
          <c:extLst>
            <c:ext xmlns:c16="http://schemas.microsoft.com/office/drawing/2014/chart" uri="{C3380CC4-5D6E-409C-BE32-E72D297353CC}">
              <c16:uniqueId val="{00000003-617D-428D-A8B3-B3AC582E887E}"/>
            </c:ext>
          </c:extLst>
        </c:ser>
        <c:dLbls>
          <c:showLegendKey val="0"/>
          <c:showVal val="0"/>
          <c:showCatName val="0"/>
          <c:showSerName val="0"/>
          <c:showPercent val="0"/>
          <c:showBubbleSize val="0"/>
        </c:dLbls>
        <c:marker val="1"/>
        <c:smooth val="0"/>
        <c:axId val="140582272"/>
        <c:axId val="140584064"/>
      </c:lineChart>
      <c:catAx>
        <c:axId val="140582272"/>
        <c:scaling>
          <c:orientation val="minMax"/>
        </c:scaling>
        <c:delete val="0"/>
        <c:axPos val="b"/>
        <c:numFmt formatCode="General" sourceLinked="1"/>
        <c:majorTickMark val="out"/>
        <c:minorTickMark val="none"/>
        <c:tickLblPos val="low"/>
        <c:crossAx val="140584064"/>
        <c:crosses val="autoZero"/>
        <c:auto val="1"/>
        <c:lblAlgn val="ctr"/>
        <c:lblOffset val="100"/>
        <c:noMultiLvlLbl val="0"/>
      </c:catAx>
      <c:valAx>
        <c:axId val="140584064"/>
        <c:scaling>
          <c:orientation val="minMax"/>
        </c:scaling>
        <c:delete val="0"/>
        <c:axPos val="l"/>
        <c:majorGridlines/>
        <c:numFmt formatCode="_([$$-409]* #,##0_);_([$$-409]* \(#,##0\);_([$$-409]* &quot;-&quot;??_);_(@_)" sourceLinked="1"/>
        <c:majorTickMark val="out"/>
        <c:minorTickMark val="none"/>
        <c:tickLblPos val="nextTo"/>
        <c:crossAx val="1405822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Balance Tradeoffs- Years 1 to 5'!L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357187</xdr:colOff>
      <xdr:row>3</xdr:row>
      <xdr:rowOff>178596</xdr:rowOff>
    </xdr:from>
    <xdr:to>
      <xdr:col>2</xdr:col>
      <xdr:colOff>2428874</xdr:colOff>
      <xdr:row>7</xdr:row>
      <xdr:rowOff>73821</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57187" y="750096"/>
          <a:ext cx="4941093" cy="6572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algn="l">
            <a:lnSpc>
              <a:spcPct val="115000"/>
            </a:lnSpc>
            <a:spcBef>
              <a:spcPts val="0"/>
            </a:spcBef>
            <a:spcAft>
              <a:spcPts val="0"/>
            </a:spcAft>
          </a:pPr>
          <a:r>
            <a:rPr lang="en-US" sz="2400" b="0" i="0">
              <a:solidFill>
                <a:srgbClr val="00454B"/>
              </a:solidFill>
              <a:effectLst/>
              <a:latin typeface="Roboto Slab" pitchFamily="2" charset="0"/>
              <a:ea typeface="Roboto Slab" pitchFamily="2" charset="0"/>
              <a:cs typeface="Times New Roman"/>
            </a:rPr>
            <a:t>Balance Tradeoffs</a:t>
          </a:r>
          <a:r>
            <a:rPr lang="en-US" sz="2400" b="0" i="0" baseline="0">
              <a:solidFill>
                <a:srgbClr val="00454B"/>
              </a:solidFill>
              <a:effectLst/>
              <a:latin typeface="Roboto Slab" pitchFamily="2" charset="0"/>
              <a:ea typeface="Roboto Slab" pitchFamily="2" charset="0"/>
              <a:cs typeface="Times New Roman"/>
            </a:rPr>
            <a:t> Tool</a:t>
          </a:r>
          <a:endParaRPr lang="en-US" sz="2400" b="0" i="0">
            <a:solidFill>
              <a:srgbClr val="00454B"/>
            </a:solidFill>
            <a:effectLst/>
            <a:latin typeface="Roboto Slab" pitchFamily="2" charset="0"/>
            <a:ea typeface="Roboto Slab" pitchFamily="2" charset="0"/>
            <a:cs typeface="Times New Roman"/>
          </a:endParaRPr>
        </a:p>
      </xdr:txBody>
    </xdr:sp>
    <xdr:clientData/>
  </xdr:twoCellAnchor>
  <xdr:twoCellAnchor>
    <xdr:from>
      <xdr:col>2</xdr:col>
      <xdr:colOff>523876</xdr:colOff>
      <xdr:row>15</xdr:row>
      <xdr:rowOff>1119190</xdr:rowOff>
    </xdr:from>
    <xdr:to>
      <xdr:col>2</xdr:col>
      <xdr:colOff>6129340</xdr:colOff>
      <xdr:row>15</xdr:row>
      <xdr:rowOff>1595442</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3508376" y="8739190"/>
          <a:ext cx="5605464" cy="476252"/>
          <a:chOff x="3376611" y="9751222"/>
          <a:chExt cx="5605464" cy="476252"/>
        </a:xfrm>
      </xdr:grpSpPr>
      <xdr:sp macro="" textlink="">
        <xdr:nvSpPr>
          <xdr:cNvPr id="9" name="Rectangle 8">
            <a:extLst>
              <a:ext uri="{FF2B5EF4-FFF2-40B4-BE49-F238E27FC236}">
                <a16:creationId xmlns:a16="http://schemas.microsoft.com/office/drawing/2014/main" id="{00000000-0008-0000-0000-000009000000}"/>
              </a:ext>
            </a:extLst>
          </xdr:cNvPr>
          <xdr:cNvSpPr/>
        </xdr:nvSpPr>
        <xdr:spPr>
          <a:xfrm>
            <a:off x="3376611" y="9751222"/>
            <a:ext cx="5605464" cy="476252"/>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1" u="none" strike="noStrike" kern="0" cap="none" spc="0" normalizeH="0" baseline="0" noProof="0">
                <a:ln>
                  <a:noFill/>
                </a:ln>
                <a:solidFill>
                  <a:sysClr val="windowText" lastClr="000000"/>
                </a:solidFill>
                <a:effectLst/>
                <a:uLnTx/>
                <a:uFillTx/>
                <a:latin typeface="+mn-lt"/>
              </a:rPr>
              <a:t>To use special features of this tool, </a:t>
            </a:r>
            <a:r>
              <a:rPr lang="en-US" sz="1200" b="1" i="1">
                <a:solidFill>
                  <a:sysClr val="windowText" lastClr="000000"/>
                </a:solidFill>
              </a:rPr>
              <a:t>select </a:t>
            </a:r>
            <a:r>
              <a:rPr lang="en-US" sz="1200" b="1" i="1" u="sng">
                <a:solidFill>
                  <a:sysClr val="windowText" lastClr="000000"/>
                </a:solidFill>
              </a:rPr>
              <a:t>Enable Content </a:t>
            </a:r>
            <a:r>
              <a:rPr lang="en-US" sz="1200" b="1" i="1">
                <a:solidFill>
                  <a:sysClr val="windowText" lastClr="000000"/>
                </a:solidFill>
              </a:rPr>
              <a:t>and</a:t>
            </a:r>
            <a:r>
              <a:rPr lang="en-US" sz="1200" b="1" i="1" baseline="0">
                <a:solidFill>
                  <a:sysClr val="windowText" lastClr="000000"/>
                </a:solidFill>
              </a:rPr>
              <a:t> </a:t>
            </a:r>
            <a:r>
              <a:rPr lang="en-US" sz="1200" b="1" i="1" u="sng">
                <a:solidFill>
                  <a:sysClr val="windowText" lastClr="000000"/>
                </a:solidFill>
              </a:rPr>
              <a:t>Allow Macros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0" i="1" u="none">
                <a:solidFill>
                  <a:sysClr val="windowText" lastClr="000000"/>
                </a:solidFill>
              </a:rPr>
              <a:t>You may also use the            buttons on the top and left  to access those same features</a:t>
            </a:r>
          </a:p>
        </xdr:txBody>
      </xdr:sp>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41046" t="46231" r="44918" b="34376"/>
          <a:stretch/>
        </xdr:blipFill>
        <xdr:spPr>
          <a:xfrm>
            <a:off x="4886827" y="10014414"/>
            <a:ext cx="140368" cy="140369"/>
          </a:xfrm>
          <a:prstGeom prst="rect">
            <a:avLst/>
          </a:prstGeom>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srcRect l="27781" t="35699" r="40635" b="32942"/>
          <a:stretch/>
        </xdr:blipFill>
        <xdr:spPr>
          <a:xfrm>
            <a:off x="5042235" y="10014414"/>
            <a:ext cx="135354" cy="140368"/>
          </a:xfrm>
          <a:prstGeom prst="rect">
            <a:avLst/>
          </a:prstGeom>
        </xdr:spPr>
      </xdr:pic>
    </xdr:grpSp>
    <xdr:clientData/>
  </xdr:twoCellAnchor>
  <xdr:twoCellAnchor editAs="oneCell">
    <xdr:from>
      <xdr:col>1</xdr:col>
      <xdr:colOff>83345</xdr:colOff>
      <xdr:row>0</xdr:row>
      <xdr:rowOff>142875</xdr:rowOff>
    </xdr:from>
    <xdr:to>
      <xdr:col>2</xdr:col>
      <xdr:colOff>4500577</xdr:colOff>
      <xdr:row>3</xdr:row>
      <xdr:rowOff>181193</xdr:rowOff>
    </xdr:to>
    <xdr:pic>
      <xdr:nvPicPr>
        <xdr:cNvPr id="12" name="Picture 11" descr="C:\Users\MBubness\Downloads\New_logo.pn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564" y="142875"/>
          <a:ext cx="6679419" cy="60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59522</xdr:colOff>
      <xdr:row>4</xdr:row>
      <xdr:rowOff>71440</xdr:rowOff>
    </xdr:from>
    <xdr:to>
      <xdr:col>1</xdr:col>
      <xdr:colOff>523880</xdr:colOff>
      <xdr:row>6</xdr:row>
      <xdr:rowOff>157894</xdr:rowOff>
    </xdr:to>
    <xdr:pic>
      <xdr:nvPicPr>
        <xdr:cNvPr id="13" name="Picture 12" descr="C:\Users\MBubness\Documents\Gates - School BP - SSS\SSS Re-design\Uploads to new SSS\Tools.pn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41" y="833440"/>
          <a:ext cx="464358" cy="4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3920</xdr:rowOff>
    </xdr:from>
    <xdr:to>
      <xdr:col>7</xdr:col>
      <xdr:colOff>400050</xdr:colOff>
      <xdr:row>55</xdr:row>
      <xdr:rowOff>-1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104773"/>
          <a:ext cx="5270126" cy="1203119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Bef>
              <a:spcPts val="200"/>
            </a:spcBef>
          </a:pPr>
          <a:r>
            <a:rPr lang="en-US" sz="1400" b="1">
              <a:solidFill>
                <a:schemeClr val="dk1"/>
              </a:solidFill>
              <a:effectLst/>
              <a:latin typeface="+mn-lt"/>
              <a:ea typeface="+mn-ea"/>
              <a:cs typeface="+mn-cs"/>
            </a:rPr>
            <a:t>Instructions</a:t>
          </a:r>
          <a:endParaRPr lang="en-US" sz="1000">
            <a:solidFill>
              <a:schemeClr val="dk1"/>
            </a:solidFill>
            <a:effectLst/>
            <a:latin typeface="+mn-lt"/>
            <a:ea typeface="+mn-ea"/>
            <a:cs typeface="+mn-cs"/>
          </a:endParaRPr>
        </a:p>
        <a:p>
          <a:pPr lvl="0">
            <a:spcBef>
              <a:spcPts val="200"/>
            </a:spcBef>
          </a:pPr>
          <a:endParaRPr lang="en-US" sz="1000" b="1">
            <a:solidFill>
              <a:schemeClr val="dk1"/>
            </a:solidFill>
            <a:effectLst/>
            <a:latin typeface="+mn-lt"/>
            <a:ea typeface="+mn-ea"/>
            <a:cs typeface="+mn-cs"/>
          </a:endParaRPr>
        </a:p>
        <a:p>
          <a:pPr lvl="0">
            <a:spcBef>
              <a:spcPts val="200"/>
            </a:spcBef>
          </a:pPr>
          <a:endParaRPr lang="en-US" sz="1000" b="1">
            <a:solidFill>
              <a:schemeClr val="dk1"/>
            </a:solidFill>
            <a:effectLst/>
            <a:latin typeface="+mn-lt"/>
            <a:ea typeface="+mn-ea"/>
            <a:cs typeface="+mn-cs"/>
          </a:endParaRPr>
        </a:p>
        <a:p>
          <a:pPr lvl="0">
            <a:spcBef>
              <a:spcPts val="200"/>
            </a:spcBef>
          </a:pPr>
          <a:endParaRPr lang="en-US" sz="1000" b="1">
            <a:solidFill>
              <a:schemeClr val="dk1"/>
            </a:solidFill>
            <a:effectLst/>
            <a:latin typeface="+mn-lt"/>
            <a:ea typeface="+mn-ea"/>
            <a:cs typeface="+mn-cs"/>
          </a:endParaRPr>
        </a:p>
        <a:p>
          <a:pPr lvl="0">
            <a:spcBef>
              <a:spcPts val="200"/>
            </a:spcBef>
          </a:pPr>
          <a:endParaRPr lang="en-US" sz="1000" b="1">
            <a:solidFill>
              <a:schemeClr val="dk1"/>
            </a:solidFill>
            <a:effectLst/>
            <a:latin typeface="+mn-lt"/>
            <a:ea typeface="+mn-ea"/>
            <a:cs typeface="+mn-cs"/>
          </a:endParaRPr>
        </a:p>
        <a:p>
          <a:pPr lvl="0">
            <a:spcBef>
              <a:spcPts val="200"/>
            </a:spcBef>
          </a:pPr>
          <a:r>
            <a:rPr lang="en-US" sz="1000" b="1">
              <a:solidFill>
                <a:schemeClr val="dk1"/>
              </a:solidFill>
              <a:effectLst/>
              <a:latin typeface="+mn-lt"/>
              <a:ea typeface="+mn-ea"/>
              <a:cs typeface="+mn-cs"/>
            </a:rPr>
            <a:t>Step 1: Enter Findings from District Analyses-- Project Lead</a:t>
          </a:r>
        </a:p>
        <a:p>
          <a:pPr lvl="0">
            <a:spcBef>
              <a:spcPts val="200"/>
            </a:spcBef>
          </a:pPr>
          <a:r>
            <a:rPr lang="en-US" sz="1000" b="0" i="1">
              <a:solidFill>
                <a:schemeClr val="dk1"/>
              </a:solidFill>
              <a:effectLst/>
              <a:latin typeface="+mn-lt"/>
              <a:ea typeface="+mn-ea"/>
              <a:cs typeface="+mn-cs"/>
            </a:rPr>
            <a:t>The project lead should compile the information</a:t>
          </a:r>
          <a:r>
            <a:rPr lang="en-US" sz="1000" b="0" i="1" baseline="0">
              <a:solidFill>
                <a:schemeClr val="dk1"/>
              </a:solidFill>
              <a:effectLst/>
              <a:latin typeface="+mn-lt"/>
              <a:ea typeface="+mn-ea"/>
              <a:cs typeface="+mn-cs"/>
            </a:rPr>
            <a:t> from analyses already conducted by your district and enter that information in the yellow cells in this document to prepare for a meeting of district leadership to determine budget decisions to be included in a strategic financial plan.</a:t>
          </a:r>
          <a:endParaRPr lang="en-US" sz="1000" b="0" i="1">
            <a:solidFill>
              <a:schemeClr val="dk1"/>
            </a:solidFill>
            <a:effectLst/>
            <a:latin typeface="+mn-lt"/>
            <a:ea typeface="+mn-ea"/>
            <a:cs typeface="+mn-cs"/>
          </a:endParaRPr>
        </a:p>
        <a:p>
          <a:pPr marL="182880" lvl="0" indent="-91440">
            <a:spcBef>
              <a:spcPts val="200"/>
            </a:spcBef>
          </a:pPr>
          <a:r>
            <a:rPr lang="en-US" sz="1000">
              <a:solidFill>
                <a:schemeClr val="dk1"/>
              </a:solidFill>
              <a:effectLst/>
              <a:latin typeface="+mn-lt"/>
              <a:ea typeface="+mn-ea"/>
              <a:cs typeface="+mn-cs"/>
            </a:rPr>
            <a:t>-  In cell Q2, enter the fiscal year that aligns with the first year any decisions will be implemented</a:t>
          </a:r>
          <a:r>
            <a:rPr lang="en-US" sz="1000" baseline="0">
              <a:solidFill>
                <a:schemeClr val="dk1"/>
              </a:solidFill>
              <a:effectLst/>
              <a:latin typeface="+mn-lt"/>
              <a:ea typeface="+mn-ea"/>
              <a:cs typeface="+mn-cs"/>
            </a:rPr>
            <a:t>.</a:t>
          </a:r>
          <a:endParaRPr lang="en-US" sz="1000">
            <a:solidFill>
              <a:schemeClr val="dk1"/>
            </a:solidFill>
            <a:effectLst/>
            <a:latin typeface="+mn-lt"/>
            <a:ea typeface="+mn-ea"/>
            <a:cs typeface="+mn-cs"/>
          </a:endParaRPr>
        </a:p>
        <a:p>
          <a:pPr marL="182880" lvl="0" indent="-91440">
            <a:spcBef>
              <a:spcPts val="200"/>
            </a:spcBef>
          </a:pPr>
          <a:r>
            <a:rPr lang="en-US" sz="1000">
              <a:solidFill>
                <a:schemeClr val="dk1"/>
              </a:solidFill>
              <a:effectLst/>
              <a:latin typeface="+mn-lt"/>
              <a:ea typeface="+mn-ea"/>
              <a:cs typeface="+mn-cs"/>
            </a:rPr>
            <a:t>-  In rows 7 and 8, enter your district's</a:t>
          </a:r>
          <a:r>
            <a:rPr lang="en-US" sz="1000" baseline="0">
              <a:solidFill>
                <a:schemeClr val="dk1"/>
              </a:solidFill>
              <a:effectLst/>
              <a:latin typeface="+mn-lt"/>
              <a:ea typeface="+mn-ea"/>
              <a:cs typeface="+mn-cs"/>
            </a:rPr>
            <a:t> </a:t>
          </a:r>
          <a:r>
            <a:rPr lang="en-US" sz="1000" b="1" baseline="0">
              <a:solidFill>
                <a:schemeClr val="dk1"/>
              </a:solidFill>
              <a:effectLst/>
              <a:latin typeface="+mn-lt"/>
              <a:ea typeface="+mn-ea"/>
              <a:cs typeface="+mn-cs"/>
            </a:rPr>
            <a:t>projected revenue and expenses </a:t>
          </a:r>
          <a:r>
            <a:rPr lang="en-US" sz="1000" baseline="0">
              <a:solidFill>
                <a:schemeClr val="dk1"/>
              </a:solidFill>
              <a:effectLst/>
              <a:latin typeface="+mn-lt"/>
              <a:ea typeface="+mn-ea"/>
              <a:cs typeface="+mn-cs"/>
            </a:rPr>
            <a:t>in the "Summary  of Analyses" table. Projected revenue and expenses will allow your district to calculate the </a:t>
          </a:r>
          <a:r>
            <a:rPr lang="en-US" sz="1000" b="1" baseline="0">
              <a:solidFill>
                <a:schemeClr val="dk1"/>
              </a:solidFill>
              <a:effectLst/>
              <a:latin typeface="+mn-lt"/>
              <a:ea typeface="+mn-ea"/>
              <a:cs typeface="+mn-cs"/>
            </a:rPr>
            <a:t>current projected budget gap</a:t>
          </a:r>
          <a:r>
            <a:rPr lang="en-US" sz="1000" baseline="0">
              <a:solidFill>
                <a:schemeClr val="dk1"/>
              </a:solidFill>
              <a:effectLst/>
              <a:latin typeface="+mn-lt"/>
              <a:ea typeface="+mn-ea"/>
              <a:cs typeface="+mn-cs"/>
            </a:rPr>
            <a:t>. See: Smarter School Spending </a:t>
          </a:r>
          <a:r>
            <a:rPr lang="en-US" sz="1000" b="0" u="sng" baseline="0">
              <a:solidFill>
                <a:srgbClr val="3366CC"/>
              </a:solidFill>
              <a:effectLst/>
              <a:latin typeface="+mn-lt"/>
              <a:ea typeface="+mn-ea"/>
              <a:cs typeface="+mn-cs"/>
            </a:rPr>
            <a:t>Budget Projection Tool </a:t>
          </a:r>
          <a:r>
            <a:rPr lang="en-US" sz="1000" u="none" baseline="0">
              <a:solidFill>
                <a:schemeClr val="dk1"/>
              </a:solidFill>
              <a:effectLst/>
              <a:latin typeface="+mn-lt"/>
              <a:ea typeface="+mn-ea"/>
              <a:cs typeface="+mn-cs"/>
            </a:rPr>
            <a:t>to</a:t>
          </a:r>
          <a:r>
            <a:rPr lang="en-US" sz="1000" baseline="0">
              <a:solidFill>
                <a:schemeClr val="dk1"/>
              </a:solidFill>
              <a:effectLst/>
              <a:latin typeface="+mn-lt"/>
              <a:ea typeface="+mn-ea"/>
              <a:cs typeface="+mn-cs"/>
            </a:rPr>
            <a:t> estimate a projected budget gap</a:t>
          </a:r>
          <a:endParaRPr lang="en-US" sz="1000">
            <a:solidFill>
              <a:schemeClr val="dk1"/>
            </a:solidFill>
            <a:effectLst/>
            <a:latin typeface="+mn-lt"/>
            <a:ea typeface="+mn-ea"/>
            <a:cs typeface="+mn-cs"/>
          </a:endParaRPr>
        </a:p>
        <a:p>
          <a:pPr marL="182880" lvl="0" indent="-91440">
            <a:spcBef>
              <a:spcPts val="200"/>
            </a:spcBef>
          </a:pPr>
          <a:r>
            <a:rPr lang="en-US" sz="1000">
              <a:solidFill>
                <a:schemeClr val="dk1"/>
              </a:solidFill>
              <a:effectLst/>
              <a:latin typeface="+mn-lt"/>
              <a:ea typeface="+mn-ea"/>
              <a:cs typeface="+mn-cs"/>
            </a:rPr>
            <a:t>-  Compile the findings from the analysis done in your district to cost out the following types</a:t>
          </a:r>
          <a:r>
            <a:rPr lang="en-US" sz="1000" baseline="0">
              <a:solidFill>
                <a:schemeClr val="dk1"/>
              </a:solidFill>
              <a:effectLst/>
              <a:latin typeface="+mn-lt"/>
              <a:ea typeface="+mn-ea"/>
              <a:cs typeface="+mn-cs"/>
            </a:rPr>
            <a:t> of budget decisions:</a:t>
          </a:r>
        </a:p>
        <a:p>
          <a:pPr marL="640080" lvl="1" indent="-91440">
            <a:spcBef>
              <a:spcPts val="200"/>
            </a:spcBef>
          </a:pPr>
          <a:r>
            <a:rPr lang="en-US" sz="1000" baseline="0">
              <a:solidFill>
                <a:schemeClr val="dk1"/>
              </a:solidFill>
              <a:effectLst/>
              <a:latin typeface="+mn-lt"/>
              <a:ea typeface="+mn-ea"/>
              <a:cs typeface="+mn-cs"/>
            </a:rPr>
            <a:t>-  </a:t>
          </a:r>
          <a:r>
            <a:rPr lang="en-US" sz="1000" b="1" i="0" baseline="0">
              <a:solidFill>
                <a:schemeClr val="dk1"/>
              </a:solidFill>
              <a:effectLst/>
              <a:latin typeface="+mn-lt"/>
              <a:ea typeface="+mn-ea"/>
              <a:cs typeface="+mn-cs"/>
            </a:rPr>
            <a:t>Investments (table in rows 18 - 41)</a:t>
          </a:r>
          <a:r>
            <a:rPr lang="en-US" sz="1000" i="1" baseline="0">
              <a:solidFill>
                <a:schemeClr val="dk1"/>
              </a:solidFill>
              <a:effectLst/>
              <a:latin typeface="+mn-lt"/>
              <a:ea typeface="+mn-ea"/>
              <a:cs typeface="+mn-cs"/>
            </a:rPr>
            <a:t>: </a:t>
          </a:r>
          <a:r>
            <a:rPr lang="en-US" sz="1000" i="0" baseline="0">
              <a:solidFill>
                <a:schemeClr val="dk1"/>
              </a:solidFill>
              <a:effectLst/>
              <a:latin typeface="+mn-lt"/>
              <a:ea typeface="+mn-ea"/>
              <a:cs typeface="+mn-cs"/>
            </a:rPr>
            <a:t>Budget areas that your district will prioritize as investment areas to improve student achievement. See  </a:t>
          </a:r>
          <a:r>
            <a:rPr lang="en-US" sz="1000" b="0" i="0" u="sng" baseline="0">
              <a:solidFill>
                <a:srgbClr val="3366CC"/>
              </a:solidFill>
              <a:effectLst/>
              <a:latin typeface="+mn-lt"/>
              <a:ea typeface="+mn-ea"/>
              <a:cs typeface="+mn-cs"/>
            </a:rPr>
            <a:t>Step 3B Evaluate &amp; Prioritize Use of Resources to Enact the Instructional Priorities</a:t>
          </a:r>
          <a:r>
            <a:rPr lang="en-US" sz="1000" i="0" u="none" baseline="0">
              <a:solidFill>
                <a:schemeClr val="dk1"/>
              </a:solidFill>
              <a:effectLst/>
              <a:latin typeface="+mn-lt"/>
              <a:ea typeface="+mn-ea"/>
              <a:cs typeface="+mn-cs"/>
            </a:rPr>
            <a:t> t</a:t>
          </a:r>
          <a:r>
            <a:rPr lang="en-US" sz="1000" i="0" baseline="0">
              <a:solidFill>
                <a:schemeClr val="dk1"/>
              </a:solidFill>
              <a:effectLst/>
              <a:latin typeface="+mn-lt"/>
              <a:ea typeface="+mn-ea"/>
              <a:cs typeface="+mn-cs"/>
            </a:rPr>
            <a:t>o identify costs of district instructional priorities</a:t>
          </a:r>
        </a:p>
        <a:p>
          <a:pPr marL="640080" lvl="1" indent="-91440">
            <a:spcBef>
              <a:spcPts val="200"/>
            </a:spcBef>
          </a:pPr>
          <a:r>
            <a:rPr lang="en-US" sz="1000" i="0" baseline="0">
              <a:solidFill>
                <a:schemeClr val="dk1"/>
              </a:solidFill>
              <a:effectLst/>
              <a:latin typeface="+mn-lt"/>
              <a:ea typeface="+mn-ea"/>
              <a:cs typeface="+mn-cs"/>
            </a:rPr>
            <a:t>-  </a:t>
          </a:r>
          <a:r>
            <a:rPr lang="en-US" sz="1000" b="1" i="0" baseline="0">
              <a:solidFill>
                <a:schemeClr val="dk1"/>
              </a:solidFill>
              <a:effectLst/>
              <a:latin typeface="+mn-lt"/>
              <a:ea typeface="+mn-ea"/>
              <a:cs typeface="+mn-cs"/>
            </a:rPr>
            <a:t>Cost Savings (table in rows 44 - 67)</a:t>
          </a:r>
          <a:r>
            <a:rPr lang="en-US" sz="1000" i="1" baseline="0">
              <a:solidFill>
                <a:schemeClr val="dk1"/>
              </a:solidFill>
              <a:effectLst/>
              <a:latin typeface="+mn-lt"/>
              <a:ea typeface="+mn-ea"/>
              <a:cs typeface="+mn-cs"/>
            </a:rPr>
            <a:t>: </a:t>
          </a:r>
          <a:r>
            <a:rPr lang="en-US" sz="1000" i="0" baseline="0">
              <a:solidFill>
                <a:schemeClr val="dk1"/>
              </a:solidFill>
              <a:effectLst/>
              <a:latin typeface="+mn-lt"/>
              <a:ea typeface="+mn-ea"/>
              <a:cs typeface="+mn-cs"/>
            </a:rPr>
            <a:t>Budget areas in which your district can identify savings </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See </a:t>
          </a:r>
          <a:r>
            <a:rPr kumimoji="0" lang="en-US" sz="1000" b="0" i="0" u="sng" strike="noStrike" kern="0" cap="none" spc="0" normalizeH="0" baseline="0" noProof="0">
              <a:ln>
                <a:noFill/>
              </a:ln>
              <a:solidFill>
                <a:srgbClr val="3366CC"/>
              </a:solidFill>
              <a:effectLst/>
              <a:uLnTx/>
              <a:uFillTx/>
              <a:latin typeface="+mn-lt"/>
              <a:ea typeface="+mn-ea"/>
              <a:cs typeface="+mn-cs"/>
            </a:rPr>
            <a:t>Section 3: Pay for Priorities</a:t>
          </a:r>
          <a:r>
            <a:rPr kumimoji="0" lang="en-US" sz="1000" b="0" i="0" u="none" strike="noStrike" kern="0" cap="none" spc="0" normalizeH="0" baseline="0" noProof="0">
              <a:ln>
                <a:noFill/>
              </a:ln>
              <a:solidFill>
                <a:srgbClr val="3366CC"/>
              </a:solidFill>
              <a:effectLst/>
              <a:uLnTx/>
              <a:uFillTx/>
              <a:latin typeface="+mn-lt"/>
              <a:ea typeface="+mn-ea"/>
              <a:cs typeface="+mn-cs"/>
            </a:rPr>
            <a:t> </a:t>
          </a:r>
          <a:r>
            <a:rPr kumimoji="0" lang="en-US" sz="1000" b="0" i="0" u="none" strike="noStrike" kern="0" cap="none" spc="0" normalizeH="0" baseline="0" noProof="0">
              <a:ln>
                <a:noFill/>
              </a:ln>
              <a:solidFill>
                <a:prstClr val="black"/>
              </a:solidFill>
              <a:effectLst/>
              <a:uLnTx/>
              <a:uFillTx/>
              <a:latin typeface="+mn-lt"/>
              <a:ea typeface="+mn-ea"/>
              <a:cs typeface="+mn-cs"/>
            </a:rPr>
            <a:t>section for cost savings ideas and tools to identify those opportunities</a:t>
          </a:r>
        </a:p>
        <a:p>
          <a:pPr marL="640080" lvl="1" indent="-91440">
            <a:spcBef>
              <a:spcPts val="200"/>
            </a:spcBef>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0" i="1" u="none" strike="noStrike" kern="0" cap="none" spc="0" normalizeH="0" baseline="0" noProof="0">
              <a:ln>
                <a:noFill/>
              </a:ln>
              <a:solidFill>
                <a:prstClr val="black"/>
              </a:solidFill>
              <a:effectLst/>
              <a:uLnTx/>
              <a:uFillTx/>
              <a:latin typeface="+mn-lt"/>
              <a:ea typeface="+mn-ea"/>
              <a:cs typeface="+mn-cs"/>
            </a:rPr>
            <a:t>Note: Many districts will identify cost savings opportunities through the investment process by making their current investments more efficient. Those savings can and should be included in the cost savings section.</a:t>
          </a:r>
        </a:p>
        <a:p>
          <a:pPr marL="182880" marR="0" lvl="0"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srgbClr val="000000"/>
              </a:solidFill>
              <a:effectLst/>
              <a:uLnTx/>
              <a:uFillTx/>
              <a:latin typeface="+mn-lt"/>
              <a:ea typeface="+mn-ea"/>
              <a:cs typeface="+mn-cs"/>
            </a:rPr>
            <a:t>-  Note that your district should be careful to consider whether both investments and savings are one time or ongoing, and enter the information accordingly. </a:t>
          </a:r>
        </a:p>
        <a:p>
          <a:pPr marL="182880" lvl="0" indent="-91440">
            <a:spcBef>
              <a:spcPts val="200"/>
            </a:spcBef>
          </a:pPr>
          <a:r>
            <a:rPr lang="en-US" sz="1000" baseline="0">
              <a:solidFill>
                <a:schemeClr val="dk1"/>
              </a:solidFill>
              <a:effectLst/>
              <a:latin typeface="+mn-lt"/>
              <a:ea typeface="+mn-ea"/>
              <a:cs typeface="+mn-cs"/>
            </a:rPr>
            <a:t>-  In each of the sections (investments and cost savings), enter the following information from your district's analyses:</a:t>
          </a:r>
        </a:p>
        <a:p>
          <a:pPr marL="640080" lvl="1" indent="-91440">
            <a:spcBef>
              <a:spcPts val="200"/>
            </a:spcBef>
          </a:pPr>
          <a:r>
            <a:rPr lang="en-US" sz="1000">
              <a:solidFill>
                <a:schemeClr val="dk1"/>
              </a:solidFill>
              <a:effectLst/>
              <a:latin typeface="+mn-lt"/>
              <a:ea typeface="+mn-ea"/>
              <a:cs typeface="+mn-cs"/>
            </a:rPr>
            <a:t>-  </a:t>
          </a:r>
          <a:r>
            <a:rPr lang="en-US" sz="1000" b="1" i="0" u="none">
              <a:solidFill>
                <a:schemeClr val="dk1"/>
              </a:solidFill>
              <a:effectLst/>
              <a:latin typeface="+mn-lt"/>
              <a:ea typeface="+mn-ea"/>
              <a:cs typeface="+mn-cs"/>
            </a:rPr>
            <a:t>Category</a:t>
          </a:r>
          <a:r>
            <a:rPr lang="en-US" sz="1000" u="none">
              <a:solidFill>
                <a:schemeClr val="dk1"/>
              </a:solidFill>
              <a:effectLst/>
              <a:latin typeface="+mn-lt"/>
              <a:ea typeface="+mn-ea"/>
              <a:cs typeface="+mn-cs"/>
            </a:rPr>
            <a:t>:</a:t>
          </a:r>
          <a:r>
            <a:rPr lang="en-US" sz="1000" u="none" baseline="0">
              <a:solidFill>
                <a:schemeClr val="dk1"/>
              </a:solidFill>
              <a:effectLst/>
              <a:latin typeface="+mn-lt"/>
              <a:ea typeface="+mn-ea"/>
              <a:cs typeface="+mn-cs"/>
            </a:rPr>
            <a:t> </a:t>
          </a:r>
          <a:r>
            <a:rPr lang="en-US" sz="1000" u="none">
              <a:solidFill>
                <a:schemeClr val="dk1"/>
              </a:solidFill>
              <a:effectLst/>
              <a:latin typeface="+mn-lt"/>
              <a:ea typeface="+mn-ea"/>
              <a:cs typeface="+mn-cs"/>
            </a:rPr>
            <a:t>Name for group of budget items. Districts</a:t>
          </a:r>
          <a:r>
            <a:rPr lang="en-US" sz="1000" u="none" baseline="0">
              <a:solidFill>
                <a:schemeClr val="dk1"/>
              </a:solidFill>
              <a:effectLst/>
              <a:latin typeface="+mn-lt"/>
              <a:ea typeface="+mn-ea"/>
              <a:cs typeface="+mn-cs"/>
            </a:rPr>
            <a:t> can use categories to organize each cost item into groups of related decisions </a:t>
          </a:r>
        </a:p>
        <a:p>
          <a:pPr marL="640080" lvl="1" indent="-91440">
            <a:spcBef>
              <a:spcPts val="200"/>
            </a:spcBef>
          </a:pPr>
          <a:r>
            <a:rPr lang="en-US" sz="1000" u="none" baseline="0">
              <a:solidFill>
                <a:schemeClr val="dk1"/>
              </a:solidFill>
              <a:effectLst/>
              <a:latin typeface="+mn-lt"/>
              <a:ea typeface="+mn-ea"/>
              <a:cs typeface="+mn-cs"/>
            </a:rPr>
            <a:t>-  </a:t>
          </a:r>
          <a:r>
            <a:rPr lang="en-US" sz="1000" b="1" i="0" u="none" baseline="0">
              <a:solidFill>
                <a:schemeClr val="dk1"/>
              </a:solidFill>
              <a:effectLst/>
              <a:latin typeface="+mn-lt"/>
              <a:ea typeface="+mn-ea"/>
              <a:cs typeface="+mn-cs"/>
            </a:rPr>
            <a:t>Description</a:t>
          </a:r>
          <a:r>
            <a:rPr lang="en-US" sz="1000" i="0" u="none" baseline="0">
              <a:solidFill>
                <a:schemeClr val="dk1"/>
              </a:solidFill>
              <a:effectLst/>
              <a:latin typeface="+mn-lt"/>
              <a:ea typeface="+mn-ea"/>
              <a:cs typeface="+mn-cs"/>
            </a:rPr>
            <a:t>: Name of budget opportunity with a short explanation</a:t>
          </a:r>
        </a:p>
        <a:p>
          <a:pPr marL="182880" lvl="0" indent="-91440">
            <a:spcBef>
              <a:spcPts val="200"/>
            </a:spcBef>
          </a:pPr>
          <a:r>
            <a:rPr lang="en-US" sz="1000" i="0" baseline="0">
              <a:solidFill>
                <a:schemeClr val="dk1"/>
              </a:solidFill>
              <a:effectLst/>
              <a:latin typeface="+mn-lt"/>
              <a:ea typeface="+mn-ea"/>
              <a:cs typeface="+mn-cs"/>
            </a:rPr>
            <a:t>-  Review document and prepare for a meeting of district leadership to make decisions using the "Include in Strategic Finance Plan" sections on the right of this page. The project lead can send this document to decision makers in advance of the meeting or can use it as a live activity for the group during the meeting</a:t>
          </a:r>
        </a:p>
        <a:p>
          <a:pPr marL="0" marR="0" lvl="0" indent="0" defTabSz="914400" eaLnBrk="1" fontAlgn="auto" latinLnBrk="0" hangingPunct="1">
            <a:lnSpc>
              <a:spcPct val="100000"/>
            </a:lnSpc>
            <a:spcBef>
              <a:spcPts val="200"/>
            </a:spcBef>
            <a:spcAft>
              <a:spcPts val="0"/>
            </a:spcAft>
            <a:buClrTx/>
            <a:buSzTx/>
            <a:buFontTx/>
            <a:buNone/>
            <a:tabLst/>
            <a:defRPr/>
          </a:pPr>
          <a:endParaRPr kumimoji="0" lang="en-US" sz="10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200"/>
            </a:spcBef>
            <a:spcAft>
              <a:spcPts val="0"/>
            </a:spcAft>
            <a:buClrTx/>
            <a:buSzTx/>
            <a:buFontTx/>
            <a:buNone/>
            <a:tabLst/>
            <a:defRPr/>
          </a:pPr>
          <a:r>
            <a:rPr kumimoji="0" lang="en-US" sz="1000" b="1" i="0" u="none" strike="noStrike" kern="0" cap="none" spc="0" normalizeH="0" baseline="0" noProof="0">
              <a:ln>
                <a:noFill/>
              </a:ln>
              <a:solidFill>
                <a:prstClr val="black"/>
              </a:solidFill>
              <a:effectLst/>
              <a:uLnTx/>
              <a:uFillTx/>
              <a:latin typeface="+mn-lt"/>
              <a:ea typeface="+mn-ea"/>
              <a:cs typeface="+mn-cs"/>
            </a:rPr>
            <a:t>Step 2: Make Decisions-- District Leadership</a:t>
          </a:r>
        </a:p>
        <a:p>
          <a:pPr marL="0" marR="0" lvl="0" indent="0" defTabSz="914400" eaLnBrk="1" fontAlgn="auto" latinLnBrk="0" hangingPunct="1">
            <a:lnSpc>
              <a:spcPct val="100000"/>
            </a:lnSpc>
            <a:spcBef>
              <a:spcPts val="200"/>
            </a:spcBef>
            <a:spcAft>
              <a:spcPts val="0"/>
            </a:spcAft>
            <a:buClrTx/>
            <a:buSzTx/>
            <a:buFontTx/>
            <a:buNone/>
            <a:tabLst/>
            <a:defRPr/>
          </a:pPr>
          <a:r>
            <a:rPr kumimoji="0" lang="en-US" sz="1000" b="0" i="1" u="none" strike="noStrike" kern="0" cap="none" spc="0" normalizeH="0" baseline="0" noProof="0">
              <a:ln>
                <a:noFill/>
              </a:ln>
              <a:solidFill>
                <a:prstClr val="black"/>
              </a:solidFill>
              <a:effectLst/>
              <a:uLnTx/>
              <a:uFillTx/>
              <a:latin typeface="+mn-lt"/>
              <a:ea typeface="+mn-ea"/>
              <a:cs typeface="+mn-cs"/>
            </a:rPr>
            <a:t>Your senior district leadership and/or other district decision makers can use this document to weigh the tradeoffs between the proposed investments and cost savings in order to determine what to include in your district's strategic finance plan.</a:t>
          </a:r>
        </a:p>
        <a:p>
          <a:pPr marL="182880" marR="0" lvl="0"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In each of the two sections (investments and cost savings), review the proposals resulting from your district's analyses. Then, adjust the following information in the </a:t>
          </a:r>
          <a:r>
            <a:rPr kumimoji="0" lang="en-US" sz="1000" b="1" i="0" u="none" strike="noStrike" kern="0" cap="none" spc="0" normalizeH="0" baseline="0" noProof="0">
              <a:ln>
                <a:noFill/>
              </a:ln>
              <a:solidFill>
                <a:prstClr val="black"/>
              </a:solidFill>
              <a:effectLst/>
              <a:uLnTx/>
              <a:uFillTx/>
              <a:latin typeface="+mn-lt"/>
              <a:ea typeface="+mn-ea"/>
              <a:cs typeface="+mn-cs"/>
            </a:rPr>
            <a:t>table on the right (beginning in column U)</a:t>
          </a:r>
          <a:r>
            <a:rPr kumimoji="0" lang="en-US" sz="1000" b="0" i="0" u="none" strike="noStrike" kern="0" cap="none" spc="0" normalizeH="0" baseline="0" noProof="0">
              <a:ln>
                <a:noFill/>
              </a:ln>
              <a:solidFill>
                <a:prstClr val="black"/>
              </a:solidFill>
              <a:effectLst/>
              <a:uLnTx/>
              <a:uFillTx/>
              <a:latin typeface="+mn-lt"/>
              <a:ea typeface="+mn-ea"/>
              <a:cs typeface="+mn-cs"/>
            </a:rPr>
            <a:t> to reflect your district's budget decision:</a:t>
          </a:r>
        </a:p>
        <a:p>
          <a:pPr marL="640080" marR="0" lvl="1"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1" i="0" u="none" strike="noStrike" kern="0" cap="none" spc="0" normalizeH="0" baseline="0" noProof="0">
              <a:ln>
                <a:noFill/>
              </a:ln>
              <a:solidFill>
                <a:prstClr val="black"/>
              </a:solidFill>
              <a:effectLst/>
              <a:uLnTx/>
              <a:uFillTx/>
              <a:latin typeface="+mn-lt"/>
              <a:ea typeface="+mn-ea"/>
              <a:cs typeface="+mn-cs"/>
            </a:rPr>
            <a:t>%</a:t>
          </a: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1" i="0" u="none" strike="noStrike" kern="0" cap="none" spc="0" normalizeH="0" baseline="0" noProof="0">
              <a:ln>
                <a:noFill/>
              </a:ln>
              <a:solidFill>
                <a:prstClr val="black"/>
              </a:solidFill>
              <a:effectLst/>
              <a:uLnTx/>
              <a:uFillTx/>
              <a:latin typeface="+mn-lt"/>
              <a:ea typeface="+mn-ea"/>
              <a:cs typeface="+mn-cs"/>
            </a:rPr>
            <a:t>of Investment or Cost Savings to Implement: </a:t>
          </a:r>
          <a:r>
            <a:rPr kumimoji="0" lang="en-US" sz="1000" b="0" i="0" u="none" strike="noStrike" kern="0" cap="none" spc="0" normalizeH="0" baseline="0" noProof="0">
              <a:ln>
                <a:noFill/>
              </a:ln>
              <a:solidFill>
                <a:prstClr val="black"/>
              </a:solidFill>
              <a:effectLst/>
              <a:uLnTx/>
              <a:uFillTx/>
              <a:latin typeface="+mn-lt"/>
              <a:ea typeface="+mn-ea"/>
              <a:cs typeface="+mn-cs"/>
            </a:rPr>
            <a:t>What percentage of the proposed cost will your district implement each year? If your district agrees with the full cost, enter 100%. If only a portion of the costs should be implemented, enter the appropriate percentage. For example, if district analyses proposed a personalized learning program for 40 schools, but district leadership only wants to implement the program in 20 schools, enter 50%. Your district can also use this to phase in an investment. </a:t>
          </a:r>
        </a:p>
        <a:p>
          <a:pPr marL="640080" marR="0" lvl="1"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1" i="0" u="none" strike="noStrike" kern="0" cap="none" spc="0" normalizeH="0" baseline="0" noProof="0">
              <a:ln>
                <a:noFill/>
              </a:ln>
              <a:solidFill>
                <a:prstClr val="black"/>
              </a:solidFill>
              <a:effectLst/>
              <a:uLnTx/>
              <a:uFillTx/>
              <a:latin typeface="+mn-lt"/>
              <a:ea typeface="+mn-ea"/>
              <a:cs typeface="+mn-cs"/>
            </a:rPr>
            <a:t>District Decision:</a:t>
          </a:r>
          <a:r>
            <a:rPr kumimoji="0" lang="en-US" sz="1000" b="0" i="0" u="none" strike="noStrike" kern="0" cap="none" spc="0" normalizeH="0" baseline="0" noProof="0">
              <a:ln>
                <a:noFill/>
              </a:ln>
              <a:solidFill>
                <a:prstClr val="black"/>
              </a:solidFill>
              <a:effectLst/>
              <a:uLnTx/>
              <a:uFillTx/>
              <a:latin typeface="+mn-lt"/>
              <a:ea typeface="+mn-ea"/>
              <a:cs typeface="+mn-cs"/>
            </a:rPr>
            <a:t> Use the dropdown in column AF under district decisions to decide if your district will include each budget item in the strategic finance plan. "Yes" will include the investment in the summary table at the top of the sheet. "No" will exclude it from the summary table. </a:t>
          </a:r>
        </a:p>
        <a:p>
          <a:pPr marL="640080" marR="0" lvl="1"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1" i="0" u="none" strike="noStrike" kern="0" cap="none" spc="0" normalizeH="0" baseline="0" noProof="0">
              <a:ln>
                <a:noFill/>
              </a:ln>
              <a:solidFill>
                <a:prstClr val="black"/>
              </a:solidFill>
              <a:effectLst/>
              <a:uLnTx/>
              <a:uFillTx/>
              <a:latin typeface="+mn-lt"/>
              <a:ea typeface="+mn-ea"/>
              <a:cs typeface="+mn-cs"/>
            </a:rPr>
            <a:t>Year to Begin:</a:t>
          </a:r>
          <a:r>
            <a:rPr kumimoji="0" lang="en-US" sz="1000" b="0" i="0" u="none" strike="noStrike" kern="0" cap="none" spc="0" normalizeH="0" baseline="0" noProof="0">
              <a:ln>
                <a:noFill/>
              </a:ln>
              <a:solidFill>
                <a:prstClr val="black"/>
              </a:solidFill>
              <a:effectLst/>
              <a:uLnTx/>
              <a:uFillTx/>
              <a:latin typeface="+mn-lt"/>
              <a:ea typeface="+mn-ea"/>
              <a:cs typeface="+mn-cs"/>
            </a:rPr>
            <a:t> In column AJ, select which year to begin implementing the investment or cost saving. This option allows district leaders to delay a decision while still factoring in the impact of that decision over the next 5 years.</a:t>
          </a:r>
        </a:p>
        <a:p>
          <a:pPr marL="182880" marR="0" lvl="0"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0" i="1" u="none" strike="noStrike" kern="0" cap="none" spc="0" normalizeH="0" baseline="0" noProof="0">
              <a:ln>
                <a:noFill/>
              </a:ln>
              <a:solidFill>
                <a:prstClr val="black"/>
              </a:solidFill>
              <a:effectLst/>
              <a:uLnTx/>
              <a:uFillTx/>
              <a:latin typeface="+mn-lt"/>
              <a:ea typeface="+mn-ea"/>
              <a:cs typeface="+mn-cs"/>
            </a:rPr>
            <a:t>Important! </a:t>
          </a:r>
          <a:r>
            <a:rPr kumimoji="0" lang="en-US" sz="1000" b="0" i="0" u="none" strike="noStrike" kern="0" cap="none" spc="0" normalizeH="0" baseline="0" noProof="0">
              <a:ln>
                <a:noFill/>
              </a:ln>
              <a:solidFill>
                <a:prstClr val="black"/>
              </a:solidFill>
              <a:effectLst/>
              <a:uLnTx/>
              <a:uFillTx/>
              <a:latin typeface="+mn-lt"/>
              <a:ea typeface="+mn-ea"/>
              <a:cs typeface="+mn-cs"/>
            </a:rPr>
            <a:t>Check the Summary table beginning in cell V4 to assess the impact of your district's decisions.</a:t>
          </a:r>
        </a:p>
        <a:p>
          <a:pPr marL="640080" marR="0" lvl="1"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1" i="0" u="none" strike="noStrike" kern="0" cap="none" spc="0" normalizeH="0" baseline="0" noProof="0">
              <a:ln>
                <a:noFill/>
              </a:ln>
              <a:solidFill>
                <a:prstClr val="black"/>
              </a:solidFill>
              <a:effectLst/>
              <a:uLnTx/>
              <a:uFillTx/>
              <a:latin typeface="+mn-lt"/>
              <a:ea typeface="+mn-ea"/>
              <a:cs typeface="+mn-cs"/>
            </a:rPr>
            <a:t>New Budget Gap:</a:t>
          </a:r>
          <a:r>
            <a:rPr kumimoji="0" lang="en-US" sz="1000" b="0" i="0" u="none" strike="noStrike" kern="0" cap="none" spc="0" normalizeH="0" baseline="0" noProof="0">
              <a:ln>
                <a:noFill/>
              </a:ln>
              <a:solidFill>
                <a:prstClr val="black"/>
              </a:solidFill>
              <a:effectLst/>
              <a:uLnTx/>
              <a:uFillTx/>
              <a:latin typeface="+mn-lt"/>
              <a:ea typeface="+mn-ea"/>
              <a:cs typeface="+mn-cs"/>
            </a:rPr>
            <a:t> The gap between projected costs and projected revenues should be above zero. Font will turn </a:t>
          </a:r>
          <a:r>
            <a:rPr kumimoji="0" lang="en-US" sz="1000" b="0" i="0" u="none" strike="noStrike" kern="0" cap="none" spc="0" normalizeH="0" baseline="0" noProof="0">
              <a:ln>
                <a:noFill/>
              </a:ln>
              <a:solidFill>
                <a:srgbClr val="C00000"/>
              </a:solidFill>
              <a:effectLst/>
              <a:uLnTx/>
              <a:uFillTx/>
              <a:latin typeface="+mn-lt"/>
              <a:ea typeface="+mn-ea"/>
              <a:cs typeface="+mn-cs"/>
            </a:rPr>
            <a:t>red</a:t>
          </a:r>
          <a:r>
            <a:rPr kumimoji="0" lang="en-US" sz="1000" b="0" i="0" u="none" strike="noStrike" kern="0" cap="none" spc="0" normalizeH="0" baseline="0" noProof="0">
              <a:ln>
                <a:noFill/>
              </a:ln>
              <a:solidFill>
                <a:prstClr val="black"/>
              </a:solidFill>
              <a:effectLst/>
              <a:uLnTx/>
              <a:uFillTx/>
              <a:latin typeface="+mn-lt"/>
              <a:ea typeface="+mn-ea"/>
              <a:cs typeface="+mn-cs"/>
            </a:rPr>
            <a:t> if the district has a gap for a given year</a:t>
          </a:r>
        </a:p>
        <a:p>
          <a:pPr marL="640080" marR="0" lvl="1" indent="-9144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1" i="0" u="none" strike="noStrike" kern="0" cap="none" spc="0" normalizeH="0" baseline="0" noProof="0">
              <a:ln>
                <a:noFill/>
              </a:ln>
              <a:solidFill>
                <a:prstClr val="black"/>
              </a:solidFill>
              <a:effectLst/>
              <a:uLnTx/>
              <a:uFillTx/>
              <a:latin typeface="+mn-lt"/>
              <a:ea typeface="+mn-ea"/>
              <a:cs typeface="+mn-cs"/>
            </a:rPr>
            <a:t>% of Budget Affected:</a:t>
          </a:r>
          <a:r>
            <a:rPr kumimoji="0" lang="en-US" sz="1000" b="0" i="0" u="none" strike="noStrike" kern="0" cap="none" spc="0" normalizeH="0" baseline="0" noProof="0">
              <a:ln>
                <a:noFill/>
              </a:ln>
              <a:solidFill>
                <a:prstClr val="black"/>
              </a:solidFill>
              <a:effectLst/>
              <a:uLnTx/>
              <a:uFillTx/>
              <a:latin typeface="+mn-lt"/>
              <a:ea typeface="+mn-ea"/>
              <a:cs typeface="+mn-cs"/>
            </a:rPr>
            <a:t> This percentage represents the portion of your district's budget affected by the decisions in the strategic finance plan. Your district's objective should be to have a substantial impact on your finances. To do so, Smarter School Spending recommends affecting 15-25% of the budget.</a:t>
          </a:r>
          <a:endParaRPr kumimoji="0" lang="en-US" sz="1000" b="1" i="0" u="none" strike="noStrike" kern="0" cap="none" spc="0" normalizeH="0" baseline="0" noProof="0">
            <a:ln>
              <a:noFill/>
            </a:ln>
            <a:solidFill>
              <a:srgbClr val="C00000"/>
            </a:solidFill>
            <a:effectLst/>
            <a:uLnTx/>
            <a:uFillTx/>
            <a:latin typeface="+mn-lt"/>
            <a:ea typeface="+mn-ea"/>
            <a:cs typeface="+mn-cs"/>
          </a:endParaRPr>
        </a:p>
        <a:p>
          <a:pPr marL="640080" marR="0" lvl="1" indent="-91440" defTabSz="914400" eaLnBrk="1" fontAlgn="auto" latinLnBrk="0" hangingPunct="1">
            <a:lnSpc>
              <a:spcPct val="100000"/>
            </a:lnSpc>
            <a:spcBef>
              <a:spcPts val="200"/>
            </a:spcBef>
            <a:spcAft>
              <a:spcPts val="0"/>
            </a:spcAft>
            <a:buClrTx/>
            <a:buSzTx/>
            <a:buFontTx/>
            <a:buNone/>
            <a:tabLst/>
            <a:defRPr/>
          </a:pPr>
          <a:endParaRPr kumimoji="0" lang="en-US" sz="10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20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Once the decisions are made, review the summary data that shows your district's new budget gap or surplus after going through the Smarter School Spending process.</a:t>
          </a:r>
        </a:p>
        <a:p>
          <a:pPr marL="0" marR="0" lvl="0" indent="0" defTabSz="914400" eaLnBrk="1" fontAlgn="auto" latinLnBrk="0" hangingPunct="1">
            <a:lnSpc>
              <a:spcPct val="100000"/>
            </a:lnSpc>
            <a:spcBef>
              <a:spcPts val="20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200"/>
            </a:spcBef>
            <a:spcAft>
              <a:spcPts val="0"/>
            </a:spcAft>
            <a:buClrTx/>
            <a:buSzTx/>
            <a:buFontTx/>
            <a:buNone/>
            <a:tabLst/>
            <a:defRPr/>
          </a:pPr>
          <a:r>
            <a:rPr kumimoji="0" lang="en-US" sz="1000" b="0" i="1" u="none" strike="noStrike" kern="0" cap="none" spc="0" normalizeH="0" baseline="0" noProof="0">
              <a:ln>
                <a:noFill/>
              </a:ln>
              <a:solidFill>
                <a:prstClr val="black"/>
              </a:solidFill>
              <a:effectLst/>
              <a:uLnTx/>
              <a:uFillTx/>
              <a:latin typeface="+mn-lt"/>
              <a:ea typeface="+mn-ea"/>
              <a:cs typeface="+mn-cs"/>
            </a:rPr>
            <a:t>Note: There are comments embedded in the cells. To view all comments select "Show  All Comments" on the Review Menu</a:t>
          </a:r>
        </a:p>
        <a:p>
          <a:pPr marL="182880" lvl="0" indent="-91440">
            <a:spcBef>
              <a:spcPts val="200"/>
            </a:spcBef>
          </a:pPr>
          <a:endParaRPr lang="en-US" sz="100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xdr:from>
          <xdr:col>8</xdr:col>
          <xdr:colOff>76200</xdr:colOff>
          <xdr:row>2</xdr:row>
          <xdr:rowOff>317500</xdr:rowOff>
        </xdr:from>
        <xdr:to>
          <xdr:col>10</xdr:col>
          <xdr:colOff>203200</xdr:colOff>
          <xdr:row>4</xdr:row>
          <xdr:rowOff>190500</xdr:rowOff>
        </xdr:to>
        <xdr:sp macro="" textlink="">
          <xdr:nvSpPr>
            <xdr:cNvPr id="4117" name="Button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1" u="none" strike="noStrike" baseline="0">
                  <a:solidFill>
                    <a:srgbClr val="000000"/>
                  </a:solidFill>
                  <a:latin typeface="Calibri"/>
                  <a:cs typeface="Calibri"/>
                </a:rPr>
                <a:t>&gt;&gt; Show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xdr:row>
          <xdr:rowOff>57150</xdr:rowOff>
        </xdr:from>
        <xdr:to>
          <xdr:col>10</xdr:col>
          <xdr:colOff>203200</xdr:colOff>
          <xdr:row>6</xdr:row>
          <xdr:rowOff>31750</xdr:rowOff>
        </xdr:to>
        <xdr:sp macro="" textlink="">
          <xdr:nvSpPr>
            <xdr:cNvPr id="4118" name="Button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1" u="none" strike="noStrike" baseline="0">
                  <a:solidFill>
                    <a:srgbClr val="000000"/>
                  </a:solidFill>
                  <a:latin typeface="Calibri"/>
                  <a:cs typeface="Calibri"/>
                </a:rPr>
                <a:t>&lt;&lt; Hide Instructions</a:t>
              </a:r>
            </a:p>
          </xdr:txBody>
        </xdr:sp>
        <xdr:clientData fPrintsWithSheet="0"/>
      </xdr:twoCellAnchor>
    </mc:Choice>
    <mc:Fallback/>
  </mc:AlternateContent>
  <xdr:twoCellAnchor>
    <xdr:from>
      <xdr:col>11</xdr:col>
      <xdr:colOff>95249</xdr:colOff>
      <xdr:row>43</xdr:row>
      <xdr:rowOff>66676</xdr:rowOff>
    </xdr:from>
    <xdr:to>
      <xdr:col>12</xdr:col>
      <xdr:colOff>1028700</xdr:colOff>
      <xdr:row>44</xdr:row>
      <xdr:rowOff>76200</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100-000009000000}"/>
            </a:ext>
          </a:extLst>
        </xdr:cNvPr>
        <xdr:cNvSpPr/>
      </xdr:nvSpPr>
      <xdr:spPr>
        <a:xfrm>
          <a:off x="6819899" y="9372601"/>
          <a:ext cx="1590676" cy="171449"/>
        </a:xfrm>
        <a:prstGeom prst="roundRect">
          <a:avLst/>
        </a:prstGeom>
        <a:ln>
          <a:noFill/>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000" b="1" i="1">
              <a:latin typeface="+mn-lt"/>
              <a:cs typeface="Arial" panose="020B0604020202020204" pitchFamily="34" charset="0"/>
            </a:rPr>
            <a:t>Click to Return to Header</a:t>
          </a:r>
        </a:p>
      </xdr:txBody>
    </xdr:sp>
    <xdr:clientData/>
  </xdr:twoCellAnchor>
  <xdr:twoCellAnchor>
    <xdr:from>
      <xdr:col>11</xdr:col>
      <xdr:colOff>95249</xdr:colOff>
      <xdr:row>69</xdr:row>
      <xdr:rowOff>57151</xdr:rowOff>
    </xdr:from>
    <xdr:to>
      <xdr:col>12</xdr:col>
      <xdr:colOff>1028700</xdr:colOff>
      <xdr:row>70</xdr:row>
      <xdr:rowOff>66675</xdr:rowOff>
    </xdr:to>
    <xdr:sp macro="" textlink="">
      <xdr:nvSpPr>
        <xdr:cNvPr id="16" name="Rounded Rectangle 15">
          <a:hlinkClick xmlns:r="http://schemas.openxmlformats.org/officeDocument/2006/relationships" r:id="rId1"/>
          <a:extLst>
            <a:ext uri="{FF2B5EF4-FFF2-40B4-BE49-F238E27FC236}">
              <a16:creationId xmlns:a16="http://schemas.microsoft.com/office/drawing/2014/main" id="{00000000-0008-0000-0100-000010000000}"/>
            </a:ext>
          </a:extLst>
        </xdr:cNvPr>
        <xdr:cNvSpPr/>
      </xdr:nvSpPr>
      <xdr:spPr>
        <a:xfrm>
          <a:off x="6819899" y="14506576"/>
          <a:ext cx="1590676" cy="171449"/>
        </a:xfrm>
        <a:prstGeom prst="roundRect">
          <a:avLst/>
        </a:prstGeom>
        <a:ln>
          <a:noFill/>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lang="en-US" sz="1000" b="1" i="1">
              <a:latin typeface="+mn-lt"/>
              <a:cs typeface="Arial" panose="020B0604020202020204" pitchFamily="34" charset="0"/>
            </a:rPr>
            <a:t>Click to Return to Header</a:t>
          </a:r>
        </a:p>
      </xdr:txBody>
    </xdr:sp>
    <xdr:clientData/>
  </xdr:twoCellAnchor>
  <xdr:twoCellAnchor>
    <xdr:from>
      <xdr:col>1</xdr:col>
      <xdr:colOff>28575</xdr:colOff>
      <xdr:row>2</xdr:row>
      <xdr:rowOff>114300</xdr:rowOff>
    </xdr:from>
    <xdr:to>
      <xdr:col>6</xdr:col>
      <xdr:colOff>619125</xdr:colOff>
      <xdr:row>3</xdr:row>
      <xdr:rowOff>114300</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762000" y="485775"/>
          <a:ext cx="4257675"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baseline="0">
              <a:solidFill>
                <a:sysClr val="windowText" lastClr="000000"/>
              </a:solidFill>
            </a:rPr>
            <a:t>           Input a value                Choose from dropdown               Do not edit: Calculation </a:t>
          </a:r>
          <a:endParaRPr lang="en-US" sz="900" b="1">
            <a:solidFill>
              <a:sysClr val="windowText" lastClr="000000"/>
            </a:solidFill>
          </a:endParaRPr>
        </a:p>
      </xdr:txBody>
    </xdr:sp>
    <xdr:clientData/>
  </xdr:twoCellAnchor>
  <xdr:twoCellAnchor>
    <xdr:from>
      <xdr:col>1</xdr:col>
      <xdr:colOff>159543</xdr:colOff>
      <xdr:row>2</xdr:row>
      <xdr:rowOff>190750</xdr:rowOff>
    </xdr:from>
    <xdr:to>
      <xdr:col>1</xdr:col>
      <xdr:colOff>342617</xdr:colOff>
      <xdr:row>3</xdr:row>
      <xdr:rowOff>2155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892968" y="562225"/>
          <a:ext cx="183074" cy="144780"/>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4</xdr:col>
      <xdr:colOff>502726</xdr:colOff>
      <xdr:row>2</xdr:row>
      <xdr:rowOff>200359</xdr:rowOff>
    </xdr:from>
    <xdr:to>
      <xdr:col>4</xdr:col>
      <xdr:colOff>685800</xdr:colOff>
      <xdr:row>3</xdr:row>
      <xdr:rowOff>11764</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3436426" y="571834"/>
          <a:ext cx="183074" cy="144780"/>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2</xdr:col>
      <xdr:colOff>464626</xdr:colOff>
      <xdr:row>2</xdr:row>
      <xdr:rowOff>200359</xdr:rowOff>
    </xdr:from>
    <xdr:to>
      <xdr:col>2</xdr:col>
      <xdr:colOff>647700</xdr:colOff>
      <xdr:row>3</xdr:row>
      <xdr:rowOff>11764</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31476" y="571834"/>
          <a:ext cx="183074" cy="144780"/>
        </a:xfrm>
        <a:prstGeom prst="rect">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11</xdr:col>
      <xdr:colOff>142474</xdr:colOff>
      <xdr:row>7</xdr:row>
      <xdr:rowOff>63308</xdr:rowOff>
    </xdr:from>
    <xdr:to>
      <xdr:col>11</xdr:col>
      <xdr:colOff>279634</xdr:colOff>
      <xdr:row>7</xdr:row>
      <xdr:rowOff>200468</xdr:rowOff>
    </xdr:to>
    <xdr:sp macro="" textlink="">
      <xdr:nvSpPr>
        <xdr:cNvPr id="14" name="Minus 13">
          <a:extLst>
            <a:ext uri="{FF2B5EF4-FFF2-40B4-BE49-F238E27FC236}">
              <a16:creationId xmlns:a16="http://schemas.microsoft.com/office/drawing/2014/main" id="{00000000-0008-0000-0100-00000E000000}"/>
            </a:ext>
          </a:extLst>
        </xdr:cNvPr>
        <xdr:cNvSpPr/>
      </xdr:nvSpPr>
      <xdr:spPr>
        <a:xfrm>
          <a:off x="6843592" y="1979514"/>
          <a:ext cx="137160" cy="137160"/>
        </a:xfrm>
        <a:prstGeom prst="mathMinus">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142474</xdr:colOff>
      <xdr:row>7</xdr:row>
      <xdr:rowOff>63308</xdr:rowOff>
    </xdr:from>
    <xdr:to>
      <xdr:col>21</xdr:col>
      <xdr:colOff>279634</xdr:colOff>
      <xdr:row>7</xdr:row>
      <xdr:rowOff>200468</xdr:rowOff>
    </xdr:to>
    <xdr:sp macro="" textlink="">
      <xdr:nvSpPr>
        <xdr:cNvPr id="22" name="Minus 21">
          <a:extLst>
            <a:ext uri="{FF2B5EF4-FFF2-40B4-BE49-F238E27FC236}">
              <a16:creationId xmlns:a16="http://schemas.microsoft.com/office/drawing/2014/main" id="{00000000-0008-0000-0100-000016000000}"/>
            </a:ext>
          </a:extLst>
        </xdr:cNvPr>
        <xdr:cNvSpPr/>
      </xdr:nvSpPr>
      <xdr:spPr>
        <a:xfrm>
          <a:off x="6843592" y="1979514"/>
          <a:ext cx="137160" cy="137160"/>
        </a:xfrm>
        <a:prstGeom prst="mathMinus">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17</xdr:col>
      <xdr:colOff>401823</xdr:colOff>
      <xdr:row>0</xdr:row>
      <xdr:rowOff>97919</xdr:rowOff>
    </xdr:from>
    <xdr:to>
      <xdr:col>22</xdr:col>
      <xdr:colOff>165823</xdr:colOff>
      <xdr:row>2</xdr:row>
      <xdr:rowOff>20357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3378235" y="97919"/>
          <a:ext cx="3506764" cy="292232"/>
        </a:xfrm>
        <a:prstGeom prst="rect">
          <a:avLst/>
        </a:prstGeom>
      </xdr:spPr>
    </xdr:pic>
    <xdr:clientData/>
  </xdr:twoCellAnchor>
  <xdr:twoCellAnchor>
    <xdr:from>
      <xdr:col>16</xdr:col>
      <xdr:colOff>986117</xdr:colOff>
      <xdr:row>17</xdr:row>
      <xdr:rowOff>156881</xdr:rowOff>
    </xdr:from>
    <xdr:to>
      <xdr:col>19</xdr:col>
      <xdr:colOff>268942</xdr:colOff>
      <xdr:row>20</xdr:row>
      <xdr:rowOff>168087</xdr:rowOff>
    </xdr:to>
    <xdr:sp macro="" textlink="">
      <xdr:nvSpPr>
        <xdr:cNvPr id="6" name="Rectangular Callout 5">
          <a:extLst>
            <a:ext uri="{FF2B5EF4-FFF2-40B4-BE49-F238E27FC236}">
              <a16:creationId xmlns:a16="http://schemas.microsoft.com/office/drawing/2014/main" id="{00000000-0008-0000-0100-000006000000}"/>
            </a:ext>
          </a:extLst>
        </xdr:cNvPr>
        <xdr:cNvSpPr/>
      </xdr:nvSpPr>
      <xdr:spPr>
        <a:xfrm>
          <a:off x="12965205" y="4863352"/>
          <a:ext cx="2308413" cy="649941"/>
        </a:xfrm>
        <a:prstGeom prst="wedgeRectCallout">
          <a:avLst>
            <a:gd name="adj1" fmla="val -55474"/>
            <a:gd name="adj2" fmla="val 81777"/>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Step 1. Project Manager: </a:t>
          </a:r>
          <a:r>
            <a:rPr lang="en-US" sz="1100" b="0"/>
            <a:t>Collect information</a:t>
          </a:r>
          <a:r>
            <a:rPr lang="en-US" sz="1100" b="0" baseline="0"/>
            <a:t> from Action Teams and input into the left side tables</a:t>
          </a:r>
          <a:endParaRPr lang="en-US" sz="1100" b="1"/>
        </a:p>
      </xdr:txBody>
    </xdr:sp>
    <xdr:clientData/>
  </xdr:twoCellAnchor>
  <xdr:twoCellAnchor>
    <xdr:from>
      <xdr:col>16</xdr:col>
      <xdr:colOff>819150</xdr:colOff>
      <xdr:row>25</xdr:row>
      <xdr:rowOff>23812</xdr:rowOff>
    </xdr:from>
    <xdr:to>
      <xdr:col>26</xdr:col>
      <xdr:colOff>76200</xdr:colOff>
      <xdr:row>26</xdr:row>
      <xdr:rowOff>126766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7022306" y="6715125"/>
          <a:ext cx="5781675" cy="424422"/>
        </a:xfrm>
        <a:prstGeom prst="rect">
          <a:avLst/>
        </a:prstGeom>
        <a:solidFill>
          <a:srgbClr val="E04344"/>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800" b="1">
              <a:solidFill>
                <a:schemeClr val="lt1"/>
              </a:solidFill>
              <a:latin typeface="+mn-lt"/>
              <a:ea typeface="+mn-ea"/>
              <a:cs typeface="+mn-cs"/>
            </a:rPr>
            <a:t>Sample Data: Please Remove Before Use</a:t>
          </a:r>
        </a:p>
      </xdr:txBody>
    </xdr:sp>
    <xdr:clientData/>
  </xdr:twoCellAnchor>
  <xdr:twoCellAnchor>
    <xdr:from>
      <xdr:col>31</xdr:col>
      <xdr:colOff>347381</xdr:colOff>
      <xdr:row>17</xdr:row>
      <xdr:rowOff>56031</xdr:rowOff>
    </xdr:from>
    <xdr:to>
      <xdr:col>36</xdr:col>
      <xdr:colOff>112059</xdr:colOff>
      <xdr:row>20</xdr:row>
      <xdr:rowOff>33619</xdr:rowOff>
    </xdr:to>
    <xdr:sp macro="" textlink="">
      <xdr:nvSpPr>
        <xdr:cNvPr id="29" name="Rectangular Callout 28">
          <a:extLst>
            <a:ext uri="{FF2B5EF4-FFF2-40B4-BE49-F238E27FC236}">
              <a16:creationId xmlns:a16="http://schemas.microsoft.com/office/drawing/2014/main" id="{00000000-0008-0000-0100-00001D000000}"/>
            </a:ext>
          </a:extLst>
        </xdr:cNvPr>
        <xdr:cNvSpPr/>
      </xdr:nvSpPr>
      <xdr:spPr>
        <a:xfrm>
          <a:off x="23946969" y="4762502"/>
          <a:ext cx="3563472" cy="616323"/>
        </a:xfrm>
        <a:prstGeom prst="wedgeRectCallout">
          <a:avLst>
            <a:gd name="adj1" fmla="val -55474"/>
            <a:gd name="adj2" fmla="val 81777"/>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Step 2. District Leadership: </a:t>
          </a:r>
          <a:r>
            <a:rPr lang="en-US" sz="1100" b="0"/>
            <a:t>Review the information, weigh the tradeoffs,</a:t>
          </a:r>
          <a:r>
            <a:rPr lang="en-US" sz="1100" b="0" baseline="0"/>
            <a:t> and consider the amount and timing of each investment using the right side tables</a:t>
          </a:r>
          <a:endParaRPr lang="en-US" sz="1100" b="1"/>
        </a:p>
      </xdr:txBody>
    </xdr:sp>
    <xdr:clientData/>
  </xdr:twoCellAnchor>
  <xdr:twoCellAnchor>
    <xdr:from>
      <xdr:col>32</xdr:col>
      <xdr:colOff>107156</xdr:colOff>
      <xdr:row>29</xdr:row>
      <xdr:rowOff>116961</xdr:rowOff>
    </xdr:from>
    <xdr:to>
      <xdr:col>35</xdr:col>
      <xdr:colOff>801919</xdr:colOff>
      <xdr:row>35</xdr:row>
      <xdr:rowOff>11906</xdr:rowOff>
    </xdr:to>
    <xdr:sp macro="" textlink="">
      <xdr:nvSpPr>
        <xdr:cNvPr id="34" name="Rectangular Callout 33">
          <a:extLst>
            <a:ext uri="{FF2B5EF4-FFF2-40B4-BE49-F238E27FC236}">
              <a16:creationId xmlns:a16="http://schemas.microsoft.com/office/drawing/2014/main" id="{00000000-0008-0000-0100-000022000000}"/>
            </a:ext>
          </a:extLst>
        </xdr:cNvPr>
        <xdr:cNvSpPr/>
      </xdr:nvSpPr>
      <xdr:spPr>
        <a:xfrm>
          <a:off x="18907125" y="7939367"/>
          <a:ext cx="2587857" cy="895070"/>
        </a:xfrm>
        <a:prstGeom prst="wedgeRectCallout">
          <a:avLst>
            <a:gd name="adj1" fmla="val 6827"/>
            <a:gd name="adj2" fmla="val -83380"/>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t>Estimate the impact on student achievement, make</a:t>
          </a:r>
          <a:r>
            <a:rPr lang="en-US" sz="1100" b="0" baseline="0"/>
            <a:t> a decision about the investment, and select a year to begin that investment. </a:t>
          </a:r>
          <a:endParaRPr lang="en-US" sz="1100" b="1"/>
        </a:p>
      </xdr:txBody>
    </xdr:sp>
    <xdr:clientData/>
  </xdr:twoCellAnchor>
  <xdr:twoCellAnchor>
    <xdr:from>
      <xdr:col>16</xdr:col>
      <xdr:colOff>100852</xdr:colOff>
      <xdr:row>2</xdr:row>
      <xdr:rowOff>89647</xdr:rowOff>
    </xdr:from>
    <xdr:to>
      <xdr:col>17</xdr:col>
      <xdr:colOff>818028</xdr:colOff>
      <xdr:row>3</xdr:row>
      <xdr:rowOff>201705</xdr:rowOff>
    </xdr:to>
    <xdr:sp macro="" textlink="">
      <xdr:nvSpPr>
        <xdr:cNvPr id="37" name="Rectangular Callout 36">
          <a:extLst>
            <a:ext uri="{FF2B5EF4-FFF2-40B4-BE49-F238E27FC236}">
              <a16:creationId xmlns:a16="http://schemas.microsoft.com/office/drawing/2014/main" id="{00000000-0008-0000-0100-000025000000}"/>
            </a:ext>
          </a:extLst>
        </xdr:cNvPr>
        <xdr:cNvSpPr/>
      </xdr:nvSpPr>
      <xdr:spPr>
        <a:xfrm>
          <a:off x="12079940" y="459441"/>
          <a:ext cx="1714500" cy="448235"/>
        </a:xfrm>
        <a:prstGeom prst="wedgeRectCallout">
          <a:avLst>
            <a:gd name="adj1" fmla="val -5147"/>
            <a:gd name="adj2" fmla="val -88223"/>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t>Select a fiscal year for "Year 1"</a:t>
          </a:r>
        </a:p>
      </xdr:txBody>
    </xdr:sp>
    <xdr:clientData/>
  </xdr:twoCellAnchor>
  <xdr:twoCellAnchor>
    <xdr:from>
      <xdr:col>18</xdr:col>
      <xdr:colOff>605117</xdr:colOff>
      <xdr:row>57</xdr:row>
      <xdr:rowOff>89644</xdr:rowOff>
    </xdr:from>
    <xdr:to>
      <xdr:col>25</xdr:col>
      <xdr:colOff>134470</xdr:colOff>
      <xdr:row>67</xdr:row>
      <xdr:rowOff>107156</xdr:rowOff>
    </xdr:to>
    <xdr:sp macro="" textlink="">
      <xdr:nvSpPr>
        <xdr:cNvPr id="24" name="Rectangular Callout 23">
          <a:extLst>
            <a:ext uri="{FF2B5EF4-FFF2-40B4-BE49-F238E27FC236}">
              <a16:creationId xmlns:a16="http://schemas.microsoft.com/office/drawing/2014/main" id="{00000000-0008-0000-0100-000018000000}"/>
            </a:ext>
          </a:extLst>
        </xdr:cNvPr>
        <xdr:cNvSpPr/>
      </xdr:nvSpPr>
      <xdr:spPr>
        <a:xfrm>
          <a:off x="8808523" y="13877082"/>
          <a:ext cx="3601291" cy="1684387"/>
        </a:xfrm>
        <a:prstGeom prst="wedgeRectCallout">
          <a:avLst>
            <a:gd name="adj1" fmla="val -67744"/>
            <a:gd name="adj2" fmla="val -55209"/>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NOTE: </a:t>
          </a:r>
          <a:r>
            <a:rPr lang="en-US" sz="1100" b="0">
              <a:solidFill>
                <a:schemeClr val="lt1"/>
              </a:solidFill>
              <a:effectLst/>
              <a:latin typeface="+mn-lt"/>
              <a:ea typeface="+mn-ea"/>
              <a:cs typeface="+mn-cs"/>
            </a:rPr>
            <a:t>Cost savings could</a:t>
          </a:r>
          <a:r>
            <a:rPr lang="en-US" sz="1100" b="0" baseline="0">
              <a:solidFill>
                <a:schemeClr val="lt1"/>
              </a:solidFill>
              <a:effectLst/>
              <a:latin typeface="+mn-lt"/>
              <a:ea typeface="+mn-ea"/>
              <a:cs typeface="+mn-cs"/>
            </a:rPr>
            <a:t> be ongoing savings or one time savings-- be sure to enter in savings amounts carefully to reflect those scenarios. </a:t>
          </a:r>
        </a:p>
        <a:p>
          <a:endParaRPr lang="en-US" sz="1100" b="0" baseline="0">
            <a:solidFill>
              <a:schemeClr val="lt1"/>
            </a:solidFill>
            <a:effectLst/>
            <a:latin typeface="+mn-lt"/>
            <a:ea typeface="+mn-ea"/>
            <a:cs typeface="+mn-cs"/>
          </a:endParaRPr>
        </a:p>
        <a:p>
          <a:r>
            <a:rPr lang="en-US" sz="1100" b="0" baseline="0">
              <a:solidFill>
                <a:schemeClr val="lt1"/>
              </a:solidFill>
              <a:effectLst/>
              <a:latin typeface="+mn-lt"/>
              <a:ea typeface="+mn-ea"/>
              <a:cs typeface="+mn-cs"/>
            </a:rPr>
            <a:t>I.e. Removing a position would be an ongoing savings (assuming the position was not filled) and would need to be taken out of the budget for future years. Not purchasing new editions of textbooks would only be a one year savings as it would only have been in the budget for one year. </a:t>
          </a:r>
          <a:endParaRPr lang="en-US">
            <a:effectLst/>
          </a:endParaRPr>
        </a:p>
      </xdr:txBody>
    </xdr:sp>
    <xdr:clientData/>
  </xdr:twoCellAnchor>
  <xdr:twoCellAnchor>
    <xdr:from>
      <xdr:col>11</xdr:col>
      <xdr:colOff>142474</xdr:colOff>
      <xdr:row>12</xdr:row>
      <xdr:rowOff>108131</xdr:rowOff>
    </xdr:from>
    <xdr:to>
      <xdr:col>11</xdr:col>
      <xdr:colOff>279634</xdr:colOff>
      <xdr:row>12</xdr:row>
      <xdr:rowOff>245291</xdr:rowOff>
    </xdr:to>
    <xdr:sp macro="" textlink="">
      <xdr:nvSpPr>
        <xdr:cNvPr id="25" name="Minus 24">
          <a:extLst>
            <a:ext uri="{FF2B5EF4-FFF2-40B4-BE49-F238E27FC236}">
              <a16:creationId xmlns:a16="http://schemas.microsoft.com/office/drawing/2014/main" id="{00000000-0008-0000-0100-000019000000}"/>
            </a:ext>
          </a:extLst>
        </xdr:cNvPr>
        <xdr:cNvSpPr/>
      </xdr:nvSpPr>
      <xdr:spPr>
        <a:xfrm>
          <a:off x="6843592" y="3637984"/>
          <a:ext cx="137160" cy="137160"/>
        </a:xfrm>
        <a:prstGeom prst="mathMinus">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120063</xdr:colOff>
      <xdr:row>12</xdr:row>
      <xdr:rowOff>108131</xdr:rowOff>
    </xdr:from>
    <xdr:to>
      <xdr:col>21</xdr:col>
      <xdr:colOff>257223</xdr:colOff>
      <xdr:row>12</xdr:row>
      <xdr:rowOff>245291</xdr:rowOff>
    </xdr:to>
    <xdr:sp macro="" textlink="">
      <xdr:nvSpPr>
        <xdr:cNvPr id="26" name="Minus 25">
          <a:extLst>
            <a:ext uri="{FF2B5EF4-FFF2-40B4-BE49-F238E27FC236}">
              <a16:creationId xmlns:a16="http://schemas.microsoft.com/office/drawing/2014/main" id="{00000000-0008-0000-0100-00001A000000}"/>
            </a:ext>
          </a:extLst>
        </xdr:cNvPr>
        <xdr:cNvSpPr/>
      </xdr:nvSpPr>
      <xdr:spPr>
        <a:xfrm>
          <a:off x="16379798" y="3637984"/>
          <a:ext cx="137160" cy="137160"/>
        </a:xfrm>
        <a:prstGeom prst="mathMinus">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605117</xdr:colOff>
      <xdr:row>30</xdr:row>
      <xdr:rowOff>42020</xdr:rowOff>
    </xdr:from>
    <xdr:to>
      <xdr:col>25</xdr:col>
      <xdr:colOff>134470</xdr:colOff>
      <xdr:row>36</xdr:row>
      <xdr:rowOff>35719</xdr:rowOff>
    </xdr:to>
    <xdr:sp macro="" textlink="">
      <xdr:nvSpPr>
        <xdr:cNvPr id="30" name="Rectangular Callout 29">
          <a:extLst>
            <a:ext uri="{FF2B5EF4-FFF2-40B4-BE49-F238E27FC236}">
              <a16:creationId xmlns:a16="http://schemas.microsoft.com/office/drawing/2014/main" id="{00000000-0008-0000-0100-00001E000000}"/>
            </a:ext>
          </a:extLst>
        </xdr:cNvPr>
        <xdr:cNvSpPr/>
      </xdr:nvSpPr>
      <xdr:spPr>
        <a:xfrm>
          <a:off x="8808523" y="7900145"/>
          <a:ext cx="3601291" cy="993824"/>
        </a:xfrm>
        <a:prstGeom prst="wedgeRectCallout">
          <a:avLst>
            <a:gd name="adj1" fmla="val -67744"/>
            <a:gd name="adj2" fmla="val -55209"/>
          </a:avLst>
        </a:prstGeom>
        <a:solidFill>
          <a:srgbClr val="3D8FB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NOTE: </a:t>
          </a:r>
          <a:r>
            <a:rPr lang="en-US" sz="1100" b="0"/>
            <a:t>Investments</a:t>
          </a:r>
          <a:r>
            <a:rPr lang="en-US" sz="1100" b="0" baseline="0"/>
            <a:t> could be ongoing investments or one time investments-- be sure to enter in investment costs carefully to reflect those scenarios.. I.e. adding a new position would be an ongoing cost while purchasing of new books would only be a one year investment.</a:t>
          </a:r>
          <a:endParaRPr lang="en-US" sz="1100" b="0"/>
        </a:p>
      </xdr:txBody>
    </xdr:sp>
    <xdr:clientData/>
  </xdr:twoCellAnchor>
  <xdr:twoCellAnchor>
    <xdr:from>
      <xdr:col>16</xdr:col>
      <xdr:colOff>819150</xdr:colOff>
      <xdr:row>52</xdr:row>
      <xdr:rowOff>130970</xdr:rowOff>
    </xdr:from>
    <xdr:to>
      <xdr:col>26</xdr:col>
      <xdr:colOff>76200</xdr:colOff>
      <xdr:row>53</xdr:row>
      <xdr:rowOff>233923</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7022306" y="12453939"/>
          <a:ext cx="5781675" cy="424422"/>
        </a:xfrm>
        <a:prstGeom prst="rect">
          <a:avLst/>
        </a:prstGeom>
        <a:solidFill>
          <a:srgbClr val="E04344"/>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n-US" sz="1800" b="1">
              <a:solidFill>
                <a:schemeClr val="lt1"/>
              </a:solidFill>
              <a:latin typeface="+mn-lt"/>
              <a:ea typeface="+mn-ea"/>
              <a:cs typeface="+mn-cs"/>
            </a:rPr>
            <a:t>Sample Data: Please Remove Before Use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504824</xdr:colOff>
      <xdr:row>3</xdr:row>
      <xdr:rowOff>38102</xdr:rowOff>
    </xdr:from>
    <xdr:to>
      <xdr:col>11</xdr:col>
      <xdr:colOff>200024</xdr:colOff>
      <xdr:row>27</xdr:row>
      <xdr:rowOff>38102</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485774</xdr:colOff>
      <xdr:row>3</xdr:row>
      <xdr:rowOff>66679</xdr:rowOff>
    </xdr:from>
    <xdr:to>
      <xdr:col>23</xdr:col>
      <xdr:colOff>19049</xdr:colOff>
      <xdr:row>27</xdr:row>
      <xdr:rowOff>66679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95250</xdr:colOff>
      <xdr:row>3</xdr:row>
      <xdr:rowOff>66677</xdr:rowOff>
    </xdr:from>
    <xdr:to>
      <xdr:col>34</xdr:col>
      <xdr:colOff>400050</xdr:colOff>
      <xdr:row>27</xdr:row>
      <xdr:rowOff>66677</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owland/AppData/Local/Microsoft/Windows/Temporary%20Internet%20Files/Content.Outlook/S6EJ4WWM/081114_Program%20Success%20Tracker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Example"/>
      <sheetName val="Program 1"/>
      <sheetName val="Program 2"/>
      <sheetName val="Program 3"/>
      <sheetName val="Metric Selection"/>
      <sheetName val="Data Validation"/>
    </sheetNames>
    <sheetDataSet>
      <sheetData sheetId="0"/>
      <sheetData sheetId="1"/>
      <sheetData sheetId="2"/>
      <sheetData sheetId="3"/>
      <sheetData sheetId="4"/>
      <sheetData sheetId="5"/>
      <sheetData sheetId="6"/>
      <sheetData sheetId="7">
        <row r="13">
          <cell r="B13" t="str">
            <v>Increase</v>
          </cell>
        </row>
        <row r="14">
          <cell r="B14" t="str">
            <v>Decrease</v>
          </cell>
        </row>
      </sheetData>
    </sheetDataSet>
  </externalBook>
</externalLink>
</file>

<file path=xl/theme/theme1.xml><?xml version="1.0" encoding="utf-8"?>
<a:theme xmlns:a="http://schemas.openxmlformats.org/drawingml/2006/main" name="Office Theme">
  <a:themeElements>
    <a:clrScheme name="SSS">
      <a:dk1>
        <a:srgbClr val="000000"/>
      </a:dk1>
      <a:lt1>
        <a:srgbClr val="FFFFFF"/>
      </a:lt1>
      <a:dk2>
        <a:srgbClr val="293F6B"/>
      </a:dk2>
      <a:lt2>
        <a:srgbClr val="5C5C5C"/>
      </a:lt2>
      <a:accent1>
        <a:srgbClr val="293F6B"/>
      </a:accent1>
      <a:accent2>
        <a:srgbClr val="31809B"/>
      </a:accent2>
      <a:accent3>
        <a:srgbClr val="E4F2E3"/>
      </a:accent3>
      <a:accent4>
        <a:srgbClr val="33AF87"/>
      </a:accent4>
      <a:accent5>
        <a:srgbClr val="863247"/>
      </a:accent5>
      <a:accent6>
        <a:srgbClr val="E8752D"/>
      </a:accent6>
      <a:hlink>
        <a:srgbClr val="1F2455"/>
      </a:hlink>
      <a:folHlink>
        <a:srgbClr val="1F245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2"/>
  <sheetViews>
    <sheetView showGridLines="0" tabSelected="1" topLeftCell="A17" zoomScale="80" zoomScaleNormal="80" workbookViewId="0">
      <selection activeCell="C10" sqref="C10"/>
    </sheetView>
  </sheetViews>
  <sheetFormatPr defaultRowHeight="14.5" x14ac:dyDescent="0.35"/>
  <cols>
    <col min="2" max="2" width="34" customWidth="1"/>
    <col min="3" max="3" width="98.453125" customWidth="1"/>
    <col min="4" max="4" width="11.7265625" customWidth="1"/>
  </cols>
  <sheetData>
    <row r="1" spans="2:24" x14ac:dyDescent="0.35">
      <c r="E1" s="8"/>
      <c r="F1" s="8"/>
      <c r="G1" s="8"/>
      <c r="H1" s="8"/>
      <c r="I1" s="8"/>
      <c r="J1" s="8"/>
      <c r="K1" s="8"/>
      <c r="L1" s="8"/>
      <c r="M1" s="8"/>
      <c r="N1" s="8"/>
      <c r="O1" s="8"/>
      <c r="P1" s="8"/>
      <c r="Q1" s="8"/>
      <c r="R1" s="8"/>
      <c r="S1" s="8"/>
      <c r="T1" s="8"/>
      <c r="U1" s="8"/>
      <c r="V1" s="8"/>
      <c r="W1" s="8"/>
      <c r="X1" s="8"/>
    </row>
    <row r="2" spans="2:24" x14ac:dyDescent="0.35">
      <c r="E2" s="8"/>
      <c r="F2" s="8"/>
      <c r="G2" s="8"/>
      <c r="H2" s="8"/>
      <c r="I2" s="8"/>
      <c r="J2" s="8"/>
      <c r="K2" s="8"/>
      <c r="L2" s="8"/>
      <c r="M2" s="8"/>
      <c r="N2" s="8"/>
      <c r="O2" s="8"/>
      <c r="P2" s="8"/>
      <c r="Q2" s="8"/>
      <c r="R2" s="8"/>
      <c r="S2" s="8"/>
      <c r="T2" s="8"/>
      <c r="U2" s="8"/>
      <c r="V2" s="8"/>
      <c r="W2" s="8"/>
      <c r="X2" s="8"/>
    </row>
    <row r="3" spans="2:24" x14ac:dyDescent="0.35">
      <c r="E3" s="8"/>
      <c r="F3" s="8"/>
      <c r="G3" s="8"/>
      <c r="H3" s="8"/>
      <c r="I3" s="8"/>
      <c r="J3" s="8"/>
      <c r="K3" s="8"/>
      <c r="L3" s="8"/>
      <c r="M3" s="8"/>
      <c r="N3" s="8"/>
      <c r="O3" s="8"/>
      <c r="P3" s="8"/>
      <c r="Q3" s="8"/>
      <c r="R3" s="8"/>
      <c r="S3" s="8"/>
      <c r="T3" s="8"/>
      <c r="U3" s="8"/>
      <c r="V3" s="8"/>
      <c r="W3" s="8"/>
      <c r="X3" s="8"/>
    </row>
    <row r="4" spans="2:24" x14ac:dyDescent="0.35">
      <c r="E4" s="8"/>
      <c r="F4" s="8"/>
      <c r="G4" s="8"/>
      <c r="H4" s="8"/>
      <c r="I4" s="8"/>
      <c r="J4" s="8"/>
      <c r="K4" s="8"/>
      <c r="L4" s="8"/>
      <c r="M4" s="8"/>
      <c r="N4" s="8"/>
      <c r="O4" s="8"/>
      <c r="P4" s="8"/>
      <c r="Q4" s="8"/>
      <c r="R4" s="8"/>
      <c r="S4" s="8"/>
      <c r="T4" s="8"/>
      <c r="U4" s="8"/>
      <c r="V4" s="8"/>
      <c r="W4" s="8"/>
      <c r="X4" s="8"/>
    </row>
    <row r="5" spans="2:24" x14ac:dyDescent="0.35">
      <c r="E5" s="8"/>
      <c r="F5" s="8"/>
      <c r="G5" s="8"/>
      <c r="H5" s="8"/>
      <c r="I5" s="8"/>
      <c r="J5" s="8"/>
      <c r="K5" s="8"/>
      <c r="L5" s="8"/>
      <c r="M5" s="8"/>
      <c r="N5" s="8"/>
      <c r="O5" s="8"/>
      <c r="P5" s="8"/>
      <c r="Q5" s="8"/>
      <c r="R5" s="8"/>
      <c r="S5" s="8"/>
      <c r="T5" s="8"/>
      <c r="U5" s="8"/>
      <c r="V5" s="8"/>
      <c r="W5" s="8"/>
      <c r="X5" s="8"/>
    </row>
    <row r="6" spans="2:24" x14ac:dyDescent="0.35">
      <c r="E6" s="8"/>
      <c r="F6" s="8"/>
      <c r="G6" s="8"/>
      <c r="H6" s="8"/>
      <c r="I6" s="8"/>
      <c r="J6" s="8"/>
      <c r="K6" s="8"/>
      <c r="L6" s="8"/>
      <c r="M6" s="8"/>
      <c r="N6" s="8"/>
      <c r="O6" s="8"/>
      <c r="P6" s="8"/>
      <c r="Q6" s="8"/>
      <c r="R6" s="8"/>
      <c r="S6" s="8"/>
      <c r="T6" s="8"/>
      <c r="U6" s="8"/>
      <c r="V6" s="8"/>
      <c r="W6" s="8"/>
      <c r="X6" s="8"/>
    </row>
    <row r="7" spans="2:24" x14ac:dyDescent="0.35">
      <c r="E7" s="8"/>
      <c r="F7" s="8"/>
      <c r="G7" s="8"/>
      <c r="H7" s="8"/>
      <c r="I7" s="8"/>
      <c r="J7" s="8"/>
      <c r="K7" s="8"/>
      <c r="L7" s="8"/>
      <c r="M7" s="8"/>
      <c r="N7" s="8"/>
      <c r="O7" s="8"/>
      <c r="P7" s="8"/>
      <c r="Q7" s="8"/>
      <c r="R7" s="8"/>
      <c r="S7" s="8"/>
      <c r="T7" s="8"/>
      <c r="U7" s="8"/>
      <c r="V7" s="8"/>
      <c r="W7" s="8"/>
      <c r="X7" s="8"/>
    </row>
    <row r="8" spans="2:24" x14ac:dyDescent="0.35">
      <c r="E8" s="8"/>
      <c r="F8" s="8"/>
      <c r="G8" s="8"/>
      <c r="H8" s="8"/>
      <c r="I8" s="8"/>
      <c r="J8" s="8"/>
      <c r="K8" s="8"/>
      <c r="L8" s="8"/>
      <c r="M8" s="8"/>
      <c r="N8" s="8"/>
      <c r="O8" s="8"/>
      <c r="P8" s="8"/>
      <c r="Q8" s="8"/>
      <c r="R8" s="8"/>
      <c r="S8" s="8"/>
      <c r="T8" s="8"/>
      <c r="U8" s="8"/>
      <c r="V8" s="8"/>
      <c r="W8" s="8"/>
      <c r="X8" s="8"/>
    </row>
    <row r="9" spans="2:24" ht="21" x14ac:dyDescent="0.5">
      <c r="B9" s="130" t="s">
        <v>42</v>
      </c>
      <c r="C9" s="131"/>
      <c r="E9" s="8"/>
      <c r="F9" s="8"/>
      <c r="G9" s="8"/>
      <c r="H9" s="8"/>
      <c r="I9" s="8"/>
      <c r="J9" s="8"/>
      <c r="K9" s="8"/>
      <c r="L9" s="8"/>
      <c r="M9" s="8"/>
      <c r="N9" s="8"/>
      <c r="O9" s="8"/>
      <c r="P9" s="8"/>
      <c r="Q9" s="8"/>
      <c r="R9" s="8"/>
      <c r="S9" s="8"/>
      <c r="T9" s="8"/>
      <c r="U9" s="8"/>
      <c r="V9" s="8"/>
      <c r="W9" s="8"/>
      <c r="X9" s="8"/>
    </row>
    <row r="10" spans="2:24" ht="105.75" customHeight="1" x14ac:dyDescent="0.35">
      <c r="B10" s="126" t="s">
        <v>43</v>
      </c>
      <c r="C10" s="127" t="s">
        <v>84</v>
      </c>
      <c r="E10" s="8"/>
      <c r="F10" s="8"/>
      <c r="G10" s="8"/>
      <c r="H10" s="8"/>
      <c r="I10" s="8"/>
      <c r="J10" s="8"/>
      <c r="K10" s="8"/>
      <c r="L10" s="8"/>
      <c r="M10" s="8"/>
      <c r="N10" s="8"/>
      <c r="O10" s="8"/>
      <c r="P10" s="8"/>
      <c r="Q10" s="8"/>
      <c r="R10" s="8"/>
      <c r="S10" s="8"/>
      <c r="T10" s="8"/>
      <c r="U10" s="8"/>
      <c r="V10" s="8"/>
      <c r="W10" s="8"/>
      <c r="X10" s="8"/>
    </row>
    <row r="11" spans="2:24" ht="81.75" customHeight="1" x14ac:dyDescent="0.35">
      <c r="B11" s="126" t="s">
        <v>48</v>
      </c>
      <c r="C11" s="127" t="s">
        <v>85</v>
      </c>
      <c r="E11" s="8"/>
      <c r="F11" s="8"/>
      <c r="G11" s="8"/>
      <c r="H11" s="8"/>
      <c r="I11" s="8"/>
      <c r="J11" s="8"/>
      <c r="K11" s="8"/>
      <c r="L11" s="8"/>
      <c r="M11" s="8"/>
      <c r="N11" s="8"/>
      <c r="O11" s="8"/>
      <c r="P11" s="8"/>
      <c r="Q11" s="8"/>
      <c r="R11" s="8"/>
      <c r="S11" s="8"/>
      <c r="T11" s="8"/>
      <c r="U11" s="8"/>
      <c r="V11" s="8"/>
      <c r="W11" s="8"/>
      <c r="X11" s="8"/>
    </row>
    <row r="12" spans="2:24" ht="64.5" customHeight="1" x14ac:dyDescent="0.35">
      <c r="B12" s="126" t="s">
        <v>44</v>
      </c>
      <c r="C12" s="128" t="s">
        <v>83</v>
      </c>
      <c r="E12" s="8"/>
      <c r="F12" s="8"/>
      <c r="G12" s="8"/>
      <c r="H12" s="8"/>
      <c r="I12" s="8"/>
      <c r="J12" s="8"/>
      <c r="K12" s="8"/>
      <c r="L12" s="8"/>
      <c r="M12" s="8"/>
      <c r="N12" s="8"/>
      <c r="O12" s="8"/>
      <c r="P12" s="8"/>
      <c r="Q12" s="8"/>
      <c r="R12" s="8"/>
      <c r="S12" s="8"/>
      <c r="T12" s="8"/>
      <c r="U12" s="8"/>
      <c r="V12" s="8"/>
      <c r="W12" s="8"/>
      <c r="X12" s="8"/>
    </row>
    <row r="13" spans="2:24" ht="58.5" customHeight="1" x14ac:dyDescent="0.35">
      <c r="B13" s="126" t="s">
        <v>45</v>
      </c>
      <c r="C13" s="128" t="s">
        <v>86</v>
      </c>
      <c r="E13" s="8"/>
      <c r="F13" s="8"/>
      <c r="G13" s="8"/>
      <c r="H13" s="8"/>
      <c r="I13" s="8"/>
      <c r="J13" s="8"/>
      <c r="K13" s="8"/>
      <c r="L13" s="8"/>
      <c r="M13" s="8"/>
      <c r="N13" s="8"/>
      <c r="O13" s="8"/>
      <c r="P13" s="8"/>
      <c r="Q13" s="8"/>
      <c r="R13" s="8"/>
      <c r="S13" s="8"/>
      <c r="T13" s="8"/>
      <c r="U13" s="8"/>
      <c r="V13" s="8"/>
      <c r="W13" s="8"/>
      <c r="X13" s="8"/>
    </row>
    <row r="14" spans="2:24" ht="77.25" customHeight="1" x14ac:dyDescent="0.35">
      <c r="B14" s="126" t="s">
        <v>46</v>
      </c>
      <c r="C14" s="128" t="s">
        <v>87</v>
      </c>
      <c r="E14" s="8"/>
      <c r="F14" s="8"/>
      <c r="G14" s="8"/>
      <c r="H14" s="8"/>
      <c r="I14" s="8"/>
      <c r="J14" s="8"/>
      <c r="K14" s="8"/>
      <c r="L14" s="8"/>
      <c r="M14" s="8"/>
      <c r="N14" s="8"/>
      <c r="O14" s="8"/>
      <c r="P14" s="8"/>
      <c r="Q14" s="8"/>
      <c r="R14" s="8"/>
      <c r="S14" s="8"/>
      <c r="T14" s="8"/>
      <c r="U14" s="8"/>
      <c r="V14" s="8"/>
      <c r="W14" s="8"/>
      <c r="X14" s="8"/>
    </row>
    <row r="15" spans="2:24" ht="77.25" customHeight="1" x14ac:dyDescent="0.35">
      <c r="B15" s="126" t="s">
        <v>47</v>
      </c>
      <c r="C15" s="128" t="s">
        <v>49</v>
      </c>
      <c r="E15" s="8"/>
      <c r="F15" s="8"/>
      <c r="G15" s="8"/>
      <c r="H15" s="8"/>
      <c r="I15" s="8"/>
      <c r="J15" s="8"/>
      <c r="K15" s="8"/>
      <c r="L15" s="8"/>
      <c r="M15" s="8"/>
      <c r="N15" s="8"/>
      <c r="O15" s="8"/>
      <c r="P15" s="8"/>
      <c r="Q15" s="8"/>
      <c r="R15" s="8"/>
      <c r="S15" s="8"/>
      <c r="T15" s="8"/>
      <c r="U15" s="8"/>
      <c r="V15" s="8"/>
      <c r="W15" s="8"/>
      <c r="X15" s="8"/>
    </row>
    <row r="16" spans="2:24" ht="130.5" x14ac:dyDescent="0.35">
      <c r="B16" s="126" t="s">
        <v>82</v>
      </c>
      <c r="C16" s="129" t="s">
        <v>81</v>
      </c>
      <c r="E16" s="8"/>
      <c r="F16" s="8"/>
      <c r="G16" s="8"/>
      <c r="H16" s="8"/>
      <c r="I16" s="8"/>
      <c r="J16" s="8"/>
      <c r="K16" s="8"/>
      <c r="L16" s="8"/>
      <c r="M16" s="8"/>
      <c r="N16" s="8"/>
      <c r="O16" s="8"/>
      <c r="P16" s="8"/>
      <c r="Q16" s="8"/>
      <c r="R16" s="8"/>
      <c r="S16" s="8"/>
      <c r="T16" s="8"/>
      <c r="U16" s="8"/>
      <c r="V16" s="8"/>
      <c r="W16" s="8"/>
      <c r="X16" s="8"/>
    </row>
    <row r="17" spans="1:24" x14ac:dyDescent="0.35">
      <c r="B17" s="6"/>
      <c r="C17" s="6"/>
      <c r="E17" s="8"/>
      <c r="F17" s="8"/>
      <c r="G17" s="8"/>
      <c r="H17" s="8"/>
      <c r="I17" s="8"/>
      <c r="J17" s="8"/>
      <c r="K17" s="8"/>
      <c r="L17" s="8"/>
      <c r="M17" s="8"/>
      <c r="N17" s="8"/>
      <c r="O17" s="8"/>
      <c r="P17" s="8"/>
      <c r="Q17" s="8"/>
      <c r="R17" s="8"/>
      <c r="S17" s="8"/>
      <c r="T17" s="8"/>
      <c r="U17" s="8"/>
      <c r="V17" s="8"/>
      <c r="W17" s="8"/>
      <c r="X17" s="8"/>
    </row>
    <row r="18" spans="1:24" x14ac:dyDescent="0.35">
      <c r="B18" s="6"/>
      <c r="C18" s="6"/>
      <c r="E18" s="8"/>
      <c r="F18" s="8"/>
      <c r="G18" s="8"/>
      <c r="H18" s="8"/>
      <c r="I18" s="8"/>
      <c r="J18" s="8"/>
      <c r="K18" s="8"/>
      <c r="L18" s="8"/>
      <c r="M18" s="8"/>
      <c r="N18" s="8"/>
      <c r="O18" s="8"/>
      <c r="P18" s="8"/>
      <c r="Q18" s="8"/>
      <c r="R18" s="8"/>
      <c r="S18" s="8"/>
      <c r="T18" s="8"/>
      <c r="U18" s="8"/>
      <c r="V18" s="8"/>
      <c r="W18" s="8"/>
      <c r="X18" s="8"/>
    </row>
    <row r="19" spans="1:24" x14ac:dyDescent="0.35">
      <c r="B19" s="6"/>
      <c r="C19" s="6"/>
      <c r="E19" s="8"/>
      <c r="F19" s="8"/>
      <c r="G19" s="8"/>
      <c r="H19" s="8"/>
      <c r="I19" s="8"/>
      <c r="J19" s="8"/>
      <c r="K19" s="8"/>
      <c r="L19" s="8"/>
      <c r="M19" s="8"/>
      <c r="N19" s="8"/>
      <c r="O19" s="8"/>
      <c r="P19" s="8"/>
      <c r="Q19" s="8"/>
      <c r="R19" s="8"/>
      <c r="S19" s="8"/>
      <c r="T19" s="8"/>
      <c r="U19" s="8"/>
      <c r="V19" s="8"/>
      <c r="W19" s="8"/>
      <c r="X19" s="8"/>
    </row>
    <row r="20" spans="1:24" x14ac:dyDescent="0.35">
      <c r="A20" s="8"/>
      <c r="B20" s="9"/>
      <c r="C20" s="9"/>
      <c r="D20" s="8"/>
      <c r="E20" s="8"/>
      <c r="F20" s="8"/>
      <c r="G20" s="8"/>
      <c r="H20" s="8"/>
      <c r="I20" s="8"/>
      <c r="J20" s="8"/>
      <c r="K20" s="8"/>
      <c r="L20" s="8"/>
      <c r="M20" s="8"/>
      <c r="N20" s="8"/>
      <c r="O20" s="8"/>
      <c r="P20" s="8"/>
      <c r="Q20" s="8"/>
      <c r="R20" s="8"/>
      <c r="S20" s="8"/>
      <c r="T20" s="8"/>
      <c r="U20" s="8"/>
      <c r="V20" s="8"/>
      <c r="W20" s="8"/>
      <c r="X20" s="8"/>
    </row>
    <row r="21" spans="1:24" x14ac:dyDescent="0.35">
      <c r="A21" s="8"/>
      <c r="B21" s="9"/>
      <c r="C21" s="9"/>
      <c r="D21" s="8"/>
      <c r="E21" s="8"/>
      <c r="F21" s="8"/>
      <c r="G21" s="8"/>
      <c r="H21" s="8"/>
      <c r="I21" s="8"/>
      <c r="J21" s="8"/>
      <c r="K21" s="8"/>
      <c r="L21" s="8"/>
      <c r="M21" s="8"/>
      <c r="N21" s="8"/>
      <c r="O21" s="8"/>
      <c r="P21" s="8"/>
      <c r="Q21" s="8"/>
      <c r="R21" s="8"/>
      <c r="S21" s="8"/>
      <c r="T21" s="8"/>
      <c r="U21" s="8"/>
      <c r="V21" s="8"/>
      <c r="W21" s="8"/>
      <c r="X21" s="8"/>
    </row>
    <row r="22" spans="1:24" x14ac:dyDescent="0.35">
      <c r="A22" s="8"/>
      <c r="B22" s="9"/>
      <c r="C22" s="9"/>
      <c r="D22" s="8"/>
      <c r="E22" s="8"/>
      <c r="F22" s="8"/>
      <c r="G22" s="8"/>
      <c r="H22" s="8"/>
      <c r="I22" s="8"/>
      <c r="J22" s="8"/>
      <c r="K22" s="8"/>
      <c r="L22" s="8"/>
      <c r="M22" s="8"/>
      <c r="N22" s="8"/>
      <c r="O22" s="8"/>
      <c r="P22" s="8"/>
      <c r="Q22" s="8"/>
      <c r="R22" s="8"/>
      <c r="S22" s="8"/>
      <c r="T22" s="8"/>
      <c r="U22" s="8"/>
      <c r="V22" s="8"/>
      <c r="W22" s="8"/>
      <c r="X22" s="8"/>
    </row>
    <row r="23" spans="1:24" x14ac:dyDescent="0.35">
      <c r="A23" s="8"/>
      <c r="B23" s="9"/>
      <c r="C23" s="9"/>
      <c r="D23" s="8"/>
      <c r="E23" s="8"/>
      <c r="F23" s="8"/>
      <c r="G23" s="8"/>
      <c r="H23" s="8"/>
      <c r="I23" s="8"/>
      <c r="J23" s="8"/>
      <c r="K23" s="8"/>
      <c r="L23" s="8"/>
      <c r="M23" s="8"/>
      <c r="N23" s="8"/>
      <c r="O23" s="8"/>
      <c r="P23" s="8"/>
      <c r="Q23" s="8"/>
      <c r="R23" s="8"/>
      <c r="S23" s="8"/>
      <c r="T23" s="8"/>
      <c r="U23" s="8"/>
      <c r="V23" s="8"/>
      <c r="W23" s="8"/>
      <c r="X23" s="8"/>
    </row>
    <row r="24" spans="1:24" x14ac:dyDescent="0.35">
      <c r="A24" s="8"/>
      <c r="B24" s="9"/>
      <c r="C24" s="9"/>
      <c r="D24" s="8"/>
      <c r="E24" s="8"/>
      <c r="F24" s="8"/>
      <c r="G24" s="8"/>
      <c r="H24" s="8"/>
      <c r="I24" s="8"/>
      <c r="J24" s="8"/>
      <c r="K24" s="8"/>
      <c r="L24" s="8"/>
      <c r="M24" s="8"/>
      <c r="N24" s="8"/>
      <c r="O24" s="8"/>
      <c r="P24" s="8"/>
      <c r="Q24" s="8"/>
      <c r="R24" s="8"/>
      <c r="S24" s="8"/>
      <c r="T24" s="8"/>
      <c r="U24" s="8"/>
      <c r="V24" s="8"/>
      <c r="W24" s="8"/>
      <c r="X24" s="8"/>
    </row>
    <row r="25" spans="1:24" x14ac:dyDescent="0.35">
      <c r="A25" s="8"/>
      <c r="B25" s="8"/>
      <c r="C25" s="8"/>
      <c r="D25" s="8"/>
      <c r="E25" s="8"/>
      <c r="F25" s="8"/>
      <c r="G25" s="8"/>
      <c r="H25" s="8"/>
      <c r="I25" s="8"/>
      <c r="J25" s="8"/>
      <c r="K25" s="8"/>
      <c r="L25" s="8"/>
      <c r="M25" s="8"/>
      <c r="N25" s="8"/>
      <c r="O25" s="8"/>
      <c r="P25" s="8"/>
      <c r="Q25" s="8"/>
      <c r="R25" s="8"/>
      <c r="S25" s="8"/>
      <c r="T25" s="8"/>
      <c r="U25" s="8"/>
      <c r="V25" s="8"/>
      <c r="W25" s="8"/>
      <c r="X25" s="8"/>
    </row>
    <row r="26" spans="1:24" x14ac:dyDescent="0.35">
      <c r="A26" s="8"/>
      <c r="B26" s="8"/>
      <c r="C26" s="8"/>
      <c r="D26" s="8"/>
      <c r="E26" s="8"/>
      <c r="F26" s="8"/>
      <c r="G26" s="8"/>
      <c r="H26" s="8"/>
      <c r="I26" s="8"/>
      <c r="J26" s="8"/>
      <c r="K26" s="8"/>
      <c r="L26" s="8"/>
      <c r="M26" s="8"/>
      <c r="N26" s="8"/>
      <c r="O26" s="8"/>
      <c r="P26" s="8"/>
      <c r="Q26" s="8"/>
      <c r="R26" s="8"/>
      <c r="S26" s="8"/>
      <c r="T26" s="8"/>
      <c r="U26" s="8"/>
      <c r="V26" s="8"/>
      <c r="W26" s="8"/>
      <c r="X26" s="8"/>
    </row>
    <row r="27" spans="1:24" x14ac:dyDescent="0.35">
      <c r="A27" s="8"/>
      <c r="B27" s="8"/>
      <c r="C27" s="8"/>
      <c r="D27" s="8"/>
      <c r="E27" s="8"/>
      <c r="F27" s="8"/>
      <c r="G27" s="8"/>
      <c r="H27" s="8"/>
      <c r="I27" s="8"/>
      <c r="J27" s="8"/>
      <c r="K27" s="8"/>
      <c r="L27" s="8"/>
      <c r="M27" s="8"/>
      <c r="N27" s="8"/>
      <c r="O27" s="8"/>
      <c r="P27" s="8"/>
      <c r="Q27" s="8"/>
      <c r="R27" s="8"/>
      <c r="S27" s="8"/>
      <c r="T27" s="8"/>
      <c r="U27" s="8"/>
      <c r="V27" s="8"/>
      <c r="W27" s="8"/>
      <c r="X27" s="8"/>
    </row>
    <row r="28" spans="1:24" x14ac:dyDescent="0.35">
      <c r="A28" s="8"/>
      <c r="B28" s="8"/>
      <c r="C28" s="8"/>
      <c r="D28" s="8"/>
      <c r="E28" s="8"/>
      <c r="F28" s="8"/>
      <c r="G28" s="8"/>
      <c r="H28" s="8"/>
      <c r="I28" s="8"/>
      <c r="J28" s="8"/>
      <c r="K28" s="8"/>
      <c r="L28" s="8"/>
      <c r="M28" s="8"/>
      <c r="N28" s="8"/>
      <c r="O28" s="8"/>
      <c r="P28" s="8"/>
      <c r="Q28" s="8"/>
      <c r="R28" s="8"/>
      <c r="S28" s="8"/>
      <c r="T28" s="8"/>
      <c r="U28" s="8"/>
      <c r="V28" s="8"/>
      <c r="W28" s="8"/>
      <c r="X28" s="8"/>
    </row>
    <row r="29" spans="1:24" x14ac:dyDescent="0.35">
      <c r="A29" s="8"/>
      <c r="B29" s="8"/>
      <c r="C29" s="8"/>
      <c r="D29" s="8"/>
      <c r="E29" s="8"/>
      <c r="F29" s="8"/>
      <c r="G29" s="8"/>
      <c r="H29" s="8"/>
      <c r="I29" s="8"/>
      <c r="J29" s="8"/>
      <c r="K29" s="8"/>
      <c r="L29" s="8"/>
      <c r="M29" s="8"/>
      <c r="N29" s="8"/>
      <c r="O29" s="8"/>
      <c r="P29" s="8"/>
      <c r="Q29" s="8"/>
      <c r="R29" s="8"/>
      <c r="S29" s="8"/>
      <c r="T29" s="8"/>
      <c r="U29" s="8"/>
      <c r="V29" s="8"/>
      <c r="W29" s="8"/>
      <c r="X29" s="8"/>
    </row>
    <row r="30" spans="1:24" x14ac:dyDescent="0.35">
      <c r="A30" s="8"/>
      <c r="B30" s="8"/>
      <c r="C30" s="8"/>
      <c r="D30" s="8"/>
      <c r="E30" s="8"/>
      <c r="F30" s="8"/>
      <c r="G30" s="8"/>
      <c r="H30" s="8"/>
      <c r="I30" s="8"/>
      <c r="J30" s="8"/>
      <c r="K30" s="8"/>
      <c r="L30" s="8"/>
      <c r="M30" s="8"/>
      <c r="N30" s="8"/>
      <c r="O30" s="8"/>
      <c r="P30" s="8"/>
      <c r="Q30" s="8"/>
      <c r="R30" s="8"/>
      <c r="S30" s="8"/>
      <c r="T30" s="8"/>
      <c r="U30" s="8"/>
      <c r="V30" s="8"/>
      <c r="W30" s="8"/>
      <c r="X30" s="8"/>
    </row>
    <row r="31" spans="1:24" x14ac:dyDescent="0.35">
      <c r="A31" s="8"/>
      <c r="B31" s="8"/>
      <c r="C31" s="8"/>
      <c r="D31" s="8"/>
      <c r="E31" s="8"/>
      <c r="F31" s="8"/>
      <c r="G31" s="8"/>
      <c r="H31" s="8"/>
      <c r="I31" s="8"/>
      <c r="J31" s="8"/>
      <c r="K31" s="8"/>
      <c r="L31" s="8"/>
      <c r="M31" s="8"/>
      <c r="N31" s="8"/>
      <c r="O31" s="8"/>
      <c r="P31" s="8"/>
      <c r="Q31" s="8"/>
      <c r="R31" s="8"/>
      <c r="S31" s="8"/>
      <c r="T31" s="8"/>
      <c r="U31" s="8"/>
      <c r="V31" s="8"/>
      <c r="W31" s="8"/>
      <c r="X31" s="8"/>
    </row>
    <row r="32" spans="1:24" x14ac:dyDescent="0.35">
      <c r="A32" s="8"/>
      <c r="B32" s="8"/>
      <c r="C32" s="8"/>
      <c r="D32" s="8"/>
      <c r="E32" s="8"/>
      <c r="F32" s="8"/>
      <c r="G32" s="8"/>
      <c r="H32" s="8"/>
      <c r="I32" s="8"/>
      <c r="J32" s="8"/>
      <c r="K32" s="8"/>
      <c r="L32" s="8"/>
      <c r="M32" s="8"/>
      <c r="N32" s="8"/>
      <c r="O32" s="8"/>
      <c r="P32" s="8"/>
      <c r="Q32" s="8"/>
      <c r="R32" s="8"/>
      <c r="S32" s="8"/>
      <c r="T32" s="8"/>
      <c r="U32" s="8"/>
      <c r="V32" s="8"/>
      <c r="W32" s="8"/>
      <c r="X32" s="8"/>
    </row>
    <row r="33" spans="1:24" x14ac:dyDescent="0.35">
      <c r="A33" s="8"/>
      <c r="B33" s="8"/>
      <c r="C33" s="8"/>
      <c r="D33" s="8"/>
      <c r="E33" s="8"/>
      <c r="F33" s="8"/>
      <c r="G33" s="8"/>
      <c r="H33" s="8"/>
      <c r="I33" s="8"/>
      <c r="J33" s="8"/>
      <c r="K33" s="8"/>
      <c r="L33" s="8"/>
      <c r="M33" s="8"/>
      <c r="N33" s="8"/>
      <c r="O33" s="8"/>
      <c r="P33" s="8"/>
      <c r="Q33" s="8"/>
      <c r="R33" s="8"/>
      <c r="S33" s="8"/>
      <c r="T33" s="8"/>
      <c r="U33" s="8"/>
      <c r="V33" s="8"/>
      <c r="W33" s="8"/>
      <c r="X33" s="8"/>
    </row>
    <row r="34" spans="1:24" x14ac:dyDescent="0.35">
      <c r="A34" s="8"/>
      <c r="B34" s="8"/>
      <c r="C34" s="8"/>
      <c r="D34" s="8"/>
      <c r="E34" s="8"/>
      <c r="F34" s="8"/>
      <c r="G34" s="8"/>
      <c r="H34" s="8"/>
      <c r="I34" s="8"/>
      <c r="J34" s="8"/>
      <c r="K34" s="8"/>
      <c r="L34" s="8"/>
      <c r="M34" s="8"/>
      <c r="N34" s="8"/>
      <c r="O34" s="8"/>
      <c r="P34" s="8"/>
      <c r="Q34" s="8"/>
      <c r="R34" s="8"/>
      <c r="S34" s="8"/>
      <c r="T34" s="8"/>
      <c r="U34" s="8"/>
      <c r="V34" s="8"/>
      <c r="W34" s="8"/>
      <c r="X34" s="8"/>
    </row>
    <row r="35" spans="1:24" x14ac:dyDescent="0.35">
      <c r="A35" s="8"/>
      <c r="B35" s="8"/>
      <c r="C35" s="8"/>
      <c r="D35" s="8"/>
      <c r="E35" s="8"/>
      <c r="F35" s="8"/>
      <c r="G35" s="8"/>
      <c r="H35" s="8"/>
      <c r="I35" s="8"/>
      <c r="J35" s="8"/>
      <c r="K35" s="8"/>
      <c r="L35" s="8"/>
      <c r="M35" s="8"/>
      <c r="N35" s="8"/>
      <c r="O35" s="8"/>
      <c r="P35" s="8"/>
      <c r="Q35" s="8"/>
      <c r="R35" s="8"/>
      <c r="S35" s="8"/>
      <c r="T35" s="8"/>
      <c r="U35" s="8"/>
      <c r="V35" s="8"/>
      <c r="W35" s="8"/>
      <c r="X35" s="8"/>
    </row>
    <row r="36" spans="1:24" x14ac:dyDescent="0.35">
      <c r="A36" s="8"/>
      <c r="B36" s="8"/>
      <c r="C36" s="8"/>
      <c r="D36" s="8"/>
      <c r="E36" s="8"/>
      <c r="F36" s="8"/>
      <c r="G36" s="8"/>
      <c r="H36" s="8"/>
      <c r="I36" s="8"/>
      <c r="J36" s="8"/>
      <c r="K36" s="8"/>
      <c r="L36" s="8"/>
      <c r="M36" s="8"/>
      <c r="N36" s="8"/>
      <c r="O36" s="8"/>
      <c r="P36" s="8"/>
      <c r="Q36" s="8"/>
      <c r="R36" s="8"/>
      <c r="S36" s="8"/>
      <c r="T36" s="8"/>
      <c r="U36" s="8"/>
      <c r="V36" s="8"/>
      <c r="W36" s="8"/>
      <c r="X36" s="8"/>
    </row>
    <row r="37" spans="1:24" x14ac:dyDescent="0.35">
      <c r="A37" s="8"/>
      <c r="B37" s="8"/>
      <c r="C37" s="8"/>
      <c r="D37" s="8"/>
      <c r="E37" s="8"/>
      <c r="F37" s="8"/>
      <c r="G37" s="8"/>
      <c r="H37" s="8"/>
      <c r="I37" s="8"/>
      <c r="J37" s="8"/>
      <c r="K37" s="8"/>
      <c r="L37" s="8"/>
      <c r="M37" s="8"/>
      <c r="N37" s="8"/>
      <c r="O37" s="8"/>
      <c r="P37" s="8"/>
      <c r="Q37" s="8"/>
      <c r="R37" s="8"/>
      <c r="S37" s="8"/>
      <c r="T37" s="8"/>
      <c r="U37" s="8"/>
      <c r="V37" s="8"/>
      <c r="W37" s="8"/>
      <c r="X37" s="8"/>
    </row>
    <row r="38" spans="1:24" x14ac:dyDescent="0.35">
      <c r="A38" s="8"/>
      <c r="B38" s="8"/>
      <c r="C38" s="8"/>
      <c r="D38" s="8"/>
      <c r="E38" s="8"/>
      <c r="F38" s="8"/>
      <c r="G38" s="8"/>
      <c r="H38" s="8"/>
      <c r="I38" s="8"/>
      <c r="J38" s="8"/>
      <c r="K38" s="8"/>
      <c r="L38" s="8"/>
      <c r="M38" s="8"/>
      <c r="N38" s="8"/>
      <c r="O38" s="8"/>
      <c r="P38" s="8"/>
      <c r="Q38" s="8"/>
      <c r="R38" s="8"/>
      <c r="S38" s="8"/>
      <c r="T38" s="8"/>
      <c r="U38" s="8"/>
      <c r="V38" s="8"/>
      <c r="W38" s="8"/>
      <c r="X38" s="8"/>
    </row>
    <row r="39" spans="1:24" x14ac:dyDescent="0.35">
      <c r="A39" s="8"/>
      <c r="B39" s="8"/>
      <c r="C39" s="8"/>
      <c r="D39" s="8"/>
      <c r="E39" s="8"/>
      <c r="F39" s="8"/>
      <c r="G39" s="8"/>
      <c r="H39" s="8"/>
      <c r="I39" s="8"/>
      <c r="J39" s="8"/>
      <c r="K39" s="8"/>
      <c r="L39" s="8"/>
      <c r="M39" s="8"/>
      <c r="N39" s="8"/>
      <c r="O39" s="8"/>
      <c r="P39" s="8"/>
      <c r="Q39" s="8"/>
      <c r="R39" s="8"/>
      <c r="S39" s="8"/>
      <c r="T39" s="8"/>
      <c r="U39" s="8"/>
      <c r="V39" s="8"/>
      <c r="W39" s="8"/>
      <c r="X39" s="8"/>
    </row>
    <row r="40" spans="1:24" x14ac:dyDescent="0.35">
      <c r="A40" s="8"/>
      <c r="B40" s="8"/>
      <c r="C40" s="8"/>
      <c r="D40" s="8"/>
      <c r="E40" s="8"/>
      <c r="F40" s="8"/>
      <c r="G40" s="8"/>
      <c r="H40" s="8"/>
      <c r="I40" s="8"/>
      <c r="J40" s="8"/>
      <c r="K40" s="8"/>
      <c r="L40" s="8"/>
      <c r="M40" s="8"/>
      <c r="N40" s="8"/>
      <c r="O40" s="8"/>
      <c r="P40" s="8"/>
      <c r="Q40" s="8"/>
      <c r="R40" s="8"/>
      <c r="S40" s="8"/>
      <c r="T40" s="8"/>
      <c r="U40" s="8"/>
      <c r="V40" s="8"/>
      <c r="W40" s="8"/>
      <c r="X40" s="8"/>
    </row>
    <row r="41" spans="1:24" x14ac:dyDescent="0.35">
      <c r="A41" s="8"/>
      <c r="B41" s="8"/>
      <c r="C41" s="8"/>
      <c r="D41" s="8"/>
      <c r="E41" s="8"/>
      <c r="F41" s="8"/>
      <c r="G41" s="8"/>
      <c r="H41" s="8"/>
      <c r="I41" s="8"/>
      <c r="J41" s="8"/>
      <c r="K41" s="8"/>
      <c r="L41" s="8"/>
      <c r="M41" s="8"/>
      <c r="N41" s="8"/>
      <c r="O41" s="8"/>
      <c r="P41" s="8"/>
      <c r="Q41" s="8"/>
      <c r="R41" s="8"/>
      <c r="S41" s="8"/>
      <c r="T41" s="8"/>
      <c r="U41" s="8"/>
      <c r="V41" s="8"/>
      <c r="W41" s="8"/>
      <c r="X41" s="8"/>
    </row>
    <row r="42" spans="1:24" x14ac:dyDescent="0.35">
      <c r="A42" s="8"/>
      <c r="B42" s="8"/>
      <c r="C42" s="8"/>
      <c r="D42" s="8"/>
      <c r="E42" s="8"/>
      <c r="F42" s="8"/>
      <c r="G42" s="8"/>
      <c r="H42" s="8"/>
      <c r="I42" s="8"/>
      <c r="J42" s="8"/>
      <c r="K42" s="8"/>
      <c r="L42" s="8"/>
      <c r="M42" s="8"/>
      <c r="N42" s="8"/>
      <c r="O42" s="8"/>
      <c r="P42" s="8"/>
      <c r="Q42" s="8"/>
      <c r="R42" s="8"/>
      <c r="S42" s="8"/>
      <c r="T42" s="8"/>
      <c r="U42" s="8"/>
      <c r="V42" s="8"/>
      <c r="W42" s="8"/>
      <c r="X42" s="8"/>
    </row>
    <row r="43" spans="1:24" x14ac:dyDescent="0.35">
      <c r="A43" s="8"/>
      <c r="B43" s="8"/>
      <c r="C43" s="8"/>
      <c r="D43" s="8"/>
      <c r="E43" s="8"/>
      <c r="F43" s="8"/>
      <c r="G43" s="8"/>
      <c r="H43" s="8"/>
      <c r="I43" s="8"/>
      <c r="J43" s="8"/>
      <c r="K43" s="8"/>
      <c r="L43" s="8"/>
      <c r="M43" s="8"/>
      <c r="N43" s="8"/>
      <c r="O43" s="8"/>
      <c r="P43" s="8"/>
      <c r="Q43" s="8"/>
      <c r="R43" s="8"/>
      <c r="S43" s="8"/>
      <c r="T43" s="8"/>
      <c r="U43" s="8"/>
      <c r="V43" s="8"/>
      <c r="W43" s="8"/>
      <c r="X43" s="8"/>
    </row>
    <row r="44" spans="1:24" x14ac:dyDescent="0.35">
      <c r="A44" s="8"/>
      <c r="B44" s="8"/>
      <c r="C44" s="8"/>
      <c r="D44" s="8"/>
      <c r="E44" s="8"/>
      <c r="F44" s="8"/>
      <c r="G44" s="8"/>
      <c r="H44" s="8"/>
      <c r="I44" s="8"/>
      <c r="J44" s="8"/>
      <c r="K44" s="8"/>
      <c r="L44" s="8"/>
      <c r="M44" s="8"/>
      <c r="N44" s="8"/>
      <c r="O44" s="8"/>
      <c r="P44" s="8"/>
      <c r="Q44" s="8"/>
      <c r="R44" s="8"/>
      <c r="S44" s="8"/>
      <c r="T44" s="8"/>
      <c r="U44" s="8"/>
      <c r="V44" s="8"/>
      <c r="W44" s="8"/>
      <c r="X44" s="8"/>
    </row>
    <row r="45" spans="1:24" x14ac:dyDescent="0.35">
      <c r="A45" s="8"/>
      <c r="B45" s="8"/>
      <c r="C45" s="8"/>
      <c r="D45" s="8"/>
      <c r="E45" s="8"/>
      <c r="F45" s="8"/>
      <c r="G45" s="8"/>
      <c r="H45" s="8"/>
      <c r="I45" s="8"/>
      <c r="J45" s="8"/>
      <c r="K45" s="8"/>
      <c r="L45" s="8"/>
      <c r="M45" s="8"/>
      <c r="N45" s="8"/>
      <c r="O45" s="8"/>
      <c r="P45" s="8"/>
      <c r="Q45" s="8"/>
      <c r="R45" s="8"/>
      <c r="S45" s="8"/>
      <c r="T45" s="8"/>
      <c r="U45" s="8"/>
      <c r="V45" s="8"/>
      <c r="W45" s="8"/>
      <c r="X45" s="8"/>
    </row>
    <row r="46" spans="1:24" x14ac:dyDescent="0.35">
      <c r="A46" s="8"/>
      <c r="B46" s="8"/>
      <c r="C46" s="8"/>
      <c r="D46" s="8"/>
      <c r="E46" s="8"/>
      <c r="F46" s="8"/>
      <c r="G46" s="8"/>
      <c r="H46" s="8"/>
      <c r="I46" s="8"/>
      <c r="J46" s="8"/>
      <c r="K46" s="8"/>
      <c r="L46" s="8"/>
      <c r="M46" s="8"/>
      <c r="N46" s="8"/>
      <c r="O46" s="8"/>
      <c r="P46" s="8"/>
      <c r="Q46" s="8"/>
      <c r="R46" s="8"/>
      <c r="S46" s="8"/>
      <c r="T46" s="8"/>
      <c r="U46" s="8"/>
      <c r="V46" s="8"/>
      <c r="W46" s="8"/>
      <c r="X46" s="8"/>
    </row>
    <row r="47" spans="1:24" x14ac:dyDescent="0.35">
      <c r="A47" s="8"/>
      <c r="B47" s="8"/>
      <c r="C47" s="8"/>
      <c r="D47" s="8"/>
      <c r="E47" s="8"/>
      <c r="F47" s="8"/>
      <c r="G47" s="8"/>
      <c r="H47" s="8"/>
      <c r="I47" s="8"/>
      <c r="J47" s="8"/>
      <c r="K47" s="8"/>
      <c r="L47" s="8"/>
      <c r="M47" s="8"/>
      <c r="N47" s="8"/>
      <c r="O47" s="8"/>
      <c r="P47" s="8"/>
      <c r="Q47" s="8"/>
      <c r="R47" s="8"/>
      <c r="S47" s="8"/>
      <c r="T47" s="8"/>
      <c r="U47" s="8"/>
      <c r="V47" s="8"/>
      <c r="W47" s="8"/>
      <c r="X47" s="8"/>
    </row>
    <row r="48" spans="1:24" x14ac:dyDescent="0.35">
      <c r="A48" s="8"/>
      <c r="B48" s="8"/>
      <c r="C48" s="8"/>
      <c r="D48" s="8"/>
      <c r="E48" s="8"/>
      <c r="F48" s="8"/>
      <c r="G48" s="8"/>
      <c r="H48" s="8"/>
      <c r="I48" s="8"/>
      <c r="J48" s="8"/>
      <c r="K48" s="8"/>
      <c r="L48" s="8"/>
      <c r="M48" s="8"/>
      <c r="N48" s="8"/>
      <c r="O48" s="8"/>
      <c r="P48" s="8"/>
      <c r="Q48" s="8"/>
      <c r="R48" s="8"/>
      <c r="S48" s="8"/>
      <c r="T48" s="8"/>
      <c r="U48" s="8"/>
      <c r="V48" s="8"/>
      <c r="W48" s="8"/>
      <c r="X48" s="8"/>
    </row>
    <row r="49" spans="1:24" x14ac:dyDescent="0.35">
      <c r="A49" s="8"/>
      <c r="B49" s="8"/>
      <c r="C49" s="8"/>
      <c r="D49" s="8"/>
      <c r="E49" s="8"/>
      <c r="F49" s="8"/>
      <c r="G49" s="8"/>
      <c r="H49" s="8"/>
      <c r="I49" s="8"/>
      <c r="J49" s="8"/>
      <c r="K49" s="8"/>
      <c r="L49" s="8"/>
      <c r="M49" s="8"/>
      <c r="N49" s="8"/>
      <c r="O49" s="8"/>
      <c r="P49" s="8"/>
      <c r="Q49" s="8"/>
      <c r="R49" s="8"/>
      <c r="S49" s="8"/>
      <c r="T49" s="8"/>
      <c r="U49" s="8"/>
      <c r="V49" s="8"/>
      <c r="W49" s="8"/>
      <c r="X49" s="8"/>
    </row>
    <row r="50" spans="1:24" x14ac:dyDescent="0.35">
      <c r="A50" s="8"/>
      <c r="B50" s="8"/>
      <c r="C50" s="8"/>
      <c r="D50" s="8"/>
      <c r="E50" s="8"/>
      <c r="F50" s="8"/>
      <c r="G50" s="8"/>
      <c r="H50" s="8"/>
      <c r="I50" s="8"/>
      <c r="J50" s="8"/>
      <c r="K50" s="8"/>
      <c r="L50" s="8"/>
      <c r="M50" s="8"/>
      <c r="N50" s="8"/>
      <c r="O50" s="8"/>
      <c r="P50" s="8"/>
      <c r="Q50" s="8"/>
      <c r="R50" s="8"/>
      <c r="S50" s="8"/>
      <c r="T50" s="8"/>
      <c r="U50" s="8"/>
      <c r="V50" s="8"/>
      <c r="W50" s="8"/>
      <c r="X50" s="8"/>
    </row>
    <row r="51" spans="1:24" x14ac:dyDescent="0.35">
      <c r="A51" s="8"/>
      <c r="B51" s="8"/>
      <c r="C51" s="8"/>
      <c r="D51" s="8"/>
      <c r="E51" s="8"/>
      <c r="F51" s="8"/>
      <c r="G51" s="8"/>
      <c r="H51" s="8"/>
      <c r="I51" s="8"/>
      <c r="J51" s="8"/>
      <c r="K51" s="8"/>
      <c r="L51" s="8"/>
      <c r="M51" s="8"/>
      <c r="N51" s="8"/>
      <c r="O51" s="8"/>
      <c r="P51" s="8"/>
      <c r="Q51" s="8"/>
      <c r="R51" s="8"/>
      <c r="S51" s="8"/>
      <c r="T51" s="8"/>
      <c r="U51" s="8"/>
      <c r="V51" s="8"/>
      <c r="W51" s="8"/>
      <c r="X51" s="8"/>
    </row>
    <row r="52" spans="1:24" x14ac:dyDescent="0.35">
      <c r="A52" s="8"/>
      <c r="B52" s="8"/>
      <c r="C52" s="8"/>
      <c r="D52" s="8"/>
      <c r="E52" s="8"/>
      <c r="F52" s="8"/>
      <c r="G52" s="8"/>
      <c r="H52" s="8"/>
      <c r="I52" s="8"/>
      <c r="J52" s="8"/>
      <c r="K52" s="8"/>
      <c r="L52" s="8"/>
      <c r="M52" s="8"/>
      <c r="N52" s="8"/>
      <c r="O52" s="8"/>
      <c r="P52" s="8"/>
      <c r="Q52" s="8"/>
      <c r="R52" s="8"/>
      <c r="S52" s="8"/>
      <c r="T52" s="8"/>
      <c r="U52" s="8"/>
      <c r="V52" s="8"/>
      <c r="W52" s="8"/>
      <c r="X52" s="8"/>
    </row>
    <row r="53" spans="1:24" x14ac:dyDescent="0.35">
      <c r="A53" s="8"/>
      <c r="B53" s="8"/>
      <c r="C53" s="8"/>
      <c r="D53" s="8"/>
      <c r="E53" s="8"/>
      <c r="F53" s="8"/>
      <c r="G53" s="8"/>
      <c r="H53" s="8"/>
      <c r="I53" s="8"/>
      <c r="J53" s="8"/>
      <c r="K53" s="8"/>
      <c r="L53" s="8"/>
      <c r="M53" s="8"/>
      <c r="N53" s="8"/>
      <c r="O53" s="8"/>
      <c r="P53" s="8"/>
      <c r="Q53" s="8"/>
      <c r="R53" s="8"/>
      <c r="S53" s="8"/>
      <c r="T53" s="8"/>
      <c r="U53" s="8"/>
      <c r="V53" s="8"/>
      <c r="W53" s="8"/>
      <c r="X53" s="8"/>
    </row>
    <row r="54" spans="1:24" x14ac:dyDescent="0.35">
      <c r="A54" s="8"/>
      <c r="B54" s="8"/>
      <c r="C54" s="8"/>
      <c r="D54" s="8"/>
      <c r="E54" s="8"/>
      <c r="F54" s="8"/>
      <c r="G54" s="8"/>
      <c r="H54" s="8"/>
      <c r="I54" s="8"/>
      <c r="J54" s="8"/>
      <c r="K54" s="8"/>
      <c r="L54" s="8"/>
      <c r="M54" s="8"/>
      <c r="N54" s="8"/>
      <c r="O54" s="8"/>
      <c r="P54" s="8"/>
      <c r="Q54" s="8"/>
      <c r="R54" s="8"/>
      <c r="S54" s="8"/>
      <c r="T54" s="8"/>
      <c r="U54" s="8"/>
      <c r="V54" s="8"/>
      <c r="W54" s="8"/>
      <c r="X54" s="8"/>
    </row>
    <row r="55" spans="1:24" x14ac:dyDescent="0.35">
      <c r="A55" s="8"/>
      <c r="B55" s="8"/>
      <c r="C55" s="8"/>
      <c r="D55" s="8"/>
      <c r="E55" s="8"/>
      <c r="F55" s="8"/>
      <c r="G55" s="8"/>
      <c r="H55" s="8"/>
      <c r="I55" s="8"/>
      <c r="J55" s="8"/>
      <c r="K55" s="8"/>
      <c r="L55" s="8"/>
      <c r="M55" s="8"/>
      <c r="N55" s="8"/>
      <c r="O55" s="8"/>
      <c r="P55" s="8"/>
      <c r="Q55" s="8"/>
      <c r="R55" s="8"/>
      <c r="S55" s="8"/>
      <c r="T55" s="8"/>
      <c r="U55" s="8"/>
      <c r="V55" s="8"/>
      <c r="W55" s="8"/>
      <c r="X55" s="8"/>
    </row>
    <row r="56" spans="1:24" x14ac:dyDescent="0.35">
      <c r="A56" s="8"/>
      <c r="B56" s="8"/>
      <c r="C56" s="8"/>
      <c r="D56" s="8"/>
      <c r="E56" s="8"/>
      <c r="F56" s="8"/>
      <c r="G56" s="8"/>
      <c r="H56" s="8"/>
      <c r="I56" s="8"/>
      <c r="J56" s="8"/>
      <c r="K56" s="8"/>
      <c r="L56" s="8"/>
      <c r="M56" s="8"/>
      <c r="N56" s="8"/>
      <c r="O56" s="8"/>
      <c r="P56" s="8"/>
      <c r="Q56" s="8"/>
      <c r="R56" s="8"/>
      <c r="S56" s="8"/>
      <c r="T56" s="8"/>
      <c r="U56" s="8"/>
      <c r="V56" s="8"/>
      <c r="W56" s="8"/>
      <c r="X56" s="8"/>
    </row>
    <row r="57" spans="1:24" x14ac:dyDescent="0.35">
      <c r="A57" s="8"/>
      <c r="B57" s="8"/>
      <c r="C57" s="8"/>
      <c r="D57" s="8"/>
      <c r="E57" s="8"/>
      <c r="F57" s="8"/>
      <c r="G57" s="8"/>
      <c r="H57" s="8"/>
      <c r="I57" s="8"/>
      <c r="J57" s="8"/>
      <c r="K57" s="8"/>
      <c r="L57" s="8"/>
      <c r="M57" s="8"/>
      <c r="N57" s="8"/>
      <c r="O57" s="8"/>
      <c r="P57" s="8"/>
      <c r="Q57" s="8"/>
      <c r="R57" s="8"/>
      <c r="S57" s="8"/>
      <c r="T57" s="8"/>
      <c r="U57" s="8"/>
      <c r="V57" s="8"/>
      <c r="W57" s="8"/>
      <c r="X57" s="8"/>
    </row>
    <row r="58" spans="1:24" x14ac:dyDescent="0.35">
      <c r="A58" s="8"/>
      <c r="B58" s="8"/>
      <c r="C58" s="8"/>
      <c r="D58" s="8"/>
      <c r="E58" s="8"/>
      <c r="F58" s="8"/>
      <c r="G58" s="8"/>
      <c r="H58" s="8"/>
      <c r="I58" s="8"/>
      <c r="J58" s="8"/>
      <c r="K58" s="8"/>
      <c r="L58" s="8"/>
      <c r="M58" s="8"/>
      <c r="N58" s="8"/>
      <c r="O58" s="8"/>
      <c r="P58" s="8"/>
      <c r="Q58" s="8"/>
      <c r="R58" s="8"/>
      <c r="S58" s="8"/>
      <c r="T58" s="8"/>
      <c r="U58" s="8"/>
      <c r="V58" s="8"/>
      <c r="W58" s="8"/>
      <c r="X58" s="8"/>
    </row>
    <row r="59" spans="1:24" x14ac:dyDescent="0.35">
      <c r="A59" s="8"/>
      <c r="B59" s="8"/>
      <c r="C59" s="8"/>
      <c r="D59" s="8"/>
      <c r="E59" s="8"/>
      <c r="F59" s="8"/>
      <c r="G59" s="8"/>
      <c r="H59" s="8"/>
      <c r="I59" s="8"/>
      <c r="J59" s="8"/>
      <c r="K59" s="8"/>
      <c r="L59" s="8"/>
      <c r="M59" s="8"/>
      <c r="N59" s="8"/>
      <c r="O59" s="8"/>
      <c r="P59" s="8"/>
      <c r="Q59" s="8"/>
      <c r="R59" s="8"/>
      <c r="S59" s="8"/>
      <c r="T59" s="8"/>
      <c r="U59" s="8"/>
      <c r="V59" s="8"/>
      <c r="W59" s="8"/>
      <c r="X59" s="8"/>
    </row>
    <row r="60" spans="1:24" x14ac:dyDescent="0.35">
      <c r="A60" s="8"/>
      <c r="B60" s="8"/>
      <c r="C60" s="8"/>
      <c r="D60" s="8"/>
      <c r="E60" s="8"/>
      <c r="F60" s="8"/>
      <c r="G60" s="8"/>
      <c r="H60" s="8"/>
      <c r="I60" s="8"/>
      <c r="J60" s="8"/>
      <c r="K60" s="8"/>
      <c r="L60" s="8"/>
      <c r="M60" s="8"/>
      <c r="N60" s="8"/>
      <c r="O60" s="8"/>
      <c r="P60" s="8"/>
      <c r="Q60" s="8"/>
      <c r="R60" s="8"/>
      <c r="S60" s="8"/>
      <c r="T60" s="8"/>
      <c r="U60" s="8"/>
      <c r="V60" s="8"/>
      <c r="W60" s="8"/>
      <c r="X60" s="8"/>
    </row>
    <row r="61" spans="1:24" x14ac:dyDescent="0.35">
      <c r="A61" s="8"/>
      <c r="B61" s="8"/>
      <c r="C61" s="8"/>
      <c r="D61" s="8"/>
      <c r="E61" s="8"/>
      <c r="F61" s="8"/>
      <c r="G61" s="8"/>
      <c r="H61" s="8"/>
      <c r="I61" s="8"/>
      <c r="J61" s="8"/>
      <c r="K61" s="8"/>
      <c r="L61" s="8"/>
      <c r="M61" s="8"/>
      <c r="N61" s="8"/>
      <c r="O61" s="8"/>
      <c r="P61" s="8"/>
      <c r="Q61" s="8"/>
      <c r="R61" s="8"/>
      <c r="S61" s="8"/>
      <c r="T61" s="8"/>
      <c r="U61" s="8"/>
      <c r="V61" s="8"/>
      <c r="W61" s="8"/>
      <c r="X61" s="8"/>
    </row>
    <row r="62" spans="1:24" x14ac:dyDescent="0.35">
      <c r="A62" s="8"/>
      <c r="B62" s="8"/>
      <c r="C62" s="8"/>
      <c r="D62" s="8"/>
      <c r="E62" s="8"/>
      <c r="F62" s="8"/>
      <c r="G62" s="8"/>
      <c r="H62" s="8"/>
      <c r="I62" s="8"/>
      <c r="J62" s="8"/>
      <c r="K62" s="8"/>
      <c r="L62" s="8"/>
      <c r="M62" s="8"/>
      <c r="N62" s="8"/>
      <c r="O62" s="8"/>
      <c r="P62" s="8"/>
      <c r="Q62" s="8"/>
      <c r="R62" s="8"/>
      <c r="S62" s="8"/>
      <c r="T62" s="8"/>
      <c r="U62" s="8"/>
      <c r="V62" s="8"/>
      <c r="W62" s="8"/>
      <c r="X62" s="8"/>
    </row>
    <row r="63" spans="1:24" x14ac:dyDescent="0.35">
      <c r="A63" s="8"/>
      <c r="B63" s="8"/>
      <c r="C63" s="8"/>
      <c r="D63" s="8"/>
      <c r="E63" s="8"/>
      <c r="F63" s="8"/>
      <c r="G63" s="8"/>
      <c r="H63" s="8"/>
      <c r="I63" s="8"/>
      <c r="J63" s="8"/>
      <c r="K63" s="8"/>
      <c r="L63" s="8"/>
      <c r="M63" s="8"/>
      <c r="N63" s="8"/>
      <c r="O63" s="8"/>
      <c r="P63" s="8"/>
      <c r="Q63" s="8"/>
      <c r="R63" s="8"/>
      <c r="S63" s="8"/>
      <c r="T63" s="8"/>
      <c r="U63" s="8"/>
      <c r="V63" s="8"/>
      <c r="W63" s="8"/>
      <c r="X63" s="8"/>
    </row>
    <row r="64" spans="1:24" x14ac:dyDescent="0.35">
      <c r="A64" s="8"/>
      <c r="B64" s="8"/>
      <c r="C64" s="8"/>
      <c r="D64" s="8"/>
      <c r="E64" s="8"/>
      <c r="F64" s="8"/>
      <c r="G64" s="8"/>
      <c r="H64" s="8"/>
      <c r="I64" s="8"/>
      <c r="J64" s="8"/>
      <c r="K64" s="8"/>
      <c r="L64" s="8"/>
      <c r="M64" s="8"/>
      <c r="N64" s="8"/>
      <c r="O64" s="8"/>
      <c r="P64" s="8"/>
      <c r="Q64" s="8"/>
      <c r="R64" s="8"/>
      <c r="S64" s="8"/>
      <c r="T64" s="8"/>
      <c r="U64" s="8"/>
      <c r="V64" s="8"/>
      <c r="W64" s="8"/>
      <c r="X64" s="8"/>
    </row>
    <row r="65" spans="1:24" x14ac:dyDescent="0.35">
      <c r="A65" s="8"/>
      <c r="B65" s="8"/>
      <c r="C65" s="8"/>
      <c r="D65" s="8"/>
      <c r="E65" s="8"/>
      <c r="F65" s="8"/>
      <c r="G65" s="8"/>
      <c r="H65" s="8"/>
      <c r="I65" s="8"/>
      <c r="J65" s="8"/>
      <c r="K65" s="8"/>
      <c r="L65" s="8"/>
      <c r="M65" s="8"/>
      <c r="N65" s="8"/>
      <c r="O65" s="8"/>
      <c r="P65" s="8"/>
      <c r="Q65" s="8"/>
      <c r="R65" s="8"/>
      <c r="S65" s="8"/>
      <c r="T65" s="8"/>
      <c r="U65" s="8"/>
      <c r="V65" s="8"/>
      <c r="W65" s="8"/>
      <c r="X65" s="8"/>
    </row>
    <row r="66" spans="1:24" x14ac:dyDescent="0.35">
      <c r="A66" s="8"/>
      <c r="B66" s="8"/>
      <c r="C66" s="8"/>
      <c r="D66" s="8"/>
      <c r="E66" s="8"/>
      <c r="F66" s="8"/>
      <c r="G66" s="8"/>
      <c r="H66" s="8"/>
      <c r="I66" s="8"/>
      <c r="J66" s="8"/>
      <c r="K66" s="8"/>
      <c r="L66" s="8"/>
      <c r="M66" s="8"/>
      <c r="N66" s="8"/>
      <c r="O66" s="8"/>
      <c r="P66" s="8"/>
      <c r="Q66" s="8"/>
      <c r="R66" s="8"/>
      <c r="S66" s="8"/>
      <c r="T66" s="8"/>
      <c r="U66" s="8"/>
      <c r="V66" s="8"/>
      <c r="W66" s="8"/>
      <c r="X66" s="8"/>
    </row>
    <row r="67" spans="1:24" x14ac:dyDescent="0.35">
      <c r="A67" s="8"/>
      <c r="B67" s="8"/>
      <c r="C67" s="8"/>
      <c r="D67" s="8"/>
      <c r="E67" s="8"/>
      <c r="F67" s="8"/>
      <c r="G67" s="8"/>
      <c r="H67" s="8"/>
      <c r="I67" s="8"/>
      <c r="J67" s="8"/>
      <c r="K67" s="8"/>
      <c r="L67" s="8"/>
      <c r="M67" s="8"/>
      <c r="N67" s="8"/>
      <c r="O67" s="8"/>
      <c r="P67" s="8"/>
      <c r="Q67" s="8"/>
      <c r="R67" s="8"/>
      <c r="S67" s="8"/>
      <c r="T67" s="8"/>
      <c r="U67" s="8"/>
      <c r="V67" s="8"/>
      <c r="W67" s="8"/>
      <c r="X67" s="8"/>
    </row>
    <row r="68" spans="1:24" x14ac:dyDescent="0.35">
      <c r="A68" s="8"/>
      <c r="B68" s="8"/>
      <c r="C68" s="8"/>
      <c r="D68" s="8"/>
      <c r="E68" s="8"/>
      <c r="F68" s="8"/>
      <c r="G68" s="8"/>
      <c r="H68" s="8"/>
      <c r="I68" s="8"/>
      <c r="J68" s="8"/>
      <c r="K68" s="8"/>
      <c r="L68" s="8"/>
      <c r="M68" s="8"/>
      <c r="N68" s="8"/>
      <c r="O68" s="8"/>
      <c r="P68" s="8"/>
      <c r="Q68" s="8"/>
      <c r="R68" s="8"/>
      <c r="S68" s="8"/>
      <c r="T68" s="8"/>
      <c r="U68" s="8"/>
      <c r="V68" s="8"/>
      <c r="W68" s="8"/>
      <c r="X68" s="8"/>
    </row>
    <row r="69" spans="1:24" x14ac:dyDescent="0.35">
      <c r="A69" s="8"/>
      <c r="B69" s="8"/>
      <c r="C69" s="8"/>
      <c r="D69" s="8"/>
      <c r="E69" s="8"/>
      <c r="F69" s="8"/>
      <c r="G69" s="8"/>
      <c r="H69" s="8"/>
      <c r="I69" s="8"/>
      <c r="J69" s="8"/>
      <c r="K69" s="8"/>
      <c r="L69" s="8"/>
      <c r="M69" s="8"/>
      <c r="N69" s="8"/>
      <c r="O69" s="8"/>
      <c r="P69" s="8"/>
      <c r="Q69" s="8"/>
      <c r="R69" s="8"/>
      <c r="S69" s="8"/>
      <c r="T69" s="8"/>
      <c r="U69" s="8"/>
      <c r="V69" s="8"/>
      <c r="W69" s="8"/>
      <c r="X69" s="8"/>
    </row>
    <row r="70" spans="1:24" x14ac:dyDescent="0.35">
      <c r="A70" s="8"/>
      <c r="B70" s="8"/>
      <c r="C70" s="8"/>
      <c r="D70" s="8"/>
      <c r="E70" s="8"/>
      <c r="F70" s="8"/>
      <c r="G70" s="8"/>
      <c r="H70" s="8"/>
      <c r="I70" s="8"/>
      <c r="J70" s="8"/>
      <c r="K70" s="8"/>
      <c r="L70" s="8"/>
      <c r="M70" s="8"/>
      <c r="N70" s="8"/>
      <c r="O70" s="8"/>
      <c r="P70" s="8"/>
      <c r="Q70" s="8"/>
      <c r="R70" s="8"/>
      <c r="S70" s="8"/>
      <c r="T70" s="8"/>
      <c r="U70" s="8"/>
      <c r="V70" s="8"/>
      <c r="W70" s="8"/>
      <c r="X70" s="8"/>
    </row>
    <row r="71" spans="1:24" x14ac:dyDescent="0.35">
      <c r="A71" s="8"/>
      <c r="B71" s="8"/>
      <c r="C71" s="8"/>
      <c r="D71" s="8"/>
      <c r="E71" s="8"/>
      <c r="F71" s="8"/>
      <c r="G71" s="8"/>
      <c r="H71" s="8"/>
      <c r="I71" s="8"/>
      <c r="J71" s="8"/>
      <c r="K71" s="8"/>
      <c r="L71" s="8"/>
      <c r="M71" s="8"/>
      <c r="N71" s="8"/>
      <c r="O71" s="8"/>
      <c r="P71" s="8"/>
      <c r="Q71" s="8"/>
      <c r="R71" s="8"/>
      <c r="S71" s="8"/>
      <c r="T71" s="8"/>
      <c r="U71" s="8"/>
      <c r="V71" s="8"/>
      <c r="W71" s="8"/>
      <c r="X71" s="8"/>
    </row>
    <row r="72" spans="1:24" x14ac:dyDescent="0.35">
      <c r="A72" s="8"/>
      <c r="B72" s="8"/>
      <c r="C72" s="8"/>
      <c r="D72" s="8"/>
      <c r="E72" s="8"/>
      <c r="F72" s="8"/>
      <c r="G72" s="8"/>
      <c r="H72" s="8"/>
      <c r="I72" s="8"/>
      <c r="J72" s="8"/>
      <c r="K72" s="8"/>
      <c r="L72" s="8"/>
      <c r="M72" s="8"/>
      <c r="N72" s="8"/>
      <c r="O72" s="8"/>
      <c r="P72" s="8"/>
      <c r="Q72" s="8"/>
      <c r="R72" s="8"/>
      <c r="S72" s="8"/>
      <c r="T72" s="8"/>
      <c r="U72" s="8"/>
      <c r="V72" s="8"/>
      <c r="W72" s="8"/>
      <c r="X72" s="8"/>
    </row>
    <row r="73" spans="1:24" x14ac:dyDescent="0.35">
      <c r="A73" s="8"/>
      <c r="B73" s="8"/>
      <c r="C73" s="8"/>
      <c r="D73" s="8"/>
      <c r="E73" s="8"/>
      <c r="F73" s="8"/>
      <c r="G73" s="8"/>
      <c r="H73" s="8"/>
      <c r="I73" s="8"/>
      <c r="J73" s="8"/>
      <c r="K73" s="8"/>
      <c r="L73" s="8"/>
      <c r="M73" s="8"/>
      <c r="N73" s="8"/>
      <c r="O73" s="8"/>
      <c r="P73" s="8"/>
      <c r="Q73" s="8"/>
      <c r="R73" s="8"/>
      <c r="S73" s="8"/>
      <c r="T73" s="8"/>
      <c r="U73" s="8"/>
      <c r="V73" s="8"/>
      <c r="W73" s="8"/>
      <c r="X73" s="8"/>
    </row>
    <row r="74" spans="1:24" x14ac:dyDescent="0.35">
      <c r="A74" s="8"/>
      <c r="B74" s="8"/>
      <c r="C74" s="8"/>
      <c r="D74" s="8"/>
      <c r="E74" s="8"/>
      <c r="F74" s="8"/>
      <c r="G74" s="8"/>
      <c r="H74" s="8"/>
      <c r="I74" s="8"/>
      <c r="J74" s="8"/>
      <c r="K74" s="8"/>
      <c r="L74" s="8"/>
      <c r="M74" s="8"/>
      <c r="N74" s="8"/>
      <c r="O74" s="8"/>
      <c r="P74" s="8"/>
      <c r="Q74" s="8"/>
      <c r="R74" s="8"/>
      <c r="S74" s="8"/>
      <c r="T74" s="8"/>
      <c r="U74" s="8"/>
      <c r="V74" s="8"/>
      <c r="W74" s="8"/>
      <c r="X74" s="8"/>
    </row>
    <row r="75" spans="1:24" x14ac:dyDescent="0.35">
      <c r="A75" s="8"/>
      <c r="B75" s="8"/>
      <c r="C75" s="8"/>
      <c r="D75" s="8"/>
      <c r="E75" s="8"/>
      <c r="F75" s="8"/>
      <c r="G75" s="8"/>
      <c r="H75" s="8"/>
      <c r="I75" s="8"/>
      <c r="J75" s="8"/>
      <c r="K75" s="8"/>
      <c r="L75" s="8"/>
      <c r="M75" s="8"/>
      <c r="N75" s="8"/>
      <c r="O75" s="8"/>
      <c r="P75" s="8"/>
      <c r="Q75" s="8"/>
      <c r="R75" s="8"/>
      <c r="S75" s="8"/>
      <c r="T75" s="8"/>
      <c r="U75" s="8"/>
      <c r="V75" s="8"/>
      <c r="W75" s="8"/>
      <c r="X75" s="8"/>
    </row>
    <row r="76" spans="1:24" x14ac:dyDescent="0.35">
      <c r="A76" s="8"/>
      <c r="B76" s="8"/>
      <c r="C76" s="8"/>
      <c r="D76" s="8"/>
      <c r="E76" s="8"/>
      <c r="F76" s="8"/>
      <c r="G76" s="8"/>
      <c r="H76" s="8"/>
      <c r="I76" s="8"/>
      <c r="J76" s="8"/>
      <c r="K76" s="8"/>
      <c r="L76" s="8"/>
      <c r="M76" s="8"/>
      <c r="N76" s="8"/>
      <c r="O76" s="8"/>
      <c r="P76" s="8"/>
      <c r="Q76" s="8"/>
      <c r="R76" s="8"/>
      <c r="S76" s="8"/>
      <c r="T76" s="8"/>
      <c r="U76" s="8"/>
      <c r="V76" s="8"/>
      <c r="W76" s="8"/>
      <c r="X76" s="8"/>
    </row>
    <row r="77" spans="1:24" x14ac:dyDescent="0.35">
      <c r="A77" s="8"/>
      <c r="B77" s="8"/>
      <c r="C77" s="8"/>
      <c r="D77" s="8"/>
      <c r="E77" s="8"/>
      <c r="F77" s="8"/>
      <c r="G77" s="8"/>
      <c r="H77" s="8"/>
      <c r="I77" s="8"/>
      <c r="J77" s="8"/>
      <c r="K77" s="8"/>
      <c r="L77" s="8"/>
      <c r="M77" s="8"/>
      <c r="N77" s="8"/>
      <c r="O77" s="8"/>
      <c r="P77" s="8"/>
      <c r="Q77" s="8"/>
      <c r="R77" s="8"/>
      <c r="S77" s="8"/>
      <c r="T77" s="8"/>
      <c r="U77" s="8"/>
      <c r="V77" s="8"/>
      <c r="W77" s="8"/>
      <c r="X77" s="8"/>
    </row>
    <row r="78" spans="1:24" x14ac:dyDescent="0.35">
      <c r="A78" s="8"/>
      <c r="B78" s="8"/>
      <c r="C78" s="8"/>
      <c r="D78" s="8"/>
      <c r="E78" s="8"/>
      <c r="F78" s="8"/>
      <c r="G78" s="8"/>
      <c r="H78" s="8"/>
      <c r="I78" s="8"/>
      <c r="J78" s="8"/>
      <c r="K78" s="8"/>
      <c r="L78" s="8"/>
      <c r="M78" s="8"/>
      <c r="N78" s="8"/>
      <c r="O78" s="8"/>
      <c r="P78" s="8"/>
      <c r="Q78" s="8"/>
      <c r="R78" s="8"/>
      <c r="S78" s="8"/>
      <c r="T78" s="8"/>
      <c r="U78" s="8"/>
      <c r="V78" s="8"/>
      <c r="W78" s="8"/>
      <c r="X78" s="8"/>
    </row>
    <row r="79" spans="1:24" x14ac:dyDescent="0.35">
      <c r="A79" s="8"/>
      <c r="B79" s="8"/>
      <c r="C79" s="8"/>
      <c r="D79" s="8"/>
      <c r="E79" s="8"/>
      <c r="F79" s="8"/>
      <c r="G79" s="8"/>
      <c r="H79" s="8"/>
      <c r="I79" s="8"/>
      <c r="J79" s="8"/>
      <c r="K79" s="8"/>
      <c r="L79" s="8"/>
      <c r="M79" s="8"/>
      <c r="N79" s="8"/>
      <c r="O79" s="8"/>
      <c r="P79" s="8"/>
      <c r="Q79" s="8"/>
      <c r="R79" s="8"/>
      <c r="S79" s="8"/>
      <c r="T79" s="8"/>
      <c r="U79" s="8"/>
      <c r="V79" s="8"/>
      <c r="W79" s="8"/>
      <c r="X79" s="8"/>
    </row>
    <row r="80" spans="1:24" x14ac:dyDescent="0.35">
      <c r="A80" s="8"/>
      <c r="B80" s="8"/>
      <c r="C80" s="8"/>
      <c r="D80" s="8"/>
      <c r="E80" s="8"/>
      <c r="F80" s="8"/>
      <c r="G80" s="8"/>
      <c r="H80" s="8"/>
      <c r="I80" s="8"/>
      <c r="J80" s="8"/>
      <c r="K80" s="8"/>
      <c r="L80" s="8"/>
      <c r="M80" s="8"/>
      <c r="N80" s="8"/>
      <c r="O80" s="8"/>
      <c r="P80" s="8"/>
      <c r="Q80" s="8"/>
      <c r="R80" s="8"/>
      <c r="S80" s="8"/>
      <c r="T80" s="8"/>
      <c r="U80" s="8"/>
      <c r="V80" s="8"/>
      <c r="W80" s="8"/>
      <c r="X80" s="8"/>
    </row>
    <row r="81" spans="1:24" x14ac:dyDescent="0.35">
      <c r="A81" s="8"/>
      <c r="B81" s="8"/>
      <c r="C81" s="8"/>
      <c r="D81" s="8"/>
      <c r="E81" s="8"/>
      <c r="F81" s="8"/>
      <c r="G81" s="8"/>
      <c r="H81" s="8"/>
      <c r="I81" s="8"/>
      <c r="J81" s="8"/>
      <c r="K81" s="8"/>
      <c r="L81" s="8"/>
      <c r="M81" s="8"/>
      <c r="N81" s="8"/>
      <c r="O81" s="8"/>
      <c r="P81" s="8"/>
      <c r="Q81" s="8"/>
      <c r="R81" s="8"/>
      <c r="S81" s="8"/>
      <c r="T81" s="8"/>
      <c r="U81" s="8"/>
      <c r="V81" s="8"/>
      <c r="W81" s="8"/>
      <c r="X81" s="8"/>
    </row>
    <row r="82" spans="1:24" x14ac:dyDescent="0.35">
      <c r="A82" s="8"/>
      <c r="B82" s="8"/>
      <c r="C82" s="8"/>
      <c r="D82" s="8"/>
      <c r="E82" s="8"/>
      <c r="F82" s="8"/>
      <c r="G82" s="8"/>
      <c r="H82" s="8"/>
      <c r="I82" s="8"/>
      <c r="J82" s="8"/>
      <c r="K82" s="8"/>
      <c r="L82" s="8"/>
      <c r="M82" s="8"/>
      <c r="N82" s="8"/>
      <c r="O82" s="8"/>
      <c r="P82" s="8"/>
      <c r="Q82" s="8"/>
      <c r="R82" s="8"/>
      <c r="S82" s="8"/>
      <c r="T82" s="8"/>
      <c r="U82" s="8"/>
      <c r="V82" s="8"/>
      <c r="W82" s="8"/>
      <c r="X82" s="8"/>
    </row>
    <row r="83" spans="1:24" x14ac:dyDescent="0.35">
      <c r="A83" s="8"/>
      <c r="B83" s="8"/>
      <c r="C83" s="8"/>
      <c r="D83" s="8"/>
      <c r="E83" s="8"/>
      <c r="F83" s="8"/>
      <c r="G83" s="8"/>
      <c r="H83" s="8"/>
      <c r="I83" s="8"/>
      <c r="J83" s="8"/>
      <c r="K83" s="8"/>
      <c r="L83" s="8"/>
      <c r="M83" s="8"/>
      <c r="N83" s="8"/>
      <c r="O83" s="8"/>
      <c r="P83" s="8"/>
      <c r="Q83" s="8"/>
      <c r="R83" s="8"/>
      <c r="S83" s="8"/>
      <c r="T83" s="8"/>
      <c r="U83" s="8"/>
      <c r="V83" s="8"/>
      <c r="W83" s="8"/>
      <c r="X83" s="8"/>
    </row>
    <row r="84" spans="1:24" x14ac:dyDescent="0.35">
      <c r="A84" s="8"/>
      <c r="B84" s="8"/>
      <c r="C84" s="8"/>
      <c r="D84" s="8"/>
      <c r="E84" s="8"/>
      <c r="F84" s="8"/>
      <c r="G84" s="8"/>
      <c r="H84" s="8"/>
      <c r="I84" s="8"/>
      <c r="J84" s="8"/>
      <c r="K84" s="8"/>
      <c r="L84" s="8"/>
      <c r="M84" s="8"/>
      <c r="N84" s="8"/>
      <c r="O84" s="8"/>
      <c r="P84" s="8"/>
      <c r="Q84" s="8"/>
      <c r="R84" s="8"/>
      <c r="S84" s="8"/>
      <c r="T84" s="8"/>
      <c r="U84" s="8"/>
      <c r="V84" s="8"/>
      <c r="W84" s="8"/>
      <c r="X84" s="8"/>
    </row>
    <row r="85" spans="1:24" x14ac:dyDescent="0.35">
      <c r="A85" s="8"/>
      <c r="B85" s="8"/>
      <c r="C85" s="8"/>
      <c r="D85" s="8"/>
      <c r="E85" s="8"/>
      <c r="F85" s="8"/>
      <c r="G85" s="8"/>
      <c r="H85" s="8"/>
      <c r="I85" s="8"/>
      <c r="J85" s="8"/>
      <c r="K85" s="8"/>
      <c r="L85" s="8"/>
      <c r="M85" s="8"/>
      <c r="N85" s="8"/>
      <c r="O85" s="8"/>
      <c r="P85" s="8"/>
      <c r="Q85" s="8"/>
      <c r="R85" s="8"/>
      <c r="S85" s="8"/>
      <c r="T85" s="8"/>
      <c r="U85" s="8"/>
      <c r="V85" s="8"/>
      <c r="W85" s="8"/>
      <c r="X85" s="8"/>
    </row>
    <row r="86" spans="1:24" x14ac:dyDescent="0.35">
      <c r="A86" s="8"/>
      <c r="B86" s="8"/>
      <c r="C86" s="8"/>
      <c r="D86" s="8"/>
      <c r="E86" s="8"/>
      <c r="F86" s="8"/>
      <c r="G86" s="8"/>
      <c r="H86" s="8"/>
      <c r="I86" s="8"/>
      <c r="J86" s="8"/>
      <c r="K86" s="8"/>
      <c r="L86" s="8"/>
      <c r="M86" s="8"/>
      <c r="N86" s="8"/>
      <c r="O86" s="8"/>
      <c r="P86" s="8"/>
      <c r="Q86" s="8"/>
      <c r="R86" s="8"/>
      <c r="S86" s="8"/>
      <c r="T86" s="8"/>
      <c r="U86" s="8"/>
      <c r="V86" s="8"/>
      <c r="W86" s="8"/>
      <c r="X86" s="8"/>
    </row>
    <row r="87" spans="1:24" x14ac:dyDescent="0.35">
      <c r="A87" s="8"/>
      <c r="B87" s="8"/>
      <c r="C87" s="8"/>
      <c r="D87" s="8"/>
      <c r="E87" s="8"/>
      <c r="F87" s="8"/>
      <c r="G87" s="8"/>
      <c r="H87" s="8"/>
      <c r="I87" s="8"/>
      <c r="J87" s="8"/>
      <c r="K87" s="8"/>
      <c r="L87" s="8"/>
      <c r="M87" s="8"/>
      <c r="N87" s="8"/>
      <c r="O87" s="8"/>
      <c r="P87" s="8"/>
      <c r="Q87" s="8"/>
      <c r="R87" s="8"/>
      <c r="S87" s="8"/>
      <c r="T87" s="8"/>
      <c r="U87" s="8"/>
      <c r="V87" s="8"/>
      <c r="W87" s="8"/>
      <c r="X87" s="8"/>
    </row>
    <row r="88" spans="1:24" x14ac:dyDescent="0.35">
      <c r="A88" s="8"/>
      <c r="B88" s="8"/>
      <c r="C88" s="8"/>
      <c r="D88" s="8"/>
      <c r="E88" s="8"/>
      <c r="F88" s="8"/>
      <c r="G88" s="8"/>
      <c r="H88" s="8"/>
      <c r="I88" s="8"/>
      <c r="J88" s="8"/>
      <c r="K88" s="8"/>
      <c r="L88" s="8"/>
      <c r="M88" s="8"/>
      <c r="N88" s="8"/>
      <c r="O88" s="8"/>
      <c r="P88" s="8"/>
      <c r="Q88" s="8"/>
      <c r="R88" s="8"/>
      <c r="S88" s="8"/>
      <c r="T88" s="8"/>
      <c r="U88" s="8"/>
      <c r="V88" s="8"/>
      <c r="W88" s="8"/>
      <c r="X88" s="8"/>
    </row>
    <row r="89" spans="1:24" x14ac:dyDescent="0.35">
      <c r="A89" s="8"/>
      <c r="B89" s="8"/>
      <c r="C89" s="8"/>
      <c r="D89" s="8"/>
      <c r="E89" s="8"/>
      <c r="F89" s="8"/>
      <c r="G89" s="8"/>
      <c r="H89" s="8"/>
      <c r="I89" s="8"/>
      <c r="J89" s="8"/>
      <c r="K89" s="8"/>
      <c r="L89" s="8"/>
      <c r="M89" s="8"/>
      <c r="N89" s="8"/>
      <c r="O89" s="8"/>
      <c r="P89" s="8"/>
      <c r="Q89" s="8"/>
      <c r="R89" s="8"/>
      <c r="S89" s="8"/>
      <c r="T89" s="8"/>
      <c r="U89" s="8"/>
      <c r="V89" s="8"/>
      <c r="W89" s="8"/>
      <c r="X89" s="8"/>
    </row>
    <row r="90" spans="1:24" x14ac:dyDescent="0.35">
      <c r="A90" s="8"/>
      <c r="B90" s="8"/>
      <c r="C90" s="8"/>
      <c r="D90" s="8"/>
      <c r="E90" s="8"/>
      <c r="F90" s="8"/>
      <c r="G90" s="8"/>
      <c r="H90" s="8"/>
      <c r="I90" s="8"/>
      <c r="J90" s="8"/>
      <c r="K90" s="8"/>
      <c r="L90" s="8"/>
      <c r="M90" s="8"/>
      <c r="N90" s="8"/>
      <c r="O90" s="8"/>
      <c r="P90" s="8"/>
      <c r="Q90" s="8"/>
      <c r="R90" s="8"/>
      <c r="S90" s="8"/>
      <c r="T90" s="8"/>
      <c r="U90" s="8"/>
      <c r="V90" s="8"/>
      <c r="W90" s="8"/>
      <c r="X90" s="8"/>
    </row>
    <row r="91" spans="1:24" x14ac:dyDescent="0.35">
      <c r="A91" s="8"/>
      <c r="B91" s="8"/>
      <c r="C91" s="8"/>
      <c r="D91" s="8"/>
      <c r="E91" s="8"/>
      <c r="F91" s="8"/>
      <c r="G91" s="8"/>
      <c r="H91" s="8"/>
      <c r="I91" s="8"/>
      <c r="J91" s="8"/>
      <c r="K91" s="8"/>
      <c r="L91" s="8"/>
      <c r="M91" s="8"/>
      <c r="N91" s="8"/>
      <c r="O91" s="8"/>
      <c r="P91" s="8"/>
      <c r="Q91" s="8"/>
      <c r="R91" s="8"/>
      <c r="S91" s="8"/>
      <c r="T91" s="8"/>
      <c r="U91" s="8"/>
      <c r="V91" s="8"/>
      <c r="W91" s="8"/>
      <c r="X91" s="8"/>
    </row>
    <row r="92" spans="1:24" x14ac:dyDescent="0.35">
      <c r="A92" s="8"/>
      <c r="B92" s="8"/>
      <c r="C92" s="8"/>
      <c r="D92" s="8"/>
      <c r="E92" s="8"/>
      <c r="F92" s="8"/>
      <c r="G92" s="8"/>
      <c r="H92" s="8"/>
      <c r="I92" s="8"/>
      <c r="J92" s="8"/>
      <c r="K92" s="8"/>
      <c r="L92" s="8"/>
      <c r="M92" s="8"/>
      <c r="N92" s="8"/>
      <c r="O92" s="8"/>
      <c r="P92" s="8"/>
      <c r="Q92" s="8"/>
      <c r="R92" s="8"/>
      <c r="S92" s="8"/>
      <c r="T92" s="8"/>
      <c r="U92" s="8"/>
      <c r="V92" s="8"/>
      <c r="W92" s="8"/>
      <c r="X92" s="8"/>
    </row>
    <row r="93" spans="1:24" x14ac:dyDescent="0.35">
      <c r="A93" s="8"/>
      <c r="B93" s="8"/>
      <c r="C93" s="8"/>
      <c r="D93" s="8"/>
      <c r="E93" s="8"/>
      <c r="F93" s="8"/>
      <c r="G93" s="8"/>
      <c r="H93" s="8"/>
      <c r="I93" s="8"/>
      <c r="J93" s="8"/>
      <c r="K93" s="8"/>
      <c r="L93" s="8"/>
      <c r="M93" s="8"/>
      <c r="N93" s="8"/>
      <c r="O93" s="8"/>
      <c r="P93" s="8"/>
      <c r="Q93" s="8"/>
      <c r="R93" s="8"/>
      <c r="S93" s="8"/>
      <c r="T93" s="8"/>
      <c r="U93" s="8"/>
      <c r="V93" s="8"/>
      <c r="W93" s="8"/>
      <c r="X93" s="8"/>
    </row>
    <row r="94" spans="1:24" x14ac:dyDescent="0.35">
      <c r="A94" s="8"/>
      <c r="B94" s="8"/>
      <c r="C94" s="8"/>
      <c r="D94" s="8"/>
      <c r="E94" s="8"/>
      <c r="F94" s="8"/>
      <c r="G94" s="8"/>
      <c r="H94" s="8"/>
      <c r="I94" s="8"/>
      <c r="J94" s="8"/>
      <c r="K94" s="8"/>
      <c r="L94" s="8"/>
      <c r="M94" s="8"/>
      <c r="N94" s="8"/>
      <c r="O94" s="8"/>
      <c r="P94" s="8"/>
      <c r="Q94" s="8"/>
      <c r="R94" s="8"/>
      <c r="S94" s="8"/>
      <c r="T94" s="8"/>
      <c r="U94" s="8"/>
      <c r="V94" s="8"/>
      <c r="W94" s="8"/>
      <c r="X94" s="8"/>
    </row>
    <row r="95" spans="1:24" x14ac:dyDescent="0.35">
      <c r="A95" s="8"/>
      <c r="B95" s="8"/>
      <c r="C95" s="8"/>
      <c r="D95" s="8"/>
      <c r="E95" s="8"/>
      <c r="F95" s="8"/>
      <c r="G95" s="8"/>
      <c r="H95" s="8"/>
      <c r="I95" s="8"/>
      <c r="J95" s="8"/>
      <c r="K95" s="8"/>
      <c r="L95" s="8"/>
      <c r="M95" s="8"/>
      <c r="N95" s="8"/>
      <c r="O95" s="8"/>
      <c r="P95" s="8"/>
      <c r="Q95" s="8"/>
      <c r="R95" s="8"/>
      <c r="S95" s="8"/>
      <c r="T95" s="8"/>
      <c r="U95" s="8"/>
      <c r="V95" s="8"/>
      <c r="W95" s="8"/>
      <c r="X95" s="8"/>
    </row>
    <row r="96" spans="1:24" x14ac:dyDescent="0.35">
      <c r="A96" s="8"/>
      <c r="B96" s="8"/>
      <c r="C96" s="8"/>
      <c r="D96" s="8"/>
      <c r="E96" s="8"/>
      <c r="F96" s="8"/>
      <c r="G96" s="8"/>
      <c r="H96" s="8"/>
      <c r="I96" s="8"/>
      <c r="J96" s="8"/>
      <c r="K96" s="8"/>
      <c r="L96" s="8"/>
      <c r="M96" s="8"/>
      <c r="N96" s="8"/>
      <c r="O96" s="8"/>
      <c r="P96" s="8"/>
      <c r="Q96" s="8"/>
      <c r="R96" s="8"/>
      <c r="S96" s="8"/>
      <c r="T96" s="8"/>
      <c r="U96" s="8"/>
      <c r="V96" s="8"/>
      <c r="W96" s="8"/>
      <c r="X96" s="8"/>
    </row>
    <row r="97" spans="1:24" x14ac:dyDescent="0.35">
      <c r="A97" s="8"/>
      <c r="B97" s="8"/>
      <c r="C97" s="8"/>
      <c r="D97" s="8"/>
      <c r="E97" s="8"/>
      <c r="F97" s="8"/>
      <c r="G97" s="8"/>
      <c r="H97" s="8"/>
      <c r="I97" s="8"/>
      <c r="J97" s="8"/>
      <c r="K97" s="8"/>
      <c r="L97" s="8"/>
      <c r="M97" s="8"/>
      <c r="N97" s="8"/>
      <c r="O97" s="8"/>
      <c r="P97" s="8"/>
      <c r="Q97" s="8"/>
      <c r="R97" s="8"/>
      <c r="S97" s="8"/>
      <c r="T97" s="8"/>
      <c r="U97" s="8"/>
      <c r="V97" s="8"/>
      <c r="W97" s="8"/>
      <c r="X97" s="8"/>
    </row>
    <row r="98" spans="1:24" x14ac:dyDescent="0.35">
      <c r="A98" s="8"/>
      <c r="B98" s="8"/>
      <c r="C98" s="8"/>
      <c r="D98" s="8"/>
      <c r="E98" s="8"/>
      <c r="F98" s="8"/>
      <c r="G98" s="8"/>
      <c r="H98" s="8"/>
      <c r="I98" s="8"/>
      <c r="J98" s="8"/>
      <c r="K98" s="8"/>
      <c r="L98" s="8"/>
      <c r="M98" s="8"/>
      <c r="N98" s="8"/>
      <c r="O98" s="8"/>
      <c r="P98" s="8"/>
      <c r="Q98" s="8"/>
      <c r="R98" s="8"/>
      <c r="S98" s="8"/>
      <c r="T98" s="8"/>
      <c r="U98" s="8"/>
      <c r="V98" s="8"/>
      <c r="W98" s="8"/>
      <c r="X98" s="8"/>
    </row>
    <row r="99" spans="1:24" x14ac:dyDescent="0.35">
      <c r="A99" s="8"/>
      <c r="B99" s="8"/>
      <c r="C99" s="8"/>
      <c r="D99" s="8"/>
      <c r="E99" s="8"/>
      <c r="F99" s="8"/>
      <c r="G99" s="8"/>
      <c r="H99" s="8"/>
      <c r="I99" s="8"/>
      <c r="J99" s="8"/>
      <c r="K99" s="8"/>
      <c r="L99" s="8"/>
      <c r="M99" s="8"/>
      <c r="N99" s="8"/>
      <c r="O99" s="8"/>
      <c r="P99" s="8"/>
      <c r="Q99" s="8"/>
      <c r="R99" s="8"/>
      <c r="S99" s="8"/>
      <c r="T99" s="8"/>
      <c r="U99" s="8"/>
      <c r="V99" s="8"/>
      <c r="W99" s="8"/>
      <c r="X99" s="8"/>
    </row>
    <row r="100" spans="1:24"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row>
  </sheetData>
  <mergeCells count="1">
    <mergeCell ref="B9:C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X141"/>
  <sheetViews>
    <sheetView showGridLines="0" zoomScale="80" zoomScaleNormal="80" workbookViewId="0">
      <selection activeCell="Q2" sqref="Q2"/>
    </sheetView>
  </sheetViews>
  <sheetFormatPr defaultColWidth="9.1796875" defaultRowHeight="14.5" x14ac:dyDescent="0.35"/>
  <cols>
    <col min="1" max="8" width="11" style="107" customWidth="1"/>
    <col min="9" max="9" width="4.26953125" style="107" customWidth="1"/>
    <col min="10" max="10" width="5.453125" style="107" customWidth="1"/>
    <col min="11" max="11" width="4.26953125" style="107" customWidth="1"/>
    <col min="12" max="12" width="9.81640625" style="107" customWidth="1"/>
    <col min="13" max="13" width="25.453125" style="107" customWidth="1"/>
    <col min="14" max="15" width="14.453125" style="107" bestFit="1" customWidth="1"/>
    <col min="16" max="18" width="15" style="107" bestFit="1" customWidth="1"/>
    <col min="19" max="19" width="15.453125" style="107" bestFit="1" customWidth="1"/>
    <col min="20" max="20" width="15.453125" style="107" customWidth="1"/>
    <col min="21" max="21" width="3.26953125" style="107" customWidth="1"/>
    <col min="22" max="26" width="6.81640625" style="107" customWidth="1"/>
    <col min="27" max="32" width="15.1796875" style="107" customWidth="1"/>
    <col min="33" max="33" width="15" style="107" customWidth="1"/>
    <col min="34" max="34" width="13.453125" style="107" customWidth="1"/>
    <col min="35" max="35" width="7.1796875" style="107" hidden="1" customWidth="1"/>
    <col min="36" max="36" width="13.453125" style="107" customWidth="1"/>
    <col min="37" max="16384" width="9.1796875" style="107"/>
  </cols>
  <sheetData>
    <row r="1" spans="1:50" s="46" customFormat="1" ht="8.25" customHeight="1" thickBot="1" x14ac:dyDescent="0.4">
      <c r="A1" s="44"/>
      <c r="B1" s="44"/>
      <c r="C1" s="44"/>
      <c r="D1" s="44"/>
      <c r="E1" s="44"/>
      <c r="F1" s="44"/>
      <c r="G1" s="44"/>
      <c r="H1" s="44"/>
      <c r="I1" s="45"/>
      <c r="J1" s="45"/>
      <c r="K1" s="45"/>
      <c r="M1" s="47"/>
    </row>
    <row r="2" spans="1:50" s="46" customFormat="1" ht="21" customHeight="1" thickBot="1" x14ac:dyDescent="0.65">
      <c r="A2" s="44"/>
      <c r="B2" s="44"/>
      <c r="C2" s="44"/>
      <c r="D2" s="44"/>
      <c r="E2" s="44"/>
      <c r="F2" s="44"/>
      <c r="G2" s="44"/>
      <c r="H2" s="44"/>
      <c r="I2" s="45"/>
      <c r="J2" s="45"/>
      <c r="K2" s="45"/>
      <c r="L2" s="48" t="s">
        <v>41</v>
      </c>
      <c r="P2" s="49" t="s">
        <v>29</v>
      </c>
      <c r="Q2" s="17">
        <v>2021</v>
      </c>
    </row>
    <row r="3" spans="1:50" s="46" customFormat="1" ht="26.25" customHeight="1" thickBot="1" x14ac:dyDescent="0.35">
      <c r="A3" s="44"/>
      <c r="B3" s="44"/>
      <c r="C3" s="44"/>
      <c r="D3" s="44"/>
      <c r="E3" s="44"/>
      <c r="F3" s="44"/>
      <c r="G3" s="44"/>
      <c r="H3" s="44"/>
      <c r="I3" s="50"/>
      <c r="J3" s="50"/>
      <c r="K3" s="50"/>
      <c r="L3" s="49"/>
    </row>
    <row r="4" spans="1:50" s="46" customFormat="1" ht="19.5" customHeight="1" thickBot="1" x14ac:dyDescent="0.5">
      <c r="A4" s="44"/>
      <c r="B4" s="44"/>
      <c r="C4" s="44"/>
      <c r="D4" s="44"/>
      <c r="E4" s="44"/>
      <c r="F4" s="44"/>
      <c r="G4" s="44"/>
      <c r="H4" s="44"/>
      <c r="I4" s="50"/>
      <c r="J4" s="50"/>
      <c r="K4" s="50"/>
      <c r="L4" s="168" t="s">
        <v>39</v>
      </c>
      <c r="M4" s="169"/>
      <c r="N4" s="169"/>
      <c r="O4" s="169"/>
      <c r="P4" s="169"/>
      <c r="Q4" s="169"/>
      <c r="R4" s="169"/>
      <c r="S4" s="170"/>
      <c r="V4" s="168" t="s">
        <v>40</v>
      </c>
      <c r="W4" s="169"/>
      <c r="X4" s="169"/>
      <c r="Y4" s="169"/>
      <c r="Z4" s="169"/>
      <c r="AA4" s="169"/>
      <c r="AB4" s="169"/>
      <c r="AC4" s="169"/>
      <c r="AD4" s="169"/>
      <c r="AE4" s="169"/>
      <c r="AF4" s="170"/>
    </row>
    <row r="5" spans="1:50" s="51" customFormat="1" ht="16" thickBot="1" x14ac:dyDescent="0.4">
      <c r="A5" s="44"/>
      <c r="B5" s="44"/>
      <c r="C5" s="44"/>
      <c r="D5" s="44"/>
      <c r="E5" s="44"/>
      <c r="F5" s="44"/>
      <c r="G5" s="44"/>
      <c r="H5" s="44"/>
      <c r="I5" s="50"/>
      <c r="J5" s="50"/>
      <c r="K5" s="50"/>
      <c r="L5" s="164" t="s">
        <v>14</v>
      </c>
      <c r="M5" s="165"/>
      <c r="N5" s="165"/>
      <c r="O5" s="165"/>
      <c r="P5" s="165"/>
      <c r="Q5" s="165"/>
      <c r="R5" s="165"/>
      <c r="S5" s="166"/>
      <c r="T5" s="46"/>
      <c r="U5" s="46"/>
      <c r="V5" s="175" t="s">
        <v>15</v>
      </c>
      <c r="W5" s="176"/>
      <c r="X5" s="176"/>
      <c r="Y5" s="176"/>
      <c r="Z5" s="176"/>
      <c r="AA5" s="176"/>
      <c r="AB5" s="176"/>
      <c r="AC5" s="176"/>
      <c r="AD5" s="176"/>
      <c r="AE5" s="176"/>
      <c r="AF5" s="177"/>
      <c r="AG5" s="46"/>
      <c r="AH5" s="46"/>
      <c r="AI5" s="46"/>
      <c r="AJ5" s="46"/>
      <c r="AK5" s="46"/>
      <c r="AL5" s="46"/>
      <c r="AM5" s="46"/>
      <c r="AN5" s="46"/>
      <c r="AO5" s="46"/>
      <c r="AP5" s="46"/>
      <c r="AQ5" s="46"/>
      <c r="AR5" s="46"/>
      <c r="AS5" s="46"/>
      <c r="AT5" s="46"/>
      <c r="AU5" s="46"/>
      <c r="AV5" s="46"/>
      <c r="AW5" s="46"/>
      <c r="AX5" s="46"/>
    </row>
    <row r="6" spans="1:50" s="51" customFormat="1" ht="38.25" customHeight="1" thickBot="1" x14ac:dyDescent="0.35">
      <c r="A6" s="44"/>
      <c r="B6" s="44"/>
      <c r="C6" s="44"/>
      <c r="D6" s="44"/>
      <c r="E6" s="44"/>
      <c r="F6" s="44"/>
      <c r="G6" s="44"/>
      <c r="H6" s="44"/>
      <c r="I6" s="44"/>
      <c r="J6" s="44"/>
      <c r="K6" s="44"/>
      <c r="L6" s="171"/>
      <c r="M6" s="172"/>
      <c r="N6" s="108" t="s">
        <v>2</v>
      </c>
      <c r="O6" s="108" t="s">
        <v>3</v>
      </c>
      <c r="P6" s="108" t="s">
        <v>4</v>
      </c>
      <c r="Q6" s="108" t="s">
        <v>5</v>
      </c>
      <c r="R6" s="108" t="s">
        <v>6</v>
      </c>
      <c r="S6" s="109" t="s">
        <v>25</v>
      </c>
      <c r="T6" s="46"/>
      <c r="U6" s="46"/>
      <c r="V6" s="171"/>
      <c r="W6" s="188"/>
      <c r="X6" s="188"/>
      <c r="Y6" s="188"/>
      <c r="Z6" s="172"/>
      <c r="AA6" s="108">
        <f>$Q$2</f>
        <v>2021</v>
      </c>
      <c r="AB6" s="108">
        <f>AA6+1</f>
        <v>2022</v>
      </c>
      <c r="AC6" s="108">
        <f t="shared" ref="AC6" si="0">AB6+1</f>
        <v>2023</v>
      </c>
      <c r="AD6" s="108">
        <f t="shared" ref="AD6" si="1">AC6+1</f>
        <v>2024</v>
      </c>
      <c r="AE6" s="108">
        <f t="shared" ref="AE6" si="2">AD6+1</f>
        <v>2025</v>
      </c>
      <c r="AF6" s="109" t="str">
        <f>"Total
("&amp;AA6&amp;" - "&amp;AE6&amp;")"</f>
        <v>Total
(2021 - 2025)</v>
      </c>
      <c r="AG6" s="46"/>
      <c r="AH6" s="46"/>
      <c r="AI6" s="46"/>
      <c r="AJ6" s="46"/>
      <c r="AK6" s="46"/>
      <c r="AL6" s="46"/>
      <c r="AM6" s="46"/>
      <c r="AN6" s="46"/>
      <c r="AO6" s="46"/>
      <c r="AP6" s="46"/>
      <c r="AQ6" s="46"/>
      <c r="AR6" s="46"/>
      <c r="AS6" s="46"/>
      <c r="AT6" s="46"/>
      <c r="AU6" s="46"/>
      <c r="AV6" s="46"/>
      <c r="AW6" s="46"/>
      <c r="AX6" s="46"/>
    </row>
    <row r="7" spans="1:50" s="51" customFormat="1" ht="21" customHeight="1" x14ac:dyDescent="0.3">
      <c r="A7" s="44"/>
      <c r="B7" s="44"/>
      <c r="C7" s="44"/>
      <c r="D7" s="44"/>
      <c r="E7" s="44"/>
      <c r="F7" s="44"/>
      <c r="G7" s="44"/>
      <c r="H7" s="44"/>
      <c r="I7" s="44"/>
      <c r="J7" s="44"/>
      <c r="K7" s="44"/>
      <c r="L7" s="184" t="s">
        <v>27</v>
      </c>
      <c r="M7" s="185"/>
      <c r="N7" s="18">
        <v>500000000</v>
      </c>
      <c r="O7" s="18">
        <v>500000000</v>
      </c>
      <c r="P7" s="18">
        <v>500000000</v>
      </c>
      <c r="Q7" s="18">
        <v>500000000</v>
      </c>
      <c r="R7" s="18">
        <v>500000000</v>
      </c>
      <c r="S7" s="52">
        <f>IF(SUM(N7:R7)=0,"",SUM(N7:R7))</f>
        <v>2500000000</v>
      </c>
      <c r="T7" s="46"/>
      <c r="U7" s="46"/>
      <c r="V7" s="184" t="s">
        <v>27</v>
      </c>
      <c r="W7" s="185"/>
      <c r="X7" s="185"/>
      <c r="Y7" s="185"/>
      <c r="Z7" s="185"/>
      <c r="AA7" s="53">
        <f t="shared" ref="AA7:AF7" si="3">N7</f>
        <v>500000000</v>
      </c>
      <c r="AB7" s="53">
        <f t="shared" si="3"/>
        <v>500000000</v>
      </c>
      <c r="AC7" s="53">
        <f t="shared" si="3"/>
        <v>500000000</v>
      </c>
      <c r="AD7" s="53">
        <f t="shared" si="3"/>
        <v>500000000</v>
      </c>
      <c r="AE7" s="53">
        <f t="shared" si="3"/>
        <v>500000000</v>
      </c>
      <c r="AF7" s="52">
        <f t="shared" si="3"/>
        <v>2500000000</v>
      </c>
      <c r="AG7" s="46"/>
      <c r="AH7" s="46"/>
      <c r="AI7" s="46"/>
      <c r="AJ7" s="46"/>
      <c r="AK7" s="46"/>
      <c r="AL7" s="46"/>
      <c r="AM7" s="46"/>
      <c r="AN7" s="46"/>
      <c r="AO7" s="46"/>
      <c r="AP7" s="46"/>
      <c r="AQ7" s="46"/>
      <c r="AR7" s="46"/>
      <c r="AS7" s="46"/>
      <c r="AT7" s="46"/>
      <c r="AU7" s="46"/>
      <c r="AV7" s="46"/>
      <c r="AW7" s="46"/>
      <c r="AX7" s="46"/>
    </row>
    <row r="8" spans="1:50" s="51" customFormat="1" ht="21" customHeight="1" thickBot="1" x14ac:dyDescent="0.35">
      <c r="A8" s="44"/>
      <c r="B8" s="44"/>
      <c r="C8" s="44"/>
      <c r="D8" s="44"/>
      <c r="E8" s="44"/>
      <c r="F8" s="44"/>
      <c r="G8" s="44"/>
      <c r="H8" s="44"/>
      <c r="I8" s="44"/>
      <c r="J8" s="44"/>
      <c r="K8" s="44"/>
      <c r="L8" s="138" t="s">
        <v>38</v>
      </c>
      <c r="M8" s="139"/>
      <c r="N8" s="19">
        <v>510000000</v>
      </c>
      <c r="O8" s="19">
        <v>510000000</v>
      </c>
      <c r="P8" s="19">
        <v>510000000</v>
      </c>
      <c r="Q8" s="19">
        <v>520000000</v>
      </c>
      <c r="R8" s="19">
        <v>520000000</v>
      </c>
      <c r="S8" s="54">
        <f>IF(SUM(N8:R8)=0,"",SUM(N8:R8))</f>
        <v>2570000000</v>
      </c>
      <c r="T8" s="46"/>
      <c r="U8" s="46"/>
      <c r="V8" s="138" t="s">
        <v>38</v>
      </c>
      <c r="W8" s="139"/>
      <c r="X8" s="139"/>
      <c r="Y8" s="139"/>
      <c r="Z8" s="139"/>
      <c r="AA8" s="55">
        <f t="shared" ref="AA8" si="4">N8</f>
        <v>510000000</v>
      </c>
      <c r="AB8" s="55">
        <f t="shared" ref="AB8" si="5">O8</f>
        <v>510000000</v>
      </c>
      <c r="AC8" s="55">
        <f t="shared" ref="AC8" si="6">P8</f>
        <v>510000000</v>
      </c>
      <c r="AD8" s="55">
        <f t="shared" ref="AD8" si="7">Q8</f>
        <v>520000000</v>
      </c>
      <c r="AE8" s="55">
        <f t="shared" ref="AE8" si="8">R8</f>
        <v>520000000</v>
      </c>
      <c r="AF8" s="54">
        <f t="shared" ref="AF8" si="9">S8</f>
        <v>2570000000</v>
      </c>
      <c r="AG8" s="46"/>
      <c r="AH8" s="46"/>
      <c r="AI8" s="46"/>
      <c r="AJ8" s="46"/>
      <c r="AK8" s="46"/>
      <c r="AL8" s="46"/>
      <c r="AM8" s="46"/>
      <c r="AN8" s="46"/>
      <c r="AO8" s="46"/>
      <c r="AP8" s="46"/>
      <c r="AQ8" s="46"/>
      <c r="AR8" s="46"/>
      <c r="AS8" s="46"/>
      <c r="AT8" s="46"/>
      <c r="AU8" s="46"/>
      <c r="AV8" s="46"/>
      <c r="AW8" s="46"/>
      <c r="AX8" s="46"/>
    </row>
    <row r="9" spans="1:50" s="51" customFormat="1" ht="26.25" customHeight="1" thickTop="1" x14ac:dyDescent="0.3">
      <c r="A9" s="44"/>
      <c r="B9" s="44"/>
      <c r="C9" s="44"/>
      <c r="D9" s="44"/>
      <c r="E9" s="44"/>
      <c r="F9" s="44"/>
      <c r="G9" s="44"/>
      <c r="H9" s="44"/>
      <c r="I9" s="44"/>
      <c r="J9" s="44"/>
      <c r="K9" s="44"/>
      <c r="L9" s="140" t="s">
        <v>50</v>
      </c>
      <c r="M9" s="141"/>
      <c r="N9" s="53">
        <f>IFERROR(N7-N8,"")</f>
        <v>-10000000</v>
      </c>
      <c r="O9" s="53">
        <f t="shared" ref="O9:R9" si="10">IFERROR(O7-O8,"")</f>
        <v>-10000000</v>
      </c>
      <c r="P9" s="53">
        <f t="shared" si="10"/>
        <v>-10000000</v>
      </c>
      <c r="Q9" s="53">
        <f t="shared" si="10"/>
        <v>-20000000</v>
      </c>
      <c r="R9" s="53">
        <f t="shared" si="10"/>
        <v>-20000000</v>
      </c>
      <c r="S9" s="52">
        <f>SUM(N9:R9)</f>
        <v>-70000000</v>
      </c>
      <c r="T9" s="46"/>
      <c r="U9" s="46"/>
      <c r="V9" s="186" t="s">
        <v>50</v>
      </c>
      <c r="W9" s="187"/>
      <c r="X9" s="187"/>
      <c r="Y9" s="187"/>
      <c r="Z9" s="187"/>
      <c r="AA9" s="53">
        <f>IFERROR(AA7-AA8,"")</f>
        <v>-10000000</v>
      </c>
      <c r="AB9" s="53">
        <f t="shared" ref="AB9:AE9" si="11">IFERROR(AB7-AB8,"")</f>
        <v>-10000000</v>
      </c>
      <c r="AC9" s="53">
        <f t="shared" si="11"/>
        <v>-10000000</v>
      </c>
      <c r="AD9" s="53">
        <f t="shared" si="11"/>
        <v>-20000000</v>
      </c>
      <c r="AE9" s="53">
        <f t="shared" si="11"/>
        <v>-20000000</v>
      </c>
      <c r="AF9" s="52">
        <f>SUM(AA9:AE9)</f>
        <v>-70000000</v>
      </c>
      <c r="AG9" s="46"/>
      <c r="AH9" s="46"/>
      <c r="AI9" s="46"/>
      <c r="AJ9" s="46"/>
      <c r="AK9" s="46"/>
      <c r="AL9" s="46"/>
      <c r="AM9" s="46"/>
      <c r="AN9" s="46"/>
      <c r="AO9" s="46"/>
      <c r="AP9" s="46"/>
      <c r="AQ9" s="46"/>
      <c r="AR9" s="46"/>
      <c r="AS9" s="46"/>
      <c r="AT9" s="46"/>
      <c r="AU9" s="46"/>
      <c r="AV9" s="46"/>
      <c r="AW9" s="46"/>
      <c r="AX9" s="46"/>
    </row>
    <row r="10" spans="1:50" s="51" customFormat="1" ht="26.25" customHeight="1" x14ac:dyDescent="0.3">
      <c r="A10" s="44"/>
      <c r="B10" s="44"/>
      <c r="C10" s="44"/>
      <c r="D10" s="44"/>
      <c r="E10" s="44"/>
      <c r="F10" s="44"/>
      <c r="G10" s="44"/>
      <c r="H10" s="44"/>
      <c r="I10" s="44"/>
      <c r="J10" s="44"/>
      <c r="K10" s="44"/>
      <c r="L10" s="142" t="s">
        <v>10</v>
      </c>
      <c r="M10" s="143"/>
      <c r="N10" s="56">
        <f>SUM(N$24:N$43)</f>
        <v>8000000</v>
      </c>
      <c r="O10" s="57">
        <f t="shared" ref="O10:R10" si="12">SUM(O$24:O$43)</f>
        <v>13000000</v>
      </c>
      <c r="P10" s="57">
        <f t="shared" si="12"/>
        <v>17000000</v>
      </c>
      <c r="Q10" s="57">
        <f t="shared" si="12"/>
        <v>17000000</v>
      </c>
      <c r="R10" s="57">
        <f t="shared" si="12"/>
        <v>17000000</v>
      </c>
      <c r="S10" s="58">
        <f>SUM(N10:R10)</f>
        <v>72000000</v>
      </c>
      <c r="T10" s="59"/>
      <c r="U10" s="59"/>
      <c r="V10" s="142" t="s">
        <v>10</v>
      </c>
      <c r="W10" s="143"/>
      <c r="X10" s="143"/>
      <c r="Y10" s="143"/>
      <c r="Z10" s="143"/>
      <c r="AA10" s="57">
        <f>SUMIFS(AA$24:AA$43,$AH$24:$AH$43,"Yes")</f>
        <v>8000000</v>
      </c>
      <c r="AB10" s="57">
        <f>SUMIFS(AB$24:AB$43, $AH$24:$AH$43, "Yes")</f>
        <v>13000000</v>
      </c>
      <c r="AC10" s="57">
        <f>SUMIFS(AC$24:AC$43, $AH$24:$AH$43, "Yes")</f>
        <v>17000000</v>
      </c>
      <c r="AD10" s="57">
        <f>SUMIFS(AD$24:AD$43, $AH$24:$AH$43, "Yes")</f>
        <v>17000000</v>
      </c>
      <c r="AE10" s="57">
        <f>SUMIFS(AE$24:AE$43, $AH$24:$AH$43, "Yes")</f>
        <v>17000000</v>
      </c>
      <c r="AF10" s="58">
        <f>SUM(AA10:AE10)</f>
        <v>72000000</v>
      </c>
      <c r="AG10" s="46"/>
      <c r="AH10" s="46"/>
      <c r="AI10" s="46"/>
      <c r="AJ10" s="46"/>
      <c r="AK10" s="46"/>
      <c r="AL10" s="46"/>
      <c r="AM10" s="46"/>
      <c r="AN10" s="46"/>
      <c r="AO10" s="46"/>
      <c r="AP10" s="46"/>
      <c r="AQ10" s="46"/>
      <c r="AR10" s="46"/>
      <c r="AS10" s="46"/>
      <c r="AT10" s="46"/>
      <c r="AU10" s="46"/>
      <c r="AV10" s="46"/>
      <c r="AW10" s="46"/>
      <c r="AX10" s="46"/>
    </row>
    <row r="11" spans="1:50" s="51" customFormat="1" ht="26.25" customHeight="1" thickBot="1" x14ac:dyDescent="0.35">
      <c r="A11" s="44"/>
      <c r="B11" s="44"/>
      <c r="C11" s="44"/>
      <c r="D11" s="44"/>
      <c r="E11" s="44"/>
      <c r="F11" s="44"/>
      <c r="G11" s="44"/>
      <c r="H11" s="44"/>
      <c r="I11" s="44"/>
      <c r="J11" s="44"/>
      <c r="K11" s="44"/>
      <c r="L11" s="144" t="s">
        <v>65</v>
      </c>
      <c r="M11" s="145"/>
      <c r="N11" s="60">
        <f>SUM(N$50:N$69)</f>
        <v>20000000</v>
      </c>
      <c r="O11" s="60">
        <f t="shared" ref="O11:R11" si="13">SUM(O$50:O$69)</f>
        <v>23000000</v>
      </c>
      <c r="P11" s="60">
        <f t="shared" si="13"/>
        <v>38000000</v>
      </c>
      <c r="Q11" s="60">
        <f t="shared" si="13"/>
        <v>38000000</v>
      </c>
      <c r="R11" s="60">
        <f t="shared" si="13"/>
        <v>38000000</v>
      </c>
      <c r="S11" s="61">
        <f>SUM(N11:R11)</f>
        <v>157000000</v>
      </c>
      <c r="T11" s="59"/>
      <c r="U11" s="59"/>
      <c r="V11" s="144" t="s">
        <v>11</v>
      </c>
      <c r="W11" s="145"/>
      <c r="X11" s="145"/>
      <c r="Y11" s="145"/>
      <c r="Z11" s="145"/>
      <c r="AA11" s="62">
        <f>SUMIFS(AA$50:AA$69, $AH$50:$AH$69, "Yes")</f>
        <v>15000000</v>
      </c>
      <c r="AB11" s="62">
        <f t="shared" ref="AB11:AE11" si="14">SUMIFS(AB$50:AB$69, $AH$50:$AH$69, "Yes")</f>
        <v>18000000</v>
      </c>
      <c r="AC11" s="62">
        <f t="shared" si="14"/>
        <v>30500000</v>
      </c>
      <c r="AD11" s="62">
        <f t="shared" si="14"/>
        <v>30500000</v>
      </c>
      <c r="AE11" s="62">
        <f t="shared" si="14"/>
        <v>38000000</v>
      </c>
      <c r="AF11" s="61">
        <f>SUM(AA11:AE11)</f>
        <v>132000000</v>
      </c>
      <c r="AG11" s="46"/>
      <c r="AH11" s="46"/>
      <c r="AI11" s="46"/>
      <c r="AJ11" s="46"/>
      <c r="AK11" s="46"/>
      <c r="AL11" s="46"/>
      <c r="AM11" s="46"/>
      <c r="AN11" s="46"/>
      <c r="AO11" s="46"/>
      <c r="AP11" s="46"/>
      <c r="AQ11" s="46"/>
      <c r="AR11" s="46"/>
      <c r="AS11" s="46"/>
      <c r="AT11" s="46"/>
      <c r="AU11" s="46"/>
      <c r="AV11" s="46"/>
      <c r="AW11" s="46"/>
      <c r="AX11" s="46"/>
    </row>
    <row r="12" spans="1:50" s="51" customFormat="1" ht="26.25" customHeight="1" x14ac:dyDescent="0.3">
      <c r="A12" s="44"/>
      <c r="B12" s="44"/>
      <c r="C12" s="44"/>
      <c r="D12" s="44"/>
      <c r="E12" s="44"/>
      <c r="F12" s="44"/>
      <c r="G12" s="44"/>
      <c r="H12" s="44"/>
      <c r="I12" s="44"/>
      <c r="J12" s="44"/>
      <c r="K12" s="44"/>
      <c r="L12" s="132" t="s">
        <v>27</v>
      </c>
      <c r="M12" s="134"/>
      <c r="N12" s="63">
        <f>N7</f>
        <v>500000000</v>
      </c>
      <c r="O12" s="63">
        <f t="shared" ref="O12:R12" si="15">O7</f>
        <v>500000000</v>
      </c>
      <c r="P12" s="63">
        <f t="shared" si="15"/>
        <v>500000000</v>
      </c>
      <c r="Q12" s="63">
        <f t="shared" si="15"/>
        <v>500000000</v>
      </c>
      <c r="R12" s="63">
        <f t="shared" si="15"/>
        <v>500000000</v>
      </c>
      <c r="S12" s="64">
        <f>IF(SUM(N12:R12)=0,"",SUM(N12:R12))</f>
        <v>2500000000</v>
      </c>
      <c r="T12" s="46"/>
      <c r="U12" s="46"/>
      <c r="V12" s="132" t="s">
        <v>27</v>
      </c>
      <c r="W12" s="133"/>
      <c r="X12" s="133"/>
      <c r="Y12" s="133"/>
      <c r="Z12" s="134"/>
      <c r="AA12" s="65">
        <f t="shared" ref="AA12:AE12" si="16">AA7</f>
        <v>500000000</v>
      </c>
      <c r="AB12" s="65">
        <f t="shared" si="16"/>
        <v>500000000</v>
      </c>
      <c r="AC12" s="65">
        <f t="shared" si="16"/>
        <v>500000000</v>
      </c>
      <c r="AD12" s="65">
        <f t="shared" si="16"/>
        <v>500000000</v>
      </c>
      <c r="AE12" s="65">
        <f t="shared" si="16"/>
        <v>500000000</v>
      </c>
      <c r="AF12" s="64">
        <f t="shared" ref="AF12:AF13" si="17">S12</f>
        <v>2500000000</v>
      </c>
      <c r="AG12" s="46"/>
      <c r="AH12" s="46"/>
      <c r="AI12" s="46"/>
      <c r="AJ12" s="46"/>
      <c r="AK12" s="46"/>
      <c r="AL12" s="46"/>
      <c r="AM12" s="46"/>
      <c r="AN12" s="46"/>
      <c r="AO12" s="46"/>
      <c r="AP12" s="46"/>
      <c r="AQ12" s="46"/>
      <c r="AR12" s="46"/>
      <c r="AS12" s="46"/>
      <c r="AT12" s="46"/>
      <c r="AU12" s="46"/>
      <c r="AV12" s="46"/>
      <c r="AW12" s="46"/>
      <c r="AX12" s="46"/>
    </row>
    <row r="13" spans="1:50" s="51" customFormat="1" ht="26.25" customHeight="1" thickBot="1" x14ac:dyDescent="0.35">
      <c r="A13" s="44"/>
      <c r="B13" s="44"/>
      <c r="C13" s="44"/>
      <c r="D13" s="44"/>
      <c r="E13" s="44"/>
      <c r="F13" s="44"/>
      <c r="G13" s="44"/>
      <c r="H13" s="44"/>
      <c r="I13" s="44"/>
      <c r="J13" s="44"/>
      <c r="K13" s="44"/>
      <c r="L13" s="135" t="s">
        <v>64</v>
      </c>
      <c r="M13" s="137"/>
      <c r="N13" s="66">
        <f>(N8+N10)-N11</f>
        <v>498000000</v>
      </c>
      <c r="O13" s="55">
        <f>(O8+O10)-O11</f>
        <v>500000000</v>
      </c>
      <c r="P13" s="55">
        <f t="shared" ref="P13:R13" si="18">(P8+P10)-P11</f>
        <v>489000000</v>
      </c>
      <c r="Q13" s="55">
        <f t="shared" si="18"/>
        <v>499000000</v>
      </c>
      <c r="R13" s="55">
        <f t="shared" si="18"/>
        <v>499000000</v>
      </c>
      <c r="S13" s="54">
        <f>IF(SUM(N13:R13)=0,"",SUM(N13:R13))</f>
        <v>2485000000</v>
      </c>
      <c r="T13" s="46"/>
      <c r="U13" s="46"/>
      <c r="V13" s="135" t="s">
        <v>64</v>
      </c>
      <c r="W13" s="136"/>
      <c r="X13" s="136"/>
      <c r="Y13" s="136"/>
      <c r="Z13" s="137"/>
      <c r="AA13" s="55">
        <f>(AA8+AA10)-AA11</f>
        <v>503000000</v>
      </c>
      <c r="AB13" s="55">
        <f>(AB8+AB10)-AB11</f>
        <v>505000000</v>
      </c>
      <c r="AC13" s="55">
        <f t="shared" ref="AC13:AE13" si="19">(AC8+AC10)-AC11</f>
        <v>496500000</v>
      </c>
      <c r="AD13" s="55">
        <f t="shared" si="19"/>
        <v>506500000</v>
      </c>
      <c r="AE13" s="55">
        <f t="shared" si="19"/>
        <v>499000000</v>
      </c>
      <c r="AF13" s="54">
        <f t="shared" si="17"/>
        <v>2485000000</v>
      </c>
      <c r="AG13" s="46"/>
      <c r="AH13" s="46"/>
      <c r="AI13" s="46"/>
      <c r="AJ13" s="46"/>
      <c r="AK13" s="46"/>
      <c r="AL13" s="46"/>
      <c r="AM13" s="46"/>
      <c r="AN13" s="46"/>
      <c r="AO13" s="46"/>
      <c r="AP13" s="46"/>
      <c r="AQ13" s="46"/>
      <c r="AR13" s="46"/>
      <c r="AS13" s="46"/>
      <c r="AT13" s="46"/>
      <c r="AU13" s="46"/>
      <c r="AV13" s="46"/>
      <c r="AW13" s="46"/>
      <c r="AX13" s="46"/>
    </row>
    <row r="14" spans="1:50" s="51" customFormat="1" ht="28.5" customHeight="1" thickTop="1" thickBot="1" x14ac:dyDescent="0.35">
      <c r="A14" s="44"/>
      <c r="B14" s="44"/>
      <c r="C14" s="44"/>
      <c r="D14" s="44"/>
      <c r="E14" s="44"/>
      <c r="F14" s="44"/>
      <c r="G14" s="44"/>
      <c r="H14" s="44"/>
      <c r="I14" s="44"/>
      <c r="J14" s="44"/>
      <c r="K14" s="44"/>
      <c r="L14" s="180" t="s">
        <v>51</v>
      </c>
      <c r="M14" s="181"/>
      <c r="N14" s="67">
        <f>N12-N13</f>
        <v>2000000</v>
      </c>
      <c r="O14" s="67">
        <f t="shared" ref="O14:R14" si="20">O12-O13</f>
        <v>0</v>
      </c>
      <c r="P14" s="67">
        <f t="shared" si="20"/>
        <v>11000000</v>
      </c>
      <c r="Q14" s="67">
        <f t="shared" si="20"/>
        <v>1000000</v>
      </c>
      <c r="R14" s="67">
        <f t="shared" si="20"/>
        <v>1000000</v>
      </c>
      <c r="S14" s="68">
        <f>SUM(N14:R14)</f>
        <v>15000000</v>
      </c>
      <c r="T14" s="46"/>
      <c r="U14" s="46"/>
      <c r="V14" s="180" t="s">
        <v>51</v>
      </c>
      <c r="W14" s="181"/>
      <c r="X14" s="181"/>
      <c r="Y14" s="181"/>
      <c r="Z14" s="181"/>
      <c r="AA14" s="67">
        <f t="shared" ref="AA14:AE14" si="21">AA12-AA13</f>
        <v>-3000000</v>
      </c>
      <c r="AB14" s="67">
        <f t="shared" si="21"/>
        <v>-5000000</v>
      </c>
      <c r="AC14" s="67">
        <f t="shared" si="21"/>
        <v>3500000</v>
      </c>
      <c r="AD14" s="67">
        <f t="shared" si="21"/>
        <v>-6500000</v>
      </c>
      <c r="AE14" s="67">
        <f t="shared" si="21"/>
        <v>1000000</v>
      </c>
      <c r="AF14" s="68">
        <f>SUM(AA14:AE14)</f>
        <v>-10000000</v>
      </c>
      <c r="AG14" s="46"/>
      <c r="AH14" s="46"/>
      <c r="AI14" s="46"/>
      <c r="AJ14" s="46"/>
      <c r="AK14" s="46"/>
      <c r="AL14" s="46"/>
      <c r="AM14" s="46"/>
      <c r="AN14" s="46"/>
      <c r="AO14" s="46"/>
      <c r="AP14" s="46"/>
      <c r="AQ14" s="46"/>
      <c r="AR14" s="46"/>
      <c r="AS14" s="46"/>
      <c r="AT14" s="46"/>
      <c r="AU14" s="46"/>
      <c r="AV14" s="46"/>
      <c r="AW14" s="46"/>
      <c r="AX14" s="46"/>
    </row>
    <row r="15" spans="1:50" s="51" customFormat="1" ht="12" customHeight="1" thickBot="1" x14ac:dyDescent="0.35">
      <c r="A15" s="44"/>
      <c r="B15" s="44"/>
      <c r="C15" s="44"/>
      <c r="D15" s="44"/>
      <c r="E15" s="44"/>
      <c r="F15" s="44"/>
      <c r="G15" s="44"/>
      <c r="H15" s="44"/>
      <c r="I15" s="44"/>
      <c r="J15" s="44"/>
      <c r="K15" s="44"/>
      <c r="L15" s="69"/>
      <c r="M15" s="69"/>
      <c r="N15" s="70"/>
      <c r="O15" s="70"/>
      <c r="P15" s="70"/>
      <c r="Q15" s="70"/>
      <c r="R15" s="70"/>
      <c r="S15" s="71"/>
      <c r="T15" s="46"/>
      <c r="U15" s="46"/>
      <c r="V15" s="69"/>
      <c r="W15" s="69"/>
      <c r="X15" s="59"/>
      <c r="Y15" s="59"/>
      <c r="Z15" s="59"/>
      <c r="AA15" s="70"/>
      <c r="AB15" s="70"/>
      <c r="AC15" s="70"/>
      <c r="AD15" s="70"/>
      <c r="AE15" s="70"/>
      <c r="AF15" s="71"/>
      <c r="AG15" s="46"/>
      <c r="AH15" s="46"/>
      <c r="AI15" s="46"/>
      <c r="AJ15" s="46"/>
      <c r="AK15" s="46"/>
      <c r="AL15" s="46"/>
      <c r="AM15" s="46"/>
      <c r="AN15" s="46"/>
      <c r="AO15" s="46"/>
      <c r="AP15" s="46"/>
      <c r="AQ15" s="46"/>
      <c r="AR15" s="46"/>
      <c r="AS15" s="46"/>
      <c r="AT15" s="46"/>
      <c r="AU15" s="46"/>
      <c r="AV15" s="46"/>
      <c r="AW15" s="46"/>
      <c r="AX15" s="46"/>
    </row>
    <row r="16" spans="1:50" s="51" customFormat="1" ht="13" x14ac:dyDescent="0.3">
      <c r="A16" s="44"/>
      <c r="B16" s="44"/>
      <c r="C16" s="44"/>
      <c r="D16" s="44"/>
      <c r="E16" s="44"/>
      <c r="F16" s="44"/>
      <c r="G16" s="44"/>
      <c r="H16" s="44"/>
      <c r="I16" s="44"/>
      <c r="J16" s="44"/>
      <c r="K16" s="44"/>
      <c r="L16" s="173" t="s">
        <v>13</v>
      </c>
      <c r="M16" s="174"/>
      <c r="N16" s="72">
        <f>SUM(N10:N11)</f>
        <v>28000000</v>
      </c>
      <c r="O16" s="72">
        <f t="shared" ref="O16:R16" si="22">SUM(O10:O11)</f>
        <v>36000000</v>
      </c>
      <c r="P16" s="72">
        <f t="shared" si="22"/>
        <v>55000000</v>
      </c>
      <c r="Q16" s="72">
        <f t="shared" si="22"/>
        <v>55000000</v>
      </c>
      <c r="R16" s="72">
        <f t="shared" si="22"/>
        <v>55000000</v>
      </c>
      <c r="S16" s="73">
        <f>SUM(N16:R16)</f>
        <v>229000000</v>
      </c>
      <c r="T16" s="46"/>
      <c r="U16" s="46"/>
      <c r="V16" s="173" t="s">
        <v>13</v>
      </c>
      <c r="W16" s="174"/>
      <c r="X16" s="174"/>
      <c r="Y16" s="174"/>
      <c r="Z16" s="174"/>
      <c r="AA16" s="72">
        <f>SUM(AA10:AA11)</f>
        <v>23000000</v>
      </c>
      <c r="AB16" s="72">
        <f t="shared" ref="AB16:AE16" si="23">SUM(AB10:AB11)</f>
        <v>31000000</v>
      </c>
      <c r="AC16" s="72">
        <f t="shared" si="23"/>
        <v>47500000</v>
      </c>
      <c r="AD16" s="72">
        <f t="shared" si="23"/>
        <v>47500000</v>
      </c>
      <c r="AE16" s="72">
        <f t="shared" si="23"/>
        <v>55000000</v>
      </c>
      <c r="AF16" s="73">
        <f>SUM(AA16:AE16)</f>
        <v>204000000</v>
      </c>
      <c r="AG16" s="46"/>
      <c r="AH16" s="46"/>
      <c r="AI16" s="46"/>
      <c r="AJ16" s="46"/>
      <c r="AK16" s="46"/>
      <c r="AL16" s="46"/>
      <c r="AM16" s="46"/>
      <c r="AN16" s="46"/>
      <c r="AO16" s="46"/>
      <c r="AP16" s="46"/>
      <c r="AQ16" s="46"/>
      <c r="AR16" s="46"/>
      <c r="AS16" s="46"/>
      <c r="AT16" s="46"/>
      <c r="AU16" s="46"/>
      <c r="AV16" s="46"/>
      <c r="AW16" s="46"/>
      <c r="AX16" s="46"/>
    </row>
    <row r="17" spans="1:50" s="51" customFormat="1" ht="13.5" thickBot="1" x14ac:dyDescent="0.35">
      <c r="A17" s="44"/>
      <c r="B17" s="44"/>
      <c r="C17" s="44"/>
      <c r="D17" s="44"/>
      <c r="E17" s="44"/>
      <c r="F17" s="44"/>
      <c r="G17" s="44"/>
      <c r="H17" s="44"/>
      <c r="I17" s="44"/>
      <c r="J17" s="44"/>
      <c r="K17" s="44"/>
      <c r="L17" s="182" t="s">
        <v>26</v>
      </c>
      <c r="M17" s="183"/>
      <c r="N17" s="74">
        <f>IFERROR(N16/N7,"")</f>
        <v>5.6000000000000001E-2</v>
      </c>
      <c r="O17" s="74">
        <f t="shared" ref="O17:S17" si="24">IFERROR(O16/O7,"")</f>
        <v>7.1999999999999995E-2</v>
      </c>
      <c r="P17" s="74">
        <f t="shared" si="24"/>
        <v>0.11</v>
      </c>
      <c r="Q17" s="74">
        <f t="shared" si="24"/>
        <v>0.11</v>
      </c>
      <c r="R17" s="74">
        <f t="shared" si="24"/>
        <v>0.11</v>
      </c>
      <c r="S17" s="75">
        <f t="shared" si="24"/>
        <v>9.1600000000000001E-2</v>
      </c>
      <c r="T17" s="46"/>
      <c r="U17" s="46"/>
      <c r="V17" s="182" t="s">
        <v>26</v>
      </c>
      <c r="W17" s="183"/>
      <c r="X17" s="183"/>
      <c r="Y17" s="183"/>
      <c r="Z17" s="183"/>
      <c r="AA17" s="74">
        <f>IFERROR(AA16/AA7,"")</f>
        <v>4.5999999999999999E-2</v>
      </c>
      <c r="AB17" s="74">
        <f t="shared" ref="AB17" si="25">IFERROR(AB16/AB7,"")</f>
        <v>6.2E-2</v>
      </c>
      <c r="AC17" s="74">
        <f t="shared" ref="AC17" si="26">IFERROR(AC16/AC7,"")</f>
        <v>9.5000000000000001E-2</v>
      </c>
      <c r="AD17" s="74">
        <f t="shared" ref="AD17" si="27">IFERROR(AD16/AD7,"")</f>
        <v>9.5000000000000001E-2</v>
      </c>
      <c r="AE17" s="74">
        <f t="shared" ref="AE17" si="28">IFERROR(AE16/AE7,"")</f>
        <v>0.11</v>
      </c>
      <c r="AF17" s="75">
        <f t="shared" ref="AF17" si="29">IFERROR(AF16/AF7,"")</f>
        <v>8.1600000000000006E-2</v>
      </c>
      <c r="AG17" s="46"/>
      <c r="AH17" s="46"/>
      <c r="AI17" s="46"/>
      <c r="AJ17" s="46"/>
      <c r="AK17" s="46"/>
      <c r="AL17" s="46"/>
      <c r="AM17" s="46"/>
      <c r="AN17" s="46"/>
      <c r="AO17" s="46"/>
      <c r="AP17" s="46"/>
      <c r="AQ17" s="46"/>
      <c r="AR17" s="46"/>
      <c r="AS17" s="46"/>
      <c r="AT17" s="46"/>
      <c r="AU17" s="46"/>
      <c r="AV17" s="46"/>
      <c r="AW17" s="46"/>
      <c r="AX17" s="46"/>
    </row>
    <row r="18" spans="1:50" s="51" customFormat="1" ht="24" customHeight="1" thickBot="1" x14ac:dyDescent="0.35">
      <c r="A18" s="44"/>
      <c r="B18" s="44"/>
      <c r="C18" s="44"/>
      <c r="D18" s="44"/>
      <c r="E18" s="44"/>
      <c r="F18" s="44"/>
      <c r="G18" s="44"/>
      <c r="H18" s="44"/>
      <c r="I18" s="44"/>
      <c r="J18" s="44"/>
      <c r="K18" s="44"/>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row>
    <row r="19" spans="1:50" s="51" customFormat="1" ht="17.25" hidden="1" customHeight="1" thickBot="1" x14ac:dyDescent="0.35">
      <c r="A19" s="44"/>
      <c r="B19" s="44"/>
      <c r="C19" s="44"/>
      <c r="D19" s="44"/>
      <c r="E19" s="44"/>
      <c r="F19" s="44"/>
      <c r="G19" s="44"/>
      <c r="H19" s="44"/>
      <c r="I19" s="44"/>
      <c r="J19" s="44"/>
      <c r="K19" s="44"/>
      <c r="L19" s="46"/>
      <c r="M19" s="46"/>
      <c r="N19" s="46"/>
      <c r="O19" s="46"/>
      <c r="P19" s="46"/>
      <c r="Q19" s="46"/>
      <c r="R19" s="46"/>
      <c r="S19" s="46"/>
      <c r="T19" s="46"/>
      <c r="U19" s="46"/>
      <c r="V19" s="46"/>
      <c r="W19" s="46"/>
      <c r="X19" s="46"/>
      <c r="Y19" s="46"/>
      <c r="Z19" s="46"/>
      <c r="AA19" s="46">
        <v>2</v>
      </c>
      <c r="AB19" s="46">
        <v>3</v>
      </c>
      <c r="AC19" s="46">
        <v>4</v>
      </c>
      <c r="AD19" s="46">
        <v>5</v>
      </c>
      <c r="AE19" s="46">
        <v>6</v>
      </c>
      <c r="AF19" s="46"/>
      <c r="AG19" s="46"/>
      <c r="AH19" s="76" t="s">
        <v>35</v>
      </c>
      <c r="AI19" s="46"/>
      <c r="AJ19" s="46"/>
      <c r="AK19" s="46"/>
      <c r="AL19" s="46"/>
      <c r="AM19" s="46"/>
      <c r="AN19" s="46"/>
      <c r="AO19" s="46"/>
      <c r="AP19" s="46"/>
      <c r="AQ19" s="46"/>
      <c r="AR19" s="46"/>
      <c r="AS19" s="46"/>
      <c r="AT19" s="46"/>
      <c r="AU19" s="46"/>
      <c r="AV19" s="46"/>
      <c r="AW19" s="46"/>
      <c r="AX19" s="46"/>
    </row>
    <row r="20" spans="1:50" s="51" customFormat="1" ht="26.25" customHeight="1" thickBot="1" x14ac:dyDescent="0.35">
      <c r="A20" s="44"/>
      <c r="B20" s="44"/>
      <c r="C20" s="44"/>
      <c r="D20" s="44"/>
      <c r="E20" s="44"/>
      <c r="F20" s="44"/>
      <c r="G20" s="44"/>
      <c r="H20" s="44"/>
      <c r="I20" s="44"/>
      <c r="J20" s="44"/>
      <c r="K20" s="44"/>
      <c r="L20" s="178" t="s">
        <v>16</v>
      </c>
      <c r="M20" s="179"/>
      <c r="N20" s="179"/>
      <c r="O20" s="179"/>
      <c r="P20" s="179"/>
      <c r="Q20" s="179"/>
      <c r="R20" s="179"/>
      <c r="S20" s="179"/>
      <c r="T20" s="179"/>
      <c r="U20" s="147"/>
      <c r="V20" s="147"/>
      <c r="W20" s="147"/>
      <c r="X20" s="147"/>
      <c r="Y20" s="147"/>
      <c r="Z20" s="147"/>
      <c r="AA20" s="147"/>
      <c r="AB20" s="147"/>
      <c r="AC20" s="147"/>
      <c r="AD20" s="147"/>
      <c r="AE20" s="147"/>
      <c r="AF20" s="147"/>
      <c r="AG20" s="147"/>
      <c r="AH20" s="147"/>
      <c r="AI20" s="147"/>
      <c r="AJ20" s="147"/>
      <c r="AK20" s="46"/>
      <c r="AL20" s="46"/>
      <c r="AM20" s="46"/>
      <c r="AN20" s="46"/>
      <c r="AO20" s="46"/>
      <c r="AP20" s="46"/>
      <c r="AQ20" s="46"/>
      <c r="AR20" s="46"/>
      <c r="AS20" s="46"/>
      <c r="AT20" s="46"/>
      <c r="AU20" s="46"/>
      <c r="AV20" s="46"/>
      <c r="AW20" s="46"/>
      <c r="AX20" s="46"/>
    </row>
    <row r="21" spans="1:50" s="51" customFormat="1" ht="15.75" customHeight="1" thickBot="1" x14ac:dyDescent="0.4">
      <c r="A21" s="44"/>
      <c r="B21" s="44"/>
      <c r="C21" s="44"/>
      <c r="D21" s="44"/>
      <c r="E21" s="44"/>
      <c r="F21" s="44"/>
      <c r="G21" s="44"/>
      <c r="H21" s="44"/>
      <c r="I21" s="44"/>
      <c r="J21" s="44"/>
      <c r="K21" s="44"/>
      <c r="L21" s="164" t="s">
        <v>14</v>
      </c>
      <c r="M21" s="165"/>
      <c r="N21" s="165"/>
      <c r="O21" s="165"/>
      <c r="P21" s="165"/>
      <c r="Q21" s="165"/>
      <c r="R21" s="165"/>
      <c r="S21" s="165"/>
      <c r="T21" s="166"/>
      <c r="U21" s="77"/>
      <c r="V21" s="175" t="s">
        <v>15</v>
      </c>
      <c r="W21" s="176"/>
      <c r="X21" s="176"/>
      <c r="Y21" s="176"/>
      <c r="Z21" s="176"/>
      <c r="AA21" s="176"/>
      <c r="AB21" s="176"/>
      <c r="AC21" s="176"/>
      <c r="AD21" s="176"/>
      <c r="AE21" s="176"/>
      <c r="AF21" s="176"/>
      <c r="AG21" s="176"/>
      <c r="AH21" s="176"/>
      <c r="AI21" s="176"/>
      <c r="AJ21" s="177"/>
      <c r="AK21" s="46"/>
      <c r="AL21" s="46"/>
      <c r="AM21" s="46"/>
      <c r="AN21" s="46"/>
      <c r="AO21" s="46"/>
      <c r="AP21" s="46"/>
      <c r="AQ21" s="46"/>
      <c r="AR21" s="46"/>
      <c r="AS21" s="46"/>
      <c r="AT21" s="46"/>
      <c r="AU21" s="46"/>
      <c r="AV21" s="46"/>
      <c r="AW21" s="46"/>
      <c r="AX21" s="46"/>
    </row>
    <row r="22" spans="1:50" s="51" customFormat="1" ht="13.5" customHeight="1" x14ac:dyDescent="0.3">
      <c r="A22" s="44"/>
      <c r="B22" s="44"/>
      <c r="C22" s="44"/>
      <c r="D22" s="44"/>
      <c r="E22" s="44"/>
      <c r="F22" s="44"/>
      <c r="G22" s="44"/>
      <c r="H22" s="44"/>
      <c r="I22" s="44"/>
      <c r="J22" s="44"/>
      <c r="K22" s="44"/>
      <c r="L22" s="154" t="s">
        <v>0</v>
      </c>
      <c r="M22" s="156" t="s">
        <v>1</v>
      </c>
      <c r="N22" s="110" t="s">
        <v>17</v>
      </c>
      <c r="O22" s="111"/>
      <c r="P22" s="111"/>
      <c r="Q22" s="111"/>
      <c r="R22" s="112"/>
      <c r="S22" s="158" t="s">
        <v>24</v>
      </c>
      <c r="T22" s="167" t="s">
        <v>58</v>
      </c>
      <c r="U22" s="46"/>
      <c r="V22" s="148" t="s">
        <v>20</v>
      </c>
      <c r="W22" s="149"/>
      <c r="X22" s="149"/>
      <c r="Y22" s="149"/>
      <c r="Z22" s="150"/>
      <c r="AA22" s="151" t="s">
        <v>23</v>
      </c>
      <c r="AB22" s="152"/>
      <c r="AC22" s="152"/>
      <c r="AD22" s="152"/>
      <c r="AE22" s="153"/>
      <c r="AF22" s="160" t="str">
        <f>"Total Investments
("&amp;AA23&amp;" - "&amp;AE23&amp;")"</f>
        <v>Total Investments
(2021 - 2025)</v>
      </c>
      <c r="AG22" s="162" t="s">
        <v>63</v>
      </c>
      <c r="AH22" s="160" t="s">
        <v>56</v>
      </c>
      <c r="AI22" s="160" t="s">
        <v>32</v>
      </c>
      <c r="AJ22" s="160" t="s">
        <v>28</v>
      </c>
      <c r="AK22" s="46"/>
      <c r="AL22" s="46"/>
      <c r="AM22" s="46"/>
      <c r="AN22" s="46"/>
      <c r="AO22" s="46"/>
      <c r="AP22" s="46"/>
      <c r="AQ22" s="46"/>
      <c r="AR22" s="46"/>
      <c r="AS22" s="46"/>
      <c r="AT22" s="46"/>
      <c r="AU22" s="46"/>
      <c r="AV22" s="46"/>
      <c r="AW22" s="46"/>
      <c r="AX22" s="46"/>
    </row>
    <row r="23" spans="1:50" s="80" customFormat="1" ht="27" customHeight="1" thickBot="1" x14ac:dyDescent="0.35">
      <c r="A23" s="78"/>
      <c r="B23" s="78"/>
      <c r="C23" s="78"/>
      <c r="D23" s="78"/>
      <c r="E23" s="78"/>
      <c r="F23" s="78"/>
      <c r="G23" s="78"/>
      <c r="H23" s="78"/>
      <c r="I23" s="78"/>
      <c r="J23" s="78"/>
      <c r="K23" s="78"/>
      <c r="L23" s="155"/>
      <c r="M23" s="157"/>
      <c r="N23" s="113" t="s">
        <v>2</v>
      </c>
      <c r="O23" s="114" t="s">
        <v>3</v>
      </c>
      <c r="P23" s="114" t="s">
        <v>4</v>
      </c>
      <c r="Q23" s="114" t="s">
        <v>5</v>
      </c>
      <c r="R23" s="115" t="s">
        <v>6</v>
      </c>
      <c r="S23" s="159"/>
      <c r="T23" s="163"/>
      <c r="U23" s="79"/>
      <c r="V23" s="113" t="s">
        <v>2</v>
      </c>
      <c r="W23" s="114" t="s">
        <v>3</v>
      </c>
      <c r="X23" s="114" t="s">
        <v>4</v>
      </c>
      <c r="Y23" s="114" t="s">
        <v>5</v>
      </c>
      <c r="Z23" s="115" t="s">
        <v>6</v>
      </c>
      <c r="AA23" s="116">
        <f>$Q$2</f>
        <v>2021</v>
      </c>
      <c r="AB23" s="117">
        <f>AA23+1</f>
        <v>2022</v>
      </c>
      <c r="AC23" s="114">
        <f t="shared" ref="AC23:AE23" si="30">AB23+1</f>
        <v>2023</v>
      </c>
      <c r="AD23" s="114">
        <f t="shared" si="30"/>
        <v>2024</v>
      </c>
      <c r="AE23" s="115">
        <f t="shared" si="30"/>
        <v>2025</v>
      </c>
      <c r="AF23" s="161"/>
      <c r="AG23" s="163"/>
      <c r="AH23" s="161"/>
      <c r="AI23" s="161"/>
      <c r="AJ23" s="161"/>
      <c r="AK23" s="79"/>
      <c r="AL23" s="79"/>
      <c r="AM23" s="79"/>
      <c r="AN23" s="79"/>
      <c r="AO23" s="79"/>
      <c r="AP23" s="79"/>
      <c r="AQ23" s="79"/>
      <c r="AR23" s="79"/>
      <c r="AS23" s="79"/>
      <c r="AT23" s="79"/>
      <c r="AU23" s="79"/>
      <c r="AV23" s="79"/>
      <c r="AW23" s="79"/>
      <c r="AX23" s="79"/>
    </row>
    <row r="24" spans="1:50" s="51" customFormat="1" ht="26" x14ac:dyDescent="0.3">
      <c r="A24" s="44"/>
      <c r="B24" s="44"/>
      <c r="C24" s="44"/>
      <c r="D24" s="44"/>
      <c r="E24" s="44"/>
      <c r="F24" s="44"/>
      <c r="G24" s="44"/>
      <c r="H24" s="44"/>
      <c r="I24" s="44"/>
      <c r="J24" s="44"/>
      <c r="K24" s="44"/>
      <c r="L24" s="81" t="s">
        <v>66</v>
      </c>
      <c r="M24" s="82" t="s">
        <v>67</v>
      </c>
      <c r="N24" s="20">
        <v>6000000</v>
      </c>
      <c r="O24" s="21">
        <v>5000000</v>
      </c>
      <c r="P24" s="21">
        <v>5000000</v>
      </c>
      <c r="Q24" s="21">
        <v>5000000</v>
      </c>
      <c r="R24" s="22">
        <v>5000000</v>
      </c>
      <c r="S24" s="83">
        <f>IFERROR(IF(COUNTA(N24:R24)=0,"",SUM(N24:R24)),"Error")</f>
        <v>26000000</v>
      </c>
      <c r="T24" s="23"/>
      <c r="U24" s="46"/>
      <c r="V24" s="24">
        <v>1</v>
      </c>
      <c r="W24" s="25">
        <v>1</v>
      </c>
      <c r="X24" s="25">
        <v>1</v>
      </c>
      <c r="Y24" s="25">
        <v>1</v>
      </c>
      <c r="Z24" s="26">
        <v>1</v>
      </c>
      <c r="AA24" s="84">
        <f t="shared" ref="AA24:AE33" si="31">IFERROR(IF((AA$19-$AI24)&lt;=0,"",IF(OR(INDEX($N24:$R24,1,(AA$19-$AI24))="",INDEX($V24:$Z24,1,(AA$19-$AI24))="",$AH24="No"),"",INDEX($N24:$R24,1,(AA$19-$AI24))*INDEX($V24:$Z24,1,(AA$19-$AI24)))),"")</f>
        <v>6000000</v>
      </c>
      <c r="AB24" s="85">
        <f t="shared" si="31"/>
        <v>5000000</v>
      </c>
      <c r="AC24" s="85">
        <f t="shared" si="31"/>
        <v>5000000</v>
      </c>
      <c r="AD24" s="85">
        <f t="shared" si="31"/>
        <v>5000000</v>
      </c>
      <c r="AE24" s="86">
        <f t="shared" si="31"/>
        <v>5000000</v>
      </c>
      <c r="AF24" s="83">
        <f t="shared" ref="AF24:AF43" si="32">IFERROR(IF(OR(COUNTA(V24:Z24)=0,$AH24="No"),"",SUM(AA24:AE24)),"Error")</f>
        <v>26000000</v>
      </c>
      <c r="AG24" s="27" t="s">
        <v>61</v>
      </c>
      <c r="AH24" s="27" t="s">
        <v>8</v>
      </c>
      <c r="AI24" s="87">
        <f>IFERROR(VLOOKUP(AJ24,'Data Reference'!$B$7:$C$11,2,FALSE),1)</f>
        <v>1</v>
      </c>
      <c r="AJ24" s="28">
        <v>2016</v>
      </c>
      <c r="AK24" s="46"/>
      <c r="AL24" s="46"/>
      <c r="AM24" s="46"/>
      <c r="AN24" s="46"/>
      <c r="AO24" s="46"/>
      <c r="AP24" s="46"/>
      <c r="AQ24" s="46"/>
      <c r="AR24" s="46"/>
      <c r="AS24" s="46"/>
      <c r="AT24" s="46"/>
      <c r="AU24" s="46"/>
      <c r="AV24" s="46"/>
      <c r="AW24" s="46"/>
      <c r="AX24" s="46"/>
    </row>
    <row r="25" spans="1:50" s="51" customFormat="1" ht="26" x14ac:dyDescent="0.3">
      <c r="A25" s="44"/>
      <c r="B25" s="44"/>
      <c r="C25" s="44"/>
      <c r="D25" s="44"/>
      <c r="E25" s="44"/>
      <c r="F25" s="44"/>
      <c r="G25" s="44"/>
      <c r="H25" s="44"/>
      <c r="I25" s="44"/>
      <c r="J25" s="44"/>
      <c r="K25" s="44"/>
      <c r="L25" s="81" t="s">
        <v>68</v>
      </c>
      <c r="M25" s="88" t="s">
        <v>69</v>
      </c>
      <c r="N25" s="20">
        <v>1000000</v>
      </c>
      <c r="O25" s="21">
        <v>1000000</v>
      </c>
      <c r="P25" s="21">
        <v>1000000</v>
      </c>
      <c r="Q25" s="21">
        <v>1000000</v>
      </c>
      <c r="R25" s="22">
        <v>1000000</v>
      </c>
      <c r="S25" s="83">
        <f t="shared" ref="S25:S43" si="33">IFERROR(IF(COUNTA(N25:R25)=0,"",SUM(N25:R25)),"Error")</f>
        <v>5000000</v>
      </c>
      <c r="T25" s="29"/>
      <c r="U25" s="46"/>
      <c r="V25" s="24">
        <v>1</v>
      </c>
      <c r="W25" s="25">
        <v>1</v>
      </c>
      <c r="X25" s="25">
        <v>1</v>
      </c>
      <c r="Y25" s="25">
        <v>1</v>
      </c>
      <c r="Z25" s="26">
        <v>1</v>
      </c>
      <c r="AA25" s="84">
        <f t="shared" si="31"/>
        <v>1000000</v>
      </c>
      <c r="AB25" s="85">
        <f t="shared" si="31"/>
        <v>1000000</v>
      </c>
      <c r="AC25" s="85">
        <f t="shared" si="31"/>
        <v>1000000</v>
      </c>
      <c r="AD25" s="85">
        <f t="shared" si="31"/>
        <v>1000000</v>
      </c>
      <c r="AE25" s="86">
        <f t="shared" si="31"/>
        <v>1000000</v>
      </c>
      <c r="AF25" s="89">
        <f t="shared" si="32"/>
        <v>5000000</v>
      </c>
      <c r="AG25" s="30" t="s">
        <v>61</v>
      </c>
      <c r="AH25" s="30" t="s">
        <v>8</v>
      </c>
      <c r="AI25" s="90">
        <f>IFERROR(VLOOKUP(AJ25,'Data Reference'!$B$7:$C$11,2,FALSE),1)</f>
        <v>1</v>
      </c>
      <c r="AJ25" s="31">
        <v>2015</v>
      </c>
      <c r="AK25" s="46"/>
      <c r="AL25" s="46"/>
      <c r="AM25" s="46"/>
      <c r="AN25" s="46"/>
      <c r="AO25" s="46"/>
      <c r="AP25" s="46"/>
      <c r="AQ25" s="46"/>
      <c r="AR25" s="46"/>
      <c r="AS25" s="46"/>
      <c r="AT25" s="46"/>
      <c r="AU25" s="46"/>
      <c r="AV25" s="46"/>
      <c r="AW25" s="46"/>
      <c r="AX25" s="46"/>
    </row>
    <row r="26" spans="1:50" s="51" customFormat="1" ht="26" x14ac:dyDescent="0.3">
      <c r="A26" s="44"/>
      <c r="B26" s="44"/>
      <c r="C26" s="44"/>
      <c r="D26" s="44"/>
      <c r="E26" s="44"/>
      <c r="F26" s="44"/>
      <c r="G26" s="44"/>
      <c r="H26" s="44"/>
      <c r="I26" s="44"/>
      <c r="J26" s="44"/>
      <c r="K26" s="44"/>
      <c r="L26" s="91" t="s">
        <v>70</v>
      </c>
      <c r="M26" s="88" t="s">
        <v>71</v>
      </c>
      <c r="N26" s="20"/>
      <c r="O26" s="21">
        <v>2000000</v>
      </c>
      <c r="P26" s="21">
        <v>1000000</v>
      </c>
      <c r="Q26" s="21">
        <v>1000000</v>
      </c>
      <c r="R26" s="22">
        <v>1000000</v>
      </c>
      <c r="S26" s="83">
        <f t="shared" si="33"/>
        <v>5000000</v>
      </c>
      <c r="T26" s="29"/>
      <c r="U26" s="46"/>
      <c r="V26" s="24">
        <v>1</v>
      </c>
      <c r="W26" s="25">
        <v>1</v>
      </c>
      <c r="X26" s="25">
        <v>1</v>
      </c>
      <c r="Y26" s="25">
        <v>1</v>
      </c>
      <c r="Z26" s="26">
        <v>1</v>
      </c>
      <c r="AA26" s="84" t="str">
        <f t="shared" si="31"/>
        <v/>
      </c>
      <c r="AB26" s="85">
        <f t="shared" si="31"/>
        <v>2000000</v>
      </c>
      <c r="AC26" s="85">
        <f t="shared" si="31"/>
        <v>1000000</v>
      </c>
      <c r="AD26" s="85">
        <f t="shared" si="31"/>
        <v>1000000</v>
      </c>
      <c r="AE26" s="86">
        <f t="shared" si="31"/>
        <v>1000000</v>
      </c>
      <c r="AF26" s="89">
        <f t="shared" si="32"/>
        <v>5000000</v>
      </c>
      <c r="AG26" s="30" t="s">
        <v>61</v>
      </c>
      <c r="AH26" s="30" t="s">
        <v>8</v>
      </c>
      <c r="AI26" s="90">
        <f>IFERROR(VLOOKUP(AJ26,'Data Reference'!$B$7:$C$11,2,FALSE),1)</f>
        <v>1</v>
      </c>
      <c r="AJ26" s="31">
        <v>2015</v>
      </c>
      <c r="AK26" s="46"/>
      <c r="AL26" s="46"/>
      <c r="AM26" s="46"/>
      <c r="AN26" s="46"/>
      <c r="AO26" s="46"/>
      <c r="AP26" s="46"/>
      <c r="AQ26" s="46"/>
      <c r="AR26" s="46"/>
      <c r="AS26" s="46"/>
      <c r="AT26" s="46"/>
      <c r="AU26" s="46"/>
      <c r="AV26" s="46"/>
      <c r="AW26" s="46"/>
      <c r="AX26" s="46"/>
    </row>
    <row r="27" spans="1:50" s="51" customFormat="1" ht="26" x14ac:dyDescent="0.3">
      <c r="A27" s="44"/>
      <c r="B27" s="44"/>
      <c r="C27" s="44"/>
      <c r="D27" s="44"/>
      <c r="E27" s="44"/>
      <c r="F27" s="44"/>
      <c r="G27" s="44"/>
      <c r="H27" s="44"/>
      <c r="I27" s="44"/>
      <c r="J27" s="44"/>
      <c r="K27" s="44"/>
      <c r="L27" s="91" t="s">
        <v>70</v>
      </c>
      <c r="M27" s="88" t="s">
        <v>72</v>
      </c>
      <c r="N27" s="20"/>
      <c r="O27" s="21">
        <v>5000000</v>
      </c>
      <c r="P27" s="21">
        <v>10000000</v>
      </c>
      <c r="Q27" s="21">
        <v>10000000</v>
      </c>
      <c r="R27" s="22">
        <v>10000000</v>
      </c>
      <c r="S27" s="83">
        <f t="shared" si="33"/>
        <v>35000000</v>
      </c>
      <c r="T27" s="29"/>
      <c r="U27" s="46"/>
      <c r="V27" s="24">
        <v>1</v>
      </c>
      <c r="W27" s="25">
        <v>1</v>
      </c>
      <c r="X27" s="25">
        <v>1</v>
      </c>
      <c r="Y27" s="25">
        <v>1</v>
      </c>
      <c r="Z27" s="26">
        <v>1</v>
      </c>
      <c r="AA27" s="84" t="str">
        <f t="shared" si="31"/>
        <v/>
      </c>
      <c r="AB27" s="85">
        <f t="shared" si="31"/>
        <v>5000000</v>
      </c>
      <c r="AC27" s="85">
        <f t="shared" si="31"/>
        <v>10000000</v>
      </c>
      <c r="AD27" s="85">
        <f t="shared" si="31"/>
        <v>10000000</v>
      </c>
      <c r="AE27" s="86">
        <f t="shared" si="31"/>
        <v>10000000</v>
      </c>
      <c r="AF27" s="89">
        <f t="shared" si="32"/>
        <v>35000000</v>
      </c>
      <c r="AG27" s="30" t="s">
        <v>61</v>
      </c>
      <c r="AH27" s="30" t="s">
        <v>8</v>
      </c>
      <c r="AI27" s="90">
        <f>IFERROR(VLOOKUP(AJ27,'Data Reference'!$B$7:$C$11,2,FALSE),1)</f>
        <v>1</v>
      </c>
      <c r="AJ27" s="31">
        <v>2017</v>
      </c>
      <c r="AK27" s="46"/>
      <c r="AL27" s="46"/>
      <c r="AM27" s="46"/>
      <c r="AN27" s="46"/>
      <c r="AO27" s="46"/>
      <c r="AP27" s="46"/>
      <c r="AQ27" s="46"/>
      <c r="AR27" s="46"/>
      <c r="AS27" s="46"/>
      <c r="AT27" s="46"/>
      <c r="AU27" s="46"/>
      <c r="AV27" s="46"/>
      <c r="AW27" s="46"/>
      <c r="AX27" s="46"/>
    </row>
    <row r="28" spans="1:50" s="51" customFormat="1" ht="26" x14ac:dyDescent="0.3">
      <c r="A28" s="44"/>
      <c r="B28" s="44"/>
      <c r="C28" s="44"/>
      <c r="D28" s="44"/>
      <c r="E28" s="44"/>
      <c r="F28" s="44"/>
      <c r="G28" s="44"/>
      <c r="H28" s="44"/>
      <c r="I28" s="44"/>
      <c r="J28" s="44"/>
      <c r="K28" s="44"/>
      <c r="L28" s="91" t="s">
        <v>66</v>
      </c>
      <c r="M28" s="88" t="s">
        <v>73</v>
      </c>
      <c r="N28" s="20">
        <v>1000000</v>
      </c>
      <c r="O28" s="21"/>
      <c r="P28" s="21"/>
      <c r="Q28" s="21"/>
      <c r="R28" s="22"/>
      <c r="S28" s="83">
        <f t="shared" si="33"/>
        <v>1000000</v>
      </c>
      <c r="T28" s="29"/>
      <c r="U28" s="46"/>
      <c r="V28" s="24">
        <v>1</v>
      </c>
      <c r="W28" s="25">
        <v>1</v>
      </c>
      <c r="X28" s="25">
        <v>1</v>
      </c>
      <c r="Y28" s="25">
        <v>1</v>
      </c>
      <c r="Z28" s="26">
        <v>1</v>
      </c>
      <c r="AA28" s="84">
        <f t="shared" si="31"/>
        <v>1000000</v>
      </c>
      <c r="AB28" s="85" t="str">
        <f t="shared" si="31"/>
        <v/>
      </c>
      <c r="AC28" s="85" t="str">
        <f t="shared" si="31"/>
        <v/>
      </c>
      <c r="AD28" s="85" t="str">
        <f t="shared" si="31"/>
        <v/>
      </c>
      <c r="AE28" s="86" t="str">
        <f t="shared" si="31"/>
        <v/>
      </c>
      <c r="AF28" s="89">
        <f t="shared" si="32"/>
        <v>1000000</v>
      </c>
      <c r="AG28" s="30" t="s">
        <v>59</v>
      </c>
      <c r="AH28" s="30" t="s">
        <v>8</v>
      </c>
      <c r="AI28" s="90">
        <f>IFERROR(VLOOKUP(AJ28,'Data Reference'!$B$7:$C$11,2,FALSE),1)</f>
        <v>1</v>
      </c>
      <c r="AJ28" s="31">
        <v>2017</v>
      </c>
      <c r="AK28" s="46"/>
      <c r="AL28" s="46"/>
      <c r="AM28" s="46"/>
      <c r="AN28" s="46"/>
      <c r="AO28" s="46"/>
      <c r="AP28" s="46"/>
      <c r="AQ28" s="46"/>
      <c r="AR28" s="46"/>
      <c r="AS28" s="46"/>
      <c r="AT28" s="46"/>
      <c r="AU28" s="46"/>
      <c r="AV28" s="46"/>
      <c r="AW28" s="46"/>
      <c r="AX28" s="46"/>
    </row>
    <row r="29" spans="1:50" s="51" customFormat="1" ht="13" x14ac:dyDescent="0.3">
      <c r="A29" s="44"/>
      <c r="B29" s="44"/>
      <c r="C29" s="44"/>
      <c r="D29" s="44"/>
      <c r="E29" s="44"/>
      <c r="F29" s="44"/>
      <c r="G29" s="44"/>
      <c r="H29" s="44"/>
      <c r="I29" s="44"/>
      <c r="J29" s="44"/>
      <c r="K29" s="44"/>
      <c r="L29" s="91"/>
      <c r="M29" s="88"/>
      <c r="N29" s="20"/>
      <c r="O29" s="21"/>
      <c r="P29" s="21"/>
      <c r="Q29" s="21"/>
      <c r="R29" s="22"/>
      <c r="S29" s="83" t="str">
        <f t="shared" si="33"/>
        <v/>
      </c>
      <c r="T29" s="29"/>
      <c r="U29" s="46"/>
      <c r="V29" s="24"/>
      <c r="W29" s="25"/>
      <c r="X29" s="25"/>
      <c r="Y29" s="25"/>
      <c r="Z29" s="26"/>
      <c r="AA29" s="84" t="str">
        <f t="shared" si="31"/>
        <v/>
      </c>
      <c r="AB29" s="85" t="str">
        <f t="shared" si="31"/>
        <v/>
      </c>
      <c r="AC29" s="85" t="str">
        <f t="shared" si="31"/>
        <v/>
      </c>
      <c r="AD29" s="85" t="str">
        <f t="shared" si="31"/>
        <v/>
      </c>
      <c r="AE29" s="86" t="str">
        <f t="shared" si="31"/>
        <v/>
      </c>
      <c r="AF29" s="89" t="str">
        <f t="shared" si="32"/>
        <v/>
      </c>
      <c r="AG29" s="30"/>
      <c r="AH29" s="30"/>
      <c r="AI29" s="90">
        <f>IFERROR(VLOOKUP(AJ29,'Data Reference'!$B$7:$C$11,2,FALSE),1)</f>
        <v>1</v>
      </c>
      <c r="AJ29" s="31"/>
      <c r="AK29" s="46"/>
      <c r="AL29" s="46"/>
      <c r="AM29" s="46"/>
      <c r="AN29" s="46"/>
      <c r="AO29" s="46"/>
      <c r="AP29" s="46"/>
      <c r="AQ29" s="46"/>
      <c r="AR29" s="46"/>
      <c r="AS29" s="46"/>
      <c r="AT29" s="46"/>
      <c r="AU29" s="46"/>
      <c r="AV29" s="46"/>
      <c r="AW29" s="46"/>
      <c r="AX29" s="46"/>
    </row>
    <row r="30" spans="1:50" s="51" customFormat="1" ht="13" x14ac:dyDescent="0.3">
      <c r="A30" s="44"/>
      <c r="B30" s="44"/>
      <c r="C30" s="44"/>
      <c r="D30" s="44"/>
      <c r="E30" s="44"/>
      <c r="F30" s="44"/>
      <c r="G30" s="44"/>
      <c r="H30" s="44"/>
      <c r="I30" s="44"/>
      <c r="J30" s="44"/>
      <c r="K30" s="44"/>
      <c r="L30" s="91"/>
      <c r="M30" s="88"/>
      <c r="N30" s="20"/>
      <c r="O30" s="21"/>
      <c r="P30" s="21"/>
      <c r="Q30" s="21"/>
      <c r="R30" s="22"/>
      <c r="S30" s="83" t="str">
        <f t="shared" si="33"/>
        <v/>
      </c>
      <c r="T30" s="29"/>
      <c r="U30" s="46"/>
      <c r="V30" s="24"/>
      <c r="W30" s="25"/>
      <c r="X30" s="25"/>
      <c r="Y30" s="25"/>
      <c r="Z30" s="26"/>
      <c r="AA30" s="84" t="str">
        <f t="shared" si="31"/>
        <v/>
      </c>
      <c r="AB30" s="85" t="str">
        <f t="shared" si="31"/>
        <v/>
      </c>
      <c r="AC30" s="85" t="str">
        <f t="shared" si="31"/>
        <v/>
      </c>
      <c r="AD30" s="85" t="str">
        <f t="shared" si="31"/>
        <v/>
      </c>
      <c r="AE30" s="86" t="str">
        <f t="shared" si="31"/>
        <v/>
      </c>
      <c r="AF30" s="89" t="str">
        <f t="shared" si="32"/>
        <v/>
      </c>
      <c r="AG30" s="30"/>
      <c r="AH30" s="30"/>
      <c r="AI30" s="90">
        <f>IFERROR(VLOOKUP(AJ30,'Data Reference'!$B$7:$C$11,2,FALSE),1)</f>
        <v>1</v>
      </c>
      <c r="AJ30" s="31"/>
      <c r="AK30" s="46"/>
      <c r="AL30" s="46"/>
      <c r="AM30" s="46"/>
      <c r="AN30" s="46"/>
      <c r="AO30" s="46"/>
      <c r="AP30" s="46"/>
      <c r="AQ30" s="46"/>
      <c r="AR30" s="46"/>
      <c r="AS30" s="46"/>
      <c r="AT30" s="46"/>
      <c r="AU30" s="46"/>
      <c r="AV30" s="46"/>
      <c r="AW30" s="46"/>
      <c r="AX30" s="46"/>
    </row>
    <row r="31" spans="1:50" s="51" customFormat="1" ht="13" x14ac:dyDescent="0.3">
      <c r="A31" s="44"/>
      <c r="B31" s="44"/>
      <c r="C31" s="44"/>
      <c r="D31" s="44"/>
      <c r="E31" s="44"/>
      <c r="F31" s="44"/>
      <c r="G31" s="44"/>
      <c r="H31" s="44"/>
      <c r="I31" s="44"/>
      <c r="J31" s="44"/>
      <c r="K31" s="44"/>
      <c r="L31" s="91"/>
      <c r="M31" s="88"/>
      <c r="N31" s="20"/>
      <c r="O31" s="21"/>
      <c r="P31" s="21"/>
      <c r="Q31" s="21"/>
      <c r="R31" s="22"/>
      <c r="S31" s="83" t="str">
        <f t="shared" si="33"/>
        <v/>
      </c>
      <c r="T31" s="29"/>
      <c r="U31" s="46"/>
      <c r="V31" s="24"/>
      <c r="W31" s="25"/>
      <c r="X31" s="25"/>
      <c r="Y31" s="25"/>
      <c r="Z31" s="26"/>
      <c r="AA31" s="84" t="str">
        <f t="shared" si="31"/>
        <v/>
      </c>
      <c r="AB31" s="85" t="str">
        <f t="shared" si="31"/>
        <v/>
      </c>
      <c r="AC31" s="85" t="str">
        <f t="shared" si="31"/>
        <v/>
      </c>
      <c r="AD31" s="85" t="str">
        <f t="shared" si="31"/>
        <v/>
      </c>
      <c r="AE31" s="86" t="str">
        <f t="shared" si="31"/>
        <v/>
      </c>
      <c r="AF31" s="89" t="str">
        <f t="shared" si="32"/>
        <v/>
      </c>
      <c r="AG31" s="30"/>
      <c r="AH31" s="30"/>
      <c r="AI31" s="90">
        <f>IFERROR(VLOOKUP(AJ31,'Data Reference'!$B$7:$C$11,2,FALSE),1)</f>
        <v>1</v>
      </c>
      <c r="AJ31" s="31"/>
      <c r="AK31" s="46"/>
      <c r="AL31" s="46"/>
      <c r="AM31" s="46"/>
      <c r="AN31" s="46"/>
      <c r="AO31" s="46"/>
      <c r="AP31" s="46"/>
      <c r="AQ31" s="46"/>
      <c r="AR31" s="46"/>
      <c r="AS31" s="46"/>
      <c r="AT31" s="46"/>
      <c r="AU31" s="46"/>
      <c r="AV31" s="46"/>
      <c r="AW31" s="46"/>
      <c r="AX31" s="46"/>
    </row>
    <row r="32" spans="1:50" s="51" customFormat="1" ht="13" x14ac:dyDescent="0.3">
      <c r="A32" s="44"/>
      <c r="B32" s="44"/>
      <c r="C32" s="44"/>
      <c r="D32" s="44"/>
      <c r="E32" s="44"/>
      <c r="F32" s="44"/>
      <c r="G32" s="44"/>
      <c r="H32" s="44"/>
      <c r="I32" s="44"/>
      <c r="J32" s="44"/>
      <c r="K32" s="44"/>
      <c r="L32" s="91"/>
      <c r="M32" s="88"/>
      <c r="N32" s="20"/>
      <c r="O32" s="21"/>
      <c r="P32" s="21"/>
      <c r="Q32" s="21"/>
      <c r="R32" s="22"/>
      <c r="S32" s="83" t="str">
        <f t="shared" si="33"/>
        <v/>
      </c>
      <c r="T32" s="29"/>
      <c r="U32" s="46"/>
      <c r="V32" s="24"/>
      <c r="W32" s="25"/>
      <c r="X32" s="25"/>
      <c r="Y32" s="25"/>
      <c r="Z32" s="26"/>
      <c r="AA32" s="84" t="str">
        <f t="shared" si="31"/>
        <v/>
      </c>
      <c r="AB32" s="85" t="str">
        <f t="shared" si="31"/>
        <v/>
      </c>
      <c r="AC32" s="85" t="str">
        <f t="shared" si="31"/>
        <v/>
      </c>
      <c r="AD32" s="85" t="str">
        <f t="shared" si="31"/>
        <v/>
      </c>
      <c r="AE32" s="86" t="str">
        <f t="shared" si="31"/>
        <v/>
      </c>
      <c r="AF32" s="89" t="str">
        <f t="shared" si="32"/>
        <v/>
      </c>
      <c r="AG32" s="30"/>
      <c r="AH32" s="30"/>
      <c r="AI32" s="90">
        <f>IFERROR(VLOOKUP(AJ32,'Data Reference'!$B$7:$C$11,2,FALSE),1)</f>
        <v>1</v>
      </c>
      <c r="AJ32" s="31"/>
      <c r="AK32" s="46"/>
      <c r="AL32" s="46"/>
      <c r="AM32" s="46"/>
      <c r="AN32" s="46"/>
      <c r="AO32" s="46"/>
      <c r="AP32" s="46"/>
      <c r="AQ32" s="46"/>
      <c r="AR32" s="46"/>
      <c r="AS32" s="46"/>
      <c r="AT32" s="46"/>
      <c r="AU32" s="46"/>
      <c r="AV32" s="46"/>
      <c r="AW32" s="46"/>
      <c r="AX32" s="46"/>
    </row>
    <row r="33" spans="1:50" s="51" customFormat="1" ht="13" x14ac:dyDescent="0.3">
      <c r="A33" s="44"/>
      <c r="B33" s="44"/>
      <c r="C33" s="44"/>
      <c r="D33" s="44"/>
      <c r="E33" s="44"/>
      <c r="F33" s="44"/>
      <c r="G33" s="44"/>
      <c r="H33" s="44"/>
      <c r="I33" s="44"/>
      <c r="J33" s="44"/>
      <c r="K33" s="44"/>
      <c r="L33" s="91"/>
      <c r="M33" s="88"/>
      <c r="N33" s="20"/>
      <c r="O33" s="21"/>
      <c r="P33" s="21"/>
      <c r="Q33" s="21"/>
      <c r="R33" s="22"/>
      <c r="S33" s="83" t="str">
        <f t="shared" si="33"/>
        <v/>
      </c>
      <c r="T33" s="29"/>
      <c r="U33" s="46"/>
      <c r="V33" s="24"/>
      <c r="W33" s="25"/>
      <c r="X33" s="25"/>
      <c r="Y33" s="25"/>
      <c r="Z33" s="26"/>
      <c r="AA33" s="84" t="str">
        <f t="shared" si="31"/>
        <v/>
      </c>
      <c r="AB33" s="85" t="str">
        <f t="shared" si="31"/>
        <v/>
      </c>
      <c r="AC33" s="85" t="str">
        <f t="shared" si="31"/>
        <v/>
      </c>
      <c r="AD33" s="85" t="str">
        <f t="shared" si="31"/>
        <v/>
      </c>
      <c r="AE33" s="86" t="str">
        <f t="shared" si="31"/>
        <v/>
      </c>
      <c r="AF33" s="89" t="str">
        <f t="shared" si="32"/>
        <v/>
      </c>
      <c r="AG33" s="30"/>
      <c r="AH33" s="30"/>
      <c r="AI33" s="90">
        <f>IFERROR(VLOOKUP(AJ33,'Data Reference'!$B$7:$C$11,2,FALSE),1)</f>
        <v>1</v>
      </c>
      <c r="AJ33" s="31"/>
      <c r="AK33" s="46"/>
      <c r="AL33" s="46"/>
      <c r="AM33" s="46"/>
      <c r="AN33" s="46"/>
      <c r="AO33" s="46"/>
      <c r="AP33" s="46"/>
      <c r="AQ33" s="46"/>
      <c r="AR33" s="46"/>
      <c r="AS33" s="46"/>
      <c r="AT33" s="46"/>
      <c r="AU33" s="46"/>
      <c r="AV33" s="46"/>
      <c r="AW33" s="46"/>
      <c r="AX33" s="46"/>
    </row>
    <row r="34" spans="1:50" s="51" customFormat="1" ht="13" x14ac:dyDescent="0.3">
      <c r="A34" s="44"/>
      <c r="B34" s="44"/>
      <c r="C34" s="44"/>
      <c r="D34" s="44"/>
      <c r="E34" s="44"/>
      <c r="F34" s="44"/>
      <c r="G34" s="44"/>
      <c r="H34" s="44"/>
      <c r="I34" s="44"/>
      <c r="J34" s="44"/>
      <c r="K34" s="44"/>
      <c r="L34" s="91"/>
      <c r="M34" s="88"/>
      <c r="N34" s="20"/>
      <c r="O34" s="21"/>
      <c r="P34" s="21"/>
      <c r="Q34" s="21"/>
      <c r="R34" s="22"/>
      <c r="S34" s="83" t="str">
        <f t="shared" si="33"/>
        <v/>
      </c>
      <c r="T34" s="29"/>
      <c r="U34" s="46"/>
      <c r="V34" s="24"/>
      <c r="W34" s="25"/>
      <c r="X34" s="25"/>
      <c r="Y34" s="25"/>
      <c r="Z34" s="26"/>
      <c r="AA34" s="84" t="str">
        <f t="shared" ref="AA34:AE43" si="34">IFERROR(IF((AA$19-$AI34)&lt;=0,"",IF(OR(INDEX($N34:$R34,1,(AA$19-$AI34))="",INDEX($V34:$Z34,1,(AA$19-$AI34))="",$AH34="No"),"",INDEX($N34:$R34,1,(AA$19-$AI34))*INDEX($V34:$Z34,1,(AA$19-$AI34)))),"")</f>
        <v/>
      </c>
      <c r="AB34" s="85" t="str">
        <f t="shared" si="34"/>
        <v/>
      </c>
      <c r="AC34" s="85" t="str">
        <f t="shared" si="34"/>
        <v/>
      </c>
      <c r="AD34" s="85" t="str">
        <f t="shared" si="34"/>
        <v/>
      </c>
      <c r="AE34" s="86" t="str">
        <f t="shared" si="34"/>
        <v/>
      </c>
      <c r="AF34" s="89" t="str">
        <f t="shared" si="32"/>
        <v/>
      </c>
      <c r="AG34" s="30"/>
      <c r="AH34" s="30"/>
      <c r="AI34" s="90">
        <f>IFERROR(VLOOKUP(AJ34,'Data Reference'!$B$7:$C$11,2,FALSE),1)</f>
        <v>1</v>
      </c>
      <c r="AJ34" s="31"/>
      <c r="AK34" s="46"/>
      <c r="AL34" s="46"/>
      <c r="AM34" s="46"/>
      <c r="AN34" s="46"/>
      <c r="AO34" s="46"/>
      <c r="AP34" s="46"/>
      <c r="AQ34" s="46"/>
      <c r="AR34" s="46"/>
      <c r="AS34" s="46"/>
      <c r="AT34" s="46"/>
      <c r="AU34" s="46"/>
      <c r="AV34" s="46"/>
      <c r="AW34" s="46"/>
      <c r="AX34" s="46"/>
    </row>
    <row r="35" spans="1:50" s="51" customFormat="1" ht="13" x14ac:dyDescent="0.3">
      <c r="A35" s="44"/>
      <c r="B35" s="44"/>
      <c r="C35" s="44"/>
      <c r="D35" s="44"/>
      <c r="E35" s="44"/>
      <c r="F35" s="44"/>
      <c r="G35" s="44"/>
      <c r="H35" s="44"/>
      <c r="I35" s="44"/>
      <c r="J35" s="44"/>
      <c r="K35" s="44"/>
      <c r="L35" s="91"/>
      <c r="M35" s="88"/>
      <c r="N35" s="20"/>
      <c r="O35" s="21"/>
      <c r="P35" s="21"/>
      <c r="Q35" s="21"/>
      <c r="R35" s="22"/>
      <c r="S35" s="83" t="str">
        <f t="shared" si="33"/>
        <v/>
      </c>
      <c r="T35" s="29"/>
      <c r="U35" s="46"/>
      <c r="V35" s="24"/>
      <c r="W35" s="25"/>
      <c r="X35" s="25"/>
      <c r="Y35" s="25"/>
      <c r="Z35" s="26"/>
      <c r="AA35" s="84" t="str">
        <f t="shared" si="34"/>
        <v/>
      </c>
      <c r="AB35" s="85" t="str">
        <f t="shared" si="34"/>
        <v/>
      </c>
      <c r="AC35" s="85" t="str">
        <f t="shared" si="34"/>
        <v/>
      </c>
      <c r="AD35" s="85" t="str">
        <f t="shared" si="34"/>
        <v/>
      </c>
      <c r="AE35" s="86" t="str">
        <f t="shared" si="34"/>
        <v/>
      </c>
      <c r="AF35" s="89" t="str">
        <f t="shared" si="32"/>
        <v/>
      </c>
      <c r="AG35" s="30"/>
      <c r="AH35" s="30"/>
      <c r="AI35" s="90">
        <f>IFERROR(VLOOKUP(AJ35,'Data Reference'!$B$7:$C$11,2,FALSE),1)</f>
        <v>1</v>
      </c>
      <c r="AJ35" s="31"/>
      <c r="AK35" s="46"/>
      <c r="AL35" s="46"/>
      <c r="AM35" s="46"/>
      <c r="AN35" s="46"/>
      <c r="AO35" s="46"/>
      <c r="AP35" s="46"/>
      <c r="AQ35" s="46"/>
      <c r="AR35" s="46"/>
      <c r="AS35" s="46"/>
      <c r="AT35" s="46"/>
      <c r="AU35" s="46"/>
      <c r="AV35" s="46"/>
      <c r="AW35" s="46"/>
      <c r="AX35" s="46"/>
    </row>
    <row r="36" spans="1:50" s="51" customFormat="1" ht="13" x14ac:dyDescent="0.3">
      <c r="A36" s="44"/>
      <c r="B36" s="44"/>
      <c r="C36" s="44"/>
      <c r="D36" s="44"/>
      <c r="E36" s="44"/>
      <c r="F36" s="44"/>
      <c r="G36" s="44"/>
      <c r="H36" s="44"/>
      <c r="I36" s="44"/>
      <c r="J36" s="44"/>
      <c r="K36" s="44"/>
      <c r="L36" s="91"/>
      <c r="M36" s="88"/>
      <c r="N36" s="20"/>
      <c r="O36" s="21"/>
      <c r="P36" s="21"/>
      <c r="Q36" s="21"/>
      <c r="R36" s="22"/>
      <c r="S36" s="83" t="str">
        <f t="shared" si="33"/>
        <v/>
      </c>
      <c r="T36" s="29"/>
      <c r="U36" s="46"/>
      <c r="V36" s="24"/>
      <c r="W36" s="25"/>
      <c r="X36" s="25"/>
      <c r="Y36" s="25"/>
      <c r="Z36" s="26"/>
      <c r="AA36" s="84" t="str">
        <f t="shared" si="34"/>
        <v/>
      </c>
      <c r="AB36" s="85" t="str">
        <f t="shared" si="34"/>
        <v/>
      </c>
      <c r="AC36" s="85" t="str">
        <f t="shared" si="34"/>
        <v/>
      </c>
      <c r="AD36" s="85" t="str">
        <f t="shared" si="34"/>
        <v/>
      </c>
      <c r="AE36" s="86" t="str">
        <f t="shared" si="34"/>
        <v/>
      </c>
      <c r="AF36" s="89" t="str">
        <f t="shared" si="32"/>
        <v/>
      </c>
      <c r="AG36" s="30"/>
      <c r="AH36" s="30"/>
      <c r="AI36" s="90">
        <f>IFERROR(VLOOKUP(AJ36,'Data Reference'!$B$7:$C$11,2,FALSE),1)</f>
        <v>1</v>
      </c>
      <c r="AJ36" s="31"/>
      <c r="AK36" s="46"/>
      <c r="AL36" s="46"/>
      <c r="AM36" s="46"/>
      <c r="AN36" s="46"/>
      <c r="AO36" s="46"/>
      <c r="AP36" s="46"/>
      <c r="AQ36" s="46"/>
      <c r="AR36" s="46"/>
      <c r="AS36" s="46"/>
      <c r="AT36" s="46"/>
      <c r="AU36" s="46"/>
      <c r="AV36" s="46"/>
      <c r="AW36" s="46"/>
      <c r="AX36" s="46"/>
    </row>
    <row r="37" spans="1:50" s="51" customFormat="1" ht="13" x14ac:dyDescent="0.3">
      <c r="A37" s="44"/>
      <c r="B37" s="44"/>
      <c r="C37" s="44"/>
      <c r="D37" s="44"/>
      <c r="E37" s="44"/>
      <c r="F37" s="44"/>
      <c r="G37" s="44"/>
      <c r="H37" s="44"/>
      <c r="I37" s="44"/>
      <c r="J37" s="44"/>
      <c r="K37" s="44"/>
      <c r="L37" s="91"/>
      <c r="M37" s="88"/>
      <c r="N37" s="20"/>
      <c r="O37" s="21"/>
      <c r="P37" s="21"/>
      <c r="Q37" s="21"/>
      <c r="R37" s="22"/>
      <c r="S37" s="83" t="str">
        <f t="shared" si="33"/>
        <v/>
      </c>
      <c r="T37" s="29"/>
      <c r="U37" s="46"/>
      <c r="V37" s="24"/>
      <c r="W37" s="25"/>
      <c r="X37" s="25"/>
      <c r="Y37" s="25"/>
      <c r="Z37" s="26"/>
      <c r="AA37" s="84" t="str">
        <f t="shared" si="34"/>
        <v/>
      </c>
      <c r="AB37" s="85" t="str">
        <f t="shared" si="34"/>
        <v/>
      </c>
      <c r="AC37" s="85" t="str">
        <f t="shared" si="34"/>
        <v/>
      </c>
      <c r="AD37" s="85" t="str">
        <f t="shared" si="34"/>
        <v/>
      </c>
      <c r="AE37" s="86" t="str">
        <f t="shared" si="34"/>
        <v/>
      </c>
      <c r="AF37" s="89" t="str">
        <f t="shared" si="32"/>
        <v/>
      </c>
      <c r="AG37" s="30"/>
      <c r="AH37" s="30"/>
      <c r="AI37" s="90">
        <f>IFERROR(VLOOKUP(AJ37,'Data Reference'!$B$7:$C$11,2,FALSE),1)</f>
        <v>1</v>
      </c>
      <c r="AJ37" s="31"/>
      <c r="AK37" s="46"/>
      <c r="AL37" s="46"/>
      <c r="AM37" s="46"/>
      <c r="AN37" s="46"/>
      <c r="AO37" s="46"/>
      <c r="AP37" s="46"/>
      <c r="AQ37" s="46"/>
      <c r="AR37" s="46"/>
      <c r="AS37" s="46"/>
      <c r="AT37" s="46"/>
      <c r="AU37" s="46"/>
      <c r="AV37" s="46"/>
      <c r="AW37" s="46"/>
      <c r="AX37" s="46"/>
    </row>
    <row r="38" spans="1:50" s="51" customFormat="1" ht="13" x14ac:dyDescent="0.3">
      <c r="A38" s="44"/>
      <c r="B38" s="44"/>
      <c r="C38" s="44"/>
      <c r="D38" s="44"/>
      <c r="E38" s="44"/>
      <c r="F38" s="44"/>
      <c r="G38" s="44"/>
      <c r="H38" s="44"/>
      <c r="I38" s="44"/>
      <c r="J38" s="44"/>
      <c r="K38" s="44"/>
      <c r="L38" s="91"/>
      <c r="M38" s="88"/>
      <c r="N38" s="20"/>
      <c r="O38" s="21"/>
      <c r="P38" s="21"/>
      <c r="Q38" s="21"/>
      <c r="R38" s="22"/>
      <c r="S38" s="83" t="str">
        <f t="shared" si="33"/>
        <v/>
      </c>
      <c r="T38" s="29"/>
      <c r="U38" s="46"/>
      <c r="V38" s="24"/>
      <c r="W38" s="25"/>
      <c r="X38" s="25"/>
      <c r="Y38" s="25"/>
      <c r="Z38" s="26"/>
      <c r="AA38" s="84" t="str">
        <f t="shared" si="34"/>
        <v/>
      </c>
      <c r="AB38" s="85" t="str">
        <f t="shared" si="34"/>
        <v/>
      </c>
      <c r="AC38" s="85" t="str">
        <f t="shared" si="34"/>
        <v/>
      </c>
      <c r="AD38" s="85" t="str">
        <f t="shared" si="34"/>
        <v/>
      </c>
      <c r="AE38" s="86" t="str">
        <f t="shared" si="34"/>
        <v/>
      </c>
      <c r="AF38" s="89" t="str">
        <f t="shared" si="32"/>
        <v/>
      </c>
      <c r="AG38" s="30"/>
      <c r="AH38" s="30"/>
      <c r="AI38" s="90">
        <f>IFERROR(VLOOKUP(AJ38,'Data Reference'!$B$7:$C$11,2,FALSE),1)</f>
        <v>1</v>
      </c>
      <c r="AJ38" s="31"/>
      <c r="AK38" s="46"/>
      <c r="AL38" s="46"/>
      <c r="AM38" s="46"/>
      <c r="AN38" s="46"/>
      <c r="AO38" s="46"/>
      <c r="AP38" s="46"/>
      <c r="AQ38" s="46"/>
      <c r="AR38" s="46"/>
      <c r="AS38" s="46"/>
      <c r="AT38" s="46"/>
      <c r="AU38" s="46"/>
      <c r="AV38" s="46"/>
      <c r="AW38" s="46"/>
      <c r="AX38" s="46"/>
    </row>
    <row r="39" spans="1:50" s="51" customFormat="1" ht="13" x14ac:dyDescent="0.3">
      <c r="A39" s="44"/>
      <c r="B39" s="44"/>
      <c r="C39" s="44"/>
      <c r="D39" s="44"/>
      <c r="E39" s="44"/>
      <c r="F39" s="44"/>
      <c r="G39" s="44"/>
      <c r="H39" s="44"/>
      <c r="I39" s="44"/>
      <c r="J39" s="44"/>
      <c r="K39" s="44"/>
      <c r="L39" s="91"/>
      <c r="M39" s="88"/>
      <c r="N39" s="20"/>
      <c r="O39" s="21"/>
      <c r="P39" s="21"/>
      <c r="Q39" s="21"/>
      <c r="R39" s="22"/>
      <c r="S39" s="83" t="str">
        <f t="shared" si="33"/>
        <v/>
      </c>
      <c r="T39" s="29"/>
      <c r="U39" s="46"/>
      <c r="V39" s="24"/>
      <c r="W39" s="25"/>
      <c r="X39" s="25"/>
      <c r="Y39" s="25"/>
      <c r="Z39" s="26"/>
      <c r="AA39" s="84" t="str">
        <f t="shared" si="34"/>
        <v/>
      </c>
      <c r="AB39" s="85" t="str">
        <f t="shared" si="34"/>
        <v/>
      </c>
      <c r="AC39" s="85" t="str">
        <f t="shared" si="34"/>
        <v/>
      </c>
      <c r="AD39" s="85" t="str">
        <f t="shared" si="34"/>
        <v/>
      </c>
      <c r="AE39" s="86" t="str">
        <f t="shared" si="34"/>
        <v/>
      </c>
      <c r="AF39" s="89" t="str">
        <f t="shared" si="32"/>
        <v/>
      </c>
      <c r="AG39" s="30"/>
      <c r="AH39" s="30"/>
      <c r="AI39" s="90">
        <f>IFERROR(VLOOKUP(AJ39,'Data Reference'!$B$7:$C$11,2,FALSE),1)</f>
        <v>1</v>
      </c>
      <c r="AJ39" s="31"/>
      <c r="AK39" s="46"/>
      <c r="AL39" s="46"/>
      <c r="AM39" s="46"/>
      <c r="AN39" s="46"/>
      <c r="AO39" s="46"/>
      <c r="AP39" s="46"/>
      <c r="AQ39" s="46"/>
      <c r="AR39" s="46"/>
      <c r="AS39" s="46"/>
      <c r="AT39" s="46"/>
      <c r="AU39" s="46"/>
      <c r="AV39" s="46"/>
      <c r="AW39" s="46"/>
      <c r="AX39" s="46"/>
    </row>
    <row r="40" spans="1:50" s="51" customFormat="1" ht="13" x14ac:dyDescent="0.3">
      <c r="A40" s="44"/>
      <c r="B40" s="44"/>
      <c r="C40" s="44"/>
      <c r="D40" s="44"/>
      <c r="E40" s="44"/>
      <c r="F40" s="44"/>
      <c r="G40" s="44"/>
      <c r="H40" s="44"/>
      <c r="I40" s="44"/>
      <c r="J40" s="44"/>
      <c r="K40" s="44"/>
      <c r="L40" s="91"/>
      <c r="M40" s="88"/>
      <c r="N40" s="20"/>
      <c r="O40" s="21"/>
      <c r="P40" s="21"/>
      <c r="Q40" s="21"/>
      <c r="R40" s="22"/>
      <c r="S40" s="83" t="str">
        <f t="shared" si="33"/>
        <v/>
      </c>
      <c r="T40" s="29"/>
      <c r="U40" s="46"/>
      <c r="V40" s="24"/>
      <c r="W40" s="25"/>
      <c r="X40" s="25"/>
      <c r="Y40" s="25"/>
      <c r="Z40" s="26"/>
      <c r="AA40" s="84" t="str">
        <f t="shared" si="34"/>
        <v/>
      </c>
      <c r="AB40" s="85" t="str">
        <f t="shared" si="34"/>
        <v/>
      </c>
      <c r="AC40" s="85" t="str">
        <f t="shared" si="34"/>
        <v/>
      </c>
      <c r="AD40" s="85" t="str">
        <f t="shared" si="34"/>
        <v/>
      </c>
      <c r="AE40" s="86" t="str">
        <f t="shared" si="34"/>
        <v/>
      </c>
      <c r="AF40" s="89" t="str">
        <f t="shared" si="32"/>
        <v/>
      </c>
      <c r="AG40" s="30"/>
      <c r="AH40" s="30"/>
      <c r="AI40" s="90">
        <f>IFERROR(VLOOKUP(AJ40,'Data Reference'!$B$7:$C$11,2,FALSE),1)</f>
        <v>1</v>
      </c>
      <c r="AJ40" s="31"/>
      <c r="AK40" s="46"/>
      <c r="AL40" s="46"/>
      <c r="AM40" s="46"/>
      <c r="AN40" s="46"/>
      <c r="AO40" s="46"/>
      <c r="AP40" s="46"/>
      <c r="AQ40" s="46"/>
      <c r="AR40" s="46"/>
      <c r="AS40" s="46"/>
      <c r="AT40" s="46"/>
      <c r="AU40" s="46"/>
      <c r="AV40" s="46"/>
      <c r="AW40" s="46"/>
      <c r="AX40" s="46"/>
    </row>
    <row r="41" spans="1:50" s="51" customFormat="1" ht="15" customHeight="1" x14ac:dyDescent="0.3">
      <c r="A41" s="92"/>
      <c r="B41" s="92"/>
      <c r="C41" s="92"/>
      <c r="D41" s="92"/>
      <c r="E41" s="92"/>
      <c r="F41" s="92"/>
      <c r="G41" s="92"/>
      <c r="H41" s="92"/>
      <c r="I41" s="92"/>
      <c r="J41" s="92"/>
      <c r="K41" s="92"/>
      <c r="L41" s="91"/>
      <c r="M41" s="88"/>
      <c r="N41" s="20"/>
      <c r="O41" s="21"/>
      <c r="P41" s="21"/>
      <c r="Q41" s="21"/>
      <c r="R41" s="22"/>
      <c r="S41" s="83" t="str">
        <f t="shared" si="33"/>
        <v/>
      </c>
      <c r="T41" s="29"/>
      <c r="U41" s="46"/>
      <c r="V41" s="24"/>
      <c r="W41" s="25"/>
      <c r="X41" s="25"/>
      <c r="Y41" s="25"/>
      <c r="Z41" s="26"/>
      <c r="AA41" s="84" t="str">
        <f t="shared" si="34"/>
        <v/>
      </c>
      <c r="AB41" s="85" t="str">
        <f t="shared" si="34"/>
        <v/>
      </c>
      <c r="AC41" s="85" t="str">
        <f t="shared" si="34"/>
        <v/>
      </c>
      <c r="AD41" s="85" t="str">
        <f t="shared" si="34"/>
        <v/>
      </c>
      <c r="AE41" s="86" t="str">
        <f t="shared" si="34"/>
        <v/>
      </c>
      <c r="AF41" s="89" t="str">
        <f t="shared" si="32"/>
        <v/>
      </c>
      <c r="AG41" s="30"/>
      <c r="AH41" s="30"/>
      <c r="AI41" s="90">
        <f>IFERROR(VLOOKUP(AJ41,'Data Reference'!$B$7:$C$11,2,FALSE),1)</f>
        <v>1</v>
      </c>
      <c r="AJ41" s="31"/>
      <c r="AK41" s="46"/>
      <c r="AL41" s="46"/>
      <c r="AM41" s="46"/>
      <c r="AN41" s="46"/>
      <c r="AO41" s="46"/>
      <c r="AP41" s="46"/>
      <c r="AQ41" s="46"/>
      <c r="AR41" s="46"/>
      <c r="AS41" s="46"/>
      <c r="AT41" s="46"/>
      <c r="AU41" s="46"/>
      <c r="AV41" s="46"/>
      <c r="AW41" s="46"/>
      <c r="AX41" s="46"/>
    </row>
    <row r="42" spans="1:50" s="51" customFormat="1" ht="13" x14ac:dyDescent="0.3">
      <c r="A42" s="92"/>
      <c r="B42" s="92"/>
      <c r="C42" s="92"/>
      <c r="D42" s="92"/>
      <c r="E42" s="92"/>
      <c r="F42" s="92"/>
      <c r="G42" s="92"/>
      <c r="H42" s="92"/>
      <c r="I42" s="92"/>
      <c r="J42" s="92"/>
      <c r="K42" s="92"/>
      <c r="L42" s="91"/>
      <c r="M42" s="88"/>
      <c r="N42" s="20"/>
      <c r="O42" s="21"/>
      <c r="P42" s="21"/>
      <c r="Q42" s="21"/>
      <c r="R42" s="22"/>
      <c r="S42" s="83" t="str">
        <f t="shared" si="33"/>
        <v/>
      </c>
      <c r="T42" s="29"/>
      <c r="U42" s="46"/>
      <c r="V42" s="24"/>
      <c r="W42" s="25"/>
      <c r="X42" s="25"/>
      <c r="Y42" s="25"/>
      <c r="Z42" s="26"/>
      <c r="AA42" s="84" t="str">
        <f t="shared" si="34"/>
        <v/>
      </c>
      <c r="AB42" s="85" t="str">
        <f t="shared" si="34"/>
        <v/>
      </c>
      <c r="AC42" s="85" t="str">
        <f t="shared" si="34"/>
        <v/>
      </c>
      <c r="AD42" s="85" t="str">
        <f t="shared" si="34"/>
        <v/>
      </c>
      <c r="AE42" s="86" t="str">
        <f t="shared" si="34"/>
        <v/>
      </c>
      <c r="AF42" s="89" t="str">
        <f t="shared" si="32"/>
        <v/>
      </c>
      <c r="AG42" s="30"/>
      <c r="AH42" s="30"/>
      <c r="AI42" s="90">
        <f>IFERROR(VLOOKUP(AJ42,'Data Reference'!$B$7:$C$11,2,FALSE),1)</f>
        <v>1</v>
      </c>
      <c r="AJ42" s="31"/>
      <c r="AK42" s="46"/>
      <c r="AL42" s="46"/>
      <c r="AM42" s="46"/>
      <c r="AN42" s="46"/>
      <c r="AO42" s="46"/>
      <c r="AP42" s="46"/>
      <c r="AQ42" s="46"/>
      <c r="AR42" s="46"/>
      <c r="AS42" s="46"/>
      <c r="AT42" s="46"/>
      <c r="AU42" s="46"/>
      <c r="AV42" s="46"/>
      <c r="AW42" s="46"/>
      <c r="AX42" s="46"/>
    </row>
    <row r="43" spans="1:50" s="51" customFormat="1" ht="13.5" thickBot="1" x14ac:dyDescent="0.35">
      <c r="A43" s="92"/>
      <c r="B43" s="92"/>
      <c r="C43" s="92"/>
      <c r="D43" s="92"/>
      <c r="E43" s="92"/>
      <c r="F43" s="92"/>
      <c r="G43" s="92"/>
      <c r="H43" s="92"/>
      <c r="I43" s="92"/>
      <c r="J43" s="92"/>
      <c r="K43" s="92"/>
      <c r="L43" s="93"/>
      <c r="M43" s="94"/>
      <c r="N43" s="32"/>
      <c r="O43" s="33"/>
      <c r="P43" s="33"/>
      <c r="Q43" s="33"/>
      <c r="R43" s="34"/>
      <c r="S43" s="95" t="str">
        <f t="shared" si="33"/>
        <v/>
      </c>
      <c r="T43" s="35"/>
      <c r="U43" s="46"/>
      <c r="V43" s="36"/>
      <c r="W43" s="37"/>
      <c r="X43" s="37"/>
      <c r="Y43" s="37"/>
      <c r="Z43" s="38"/>
      <c r="AA43" s="96" t="str">
        <f t="shared" si="34"/>
        <v/>
      </c>
      <c r="AB43" s="97" t="str">
        <f t="shared" si="34"/>
        <v/>
      </c>
      <c r="AC43" s="97" t="str">
        <f t="shared" si="34"/>
        <v/>
      </c>
      <c r="AD43" s="97" t="str">
        <f t="shared" si="34"/>
        <v/>
      </c>
      <c r="AE43" s="98" t="str">
        <f t="shared" si="34"/>
        <v/>
      </c>
      <c r="AF43" s="99" t="str">
        <f t="shared" si="32"/>
        <v/>
      </c>
      <c r="AG43" s="39"/>
      <c r="AH43" s="39"/>
      <c r="AI43" s="100">
        <f>IFERROR(VLOOKUP(AJ43,'Data Reference'!$B$7:$C$11,2,FALSE),1)</f>
        <v>1</v>
      </c>
      <c r="AJ43" s="40"/>
      <c r="AK43" s="46"/>
      <c r="AL43" s="46"/>
      <c r="AM43" s="46"/>
      <c r="AN43" s="46"/>
      <c r="AO43" s="46"/>
      <c r="AP43" s="46"/>
      <c r="AQ43" s="46"/>
      <c r="AR43" s="46"/>
      <c r="AS43" s="46"/>
      <c r="AT43" s="46"/>
      <c r="AU43" s="46"/>
      <c r="AV43" s="46"/>
      <c r="AW43" s="46"/>
      <c r="AX43" s="46"/>
    </row>
    <row r="44" spans="1:50" s="51" customFormat="1" ht="13" x14ac:dyDescent="0.3">
      <c r="A44" s="44"/>
      <c r="B44" s="44"/>
      <c r="C44" s="44"/>
      <c r="D44" s="44"/>
      <c r="E44" s="44"/>
      <c r="F44" s="44"/>
      <c r="G44" s="44"/>
      <c r="H44" s="44"/>
      <c r="I44" s="44"/>
      <c r="J44" s="44"/>
      <c r="K44" s="44"/>
      <c r="L44" s="101"/>
      <c r="M44" s="46"/>
      <c r="N44" s="102"/>
      <c r="O44" s="102"/>
      <c r="P44" s="102"/>
      <c r="Q44" s="102"/>
      <c r="R44" s="102"/>
      <c r="S44" s="46"/>
      <c r="T44" s="46"/>
      <c r="U44" s="46"/>
      <c r="V44" s="103"/>
      <c r="W44" s="103"/>
      <c r="X44" s="103"/>
      <c r="Y44" s="103"/>
      <c r="Z44" s="103"/>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row>
    <row r="45" spans="1:50" s="51" customFormat="1" ht="13.5" thickBot="1" x14ac:dyDescent="0.35">
      <c r="A45" s="44"/>
      <c r="B45" s="44"/>
      <c r="C45" s="44"/>
      <c r="D45" s="44"/>
      <c r="E45" s="44"/>
      <c r="F45" s="44"/>
      <c r="G45" s="44"/>
      <c r="H45" s="44"/>
      <c r="I45" s="44"/>
      <c r="J45" s="44"/>
      <c r="K45" s="44"/>
      <c r="L45" s="46"/>
      <c r="M45" s="46"/>
      <c r="N45" s="102"/>
      <c r="O45" s="102"/>
      <c r="P45" s="102"/>
      <c r="Q45" s="102"/>
      <c r="R45" s="102"/>
      <c r="S45" s="46"/>
      <c r="T45" s="46"/>
      <c r="U45" s="46"/>
      <c r="V45" s="103"/>
      <c r="W45" s="103"/>
      <c r="X45" s="103"/>
      <c r="Y45" s="103"/>
      <c r="Z45" s="103"/>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row>
    <row r="46" spans="1:50" s="51" customFormat="1" ht="23.25" customHeight="1" thickBot="1" x14ac:dyDescent="0.35">
      <c r="A46" s="44"/>
      <c r="B46" s="44"/>
      <c r="C46" s="44"/>
      <c r="D46" s="44"/>
      <c r="E46" s="44"/>
      <c r="F46" s="44"/>
      <c r="G46" s="44"/>
      <c r="H46" s="44"/>
      <c r="I46" s="44"/>
      <c r="J46" s="44"/>
      <c r="K46" s="44"/>
      <c r="L46" s="146" t="s">
        <v>12</v>
      </c>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46"/>
      <c r="AL46" s="46"/>
      <c r="AM46" s="46"/>
      <c r="AN46" s="46"/>
      <c r="AO46" s="46"/>
      <c r="AP46" s="46"/>
      <c r="AQ46" s="46"/>
      <c r="AR46" s="46"/>
      <c r="AS46" s="46"/>
      <c r="AT46" s="46"/>
      <c r="AU46" s="46"/>
      <c r="AV46" s="46"/>
      <c r="AW46" s="46"/>
      <c r="AX46" s="46"/>
    </row>
    <row r="47" spans="1:50" s="51" customFormat="1" ht="16" thickBot="1" x14ac:dyDescent="0.4">
      <c r="A47" s="44"/>
      <c r="B47" s="44"/>
      <c r="C47" s="44"/>
      <c r="D47" s="44"/>
      <c r="E47" s="44"/>
      <c r="F47" s="44"/>
      <c r="G47" s="44"/>
      <c r="H47" s="44"/>
      <c r="I47" s="44"/>
      <c r="J47" s="44"/>
      <c r="K47" s="44"/>
      <c r="L47" s="164" t="s">
        <v>14</v>
      </c>
      <c r="M47" s="165"/>
      <c r="N47" s="165"/>
      <c r="O47" s="165"/>
      <c r="P47" s="165"/>
      <c r="Q47" s="165"/>
      <c r="R47" s="165"/>
      <c r="S47" s="165"/>
      <c r="T47" s="166"/>
      <c r="U47" s="46"/>
      <c r="V47" s="175" t="s">
        <v>15</v>
      </c>
      <c r="W47" s="176"/>
      <c r="X47" s="176"/>
      <c r="Y47" s="176"/>
      <c r="Z47" s="176"/>
      <c r="AA47" s="176"/>
      <c r="AB47" s="176"/>
      <c r="AC47" s="176"/>
      <c r="AD47" s="176"/>
      <c r="AE47" s="176"/>
      <c r="AF47" s="176"/>
      <c r="AG47" s="176"/>
      <c r="AH47" s="176"/>
      <c r="AI47" s="176"/>
      <c r="AJ47" s="177"/>
      <c r="AK47" s="46"/>
      <c r="AL47" s="46"/>
      <c r="AM47" s="46"/>
      <c r="AN47" s="46"/>
      <c r="AO47" s="46"/>
      <c r="AP47" s="46"/>
      <c r="AQ47" s="46"/>
      <c r="AR47" s="46"/>
      <c r="AS47" s="46"/>
      <c r="AT47" s="46"/>
      <c r="AU47" s="46"/>
      <c r="AV47" s="46"/>
      <c r="AW47" s="46"/>
      <c r="AX47" s="46"/>
    </row>
    <row r="48" spans="1:50" s="51" customFormat="1" ht="13.5" customHeight="1" thickBot="1" x14ac:dyDescent="0.35">
      <c r="A48" s="44"/>
      <c r="B48" s="44"/>
      <c r="C48" s="44"/>
      <c r="D48" s="44"/>
      <c r="E48" s="44"/>
      <c r="F48" s="44"/>
      <c r="G48" s="44"/>
      <c r="H48" s="44"/>
      <c r="I48" s="44"/>
      <c r="J48" s="44"/>
      <c r="K48" s="44"/>
      <c r="L48" s="189" t="s">
        <v>0</v>
      </c>
      <c r="M48" s="191" t="s">
        <v>1</v>
      </c>
      <c r="N48" s="118" t="s">
        <v>18</v>
      </c>
      <c r="O48" s="119"/>
      <c r="P48" s="119"/>
      <c r="Q48" s="119"/>
      <c r="R48" s="120"/>
      <c r="S48" s="162" t="s">
        <v>19</v>
      </c>
      <c r="T48" s="162" t="s">
        <v>57</v>
      </c>
      <c r="U48" s="46"/>
      <c r="V48" s="148" t="s">
        <v>21</v>
      </c>
      <c r="W48" s="149"/>
      <c r="X48" s="149"/>
      <c r="Y48" s="149"/>
      <c r="Z48" s="150"/>
      <c r="AA48" s="151" t="s">
        <v>22</v>
      </c>
      <c r="AB48" s="152"/>
      <c r="AC48" s="152"/>
      <c r="AD48" s="152"/>
      <c r="AE48" s="153"/>
      <c r="AF48" s="160" t="str">
        <f>"Total Investments
("&amp;AA49&amp;" - "&amp;AE49&amp;")"</f>
        <v>Total Investments
(2021 - 2025)</v>
      </c>
      <c r="AG48" s="162" t="s">
        <v>63</v>
      </c>
      <c r="AH48" s="160" t="s">
        <v>56</v>
      </c>
      <c r="AI48" s="160" t="s">
        <v>36</v>
      </c>
      <c r="AJ48" s="160" t="s">
        <v>37</v>
      </c>
      <c r="AK48" s="46"/>
      <c r="AL48" s="46"/>
      <c r="AM48" s="46"/>
      <c r="AN48" s="46"/>
      <c r="AO48" s="46"/>
      <c r="AP48" s="46"/>
      <c r="AQ48" s="46"/>
      <c r="AR48" s="46"/>
      <c r="AS48" s="46"/>
      <c r="AT48" s="46"/>
      <c r="AU48" s="46"/>
      <c r="AV48" s="46"/>
      <c r="AW48" s="46"/>
      <c r="AX48" s="46"/>
    </row>
    <row r="49" spans="1:50" s="80" customFormat="1" ht="37.5" customHeight="1" thickBot="1" x14ac:dyDescent="0.35">
      <c r="A49" s="78"/>
      <c r="B49" s="78"/>
      <c r="C49" s="78"/>
      <c r="D49" s="78"/>
      <c r="E49" s="78"/>
      <c r="F49" s="78"/>
      <c r="G49" s="78"/>
      <c r="H49" s="78"/>
      <c r="I49" s="78"/>
      <c r="J49" s="78"/>
      <c r="K49" s="78"/>
      <c r="L49" s="190"/>
      <c r="M49" s="192"/>
      <c r="N49" s="121" t="s">
        <v>2</v>
      </c>
      <c r="O49" s="122" t="s">
        <v>3</v>
      </c>
      <c r="P49" s="122" t="s">
        <v>4</v>
      </c>
      <c r="Q49" s="122" t="s">
        <v>5</v>
      </c>
      <c r="R49" s="123" t="s">
        <v>6</v>
      </c>
      <c r="S49" s="163"/>
      <c r="T49" s="163"/>
      <c r="U49" s="79"/>
      <c r="V49" s="124" t="s">
        <v>2</v>
      </c>
      <c r="W49" s="108" t="s">
        <v>3</v>
      </c>
      <c r="X49" s="108" t="s">
        <v>4</v>
      </c>
      <c r="Y49" s="108" t="s">
        <v>5</v>
      </c>
      <c r="Z49" s="125" t="s">
        <v>6</v>
      </c>
      <c r="AA49" s="124">
        <f>$Q$2</f>
        <v>2021</v>
      </c>
      <c r="AB49" s="108">
        <f>AA49+1</f>
        <v>2022</v>
      </c>
      <c r="AC49" s="108">
        <f t="shared" ref="AC49:AE49" si="35">AB49+1</f>
        <v>2023</v>
      </c>
      <c r="AD49" s="108">
        <f t="shared" si="35"/>
        <v>2024</v>
      </c>
      <c r="AE49" s="125">
        <f t="shared" si="35"/>
        <v>2025</v>
      </c>
      <c r="AF49" s="161"/>
      <c r="AG49" s="163"/>
      <c r="AH49" s="161"/>
      <c r="AI49" s="161"/>
      <c r="AJ49" s="161"/>
      <c r="AK49" s="79"/>
      <c r="AL49" s="79"/>
      <c r="AM49" s="79"/>
      <c r="AN49" s="79"/>
      <c r="AO49" s="79"/>
      <c r="AP49" s="79"/>
      <c r="AQ49" s="79"/>
      <c r="AR49" s="79"/>
      <c r="AS49" s="79"/>
      <c r="AT49" s="79"/>
      <c r="AU49" s="79"/>
      <c r="AV49" s="79"/>
      <c r="AW49" s="79"/>
      <c r="AX49" s="79"/>
    </row>
    <row r="50" spans="1:50" s="51" customFormat="1" ht="26" x14ac:dyDescent="0.3">
      <c r="A50" s="44"/>
      <c r="B50" s="44"/>
      <c r="C50" s="44"/>
      <c r="D50" s="44"/>
      <c r="E50" s="44"/>
      <c r="F50" s="44"/>
      <c r="G50" s="44"/>
      <c r="H50" s="44"/>
      <c r="I50" s="44"/>
      <c r="J50" s="44"/>
      <c r="K50" s="44"/>
      <c r="L50" s="81" t="s">
        <v>74</v>
      </c>
      <c r="M50" s="104" t="s">
        <v>74</v>
      </c>
      <c r="N50" s="41">
        <v>10000000</v>
      </c>
      <c r="O50" s="42">
        <v>10000000</v>
      </c>
      <c r="P50" s="42">
        <v>10000000</v>
      </c>
      <c r="Q50" s="42">
        <v>10000000</v>
      </c>
      <c r="R50" s="43">
        <v>10000000</v>
      </c>
      <c r="S50" s="83">
        <f>IFERROR(IF(COUNTA(N50:R50)=0,"",SUM(N50:R50)),"Error")</f>
        <v>50000000</v>
      </c>
      <c r="T50" s="23"/>
      <c r="U50" s="46"/>
      <c r="V50" s="24">
        <v>0.5</v>
      </c>
      <c r="W50" s="25">
        <v>0.5</v>
      </c>
      <c r="X50" s="25">
        <v>1</v>
      </c>
      <c r="Y50" s="25">
        <v>1</v>
      </c>
      <c r="Z50" s="26">
        <v>1</v>
      </c>
      <c r="AA50" s="84">
        <f t="shared" ref="AA50:AE59" si="36">IFERROR(IF((AA$19-$AI50)&lt;=0,"",IF(OR(INDEX($N50:$R50,1,(AA$19-$AI50))="",INDEX($V50:$Z50,1,(AA$19-$AI50))="",$AH50="No"),"",INDEX($N50:$R50,1,(AA$19-$AI50))*INDEX($V50:$Z50,1,(AA$19-$AI50)))),"")</f>
        <v>5000000</v>
      </c>
      <c r="AB50" s="85">
        <f t="shared" si="36"/>
        <v>5000000</v>
      </c>
      <c r="AC50" s="85">
        <f t="shared" si="36"/>
        <v>10000000</v>
      </c>
      <c r="AD50" s="85">
        <f t="shared" si="36"/>
        <v>10000000</v>
      </c>
      <c r="AE50" s="86">
        <f t="shared" si="36"/>
        <v>10000000</v>
      </c>
      <c r="AF50" s="83">
        <f t="shared" ref="AF50:AF69" si="37">IFERROR(IF(OR(COUNTA(V50:Z50)=0,$AH50="No"),"",SUM(AA50:AE50)),"Error")</f>
        <v>40000000</v>
      </c>
      <c r="AG50" s="27" t="s">
        <v>62</v>
      </c>
      <c r="AH50" s="27" t="s">
        <v>8</v>
      </c>
      <c r="AI50" s="87">
        <f>IFERROR(VLOOKUP(AJ50,'Data Reference'!$B$7:$C$11,2,FALSE),1)</f>
        <v>1</v>
      </c>
      <c r="AJ50" s="28">
        <v>2015</v>
      </c>
      <c r="AK50" s="46"/>
      <c r="AL50" s="46"/>
      <c r="AM50" s="46"/>
      <c r="AN50" s="46"/>
      <c r="AO50" s="46"/>
      <c r="AP50" s="46"/>
      <c r="AQ50" s="46"/>
      <c r="AR50" s="46"/>
      <c r="AS50" s="46"/>
      <c r="AT50" s="46"/>
      <c r="AU50" s="46"/>
      <c r="AV50" s="46"/>
      <c r="AW50" s="46"/>
      <c r="AX50" s="46"/>
    </row>
    <row r="51" spans="1:50" s="51" customFormat="1" ht="13" x14ac:dyDescent="0.3">
      <c r="A51" s="44"/>
      <c r="B51" s="44"/>
      <c r="C51" s="44"/>
      <c r="D51" s="44"/>
      <c r="E51" s="44"/>
      <c r="F51" s="44"/>
      <c r="G51" s="44"/>
      <c r="H51" s="44"/>
      <c r="I51" s="44"/>
      <c r="J51" s="44"/>
      <c r="K51" s="44"/>
      <c r="L51" s="91" t="s">
        <v>75</v>
      </c>
      <c r="M51" s="105" t="s">
        <v>75</v>
      </c>
      <c r="N51" s="20">
        <v>5000000</v>
      </c>
      <c r="O51" s="21">
        <v>5000000</v>
      </c>
      <c r="P51" s="21">
        <v>5000000</v>
      </c>
      <c r="Q51" s="21">
        <v>5000000</v>
      </c>
      <c r="R51" s="22">
        <v>5000000</v>
      </c>
      <c r="S51" s="83">
        <f t="shared" ref="S51:S69" si="38">IFERROR(IF(COUNTA(N51:R51)=0,"",SUM(N51:R51)),"Error")</f>
        <v>25000000</v>
      </c>
      <c r="T51" s="29"/>
      <c r="U51" s="46"/>
      <c r="V51" s="24">
        <v>1</v>
      </c>
      <c r="W51" s="25">
        <v>1</v>
      </c>
      <c r="X51" s="25">
        <v>1</v>
      </c>
      <c r="Y51" s="25">
        <v>1</v>
      </c>
      <c r="Z51" s="26">
        <v>1</v>
      </c>
      <c r="AA51" s="84">
        <f t="shared" si="36"/>
        <v>5000000</v>
      </c>
      <c r="AB51" s="85">
        <f t="shared" si="36"/>
        <v>5000000</v>
      </c>
      <c r="AC51" s="85">
        <f t="shared" si="36"/>
        <v>5000000</v>
      </c>
      <c r="AD51" s="85">
        <f t="shared" si="36"/>
        <v>5000000</v>
      </c>
      <c r="AE51" s="86">
        <f t="shared" si="36"/>
        <v>5000000</v>
      </c>
      <c r="AF51" s="89">
        <f t="shared" si="37"/>
        <v>25000000</v>
      </c>
      <c r="AG51" s="30" t="s">
        <v>59</v>
      </c>
      <c r="AH51" s="30" t="s">
        <v>8</v>
      </c>
      <c r="AI51" s="90">
        <f>IFERROR(VLOOKUP(AJ51,'Data Reference'!$B$7:$C$11,2,FALSE),1)</f>
        <v>1</v>
      </c>
      <c r="AJ51" s="31">
        <v>2015</v>
      </c>
      <c r="AK51" s="46"/>
      <c r="AL51" s="46"/>
      <c r="AM51" s="46"/>
      <c r="AN51" s="46"/>
      <c r="AO51" s="46"/>
      <c r="AP51" s="46"/>
      <c r="AQ51" s="46"/>
      <c r="AR51" s="46"/>
      <c r="AS51" s="46"/>
      <c r="AT51" s="46"/>
      <c r="AU51" s="46"/>
      <c r="AV51" s="46"/>
      <c r="AW51" s="46"/>
      <c r="AX51" s="46"/>
    </row>
    <row r="52" spans="1:50" s="51" customFormat="1" ht="13" x14ac:dyDescent="0.3">
      <c r="A52" s="44"/>
      <c r="B52" s="44"/>
      <c r="C52" s="44"/>
      <c r="D52" s="44"/>
      <c r="E52" s="44"/>
      <c r="F52" s="44"/>
      <c r="G52" s="44"/>
      <c r="H52" s="44"/>
      <c r="I52" s="44"/>
      <c r="J52" s="44"/>
      <c r="K52" s="44"/>
      <c r="L52" s="91" t="s">
        <v>76</v>
      </c>
      <c r="M52" s="105" t="s">
        <v>77</v>
      </c>
      <c r="N52" s="20">
        <v>5000000</v>
      </c>
      <c r="O52" s="21">
        <v>5000000</v>
      </c>
      <c r="P52" s="21">
        <v>5000000</v>
      </c>
      <c r="Q52" s="21">
        <v>5000000</v>
      </c>
      <c r="R52" s="22">
        <v>5000000</v>
      </c>
      <c r="S52" s="83">
        <f t="shared" si="38"/>
        <v>25000000</v>
      </c>
      <c r="T52" s="29"/>
      <c r="U52" s="46"/>
      <c r="V52" s="24">
        <v>1</v>
      </c>
      <c r="W52" s="25">
        <v>1</v>
      </c>
      <c r="X52" s="25">
        <v>1</v>
      </c>
      <c r="Y52" s="25">
        <v>1</v>
      </c>
      <c r="Z52" s="26">
        <v>1</v>
      </c>
      <c r="AA52" s="84">
        <f t="shared" si="36"/>
        <v>5000000</v>
      </c>
      <c r="AB52" s="85">
        <f t="shared" si="36"/>
        <v>5000000</v>
      </c>
      <c r="AC52" s="85">
        <f t="shared" si="36"/>
        <v>5000000</v>
      </c>
      <c r="AD52" s="85">
        <f t="shared" si="36"/>
        <v>5000000</v>
      </c>
      <c r="AE52" s="86">
        <f t="shared" si="36"/>
        <v>5000000</v>
      </c>
      <c r="AF52" s="89">
        <f t="shared" si="37"/>
        <v>25000000</v>
      </c>
      <c r="AG52" s="30" t="s">
        <v>59</v>
      </c>
      <c r="AH52" s="30" t="s">
        <v>8</v>
      </c>
      <c r="AI52" s="90">
        <f>IFERROR(VLOOKUP(AJ52,'Data Reference'!$B$7:$C$11,2,FALSE),1)</f>
        <v>1</v>
      </c>
      <c r="AJ52" s="31">
        <v>2015</v>
      </c>
      <c r="AK52" s="46"/>
      <c r="AL52" s="46"/>
      <c r="AM52" s="46"/>
      <c r="AN52" s="46"/>
      <c r="AO52" s="46"/>
      <c r="AP52" s="46"/>
      <c r="AQ52" s="46"/>
      <c r="AR52" s="46"/>
      <c r="AS52" s="46"/>
      <c r="AT52" s="46"/>
      <c r="AU52" s="46"/>
      <c r="AV52" s="46"/>
      <c r="AW52" s="46"/>
      <c r="AX52" s="46"/>
    </row>
    <row r="53" spans="1:50" s="51" customFormat="1" ht="26" x14ac:dyDescent="0.3">
      <c r="A53" s="44"/>
      <c r="B53" s="44"/>
      <c r="C53" s="44"/>
      <c r="D53" s="44"/>
      <c r="E53" s="44"/>
      <c r="F53" s="44"/>
      <c r="G53" s="44"/>
      <c r="H53" s="44"/>
      <c r="I53" s="44"/>
      <c r="J53" s="44"/>
      <c r="K53" s="44"/>
      <c r="L53" s="91" t="s">
        <v>76</v>
      </c>
      <c r="M53" s="105" t="s">
        <v>78</v>
      </c>
      <c r="N53" s="20"/>
      <c r="O53" s="21"/>
      <c r="P53" s="21">
        <v>15000000</v>
      </c>
      <c r="Q53" s="21">
        <v>15000000</v>
      </c>
      <c r="R53" s="22">
        <v>15000000</v>
      </c>
      <c r="S53" s="83">
        <f t="shared" si="38"/>
        <v>45000000</v>
      </c>
      <c r="T53" s="29"/>
      <c r="U53" s="46"/>
      <c r="V53" s="24">
        <v>1</v>
      </c>
      <c r="W53" s="25">
        <v>1</v>
      </c>
      <c r="X53" s="25">
        <v>0.5</v>
      </c>
      <c r="Y53" s="25">
        <v>0.5</v>
      </c>
      <c r="Z53" s="26">
        <v>1</v>
      </c>
      <c r="AA53" s="84" t="str">
        <f t="shared" si="36"/>
        <v/>
      </c>
      <c r="AB53" s="85" t="str">
        <f t="shared" si="36"/>
        <v/>
      </c>
      <c r="AC53" s="85">
        <f t="shared" si="36"/>
        <v>7500000</v>
      </c>
      <c r="AD53" s="85">
        <f t="shared" si="36"/>
        <v>7500000</v>
      </c>
      <c r="AE53" s="86">
        <f t="shared" si="36"/>
        <v>15000000</v>
      </c>
      <c r="AF53" s="89">
        <f t="shared" si="37"/>
        <v>30000000</v>
      </c>
      <c r="AG53" s="30" t="s">
        <v>59</v>
      </c>
      <c r="AH53" s="30" t="s">
        <v>8</v>
      </c>
      <c r="AI53" s="90">
        <f>IFERROR(VLOOKUP(AJ53,'Data Reference'!$B$7:$C$11,2,FALSE),1)</f>
        <v>1</v>
      </c>
      <c r="AJ53" s="31">
        <v>2015</v>
      </c>
      <c r="AK53" s="46"/>
      <c r="AL53" s="46"/>
      <c r="AM53" s="46"/>
      <c r="AN53" s="46"/>
      <c r="AO53" s="46"/>
      <c r="AP53" s="46"/>
      <c r="AQ53" s="46"/>
      <c r="AR53" s="46"/>
      <c r="AS53" s="46"/>
      <c r="AT53" s="46"/>
      <c r="AU53" s="46"/>
      <c r="AV53" s="46"/>
      <c r="AW53" s="46"/>
      <c r="AX53" s="46"/>
    </row>
    <row r="54" spans="1:50" s="51" customFormat="1" ht="52" x14ac:dyDescent="0.3">
      <c r="A54" s="44"/>
      <c r="B54" s="44"/>
      <c r="C54" s="44"/>
      <c r="D54" s="44"/>
      <c r="E54" s="44"/>
      <c r="F54" s="44"/>
      <c r="G54" s="44"/>
      <c r="H54" s="44"/>
      <c r="I54" s="44"/>
      <c r="J54" s="44"/>
      <c r="K54" s="44"/>
      <c r="L54" s="91" t="s">
        <v>79</v>
      </c>
      <c r="M54" s="105" t="s">
        <v>80</v>
      </c>
      <c r="N54" s="20"/>
      <c r="O54" s="21">
        <v>3000000</v>
      </c>
      <c r="P54" s="21">
        <v>3000000</v>
      </c>
      <c r="Q54" s="21">
        <v>3000000</v>
      </c>
      <c r="R54" s="22">
        <v>3000000</v>
      </c>
      <c r="S54" s="83">
        <f t="shared" si="38"/>
        <v>12000000</v>
      </c>
      <c r="T54" s="29"/>
      <c r="U54" s="46"/>
      <c r="V54" s="24">
        <v>1</v>
      </c>
      <c r="W54" s="25">
        <v>1</v>
      </c>
      <c r="X54" s="25">
        <v>1</v>
      </c>
      <c r="Y54" s="25">
        <v>1</v>
      </c>
      <c r="Z54" s="26">
        <v>1</v>
      </c>
      <c r="AA54" s="84" t="str">
        <f t="shared" si="36"/>
        <v/>
      </c>
      <c r="AB54" s="85">
        <f t="shared" si="36"/>
        <v>3000000</v>
      </c>
      <c r="AC54" s="85">
        <f t="shared" si="36"/>
        <v>3000000</v>
      </c>
      <c r="AD54" s="85">
        <f t="shared" si="36"/>
        <v>3000000</v>
      </c>
      <c r="AE54" s="86">
        <f t="shared" si="36"/>
        <v>3000000</v>
      </c>
      <c r="AF54" s="89">
        <f t="shared" si="37"/>
        <v>12000000</v>
      </c>
      <c r="AG54" s="30" t="s">
        <v>62</v>
      </c>
      <c r="AH54" s="30" t="s">
        <v>8</v>
      </c>
      <c r="AI54" s="90">
        <f>IFERROR(VLOOKUP(AJ54,'Data Reference'!$B$7:$C$11,2,FALSE),1)</f>
        <v>1</v>
      </c>
      <c r="AJ54" s="31">
        <v>2015</v>
      </c>
      <c r="AK54" s="46"/>
      <c r="AL54" s="46"/>
      <c r="AM54" s="46"/>
      <c r="AN54" s="46"/>
      <c r="AO54" s="46"/>
      <c r="AP54" s="46"/>
      <c r="AQ54" s="46"/>
      <c r="AR54" s="46"/>
      <c r="AS54" s="46"/>
      <c r="AT54" s="46"/>
      <c r="AU54" s="46"/>
      <c r="AV54" s="46"/>
      <c r="AW54" s="46"/>
      <c r="AX54" s="46"/>
    </row>
    <row r="55" spans="1:50" s="51" customFormat="1" ht="13" x14ac:dyDescent="0.3">
      <c r="A55" s="44"/>
      <c r="B55" s="44"/>
      <c r="C55" s="44"/>
      <c r="D55" s="44"/>
      <c r="E55" s="44"/>
      <c r="F55" s="44"/>
      <c r="G55" s="44"/>
      <c r="H55" s="44"/>
      <c r="I55" s="44"/>
      <c r="J55" s="44"/>
      <c r="K55" s="44"/>
      <c r="L55" s="91"/>
      <c r="M55" s="105"/>
      <c r="N55" s="20"/>
      <c r="O55" s="21"/>
      <c r="P55" s="21"/>
      <c r="Q55" s="21"/>
      <c r="R55" s="22"/>
      <c r="S55" s="83" t="str">
        <f t="shared" si="38"/>
        <v/>
      </c>
      <c r="T55" s="29"/>
      <c r="U55" s="46"/>
      <c r="V55" s="24"/>
      <c r="W55" s="25"/>
      <c r="X55" s="25"/>
      <c r="Y55" s="25"/>
      <c r="Z55" s="26"/>
      <c r="AA55" s="84" t="str">
        <f t="shared" si="36"/>
        <v/>
      </c>
      <c r="AB55" s="85" t="str">
        <f t="shared" si="36"/>
        <v/>
      </c>
      <c r="AC55" s="85" t="str">
        <f t="shared" si="36"/>
        <v/>
      </c>
      <c r="AD55" s="85" t="str">
        <f t="shared" si="36"/>
        <v/>
      </c>
      <c r="AE55" s="86" t="str">
        <f t="shared" si="36"/>
        <v/>
      </c>
      <c r="AF55" s="89" t="str">
        <f t="shared" si="37"/>
        <v/>
      </c>
      <c r="AG55" s="30"/>
      <c r="AH55" s="30"/>
      <c r="AI55" s="90">
        <f>IFERROR(VLOOKUP(AJ55,'Data Reference'!$B$7:$C$11,2,FALSE),1)</f>
        <v>1</v>
      </c>
      <c r="AJ55" s="31"/>
      <c r="AK55" s="46"/>
      <c r="AL55" s="46"/>
      <c r="AM55" s="46"/>
      <c r="AN55" s="46"/>
      <c r="AO55" s="46"/>
      <c r="AP55" s="46"/>
      <c r="AQ55" s="46"/>
      <c r="AR55" s="46"/>
      <c r="AS55" s="46"/>
      <c r="AT55" s="46"/>
      <c r="AU55" s="46"/>
      <c r="AV55" s="46"/>
      <c r="AW55" s="46"/>
      <c r="AX55" s="46"/>
    </row>
    <row r="56" spans="1:50" s="51" customFormat="1" ht="13" x14ac:dyDescent="0.3">
      <c r="A56" s="44"/>
      <c r="B56" s="44"/>
      <c r="C56" s="44"/>
      <c r="D56" s="44"/>
      <c r="E56" s="44"/>
      <c r="F56" s="44"/>
      <c r="G56" s="44"/>
      <c r="H56" s="44"/>
      <c r="I56" s="44"/>
      <c r="J56" s="44"/>
      <c r="K56" s="44"/>
      <c r="L56" s="91"/>
      <c r="M56" s="105"/>
      <c r="N56" s="20"/>
      <c r="O56" s="21"/>
      <c r="P56" s="21"/>
      <c r="Q56" s="21"/>
      <c r="R56" s="22"/>
      <c r="S56" s="83" t="str">
        <f t="shared" si="38"/>
        <v/>
      </c>
      <c r="T56" s="29"/>
      <c r="U56" s="46"/>
      <c r="V56" s="24"/>
      <c r="W56" s="25"/>
      <c r="X56" s="25"/>
      <c r="Y56" s="25"/>
      <c r="Z56" s="26"/>
      <c r="AA56" s="84" t="str">
        <f t="shared" si="36"/>
        <v/>
      </c>
      <c r="AB56" s="85" t="str">
        <f t="shared" si="36"/>
        <v/>
      </c>
      <c r="AC56" s="85" t="str">
        <f t="shared" si="36"/>
        <v/>
      </c>
      <c r="AD56" s="85" t="str">
        <f t="shared" si="36"/>
        <v/>
      </c>
      <c r="AE56" s="86" t="str">
        <f t="shared" si="36"/>
        <v/>
      </c>
      <c r="AF56" s="89" t="str">
        <f t="shared" si="37"/>
        <v/>
      </c>
      <c r="AG56" s="30"/>
      <c r="AH56" s="30"/>
      <c r="AI56" s="90">
        <f>IFERROR(VLOOKUP(AJ56,'Data Reference'!$B$7:$C$11,2,FALSE),1)</f>
        <v>1</v>
      </c>
      <c r="AJ56" s="31"/>
      <c r="AK56" s="46"/>
      <c r="AL56" s="46"/>
      <c r="AM56" s="46"/>
      <c r="AN56" s="46"/>
      <c r="AO56" s="46"/>
      <c r="AP56" s="46"/>
      <c r="AQ56" s="46"/>
      <c r="AR56" s="46"/>
      <c r="AS56" s="46"/>
      <c r="AT56" s="46"/>
      <c r="AU56" s="46"/>
      <c r="AV56" s="46"/>
      <c r="AW56" s="46"/>
      <c r="AX56" s="46"/>
    </row>
    <row r="57" spans="1:50" s="51" customFormat="1" ht="13" x14ac:dyDescent="0.3">
      <c r="A57" s="44"/>
      <c r="B57" s="44"/>
      <c r="C57" s="44"/>
      <c r="D57" s="44"/>
      <c r="E57" s="44"/>
      <c r="F57" s="44"/>
      <c r="G57" s="44"/>
      <c r="H57" s="44"/>
      <c r="I57" s="44"/>
      <c r="J57" s="44"/>
      <c r="K57" s="44"/>
      <c r="L57" s="91"/>
      <c r="M57" s="105"/>
      <c r="N57" s="20"/>
      <c r="O57" s="21"/>
      <c r="P57" s="21"/>
      <c r="Q57" s="21"/>
      <c r="R57" s="22"/>
      <c r="S57" s="83" t="str">
        <f t="shared" si="38"/>
        <v/>
      </c>
      <c r="T57" s="29"/>
      <c r="U57" s="46"/>
      <c r="V57" s="24"/>
      <c r="W57" s="25"/>
      <c r="X57" s="25"/>
      <c r="Y57" s="25"/>
      <c r="Z57" s="26"/>
      <c r="AA57" s="84" t="str">
        <f t="shared" si="36"/>
        <v/>
      </c>
      <c r="AB57" s="85" t="str">
        <f t="shared" si="36"/>
        <v/>
      </c>
      <c r="AC57" s="85" t="str">
        <f t="shared" si="36"/>
        <v/>
      </c>
      <c r="AD57" s="85" t="str">
        <f t="shared" si="36"/>
        <v/>
      </c>
      <c r="AE57" s="86" t="str">
        <f t="shared" si="36"/>
        <v/>
      </c>
      <c r="AF57" s="89" t="str">
        <f t="shared" si="37"/>
        <v/>
      </c>
      <c r="AG57" s="30"/>
      <c r="AH57" s="30"/>
      <c r="AI57" s="90">
        <f>IFERROR(VLOOKUP(AJ57,'Data Reference'!$B$7:$C$11,2,FALSE),1)</f>
        <v>1</v>
      </c>
      <c r="AJ57" s="31"/>
      <c r="AK57" s="46"/>
      <c r="AL57" s="46"/>
      <c r="AM57" s="46"/>
      <c r="AN57" s="46"/>
      <c r="AO57" s="46"/>
      <c r="AP57" s="46"/>
      <c r="AQ57" s="46"/>
      <c r="AR57" s="46"/>
      <c r="AS57" s="46"/>
      <c r="AT57" s="46"/>
      <c r="AU57" s="46"/>
      <c r="AV57" s="46"/>
      <c r="AW57" s="46"/>
      <c r="AX57" s="46"/>
    </row>
    <row r="58" spans="1:50" s="51" customFormat="1" ht="13" x14ac:dyDescent="0.3">
      <c r="A58" s="44"/>
      <c r="B58" s="44"/>
      <c r="C58" s="44"/>
      <c r="D58" s="44"/>
      <c r="E58" s="44"/>
      <c r="F58" s="44"/>
      <c r="G58" s="44"/>
      <c r="H58" s="44"/>
      <c r="I58" s="44"/>
      <c r="J58" s="44"/>
      <c r="K58" s="44"/>
      <c r="L58" s="91"/>
      <c r="M58" s="105"/>
      <c r="N58" s="20"/>
      <c r="O58" s="21"/>
      <c r="P58" s="21"/>
      <c r="Q58" s="21"/>
      <c r="R58" s="22"/>
      <c r="S58" s="83" t="str">
        <f t="shared" si="38"/>
        <v/>
      </c>
      <c r="T58" s="29"/>
      <c r="U58" s="46"/>
      <c r="V58" s="24"/>
      <c r="W58" s="25"/>
      <c r="X58" s="25"/>
      <c r="Y58" s="25"/>
      <c r="Z58" s="26"/>
      <c r="AA58" s="84" t="str">
        <f t="shared" si="36"/>
        <v/>
      </c>
      <c r="AB58" s="85" t="str">
        <f t="shared" si="36"/>
        <v/>
      </c>
      <c r="AC58" s="85" t="str">
        <f t="shared" si="36"/>
        <v/>
      </c>
      <c r="AD58" s="85" t="str">
        <f t="shared" si="36"/>
        <v/>
      </c>
      <c r="AE58" s="86" t="str">
        <f t="shared" si="36"/>
        <v/>
      </c>
      <c r="AF58" s="89" t="str">
        <f t="shared" si="37"/>
        <v/>
      </c>
      <c r="AG58" s="30"/>
      <c r="AH58" s="30"/>
      <c r="AI58" s="90">
        <f>IFERROR(VLOOKUP(AJ58,'Data Reference'!$B$7:$C$11,2,FALSE),1)</f>
        <v>1</v>
      </c>
      <c r="AJ58" s="31"/>
      <c r="AK58" s="46"/>
      <c r="AL58" s="46"/>
      <c r="AM58" s="46"/>
      <c r="AN58" s="46"/>
      <c r="AO58" s="46"/>
      <c r="AP58" s="46"/>
      <c r="AQ58" s="46"/>
      <c r="AR58" s="46"/>
      <c r="AS58" s="46"/>
      <c r="AT58" s="46"/>
      <c r="AU58" s="46"/>
      <c r="AV58" s="46"/>
      <c r="AW58" s="46"/>
      <c r="AX58" s="46"/>
    </row>
    <row r="59" spans="1:50" s="51" customFormat="1" ht="13" x14ac:dyDescent="0.3">
      <c r="A59" s="44"/>
      <c r="B59" s="44"/>
      <c r="C59" s="44"/>
      <c r="D59" s="44"/>
      <c r="E59" s="44"/>
      <c r="F59" s="44"/>
      <c r="G59" s="44"/>
      <c r="H59" s="44"/>
      <c r="I59" s="44"/>
      <c r="J59" s="44"/>
      <c r="K59" s="44"/>
      <c r="L59" s="91"/>
      <c r="M59" s="105"/>
      <c r="N59" s="20"/>
      <c r="O59" s="21"/>
      <c r="P59" s="21"/>
      <c r="Q59" s="21"/>
      <c r="R59" s="22"/>
      <c r="S59" s="83" t="str">
        <f t="shared" si="38"/>
        <v/>
      </c>
      <c r="T59" s="29"/>
      <c r="U59" s="46"/>
      <c r="V59" s="24"/>
      <c r="W59" s="25"/>
      <c r="X59" s="25"/>
      <c r="Y59" s="25"/>
      <c r="Z59" s="26"/>
      <c r="AA59" s="84" t="str">
        <f t="shared" si="36"/>
        <v/>
      </c>
      <c r="AB59" s="85" t="str">
        <f t="shared" si="36"/>
        <v/>
      </c>
      <c r="AC59" s="85" t="str">
        <f t="shared" si="36"/>
        <v/>
      </c>
      <c r="AD59" s="85" t="str">
        <f t="shared" si="36"/>
        <v/>
      </c>
      <c r="AE59" s="86" t="str">
        <f t="shared" si="36"/>
        <v/>
      </c>
      <c r="AF59" s="89" t="str">
        <f t="shared" si="37"/>
        <v/>
      </c>
      <c r="AG59" s="30"/>
      <c r="AH59" s="30"/>
      <c r="AI59" s="90">
        <f>IFERROR(VLOOKUP(AJ59,'Data Reference'!$B$7:$C$11,2,FALSE),1)</f>
        <v>1</v>
      </c>
      <c r="AJ59" s="31"/>
      <c r="AK59" s="46"/>
      <c r="AL59" s="46"/>
      <c r="AM59" s="46"/>
      <c r="AN59" s="46"/>
      <c r="AO59" s="46"/>
      <c r="AP59" s="46"/>
      <c r="AQ59" s="46"/>
      <c r="AR59" s="46"/>
      <c r="AS59" s="46"/>
      <c r="AT59" s="46"/>
      <c r="AU59" s="46"/>
      <c r="AV59" s="46"/>
      <c r="AW59" s="46"/>
      <c r="AX59" s="46"/>
    </row>
    <row r="60" spans="1:50" s="51" customFormat="1" ht="13" x14ac:dyDescent="0.3">
      <c r="A60" s="44"/>
      <c r="B60" s="44"/>
      <c r="C60" s="44"/>
      <c r="D60" s="44"/>
      <c r="E60" s="44"/>
      <c r="F60" s="44"/>
      <c r="G60" s="44"/>
      <c r="H60" s="44"/>
      <c r="I60" s="44"/>
      <c r="J60" s="44"/>
      <c r="K60" s="44"/>
      <c r="L60" s="91"/>
      <c r="M60" s="105"/>
      <c r="N60" s="20"/>
      <c r="O60" s="21"/>
      <c r="P60" s="21"/>
      <c r="Q60" s="21"/>
      <c r="R60" s="22"/>
      <c r="S60" s="83" t="str">
        <f t="shared" si="38"/>
        <v/>
      </c>
      <c r="T60" s="29"/>
      <c r="U60" s="46"/>
      <c r="V60" s="24"/>
      <c r="W60" s="25"/>
      <c r="X60" s="25"/>
      <c r="Y60" s="25"/>
      <c r="Z60" s="26"/>
      <c r="AA60" s="84" t="str">
        <f t="shared" ref="AA60:AE69" si="39">IFERROR(IF((AA$19-$AI60)&lt;=0,"",IF(OR(INDEX($N60:$R60,1,(AA$19-$AI60))="",INDEX($V60:$Z60,1,(AA$19-$AI60))="",$AH60="No"),"",INDEX($N60:$R60,1,(AA$19-$AI60))*INDEX($V60:$Z60,1,(AA$19-$AI60)))),"")</f>
        <v/>
      </c>
      <c r="AB60" s="85" t="str">
        <f t="shared" si="39"/>
        <v/>
      </c>
      <c r="AC60" s="85" t="str">
        <f t="shared" si="39"/>
        <v/>
      </c>
      <c r="AD60" s="85" t="str">
        <f t="shared" si="39"/>
        <v/>
      </c>
      <c r="AE60" s="86" t="str">
        <f t="shared" si="39"/>
        <v/>
      </c>
      <c r="AF60" s="89" t="str">
        <f t="shared" si="37"/>
        <v/>
      </c>
      <c r="AG60" s="30"/>
      <c r="AH60" s="30"/>
      <c r="AI60" s="90">
        <f>IFERROR(VLOOKUP(AJ60,'Data Reference'!$B$7:$C$11,2,FALSE),1)</f>
        <v>1</v>
      </c>
      <c r="AJ60" s="31"/>
      <c r="AK60" s="46"/>
      <c r="AL60" s="46"/>
      <c r="AM60" s="46"/>
      <c r="AN60" s="46"/>
      <c r="AO60" s="46"/>
      <c r="AP60" s="46"/>
      <c r="AQ60" s="46"/>
      <c r="AR60" s="46"/>
      <c r="AS60" s="46"/>
      <c r="AT60" s="46"/>
      <c r="AU60" s="46"/>
      <c r="AV60" s="46"/>
      <c r="AW60" s="46"/>
      <c r="AX60" s="46"/>
    </row>
    <row r="61" spans="1:50" s="51" customFormat="1" ht="13" x14ac:dyDescent="0.3">
      <c r="A61" s="44"/>
      <c r="B61" s="44"/>
      <c r="C61" s="44"/>
      <c r="D61" s="44"/>
      <c r="E61" s="44"/>
      <c r="F61" s="44"/>
      <c r="G61" s="44"/>
      <c r="H61" s="44"/>
      <c r="I61" s="44"/>
      <c r="J61" s="44"/>
      <c r="K61" s="44"/>
      <c r="L61" s="91"/>
      <c r="M61" s="105"/>
      <c r="N61" s="20"/>
      <c r="O61" s="21"/>
      <c r="P61" s="21"/>
      <c r="Q61" s="21"/>
      <c r="R61" s="22"/>
      <c r="S61" s="83" t="str">
        <f t="shared" si="38"/>
        <v/>
      </c>
      <c r="T61" s="29"/>
      <c r="U61" s="46"/>
      <c r="V61" s="24"/>
      <c r="W61" s="25"/>
      <c r="X61" s="25"/>
      <c r="Y61" s="25"/>
      <c r="Z61" s="26"/>
      <c r="AA61" s="84" t="str">
        <f t="shared" si="39"/>
        <v/>
      </c>
      <c r="AB61" s="85" t="str">
        <f t="shared" si="39"/>
        <v/>
      </c>
      <c r="AC61" s="85" t="str">
        <f t="shared" si="39"/>
        <v/>
      </c>
      <c r="AD61" s="85" t="str">
        <f t="shared" si="39"/>
        <v/>
      </c>
      <c r="AE61" s="86" t="str">
        <f t="shared" si="39"/>
        <v/>
      </c>
      <c r="AF61" s="89" t="str">
        <f t="shared" si="37"/>
        <v/>
      </c>
      <c r="AG61" s="30"/>
      <c r="AH61" s="30"/>
      <c r="AI61" s="90">
        <f>IFERROR(VLOOKUP(AJ61,'Data Reference'!$B$7:$C$11,2,FALSE),1)</f>
        <v>1</v>
      </c>
      <c r="AJ61" s="31"/>
      <c r="AK61" s="46"/>
      <c r="AL61" s="46"/>
      <c r="AM61" s="46"/>
      <c r="AN61" s="46"/>
      <c r="AO61" s="46"/>
      <c r="AP61" s="46"/>
      <c r="AQ61" s="46"/>
      <c r="AR61" s="46"/>
      <c r="AS61" s="46"/>
      <c r="AT61" s="46"/>
      <c r="AU61" s="46"/>
      <c r="AV61" s="46"/>
      <c r="AW61" s="46"/>
      <c r="AX61" s="46"/>
    </row>
    <row r="62" spans="1:50" s="51" customFormat="1" ht="13" x14ac:dyDescent="0.3">
      <c r="A62" s="44"/>
      <c r="B62" s="44"/>
      <c r="C62" s="44"/>
      <c r="D62" s="44"/>
      <c r="E62" s="44"/>
      <c r="F62" s="44"/>
      <c r="G62" s="44"/>
      <c r="H62" s="44"/>
      <c r="I62" s="44"/>
      <c r="J62" s="44"/>
      <c r="K62" s="44"/>
      <c r="L62" s="91"/>
      <c r="M62" s="105"/>
      <c r="N62" s="20"/>
      <c r="O62" s="21"/>
      <c r="P62" s="21"/>
      <c r="Q62" s="21"/>
      <c r="R62" s="22"/>
      <c r="S62" s="83" t="str">
        <f t="shared" si="38"/>
        <v/>
      </c>
      <c r="T62" s="29"/>
      <c r="U62" s="46"/>
      <c r="V62" s="24"/>
      <c r="W62" s="25"/>
      <c r="X62" s="25"/>
      <c r="Y62" s="25"/>
      <c r="Z62" s="26"/>
      <c r="AA62" s="84" t="str">
        <f t="shared" si="39"/>
        <v/>
      </c>
      <c r="AB62" s="85" t="str">
        <f t="shared" si="39"/>
        <v/>
      </c>
      <c r="AC62" s="85" t="str">
        <f t="shared" si="39"/>
        <v/>
      </c>
      <c r="AD62" s="85" t="str">
        <f t="shared" si="39"/>
        <v/>
      </c>
      <c r="AE62" s="86" t="str">
        <f t="shared" si="39"/>
        <v/>
      </c>
      <c r="AF62" s="89" t="str">
        <f t="shared" si="37"/>
        <v/>
      </c>
      <c r="AG62" s="30"/>
      <c r="AH62" s="30"/>
      <c r="AI62" s="90">
        <f>IFERROR(VLOOKUP(AJ62,'Data Reference'!$B$7:$C$11,2,FALSE),1)</f>
        <v>1</v>
      </c>
      <c r="AJ62" s="31"/>
      <c r="AK62" s="46"/>
      <c r="AL62" s="46"/>
      <c r="AM62" s="46"/>
      <c r="AN62" s="46"/>
      <c r="AO62" s="46"/>
      <c r="AP62" s="46"/>
      <c r="AQ62" s="46"/>
      <c r="AR62" s="46"/>
      <c r="AS62" s="46"/>
      <c r="AT62" s="46"/>
      <c r="AU62" s="46"/>
      <c r="AV62" s="46"/>
      <c r="AW62" s="46"/>
      <c r="AX62" s="46"/>
    </row>
    <row r="63" spans="1:50" s="51" customFormat="1" ht="13" x14ac:dyDescent="0.3">
      <c r="A63" s="44"/>
      <c r="B63" s="44"/>
      <c r="C63" s="44"/>
      <c r="D63" s="44"/>
      <c r="E63" s="44"/>
      <c r="F63" s="44"/>
      <c r="G63" s="44"/>
      <c r="H63" s="44"/>
      <c r="I63" s="44"/>
      <c r="J63" s="44"/>
      <c r="K63" s="44"/>
      <c r="L63" s="91"/>
      <c r="M63" s="105"/>
      <c r="N63" s="20"/>
      <c r="O63" s="21"/>
      <c r="P63" s="21"/>
      <c r="Q63" s="21"/>
      <c r="R63" s="22"/>
      <c r="S63" s="83" t="str">
        <f t="shared" si="38"/>
        <v/>
      </c>
      <c r="T63" s="29"/>
      <c r="U63" s="46"/>
      <c r="V63" s="24"/>
      <c r="W63" s="25"/>
      <c r="X63" s="25"/>
      <c r="Y63" s="25"/>
      <c r="Z63" s="26"/>
      <c r="AA63" s="84" t="str">
        <f t="shared" si="39"/>
        <v/>
      </c>
      <c r="AB63" s="85" t="str">
        <f t="shared" si="39"/>
        <v/>
      </c>
      <c r="AC63" s="85" t="str">
        <f t="shared" si="39"/>
        <v/>
      </c>
      <c r="AD63" s="85" t="str">
        <f t="shared" si="39"/>
        <v/>
      </c>
      <c r="AE63" s="86" t="str">
        <f t="shared" si="39"/>
        <v/>
      </c>
      <c r="AF63" s="89" t="str">
        <f t="shared" si="37"/>
        <v/>
      </c>
      <c r="AG63" s="30"/>
      <c r="AH63" s="30"/>
      <c r="AI63" s="90">
        <f>IFERROR(VLOOKUP(AJ63,'Data Reference'!$B$7:$C$11,2,FALSE),1)</f>
        <v>1</v>
      </c>
      <c r="AJ63" s="31"/>
      <c r="AK63" s="46"/>
      <c r="AL63" s="46"/>
      <c r="AM63" s="46"/>
      <c r="AN63" s="46"/>
      <c r="AO63" s="46"/>
      <c r="AP63" s="46"/>
      <c r="AQ63" s="46"/>
      <c r="AR63" s="46"/>
      <c r="AS63" s="46"/>
      <c r="AT63" s="46"/>
      <c r="AU63" s="46"/>
      <c r="AV63" s="46"/>
      <c r="AW63" s="46"/>
      <c r="AX63" s="46"/>
    </row>
    <row r="64" spans="1:50" s="51" customFormat="1" ht="13" x14ac:dyDescent="0.3">
      <c r="A64" s="44"/>
      <c r="B64" s="44"/>
      <c r="C64" s="44"/>
      <c r="D64" s="44"/>
      <c r="E64" s="44"/>
      <c r="F64" s="44"/>
      <c r="G64" s="44"/>
      <c r="H64" s="44"/>
      <c r="I64" s="44"/>
      <c r="J64" s="44"/>
      <c r="K64" s="44"/>
      <c r="L64" s="91"/>
      <c r="M64" s="105"/>
      <c r="N64" s="20"/>
      <c r="O64" s="21"/>
      <c r="P64" s="21"/>
      <c r="Q64" s="21"/>
      <c r="R64" s="22"/>
      <c r="S64" s="83" t="str">
        <f t="shared" si="38"/>
        <v/>
      </c>
      <c r="T64" s="29"/>
      <c r="U64" s="46"/>
      <c r="V64" s="24"/>
      <c r="W64" s="25"/>
      <c r="X64" s="25"/>
      <c r="Y64" s="25"/>
      <c r="Z64" s="26"/>
      <c r="AA64" s="84" t="str">
        <f t="shared" si="39"/>
        <v/>
      </c>
      <c r="AB64" s="85" t="str">
        <f t="shared" si="39"/>
        <v/>
      </c>
      <c r="AC64" s="85" t="str">
        <f t="shared" si="39"/>
        <v/>
      </c>
      <c r="AD64" s="85" t="str">
        <f t="shared" si="39"/>
        <v/>
      </c>
      <c r="AE64" s="86" t="str">
        <f t="shared" si="39"/>
        <v/>
      </c>
      <c r="AF64" s="89" t="str">
        <f t="shared" si="37"/>
        <v/>
      </c>
      <c r="AG64" s="30"/>
      <c r="AH64" s="30"/>
      <c r="AI64" s="90">
        <f>IFERROR(VLOOKUP(AJ64,'Data Reference'!$B$7:$C$11,2,FALSE),1)</f>
        <v>1</v>
      </c>
      <c r="AJ64" s="31"/>
      <c r="AK64" s="46"/>
      <c r="AL64" s="46"/>
      <c r="AM64" s="46"/>
      <c r="AN64" s="46"/>
      <c r="AO64" s="46"/>
      <c r="AP64" s="46"/>
      <c r="AQ64" s="46"/>
      <c r="AR64" s="46"/>
      <c r="AS64" s="46"/>
      <c r="AT64" s="46"/>
      <c r="AU64" s="46"/>
      <c r="AV64" s="46"/>
      <c r="AW64" s="46"/>
      <c r="AX64" s="46"/>
    </row>
    <row r="65" spans="1:50" s="51" customFormat="1" ht="13" x14ac:dyDescent="0.3">
      <c r="A65" s="44"/>
      <c r="B65" s="44"/>
      <c r="C65" s="44"/>
      <c r="D65" s="44"/>
      <c r="E65" s="44"/>
      <c r="F65" s="44"/>
      <c r="G65" s="44"/>
      <c r="H65" s="44"/>
      <c r="I65" s="44"/>
      <c r="J65" s="44"/>
      <c r="K65" s="44"/>
      <c r="L65" s="91"/>
      <c r="M65" s="105"/>
      <c r="N65" s="20"/>
      <c r="O65" s="21"/>
      <c r="P65" s="21"/>
      <c r="Q65" s="21"/>
      <c r="R65" s="22"/>
      <c r="S65" s="83" t="str">
        <f t="shared" si="38"/>
        <v/>
      </c>
      <c r="T65" s="29"/>
      <c r="U65" s="46"/>
      <c r="V65" s="24"/>
      <c r="W65" s="25"/>
      <c r="X65" s="25"/>
      <c r="Y65" s="25"/>
      <c r="Z65" s="26"/>
      <c r="AA65" s="84" t="str">
        <f t="shared" si="39"/>
        <v/>
      </c>
      <c r="AB65" s="85" t="str">
        <f t="shared" si="39"/>
        <v/>
      </c>
      <c r="AC65" s="85" t="str">
        <f t="shared" si="39"/>
        <v/>
      </c>
      <c r="AD65" s="85" t="str">
        <f t="shared" si="39"/>
        <v/>
      </c>
      <c r="AE65" s="86" t="str">
        <f t="shared" si="39"/>
        <v/>
      </c>
      <c r="AF65" s="89" t="str">
        <f t="shared" si="37"/>
        <v/>
      </c>
      <c r="AG65" s="30"/>
      <c r="AH65" s="30"/>
      <c r="AI65" s="90">
        <f>IFERROR(VLOOKUP(AJ65,'Data Reference'!$B$7:$C$11,2,FALSE),1)</f>
        <v>1</v>
      </c>
      <c r="AJ65" s="31"/>
      <c r="AK65" s="46"/>
      <c r="AL65" s="46"/>
      <c r="AM65" s="46"/>
      <c r="AN65" s="46"/>
      <c r="AO65" s="46"/>
      <c r="AP65" s="46"/>
      <c r="AQ65" s="46"/>
      <c r="AR65" s="46"/>
      <c r="AS65" s="46"/>
      <c r="AT65" s="46"/>
      <c r="AU65" s="46"/>
      <c r="AV65" s="46"/>
      <c r="AW65" s="46"/>
      <c r="AX65" s="46"/>
    </row>
    <row r="66" spans="1:50" s="51" customFormat="1" ht="13" x14ac:dyDescent="0.3">
      <c r="A66" s="44"/>
      <c r="B66" s="44"/>
      <c r="C66" s="44"/>
      <c r="D66" s="44"/>
      <c r="E66" s="44"/>
      <c r="F66" s="44"/>
      <c r="G66" s="44"/>
      <c r="H66" s="44"/>
      <c r="I66" s="44"/>
      <c r="J66" s="44"/>
      <c r="K66" s="44"/>
      <c r="L66" s="91"/>
      <c r="M66" s="105"/>
      <c r="N66" s="20"/>
      <c r="O66" s="21"/>
      <c r="P66" s="21"/>
      <c r="Q66" s="21"/>
      <c r="R66" s="22"/>
      <c r="S66" s="83" t="str">
        <f t="shared" si="38"/>
        <v/>
      </c>
      <c r="T66" s="29"/>
      <c r="U66" s="46"/>
      <c r="V66" s="24"/>
      <c r="W66" s="25"/>
      <c r="X66" s="25"/>
      <c r="Y66" s="25"/>
      <c r="Z66" s="26"/>
      <c r="AA66" s="84" t="str">
        <f t="shared" si="39"/>
        <v/>
      </c>
      <c r="AB66" s="85" t="str">
        <f t="shared" si="39"/>
        <v/>
      </c>
      <c r="AC66" s="85" t="str">
        <f t="shared" si="39"/>
        <v/>
      </c>
      <c r="AD66" s="85" t="str">
        <f t="shared" si="39"/>
        <v/>
      </c>
      <c r="AE66" s="86" t="str">
        <f t="shared" si="39"/>
        <v/>
      </c>
      <c r="AF66" s="89" t="str">
        <f t="shared" si="37"/>
        <v/>
      </c>
      <c r="AG66" s="30"/>
      <c r="AH66" s="30"/>
      <c r="AI66" s="90">
        <f>IFERROR(VLOOKUP(AJ66,'Data Reference'!$B$7:$C$11,2,FALSE),1)</f>
        <v>1</v>
      </c>
      <c r="AJ66" s="31"/>
      <c r="AK66" s="46"/>
      <c r="AL66" s="46"/>
      <c r="AM66" s="46"/>
      <c r="AN66" s="46"/>
      <c r="AO66" s="46"/>
      <c r="AP66" s="46"/>
      <c r="AQ66" s="46"/>
      <c r="AR66" s="46"/>
      <c r="AS66" s="46"/>
      <c r="AT66" s="46"/>
      <c r="AU66" s="46"/>
      <c r="AV66" s="46"/>
      <c r="AW66" s="46"/>
      <c r="AX66" s="46"/>
    </row>
    <row r="67" spans="1:50" s="51" customFormat="1" ht="12.75" customHeight="1" x14ac:dyDescent="0.3">
      <c r="A67" s="92"/>
      <c r="B67" s="92"/>
      <c r="C67" s="92"/>
      <c r="D67" s="92"/>
      <c r="E67" s="92"/>
      <c r="F67" s="92"/>
      <c r="G67" s="92"/>
      <c r="H67" s="92"/>
      <c r="I67" s="92"/>
      <c r="J67" s="92"/>
      <c r="K67" s="92"/>
      <c r="L67" s="91"/>
      <c r="M67" s="105"/>
      <c r="N67" s="20"/>
      <c r="O67" s="21"/>
      <c r="P67" s="21"/>
      <c r="Q67" s="21"/>
      <c r="R67" s="22"/>
      <c r="S67" s="83" t="str">
        <f t="shared" si="38"/>
        <v/>
      </c>
      <c r="T67" s="29"/>
      <c r="U67" s="46"/>
      <c r="V67" s="24"/>
      <c r="W67" s="25"/>
      <c r="X67" s="25"/>
      <c r="Y67" s="25"/>
      <c r="Z67" s="26"/>
      <c r="AA67" s="84" t="str">
        <f t="shared" si="39"/>
        <v/>
      </c>
      <c r="AB67" s="85" t="str">
        <f t="shared" si="39"/>
        <v/>
      </c>
      <c r="AC67" s="85" t="str">
        <f t="shared" si="39"/>
        <v/>
      </c>
      <c r="AD67" s="85" t="str">
        <f t="shared" si="39"/>
        <v/>
      </c>
      <c r="AE67" s="86" t="str">
        <f t="shared" si="39"/>
        <v/>
      </c>
      <c r="AF67" s="89" t="str">
        <f t="shared" si="37"/>
        <v/>
      </c>
      <c r="AG67" s="30"/>
      <c r="AH67" s="30"/>
      <c r="AI67" s="90">
        <f>IFERROR(VLOOKUP(AJ67,'Data Reference'!$B$7:$C$11,2,FALSE),1)</f>
        <v>1</v>
      </c>
      <c r="AJ67" s="31"/>
      <c r="AK67" s="46"/>
      <c r="AL67" s="46"/>
      <c r="AM67" s="46"/>
      <c r="AN67" s="46"/>
      <c r="AO67" s="46"/>
      <c r="AP67" s="46"/>
      <c r="AQ67" s="46"/>
      <c r="AR67" s="46"/>
      <c r="AS67" s="46"/>
      <c r="AT67" s="46"/>
      <c r="AU67" s="46"/>
      <c r="AV67" s="46"/>
      <c r="AW67" s="46"/>
      <c r="AX67" s="46"/>
    </row>
    <row r="68" spans="1:50" s="51" customFormat="1" ht="13" x14ac:dyDescent="0.3">
      <c r="A68" s="92"/>
      <c r="B68" s="92"/>
      <c r="C68" s="92"/>
      <c r="D68" s="92"/>
      <c r="E68" s="92"/>
      <c r="F68" s="92"/>
      <c r="G68" s="92"/>
      <c r="H68" s="92"/>
      <c r="I68" s="92"/>
      <c r="J68" s="92"/>
      <c r="K68" s="92"/>
      <c r="L68" s="91"/>
      <c r="M68" s="105"/>
      <c r="N68" s="20"/>
      <c r="O68" s="21"/>
      <c r="P68" s="21"/>
      <c r="Q68" s="21"/>
      <c r="R68" s="22"/>
      <c r="S68" s="83" t="str">
        <f t="shared" si="38"/>
        <v/>
      </c>
      <c r="T68" s="29"/>
      <c r="U68" s="46"/>
      <c r="V68" s="24"/>
      <c r="W68" s="25"/>
      <c r="X68" s="25"/>
      <c r="Y68" s="25"/>
      <c r="Z68" s="26"/>
      <c r="AA68" s="84" t="str">
        <f t="shared" si="39"/>
        <v/>
      </c>
      <c r="AB68" s="85" t="str">
        <f t="shared" si="39"/>
        <v/>
      </c>
      <c r="AC68" s="85" t="str">
        <f t="shared" si="39"/>
        <v/>
      </c>
      <c r="AD68" s="85" t="str">
        <f t="shared" si="39"/>
        <v/>
      </c>
      <c r="AE68" s="86" t="str">
        <f t="shared" si="39"/>
        <v/>
      </c>
      <c r="AF68" s="89" t="str">
        <f t="shared" si="37"/>
        <v/>
      </c>
      <c r="AG68" s="30"/>
      <c r="AH68" s="30"/>
      <c r="AI68" s="90">
        <f>IFERROR(VLOOKUP(AJ68,'Data Reference'!$B$7:$C$11,2,FALSE),1)</f>
        <v>1</v>
      </c>
      <c r="AJ68" s="31"/>
      <c r="AK68" s="46"/>
      <c r="AL68" s="46"/>
      <c r="AM68" s="46"/>
      <c r="AN68" s="46"/>
      <c r="AO68" s="46"/>
      <c r="AP68" s="46"/>
      <c r="AQ68" s="46"/>
      <c r="AR68" s="46"/>
      <c r="AS68" s="46"/>
      <c r="AT68" s="46"/>
      <c r="AU68" s="46"/>
      <c r="AV68" s="46"/>
      <c r="AW68" s="46"/>
      <c r="AX68" s="46"/>
    </row>
    <row r="69" spans="1:50" s="51" customFormat="1" ht="13.5" thickBot="1" x14ac:dyDescent="0.35">
      <c r="A69" s="92"/>
      <c r="B69" s="92"/>
      <c r="C69" s="92"/>
      <c r="D69" s="92"/>
      <c r="E69" s="92"/>
      <c r="F69" s="92"/>
      <c r="G69" s="92"/>
      <c r="H69" s="92"/>
      <c r="I69" s="92"/>
      <c r="J69" s="92"/>
      <c r="K69" s="92"/>
      <c r="L69" s="93"/>
      <c r="M69" s="106"/>
      <c r="N69" s="32"/>
      <c r="O69" s="33"/>
      <c r="P69" s="33"/>
      <c r="Q69" s="33"/>
      <c r="R69" s="34"/>
      <c r="S69" s="95" t="str">
        <f t="shared" si="38"/>
        <v/>
      </c>
      <c r="T69" s="35"/>
      <c r="U69" s="46"/>
      <c r="V69" s="36"/>
      <c r="W69" s="37"/>
      <c r="X69" s="37"/>
      <c r="Y69" s="37"/>
      <c r="Z69" s="38"/>
      <c r="AA69" s="96" t="str">
        <f t="shared" si="39"/>
        <v/>
      </c>
      <c r="AB69" s="97" t="str">
        <f t="shared" si="39"/>
        <v/>
      </c>
      <c r="AC69" s="97" t="str">
        <f t="shared" si="39"/>
        <v/>
      </c>
      <c r="AD69" s="97" t="str">
        <f t="shared" si="39"/>
        <v/>
      </c>
      <c r="AE69" s="98" t="str">
        <f t="shared" si="39"/>
        <v/>
      </c>
      <c r="AF69" s="99" t="str">
        <f t="shared" si="37"/>
        <v/>
      </c>
      <c r="AG69" s="39"/>
      <c r="AH69" s="39"/>
      <c r="AI69" s="100">
        <f>IFERROR(VLOOKUP(AJ69,'Data Reference'!$B$7:$C$11,2,FALSE),1)</f>
        <v>1</v>
      </c>
      <c r="AJ69" s="40"/>
      <c r="AK69" s="46"/>
      <c r="AL69" s="46"/>
      <c r="AM69" s="46"/>
      <c r="AN69" s="46"/>
      <c r="AO69" s="46"/>
      <c r="AP69" s="46"/>
      <c r="AQ69" s="46"/>
      <c r="AR69" s="46"/>
      <c r="AS69" s="46"/>
      <c r="AT69" s="46"/>
      <c r="AU69" s="46"/>
      <c r="AV69" s="46"/>
      <c r="AW69" s="46"/>
      <c r="AX69" s="46"/>
    </row>
    <row r="70" spans="1:50" s="51" customFormat="1" ht="13" x14ac:dyDescent="0.3">
      <c r="A70" s="44"/>
      <c r="B70" s="44"/>
      <c r="C70" s="44"/>
      <c r="D70" s="44"/>
      <c r="E70" s="44"/>
      <c r="F70" s="44"/>
      <c r="G70" s="44"/>
      <c r="H70" s="44"/>
      <c r="I70" s="44"/>
      <c r="J70" s="44"/>
      <c r="K70" s="44"/>
      <c r="L70" s="101"/>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row>
    <row r="71" spans="1:50" s="51" customFormat="1" ht="13" x14ac:dyDescent="0.3">
      <c r="A71" s="44"/>
      <c r="B71" s="44"/>
      <c r="C71" s="44"/>
      <c r="D71" s="44"/>
      <c r="E71" s="44"/>
      <c r="F71" s="44"/>
      <c r="G71" s="44"/>
      <c r="H71" s="44"/>
      <c r="I71" s="44"/>
      <c r="J71" s="44"/>
      <c r="K71" s="44"/>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row>
    <row r="72" spans="1:50" s="51" customFormat="1" ht="13" x14ac:dyDescent="0.3">
      <c r="A72" s="44"/>
      <c r="B72" s="44"/>
      <c r="C72" s="44"/>
      <c r="D72" s="44"/>
      <c r="E72" s="44"/>
      <c r="F72" s="44"/>
      <c r="G72" s="44"/>
      <c r="H72" s="44"/>
      <c r="I72" s="44"/>
      <c r="J72" s="44"/>
      <c r="K72" s="44"/>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row>
    <row r="73" spans="1:50" s="51" customFormat="1" ht="13" x14ac:dyDescent="0.3">
      <c r="A73" s="44"/>
      <c r="B73" s="44"/>
      <c r="C73" s="44"/>
      <c r="D73" s="44"/>
      <c r="E73" s="44"/>
      <c r="F73" s="44"/>
      <c r="G73" s="44"/>
      <c r="H73" s="44"/>
      <c r="I73" s="44"/>
      <c r="J73" s="44"/>
      <c r="K73" s="44"/>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row>
    <row r="74" spans="1:50" s="51" customFormat="1" ht="13" x14ac:dyDescent="0.3">
      <c r="A74" s="44"/>
      <c r="B74" s="44"/>
      <c r="C74" s="44"/>
      <c r="D74" s="44"/>
      <c r="E74" s="44"/>
      <c r="F74" s="44"/>
      <c r="G74" s="44"/>
      <c r="H74" s="44"/>
      <c r="I74" s="44"/>
      <c r="J74" s="44"/>
      <c r="K74" s="44"/>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row>
    <row r="75" spans="1:50" s="51" customFormat="1" ht="13" x14ac:dyDescent="0.3">
      <c r="A75" s="44"/>
      <c r="B75" s="44"/>
      <c r="C75" s="44"/>
      <c r="D75" s="44"/>
      <c r="E75" s="44"/>
      <c r="F75" s="44"/>
      <c r="G75" s="44"/>
      <c r="H75" s="44"/>
      <c r="I75" s="44"/>
      <c r="J75" s="44"/>
      <c r="K75" s="44"/>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row>
    <row r="76" spans="1:50" s="51" customFormat="1" ht="13" x14ac:dyDescent="0.3">
      <c r="A76" s="44"/>
      <c r="B76" s="44"/>
      <c r="C76" s="44"/>
      <c r="D76" s="44"/>
      <c r="E76" s="44"/>
      <c r="F76" s="44"/>
      <c r="G76" s="44"/>
      <c r="H76" s="44"/>
      <c r="I76" s="44"/>
      <c r="J76" s="44"/>
      <c r="K76" s="44"/>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row>
    <row r="77" spans="1:50" s="51" customFormat="1" ht="13" x14ac:dyDescent="0.3">
      <c r="A77" s="44"/>
      <c r="B77" s="44"/>
      <c r="C77" s="44"/>
      <c r="D77" s="44"/>
      <c r="E77" s="44"/>
      <c r="F77" s="44"/>
      <c r="G77" s="44"/>
      <c r="H77" s="44"/>
      <c r="I77" s="44"/>
      <c r="J77" s="44"/>
      <c r="K77" s="44"/>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row>
    <row r="78" spans="1:50" s="51" customFormat="1" ht="13" x14ac:dyDescent="0.3">
      <c r="A78" s="44"/>
      <c r="B78" s="44"/>
      <c r="C78" s="44"/>
      <c r="D78" s="44"/>
      <c r="E78" s="44"/>
      <c r="F78" s="44"/>
      <c r="G78" s="44"/>
      <c r="H78" s="44"/>
      <c r="I78" s="44"/>
      <c r="J78" s="44"/>
      <c r="K78" s="44"/>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row>
    <row r="79" spans="1:50" s="51" customFormat="1" ht="13" x14ac:dyDescent="0.3">
      <c r="A79" s="44"/>
      <c r="B79" s="44"/>
      <c r="C79" s="44"/>
      <c r="D79" s="44"/>
      <c r="E79" s="44"/>
      <c r="F79" s="44"/>
      <c r="G79" s="44"/>
      <c r="H79" s="44"/>
      <c r="I79" s="44"/>
      <c r="J79" s="44"/>
      <c r="K79" s="44"/>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row>
    <row r="80" spans="1:50" s="51" customFormat="1" ht="13" x14ac:dyDescent="0.3">
      <c r="A80" s="44"/>
      <c r="B80" s="44"/>
      <c r="C80" s="44"/>
      <c r="D80" s="44"/>
      <c r="E80" s="44"/>
      <c r="F80" s="44"/>
      <c r="G80" s="44"/>
      <c r="H80" s="44"/>
      <c r="I80" s="44"/>
      <c r="J80" s="44"/>
      <c r="K80" s="44"/>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row>
    <row r="81" spans="1:50" s="51" customFormat="1" ht="13" x14ac:dyDescent="0.3">
      <c r="A81" s="44"/>
      <c r="B81" s="44"/>
      <c r="C81" s="44"/>
      <c r="D81" s="44"/>
      <c r="E81" s="44"/>
      <c r="F81" s="44"/>
      <c r="G81" s="44"/>
      <c r="H81" s="44"/>
      <c r="I81" s="44"/>
      <c r="J81" s="44"/>
      <c r="K81" s="44"/>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row>
    <row r="82" spans="1:50" s="51" customFormat="1" ht="13" x14ac:dyDescent="0.3">
      <c r="A82" s="44"/>
      <c r="B82" s="44"/>
      <c r="C82" s="44"/>
      <c r="D82" s="44"/>
      <c r="E82" s="44"/>
      <c r="F82" s="44"/>
      <c r="G82" s="44"/>
      <c r="H82" s="44"/>
      <c r="I82" s="44"/>
      <c r="J82" s="44"/>
      <c r="K82" s="44"/>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row>
    <row r="83" spans="1:50" s="51" customFormat="1" ht="13" x14ac:dyDescent="0.3">
      <c r="A83" s="44"/>
      <c r="B83" s="44"/>
      <c r="C83" s="44"/>
      <c r="D83" s="44"/>
      <c r="E83" s="44"/>
      <c r="F83" s="44"/>
      <c r="G83" s="44"/>
      <c r="H83" s="44"/>
      <c r="I83" s="44"/>
      <c r="J83" s="44"/>
      <c r="K83" s="44"/>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row>
    <row r="84" spans="1:50" s="51" customFormat="1" ht="13" x14ac:dyDescent="0.3">
      <c r="A84" s="44"/>
      <c r="B84" s="44"/>
      <c r="C84" s="44"/>
      <c r="D84" s="44"/>
      <c r="E84" s="44"/>
      <c r="F84" s="44"/>
      <c r="G84" s="44"/>
      <c r="H84" s="44"/>
      <c r="I84" s="44"/>
      <c r="J84" s="44"/>
      <c r="K84" s="44"/>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row>
    <row r="85" spans="1:50" s="51" customFormat="1" ht="13" x14ac:dyDescent="0.3">
      <c r="A85" s="44"/>
      <c r="B85" s="44"/>
      <c r="C85" s="44"/>
      <c r="D85" s="44"/>
      <c r="E85" s="44"/>
      <c r="F85" s="44"/>
      <c r="G85" s="44"/>
      <c r="H85" s="44"/>
      <c r="I85" s="44"/>
      <c r="J85" s="44"/>
      <c r="K85" s="44"/>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row>
    <row r="86" spans="1:50" s="51" customFormat="1" ht="13" x14ac:dyDescent="0.3">
      <c r="A86" s="44"/>
      <c r="B86" s="44"/>
      <c r="C86" s="44"/>
      <c r="D86" s="44"/>
      <c r="E86" s="44"/>
      <c r="F86" s="44"/>
      <c r="G86" s="44"/>
      <c r="H86" s="44"/>
      <c r="I86" s="44"/>
      <c r="J86" s="44"/>
      <c r="K86" s="44"/>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row>
    <row r="87" spans="1:50" s="51" customFormat="1" ht="13" x14ac:dyDescent="0.3">
      <c r="A87" s="44"/>
      <c r="B87" s="44"/>
      <c r="C87" s="44"/>
      <c r="D87" s="44"/>
      <c r="E87" s="44"/>
      <c r="F87" s="44"/>
      <c r="G87" s="44"/>
      <c r="H87" s="44"/>
      <c r="I87" s="44"/>
      <c r="J87" s="44"/>
      <c r="K87" s="44"/>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row>
    <row r="88" spans="1:50" s="51" customFormat="1" ht="13" x14ac:dyDescent="0.3">
      <c r="A88" s="44"/>
      <c r="B88" s="44"/>
      <c r="C88" s="44"/>
      <c r="D88" s="44"/>
      <c r="E88" s="44"/>
      <c r="F88" s="44"/>
      <c r="G88" s="44"/>
      <c r="H88" s="44"/>
      <c r="I88" s="44"/>
      <c r="J88" s="44"/>
      <c r="K88" s="44"/>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row>
    <row r="89" spans="1:50" s="51" customFormat="1" ht="13" x14ac:dyDescent="0.3">
      <c r="A89" s="44"/>
      <c r="B89" s="44"/>
      <c r="C89" s="44"/>
      <c r="D89" s="44"/>
      <c r="E89" s="44"/>
      <c r="F89" s="44"/>
      <c r="G89" s="44"/>
      <c r="H89" s="44"/>
      <c r="I89" s="44"/>
      <c r="J89" s="44"/>
      <c r="K89" s="44"/>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row>
    <row r="90" spans="1:50" s="51" customFormat="1" ht="13" x14ac:dyDescent="0.3">
      <c r="A90" s="44"/>
      <c r="B90" s="44"/>
      <c r="C90" s="44"/>
      <c r="D90" s="44"/>
      <c r="E90" s="44"/>
      <c r="F90" s="44"/>
      <c r="G90" s="44"/>
      <c r="H90" s="44"/>
      <c r="I90" s="44"/>
      <c r="J90" s="44"/>
      <c r="K90" s="44"/>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row>
    <row r="91" spans="1:50" s="51" customFormat="1" ht="13" x14ac:dyDescent="0.3">
      <c r="A91" s="44"/>
      <c r="B91" s="44"/>
      <c r="C91" s="44"/>
      <c r="D91" s="44"/>
      <c r="E91" s="44"/>
      <c r="F91" s="44"/>
      <c r="G91" s="44"/>
      <c r="H91" s="44"/>
      <c r="I91" s="44"/>
      <c r="J91" s="44"/>
      <c r="K91" s="44"/>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row>
    <row r="92" spans="1:50" s="51" customFormat="1" ht="13" x14ac:dyDescent="0.3">
      <c r="A92" s="44"/>
      <c r="B92" s="44"/>
      <c r="C92" s="44"/>
      <c r="D92" s="44"/>
      <c r="E92" s="44"/>
      <c r="F92" s="44"/>
      <c r="G92" s="44"/>
      <c r="H92" s="44"/>
      <c r="I92" s="44"/>
      <c r="J92" s="44"/>
      <c r="K92" s="44"/>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row>
    <row r="93" spans="1:50" s="51" customFormat="1" ht="13" x14ac:dyDescent="0.3">
      <c r="A93" s="44"/>
      <c r="B93" s="44"/>
      <c r="C93" s="44"/>
      <c r="D93" s="44"/>
      <c r="E93" s="44"/>
      <c r="F93" s="44"/>
      <c r="G93" s="44"/>
      <c r="H93" s="44"/>
      <c r="I93" s="44"/>
      <c r="J93" s="44"/>
      <c r="K93" s="44"/>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row>
    <row r="94" spans="1:50" s="51" customFormat="1" ht="13" x14ac:dyDescent="0.3">
      <c r="A94" s="44"/>
      <c r="B94" s="44"/>
      <c r="C94" s="44"/>
      <c r="D94" s="44"/>
      <c r="E94" s="44"/>
      <c r="F94" s="44"/>
      <c r="G94" s="44"/>
      <c r="H94" s="44"/>
      <c r="I94" s="44"/>
      <c r="J94" s="44"/>
      <c r="K94" s="44"/>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row>
    <row r="95" spans="1:50" s="51" customFormat="1" ht="13" x14ac:dyDescent="0.3">
      <c r="A95" s="44"/>
      <c r="B95" s="44"/>
      <c r="C95" s="44"/>
      <c r="D95" s="44"/>
      <c r="E95" s="44"/>
      <c r="F95" s="44"/>
      <c r="G95" s="44"/>
      <c r="H95" s="44"/>
      <c r="I95" s="44"/>
      <c r="J95" s="44"/>
      <c r="K95" s="44"/>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row>
    <row r="96" spans="1:50" s="51" customFormat="1" ht="13" x14ac:dyDescent="0.3">
      <c r="A96" s="44"/>
      <c r="B96" s="44"/>
      <c r="C96" s="44"/>
      <c r="D96" s="44"/>
      <c r="E96" s="44"/>
      <c r="F96" s="44"/>
      <c r="G96" s="44"/>
      <c r="H96" s="44"/>
      <c r="I96" s="44"/>
      <c r="J96" s="44"/>
      <c r="K96" s="44"/>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row>
    <row r="97" spans="1:50" s="51" customFormat="1" ht="13" x14ac:dyDescent="0.3">
      <c r="A97" s="44"/>
      <c r="B97" s="44"/>
      <c r="C97" s="44"/>
      <c r="D97" s="44"/>
      <c r="E97" s="44"/>
      <c r="F97" s="44"/>
      <c r="G97" s="44"/>
      <c r="H97" s="44"/>
      <c r="I97" s="44"/>
      <c r="J97" s="44"/>
      <c r="K97" s="44"/>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row>
    <row r="98" spans="1:50" s="51" customFormat="1" ht="13" x14ac:dyDescent="0.3">
      <c r="A98" s="44"/>
      <c r="B98" s="44"/>
      <c r="C98" s="44"/>
      <c r="D98" s="44"/>
      <c r="E98" s="44"/>
      <c r="F98" s="44"/>
      <c r="G98" s="44"/>
      <c r="H98" s="44"/>
      <c r="I98" s="44"/>
      <c r="J98" s="44"/>
      <c r="K98" s="44"/>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row>
    <row r="99" spans="1:50" s="51" customFormat="1" ht="13" x14ac:dyDescent="0.3">
      <c r="A99" s="44"/>
      <c r="B99" s="44"/>
      <c r="C99" s="44"/>
      <c r="D99" s="44"/>
      <c r="E99" s="44"/>
      <c r="F99" s="44"/>
      <c r="G99" s="44"/>
      <c r="H99" s="44"/>
      <c r="I99" s="44"/>
      <c r="J99" s="44"/>
      <c r="K99" s="44"/>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row>
    <row r="100" spans="1:50" s="51" customFormat="1" ht="13" x14ac:dyDescent="0.3">
      <c r="A100" s="44"/>
      <c r="B100" s="44"/>
      <c r="C100" s="44"/>
      <c r="D100" s="44"/>
      <c r="E100" s="44"/>
      <c r="F100" s="44"/>
      <c r="G100" s="44"/>
      <c r="H100" s="44"/>
      <c r="I100" s="44"/>
      <c r="J100" s="44"/>
      <c r="K100" s="44"/>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row>
    <row r="101" spans="1:50" s="51" customFormat="1" ht="13" x14ac:dyDescent="0.3">
      <c r="A101" s="44"/>
      <c r="B101" s="44"/>
      <c r="C101" s="44"/>
      <c r="D101" s="44"/>
      <c r="E101" s="44"/>
      <c r="F101" s="44"/>
      <c r="G101" s="44"/>
      <c r="H101" s="44"/>
      <c r="I101" s="44"/>
      <c r="J101" s="44"/>
      <c r="K101" s="44"/>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row>
    <row r="102" spans="1:50" s="51" customFormat="1" ht="13" x14ac:dyDescent="0.3">
      <c r="A102" s="44"/>
      <c r="B102" s="44"/>
      <c r="C102" s="44"/>
      <c r="D102" s="44"/>
      <c r="E102" s="44"/>
      <c r="F102" s="44"/>
      <c r="G102" s="44"/>
      <c r="H102" s="44"/>
      <c r="I102" s="44"/>
      <c r="J102" s="44"/>
      <c r="K102" s="44"/>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row>
    <row r="103" spans="1:50" s="51" customFormat="1" ht="13" x14ac:dyDescent="0.3">
      <c r="A103" s="44"/>
      <c r="B103" s="44"/>
      <c r="C103" s="44"/>
      <c r="D103" s="44"/>
      <c r="E103" s="44"/>
      <c r="F103" s="44"/>
      <c r="G103" s="44"/>
      <c r="H103" s="44"/>
      <c r="I103" s="44"/>
      <c r="J103" s="44"/>
      <c r="K103" s="44"/>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row>
    <row r="104" spans="1:50" s="51" customFormat="1" ht="13" x14ac:dyDescent="0.3">
      <c r="A104" s="44"/>
      <c r="B104" s="44"/>
      <c r="C104" s="44"/>
      <c r="D104" s="44"/>
      <c r="E104" s="44"/>
      <c r="F104" s="44"/>
      <c r="G104" s="44"/>
      <c r="H104" s="44"/>
      <c r="I104" s="44"/>
      <c r="J104" s="44"/>
      <c r="K104" s="44"/>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row>
    <row r="105" spans="1:50" s="51" customFormat="1" ht="13" x14ac:dyDescent="0.3">
      <c r="A105" s="44"/>
      <c r="B105" s="44"/>
      <c r="C105" s="44"/>
      <c r="D105" s="44"/>
      <c r="E105" s="44"/>
      <c r="F105" s="44"/>
      <c r="G105" s="44"/>
      <c r="H105" s="44"/>
      <c r="I105" s="44"/>
      <c r="J105" s="44"/>
      <c r="K105" s="44"/>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row>
    <row r="106" spans="1:50" s="51" customFormat="1" ht="13" x14ac:dyDescent="0.3">
      <c r="A106" s="44"/>
      <c r="B106" s="44"/>
      <c r="C106" s="44"/>
      <c r="D106" s="44"/>
      <c r="E106" s="44"/>
      <c r="F106" s="44"/>
      <c r="G106" s="44"/>
      <c r="H106" s="44"/>
      <c r="I106" s="44"/>
      <c r="J106" s="44"/>
      <c r="K106" s="44"/>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row>
    <row r="107" spans="1:50" s="51" customFormat="1" ht="13" x14ac:dyDescent="0.3">
      <c r="A107" s="44"/>
      <c r="B107" s="44"/>
      <c r="C107" s="44"/>
      <c r="D107" s="44"/>
      <c r="E107" s="44"/>
      <c r="F107" s="44"/>
      <c r="G107" s="44"/>
      <c r="H107" s="44"/>
      <c r="I107" s="44"/>
      <c r="J107" s="44"/>
      <c r="K107" s="44"/>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row>
    <row r="108" spans="1:50" s="51" customFormat="1" ht="13" x14ac:dyDescent="0.3">
      <c r="A108" s="44"/>
      <c r="B108" s="44"/>
      <c r="C108" s="44"/>
      <c r="D108" s="44"/>
      <c r="E108" s="44"/>
      <c r="F108" s="44"/>
      <c r="G108" s="44"/>
      <c r="H108" s="44"/>
      <c r="I108" s="44"/>
      <c r="J108" s="44"/>
      <c r="K108" s="44"/>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row>
    <row r="109" spans="1:50" s="51" customFormat="1" ht="13" x14ac:dyDescent="0.3">
      <c r="A109" s="44"/>
      <c r="B109" s="44"/>
      <c r="C109" s="44"/>
      <c r="D109" s="44"/>
      <c r="E109" s="44"/>
      <c r="F109" s="44"/>
      <c r="G109" s="44"/>
      <c r="H109" s="44"/>
      <c r="I109" s="44"/>
      <c r="J109" s="44"/>
      <c r="K109" s="44"/>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row>
    <row r="110" spans="1:50" s="51" customFormat="1" ht="13" x14ac:dyDescent="0.3">
      <c r="A110" s="44"/>
      <c r="B110" s="44"/>
      <c r="C110" s="44"/>
      <c r="D110" s="44"/>
      <c r="E110" s="44"/>
      <c r="F110" s="44"/>
      <c r="G110" s="44"/>
      <c r="H110" s="44"/>
      <c r="I110" s="44"/>
      <c r="J110" s="44"/>
      <c r="K110" s="44"/>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row>
    <row r="111" spans="1:50" s="51" customFormat="1" ht="13" x14ac:dyDescent="0.3">
      <c r="A111" s="44"/>
      <c r="B111" s="44"/>
      <c r="C111" s="44"/>
      <c r="D111" s="44"/>
      <c r="E111" s="44"/>
      <c r="F111" s="44"/>
      <c r="G111" s="44"/>
      <c r="H111" s="44"/>
      <c r="I111" s="44"/>
      <c r="J111" s="44"/>
      <c r="K111" s="44"/>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row>
    <row r="112" spans="1:50" s="51" customFormat="1" ht="13" x14ac:dyDescent="0.3">
      <c r="A112" s="44"/>
      <c r="B112" s="44"/>
      <c r="C112" s="44"/>
      <c r="D112" s="44"/>
      <c r="E112" s="44"/>
      <c r="F112" s="44"/>
      <c r="G112" s="44"/>
      <c r="H112" s="44"/>
      <c r="I112" s="44"/>
      <c r="J112" s="44"/>
      <c r="K112" s="44"/>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row>
    <row r="113" spans="1:50" s="51" customFormat="1" ht="13" x14ac:dyDescent="0.3">
      <c r="A113" s="44"/>
      <c r="B113" s="44"/>
      <c r="C113" s="44"/>
      <c r="D113" s="44"/>
      <c r="E113" s="44"/>
      <c r="F113" s="44"/>
      <c r="G113" s="44"/>
      <c r="H113" s="44"/>
      <c r="I113" s="44"/>
      <c r="J113" s="44"/>
      <c r="K113" s="44"/>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row>
    <row r="114" spans="1:50" s="51" customFormat="1" ht="13" x14ac:dyDescent="0.3">
      <c r="A114" s="44"/>
      <c r="B114" s="44"/>
      <c r="C114" s="44"/>
      <c r="D114" s="44"/>
      <c r="E114" s="44"/>
      <c r="F114" s="44"/>
      <c r="G114" s="44"/>
      <c r="H114" s="44"/>
      <c r="I114" s="44"/>
      <c r="J114" s="44"/>
      <c r="K114" s="44"/>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row>
    <row r="115" spans="1:50" s="51" customFormat="1" ht="13" x14ac:dyDescent="0.3">
      <c r="A115" s="44"/>
      <c r="B115" s="44"/>
      <c r="C115" s="44"/>
      <c r="D115" s="44"/>
      <c r="E115" s="44"/>
      <c r="F115" s="44"/>
      <c r="G115" s="44"/>
      <c r="H115" s="44"/>
      <c r="I115" s="44"/>
      <c r="J115" s="44"/>
      <c r="K115" s="44"/>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row>
    <row r="116" spans="1:50" s="51" customFormat="1" ht="13" x14ac:dyDescent="0.3">
      <c r="A116" s="44"/>
      <c r="B116" s="44"/>
      <c r="C116" s="44"/>
      <c r="D116" s="44"/>
      <c r="E116" s="44"/>
      <c r="F116" s="44"/>
      <c r="G116" s="44"/>
      <c r="H116" s="44"/>
      <c r="I116" s="44"/>
      <c r="J116" s="44"/>
      <c r="K116" s="44"/>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row>
    <row r="117" spans="1:50" s="51" customFormat="1" ht="13" x14ac:dyDescent="0.3">
      <c r="A117" s="44"/>
      <c r="B117" s="44"/>
      <c r="C117" s="44"/>
      <c r="D117" s="44"/>
      <c r="E117" s="44"/>
      <c r="F117" s="44"/>
      <c r="G117" s="44"/>
      <c r="H117" s="44"/>
      <c r="I117" s="44"/>
      <c r="J117" s="44"/>
      <c r="K117" s="44"/>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row>
    <row r="118" spans="1:50" s="51" customFormat="1" ht="13" x14ac:dyDescent="0.3">
      <c r="A118" s="44"/>
      <c r="B118" s="44"/>
      <c r="C118" s="44"/>
      <c r="D118" s="44"/>
      <c r="E118" s="44"/>
      <c r="F118" s="44"/>
      <c r="G118" s="44"/>
      <c r="H118" s="44"/>
      <c r="I118" s="44"/>
      <c r="J118" s="44"/>
      <c r="K118" s="44"/>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row>
    <row r="119" spans="1:50" s="51" customFormat="1" ht="13" x14ac:dyDescent="0.3">
      <c r="A119" s="44"/>
      <c r="B119" s="44"/>
      <c r="C119" s="44"/>
      <c r="D119" s="44"/>
      <c r="E119" s="44"/>
      <c r="F119" s="44"/>
      <c r="G119" s="44"/>
      <c r="H119" s="44"/>
      <c r="I119" s="44"/>
      <c r="J119" s="44"/>
      <c r="K119" s="44"/>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row>
    <row r="120" spans="1:50" s="51" customFormat="1" ht="13" x14ac:dyDescent="0.3">
      <c r="A120" s="44"/>
      <c r="B120" s="44"/>
      <c r="C120" s="44"/>
      <c r="D120" s="44"/>
      <c r="E120" s="44"/>
      <c r="F120" s="44"/>
      <c r="G120" s="44"/>
      <c r="H120" s="44"/>
      <c r="I120" s="44"/>
      <c r="J120" s="44"/>
      <c r="K120" s="44"/>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row>
    <row r="121" spans="1:50" s="51" customFormat="1" ht="13" x14ac:dyDescent="0.3">
      <c r="A121" s="44"/>
      <c r="B121" s="44"/>
      <c r="C121" s="44"/>
      <c r="D121" s="44"/>
      <c r="E121" s="44"/>
      <c r="F121" s="44"/>
      <c r="G121" s="44"/>
      <c r="H121" s="44"/>
      <c r="I121" s="44"/>
      <c r="J121" s="44"/>
      <c r="K121" s="44"/>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row>
    <row r="122" spans="1:50" s="51" customFormat="1" ht="13" x14ac:dyDescent="0.3">
      <c r="A122" s="44"/>
      <c r="B122" s="44"/>
      <c r="C122" s="44"/>
      <c r="D122" s="44"/>
      <c r="E122" s="44"/>
      <c r="F122" s="44"/>
      <c r="G122" s="44"/>
      <c r="H122" s="44"/>
      <c r="I122" s="44"/>
      <c r="J122" s="44"/>
      <c r="K122" s="44"/>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row>
    <row r="123" spans="1:50" s="51" customFormat="1" ht="13" x14ac:dyDescent="0.3">
      <c r="A123" s="44"/>
      <c r="B123" s="44"/>
      <c r="C123" s="44"/>
      <c r="D123" s="44"/>
      <c r="E123" s="44"/>
      <c r="F123" s="44"/>
      <c r="G123" s="44"/>
      <c r="H123" s="44"/>
      <c r="I123" s="44"/>
      <c r="J123" s="44"/>
      <c r="K123" s="44"/>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row>
    <row r="124" spans="1:50" s="51" customFormat="1" ht="13" x14ac:dyDescent="0.3">
      <c r="A124" s="44"/>
      <c r="B124" s="44"/>
      <c r="C124" s="44"/>
      <c r="D124" s="44"/>
      <c r="E124" s="44"/>
      <c r="F124" s="44"/>
      <c r="G124" s="44"/>
      <c r="H124" s="44"/>
      <c r="I124" s="44"/>
      <c r="J124" s="44"/>
      <c r="K124" s="44"/>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row>
    <row r="125" spans="1:50" s="51" customFormat="1" ht="13" x14ac:dyDescent="0.3">
      <c r="A125" s="44"/>
      <c r="B125" s="44"/>
      <c r="C125" s="44"/>
      <c r="D125" s="44"/>
      <c r="E125" s="44"/>
      <c r="F125" s="44"/>
      <c r="G125" s="44"/>
      <c r="H125" s="44"/>
      <c r="I125" s="44"/>
      <c r="J125" s="44"/>
      <c r="K125" s="44"/>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row>
    <row r="126" spans="1:50" s="51" customFormat="1" ht="13" x14ac:dyDescent="0.3">
      <c r="A126" s="44"/>
      <c r="B126" s="44"/>
      <c r="C126" s="44"/>
      <c r="D126" s="44"/>
      <c r="E126" s="44"/>
      <c r="F126" s="44"/>
      <c r="G126" s="44"/>
      <c r="H126" s="44"/>
      <c r="I126" s="44"/>
      <c r="J126" s="44"/>
      <c r="K126" s="44"/>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row>
    <row r="127" spans="1:50" s="51" customFormat="1" ht="13" x14ac:dyDescent="0.3">
      <c r="A127" s="44"/>
      <c r="B127" s="44"/>
      <c r="C127" s="44"/>
      <c r="D127" s="44"/>
      <c r="E127" s="44"/>
      <c r="F127" s="44"/>
      <c r="G127" s="44"/>
      <c r="H127" s="44"/>
      <c r="I127" s="44"/>
      <c r="J127" s="44"/>
      <c r="K127" s="44"/>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row>
    <row r="128" spans="1:50" s="51" customFormat="1" ht="13" x14ac:dyDescent="0.3">
      <c r="A128" s="44"/>
      <c r="B128" s="44"/>
      <c r="C128" s="44"/>
      <c r="D128" s="44"/>
      <c r="E128" s="44"/>
      <c r="F128" s="44"/>
      <c r="G128" s="44"/>
      <c r="H128" s="44"/>
      <c r="I128" s="44"/>
      <c r="J128" s="44"/>
      <c r="K128" s="44"/>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row>
    <row r="129" spans="1:50" s="51" customFormat="1" ht="13" x14ac:dyDescent="0.3">
      <c r="A129" s="44"/>
      <c r="B129" s="44"/>
      <c r="C129" s="44"/>
      <c r="D129" s="44"/>
      <c r="E129" s="44"/>
      <c r="F129" s="44"/>
      <c r="G129" s="44"/>
      <c r="H129" s="44"/>
      <c r="I129" s="44"/>
      <c r="J129" s="44"/>
      <c r="K129" s="44"/>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row>
    <row r="130" spans="1:50" s="51" customFormat="1" ht="13" x14ac:dyDescent="0.3">
      <c r="A130" s="44"/>
      <c r="B130" s="44"/>
      <c r="C130" s="44"/>
      <c r="D130" s="44"/>
      <c r="E130" s="44"/>
      <c r="F130" s="44"/>
      <c r="G130" s="44"/>
      <c r="H130" s="44"/>
      <c r="I130" s="44"/>
      <c r="J130" s="44"/>
      <c r="K130" s="44"/>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row>
    <row r="131" spans="1:50" s="51" customFormat="1" ht="13" x14ac:dyDescent="0.3">
      <c r="A131" s="44"/>
      <c r="B131" s="44"/>
      <c r="C131" s="44"/>
      <c r="D131" s="44"/>
      <c r="E131" s="44"/>
      <c r="F131" s="44"/>
      <c r="G131" s="44"/>
      <c r="H131" s="44"/>
      <c r="I131" s="44"/>
      <c r="J131" s="44"/>
      <c r="K131" s="44"/>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row>
    <row r="132" spans="1:50" s="51" customFormat="1" ht="13" x14ac:dyDescent="0.3">
      <c r="A132" s="44"/>
      <c r="B132" s="44"/>
      <c r="C132" s="44"/>
      <c r="D132" s="44"/>
      <c r="E132" s="44"/>
      <c r="F132" s="44"/>
      <c r="G132" s="44"/>
      <c r="H132" s="44"/>
      <c r="I132" s="44"/>
      <c r="J132" s="44"/>
      <c r="K132" s="44"/>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row>
    <row r="133" spans="1:50" s="51" customFormat="1" ht="13" x14ac:dyDescent="0.3">
      <c r="A133" s="44"/>
      <c r="B133" s="44"/>
      <c r="C133" s="44"/>
      <c r="D133" s="44"/>
      <c r="E133" s="44"/>
      <c r="F133" s="44"/>
      <c r="G133" s="44"/>
      <c r="H133" s="44"/>
      <c r="I133" s="44"/>
      <c r="J133" s="44"/>
      <c r="K133" s="44"/>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row>
    <row r="134" spans="1:50" s="51" customFormat="1" ht="13" x14ac:dyDescent="0.3">
      <c r="A134" s="44"/>
      <c r="B134" s="44"/>
      <c r="C134" s="44"/>
      <c r="D134" s="44"/>
      <c r="E134" s="44"/>
      <c r="F134" s="44"/>
      <c r="G134" s="44"/>
      <c r="H134" s="44"/>
      <c r="I134" s="44"/>
      <c r="J134" s="44"/>
      <c r="K134" s="44"/>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row>
    <row r="135" spans="1:50" s="51" customFormat="1" ht="13" x14ac:dyDescent="0.3">
      <c r="A135" s="44"/>
      <c r="B135" s="44"/>
      <c r="C135" s="44"/>
      <c r="D135" s="44"/>
      <c r="E135" s="44"/>
      <c r="F135" s="44"/>
      <c r="G135" s="44"/>
      <c r="H135" s="44"/>
      <c r="I135" s="44"/>
      <c r="J135" s="44"/>
      <c r="K135" s="44"/>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row>
    <row r="136" spans="1:50" s="51" customFormat="1" ht="13" x14ac:dyDescent="0.3">
      <c r="A136" s="44"/>
      <c r="B136" s="44"/>
      <c r="C136" s="44"/>
      <c r="D136" s="44"/>
      <c r="E136" s="44"/>
      <c r="F136" s="44"/>
      <c r="G136" s="44"/>
      <c r="H136" s="44"/>
      <c r="I136" s="44"/>
      <c r="J136" s="44"/>
      <c r="K136" s="44"/>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row>
    <row r="137" spans="1:50" s="51" customFormat="1" ht="13" x14ac:dyDescent="0.3">
      <c r="A137" s="44"/>
      <c r="B137" s="44"/>
      <c r="C137" s="44"/>
      <c r="D137" s="44"/>
      <c r="E137" s="44"/>
      <c r="F137" s="44"/>
      <c r="G137" s="44"/>
      <c r="H137" s="44"/>
      <c r="I137" s="44"/>
      <c r="J137" s="44"/>
      <c r="K137" s="44"/>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row>
    <row r="138" spans="1:50" s="51" customFormat="1" ht="13" x14ac:dyDescent="0.3">
      <c r="A138" s="44"/>
      <c r="B138" s="44"/>
      <c r="C138" s="44"/>
      <c r="D138" s="44"/>
      <c r="E138" s="44"/>
      <c r="F138" s="44"/>
      <c r="G138" s="44"/>
      <c r="H138" s="44"/>
      <c r="I138" s="44"/>
      <c r="J138" s="44"/>
      <c r="K138" s="44"/>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row>
    <row r="139" spans="1:50" s="51" customFormat="1" ht="13" x14ac:dyDescent="0.3">
      <c r="A139" s="44"/>
      <c r="B139" s="44"/>
      <c r="C139" s="44"/>
      <c r="D139" s="44"/>
      <c r="E139" s="44"/>
      <c r="F139" s="44"/>
      <c r="G139" s="44"/>
      <c r="H139" s="44"/>
      <c r="I139" s="44"/>
      <c r="J139" s="44"/>
      <c r="K139" s="44"/>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row>
    <row r="140" spans="1:50" s="51" customFormat="1" ht="13" x14ac:dyDescent="0.3">
      <c r="A140" s="44"/>
      <c r="B140" s="44"/>
      <c r="C140" s="44"/>
      <c r="D140" s="44"/>
      <c r="E140" s="44"/>
      <c r="F140" s="44"/>
      <c r="G140" s="44"/>
      <c r="H140" s="44"/>
      <c r="I140" s="44"/>
      <c r="J140" s="44"/>
      <c r="K140" s="44"/>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row>
    <row r="141" spans="1:50" s="51" customFormat="1" ht="13" x14ac:dyDescent="0.3">
      <c r="A141" s="44"/>
      <c r="B141" s="44"/>
      <c r="C141" s="44"/>
      <c r="D141" s="44"/>
      <c r="E141" s="44"/>
      <c r="F141" s="44"/>
      <c r="G141" s="44"/>
      <c r="H141" s="44"/>
      <c r="I141" s="44"/>
      <c r="J141" s="44"/>
      <c r="K141" s="44"/>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row>
  </sheetData>
  <sheetProtection sheet="1" formatCells="0" formatColumns="0" formatRows="0" insertColumns="0" insertRows="0" insertHyperlinks="0" sort="0" autoFilter="0" pivotTables="0"/>
  <mergeCells count="54">
    <mergeCell ref="T48:T49"/>
    <mergeCell ref="L47:T47"/>
    <mergeCell ref="V47:AJ47"/>
    <mergeCell ref="L48:L49"/>
    <mergeCell ref="M48:M49"/>
    <mergeCell ref="S48:S49"/>
    <mergeCell ref="V48:Z48"/>
    <mergeCell ref="AA48:AE48"/>
    <mergeCell ref="AF48:AF49"/>
    <mergeCell ref="AH48:AH49"/>
    <mergeCell ref="AI48:AI49"/>
    <mergeCell ref="AJ48:AJ49"/>
    <mergeCell ref="AG48:AG49"/>
    <mergeCell ref="L5:S5"/>
    <mergeCell ref="L7:M7"/>
    <mergeCell ref="V4:AF4"/>
    <mergeCell ref="V7:Z7"/>
    <mergeCell ref="V9:Z9"/>
    <mergeCell ref="V6:Z6"/>
    <mergeCell ref="L21:T21"/>
    <mergeCell ref="T22:T23"/>
    <mergeCell ref="AI22:AI23"/>
    <mergeCell ref="L4:S4"/>
    <mergeCell ref="L6:M6"/>
    <mergeCell ref="V16:Z16"/>
    <mergeCell ref="V5:AF5"/>
    <mergeCell ref="V21:AJ21"/>
    <mergeCell ref="L20:AJ20"/>
    <mergeCell ref="L11:M11"/>
    <mergeCell ref="L14:M14"/>
    <mergeCell ref="L16:M16"/>
    <mergeCell ref="L17:M17"/>
    <mergeCell ref="V8:Z8"/>
    <mergeCell ref="V14:Z14"/>
    <mergeCell ref="V17:Z17"/>
    <mergeCell ref="L46:AJ46"/>
    <mergeCell ref="V22:Z22"/>
    <mergeCell ref="AA22:AE22"/>
    <mergeCell ref="L22:L23"/>
    <mergeCell ref="M22:M23"/>
    <mergeCell ref="S22:S23"/>
    <mergeCell ref="AH22:AH23"/>
    <mergeCell ref="AF22:AF23"/>
    <mergeCell ref="AJ22:AJ23"/>
    <mergeCell ref="AG22:AG23"/>
    <mergeCell ref="V12:Z12"/>
    <mergeCell ref="V13:Z13"/>
    <mergeCell ref="L12:M12"/>
    <mergeCell ref="L13:M13"/>
    <mergeCell ref="L8:M8"/>
    <mergeCell ref="L9:M9"/>
    <mergeCell ref="L10:M10"/>
    <mergeCell ref="V10:Z10"/>
    <mergeCell ref="V11:Z11"/>
  </mergeCells>
  <hyperlinks>
    <hyperlink ref="L10" location="'Tradeoffs- Years 1 to 5 (v2)'!K36" tooltip="Jump to Investments Section" display="Total Investments" xr:uid="{00000000-0004-0000-0100-000000000000}"/>
    <hyperlink ref="L11" location="'Tradeoffs- Years 1 to 5 (v2)'!K62" tooltip="Jump to Cost Savings Section" display="Total Cost Savings" xr:uid="{00000000-0004-0000-0100-000001000000}"/>
    <hyperlink ref="V10" location="'Tradeoffs- Years 1 to 5 (v2)'!K36" tooltip="Jump to Investments Section" display="Total Investments" xr:uid="{00000000-0004-0000-0100-000002000000}"/>
    <hyperlink ref="V11" location="'Tradeoffs- Years 1 to 5 (v2)'!K62" tooltip="Jump to Cost Savings Section" display="Total Cost Savings" xr:uid="{00000000-0004-0000-0100-000003000000}"/>
    <hyperlink ref="L10:M10" location="'Balance Tradeoffs- Years 1 to 5'!L41" tooltip="Jump to Investments Section" display="Total Investments" xr:uid="{00000000-0004-0000-0100-000004000000}"/>
    <hyperlink ref="L11:M11" location="'Balance Tradeoffs- Years 1 to 5'!L67" tooltip="Jump to Cost Savings Section" display="Total Cost Savings" xr:uid="{00000000-0004-0000-0100-000005000000}"/>
    <hyperlink ref="V10:Z10" location="'Balance Tradeoffs- Years 1 to 5'!U41" tooltip="Jump to Investments Section" display="Total Investments" xr:uid="{00000000-0004-0000-0100-000006000000}"/>
    <hyperlink ref="V11:Z11" location="'Balance Tradeoffs- Years 1 to 5'!U67" tooltip="Jump to Cost Savings Section" display="Total Cost Savings" xr:uid="{00000000-0004-0000-0100-000007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Button 21">
              <controlPr defaultSize="0" print="0" autoFill="0" autoPict="0" macro="[0]!Show">
                <anchor moveWithCells="1" sizeWithCells="1">
                  <from>
                    <xdr:col>8</xdr:col>
                    <xdr:colOff>76200</xdr:colOff>
                    <xdr:row>2</xdr:row>
                    <xdr:rowOff>317500</xdr:rowOff>
                  </from>
                  <to>
                    <xdr:col>10</xdr:col>
                    <xdr:colOff>203200</xdr:colOff>
                    <xdr:row>4</xdr:row>
                    <xdr:rowOff>190500</xdr:rowOff>
                  </to>
                </anchor>
              </controlPr>
            </control>
          </mc:Choice>
        </mc:AlternateContent>
        <mc:AlternateContent xmlns:mc="http://schemas.openxmlformats.org/markup-compatibility/2006">
          <mc:Choice Requires="x14">
            <control shapeId="4118" r:id="rId5" name="Button 22">
              <controlPr defaultSize="0" print="0" autoFill="0" autoPict="0" macro="[0]!_xludf.Hide">
                <anchor moveWithCells="1" sizeWithCells="1">
                  <from>
                    <xdr:col>8</xdr:col>
                    <xdr:colOff>76200</xdr:colOff>
                    <xdr:row>5</xdr:row>
                    <xdr:rowOff>57150</xdr:rowOff>
                  </from>
                  <to>
                    <xdr:col>10</xdr:col>
                    <xdr:colOff>203200</xdr:colOff>
                    <xdr:row>6</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3" operator="containsText" id="{6EC18E9B-D685-4A35-8D5C-E0946A019A71}">
            <xm:f>NOT(ISERROR(SEARCH('Data Reference'!$E$7,AG50)))</xm:f>
            <xm:f>'Data Reference'!$E$7</xm:f>
            <x14:dxf>
              <fill>
                <patternFill>
                  <bgColor theme="0" tint="-4.9989318521683403E-2"/>
                </patternFill>
              </fill>
            </x14:dxf>
          </x14:cfRule>
          <x14:cfRule type="containsText" priority="14" operator="containsText" id="{748D00AF-6109-4B9B-A0B4-0BF06A90830F}">
            <xm:f>NOT(ISERROR(SEARCH('Data Reference'!$E$8,AG50)))</xm:f>
            <xm:f>'Data Reference'!$E$8</xm:f>
            <x14:dxf>
              <fill>
                <patternFill>
                  <bgColor theme="8" tint="0.79998168889431442"/>
                </patternFill>
              </fill>
            </x14:dxf>
          </x14:cfRule>
          <x14:cfRule type="beginsWith" priority="15" operator="beginsWith" id="{17A6DFDA-B997-4F58-AE42-2256782A49B8}">
            <xm:f>LEFT(AG50,LEN('Data Reference'!$E$9))='Data Reference'!$E$9</xm:f>
            <xm:f>'Data Reference'!$E$9</xm:f>
            <x14:dxf>
              <fill>
                <patternFill>
                  <bgColor theme="8" tint="0.59996337778862885"/>
                </patternFill>
              </fill>
            </x14:dxf>
          </x14:cfRule>
          <xm:sqref>AG50:AG69</xm:sqref>
        </x14:conditionalFormatting>
        <x14:conditionalFormatting xmlns:xm="http://schemas.microsoft.com/office/excel/2006/main">
          <x14:cfRule type="containsText" priority="16" operator="containsText" id="{E1E8DC64-1B75-4FDB-ADA9-3109758966BB}">
            <xm:f>NOT(ISERROR(SEARCH('Data Reference'!$E$10,AG50)))</xm:f>
            <xm:f>'Data Reference'!$E$10</xm:f>
            <x14:dxf>
              <fill>
                <patternFill>
                  <bgColor theme="8" tint="0.39994506668294322"/>
                </patternFill>
              </fill>
            </x14:dxf>
          </x14:cfRule>
          <xm:sqref>AG50:AG69</xm:sqref>
        </x14:conditionalFormatting>
        <x14:conditionalFormatting xmlns:xm="http://schemas.microsoft.com/office/excel/2006/main">
          <x14:cfRule type="containsText" priority="1" operator="containsText" id="{D33DD31A-D3C9-4305-9DE9-9E8A6B17538E}">
            <xm:f>NOT(ISERROR(SEARCH('Data Reference'!$E$10,AG24)))</xm:f>
            <xm:f>'Data Reference'!$E$10</xm:f>
            <x14:dxf>
              <fill>
                <patternFill>
                  <bgColor theme="6" tint="-0.499984740745262"/>
                </patternFill>
              </fill>
            </x14:dxf>
          </x14:cfRule>
          <x14:cfRule type="containsText" priority="2" operator="containsText" id="{BF0E895B-A6F6-4B6D-B39B-D79B0A9FEE70}">
            <xm:f>NOT(ISERROR(SEARCH('Data Reference'!$E$9,AG24)))</xm:f>
            <xm:f>'Data Reference'!$E$9</xm:f>
            <x14:dxf>
              <fill>
                <patternFill>
                  <bgColor theme="6" tint="-0.24994659260841701"/>
                </patternFill>
              </fill>
            </x14:dxf>
          </x14:cfRule>
          <x14:cfRule type="containsText" priority="3" operator="containsText" id="{59B69A2A-630A-4A07-9DE5-A0E1E09C748E}">
            <xm:f>NOT(ISERROR(SEARCH('Data Reference'!$E$8,AG24)))</xm:f>
            <xm:f>'Data Reference'!$E$8</xm:f>
            <x14:dxf>
              <fill>
                <patternFill>
                  <bgColor theme="6" tint="-9.9948118533890809E-2"/>
                </patternFill>
              </fill>
            </x14:dxf>
          </x14:cfRule>
          <x14:cfRule type="containsText" priority="4" operator="containsText" id="{0753CD73-F9E3-4E8C-98CF-B441681450E6}">
            <xm:f>NOT(ISERROR(SEARCH('Data Reference'!$E$7,AG24)))</xm:f>
            <xm:f>'Data Reference'!$E$7</xm:f>
            <x14:dxf>
              <fill>
                <patternFill>
                  <bgColor theme="0" tint="-4.9989318521683403E-2"/>
                </patternFill>
              </fill>
            </x14:dxf>
          </x14:cfRule>
          <xm:sqref>AG24:AG43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'Data Reference'!$B$3:$B$4</xm:f>
          </x14:formula1>
          <xm:sqref>AH24:AH43 AH50:AH69</xm:sqref>
        </x14:dataValidation>
        <x14:dataValidation type="list" allowBlank="1" showInputMessage="1" showErrorMessage="1" xr:uid="{00000000-0002-0000-0100-000001000000}">
          <x14:formula1>
            <xm:f>'Data Reference'!$B$7:$B$11</xm:f>
          </x14:formula1>
          <xm:sqref>AJ24:AJ43 AJ50:AJ69</xm:sqref>
        </x14:dataValidation>
        <x14:dataValidation type="list" allowBlank="1" showInputMessage="1" showErrorMessage="1" xr:uid="{00000000-0002-0000-0100-000002000000}">
          <x14:formula1>
            <xm:f>'Data Reference'!$B$13:$B$31</xm:f>
          </x14:formula1>
          <xm:sqref>Q2</xm:sqref>
        </x14:dataValidation>
        <x14:dataValidation type="list" allowBlank="1" showInputMessage="1" showErrorMessage="1" xr:uid="{00000000-0002-0000-0100-000003000000}">
          <x14:formula1>
            <xm:f>'Data Reference'!$E$6:$E$11</xm:f>
          </x14:formula1>
          <xm:sqref>AG24:AG43 AG50:AG69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E36"/>
  <sheetViews>
    <sheetView workbookViewId="0">
      <selection activeCell="C8" sqref="C8"/>
    </sheetView>
  </sheetViews>
  <sheetFormatPr defaultRowHeight="14.5" x14ac:dyDescent="0.35"/>
  <cols>
    <col min="2" max="2" width="13.26953125" bestFit="1" customWidth="1"/>
    <col min="5" max="5" width="72.453125" bestFit="1" customWidth="1"/>
  </cols>
  <sheetData>
    <row r="1" spans="1:5" x14ac:dyDescent="0.35">
      <c r="A1" s="1" t="s">
        <v>7</v>
      </c>
    </row>
    <row r="3" spans="1:5" x14ac:dyDescent="0.35">
      <c r="B3" t="s">
        <v>8</v>
      </c>
      <c r="E3" s="6" t="s">
        <v>33</v>
      </c>
    </row>
    <row r="4" spans="1:5" x14ac:dyDescent="0.35">
      <c r="B4" t="s">
        <v>9</v>
      </c>
      <c r="E4" s="6" t="s">
        <v>34</v>
      </c>
    </row>
    <row r="6" spans="1:5" x14ac:dyDescent="0.35">
      <c r="B6" t="s">
        <v>30</v>
      </c>
      <c r="C6" t="s">
        <v>31</v>
      </c>
    </row>
    <row r="7" spans="1:5" x14ac:dyDescent="0.35">
      <c r="B7" s="5">
        <f>'Balance Tradeoffs- Years 1 to 5'!Q2</f>
        <v>2021</v>
      </c>
      <c r="C7">
        <v>1</v>
      </c>
      <c r="E7" t="s">
        <v>62</v>
      </c>
    </row>
    <row r="8" spans="1:5" x14ac:dyDescent="0.35">
      <c r="B8" s="5">
        <f>B7+1</f>
        <v>2022</v>
      </c>
      <c r="C8">
        <v>2</v>
      </c>
      <c r="E8" t="s">
        <v>59</v>
      </c>
    </row>
    <row r="9" spans="1:5" x14ac:dyDescent="0.35">
      <c r="B9" s="5">
        <f t="shared" ref="B9:B11" si="0">B8+1</f>
        <v>2023</v>
      </c>
      <c r="C9">
        <v>3</v>
      </c>
      <c r="E9" t="s">
        <v>60</v>
      </c>
    </row>
    <row r="10" spans="1:5" x14ac:dyDescent="0.35">
      <c r="B10" s="5">
        <f t="shared" si="0"/>
        <v>2024</v>
      </c>
      <c r="C10">
        <v>4</v>
      </c>
      <c r="E10" t="s">
        <v>61</v>
      </c>
    </row>
    <row r="11" spans="1:5" x14ac:dyDescent="0.35">
      <c r="B11" s="5">
        <f t="shared" si="0"/>
        <v>2025</v>
      </c>
      <c r="C11">
        <v>5</v>
      </c>
    </row>
    <row r="13" spans="1:5" x14ac:dyDescent="0.35">
      <c r="B13">
        <v>2014</v>
      </c>
    </row>
    <row r="14" spans="1:5" x14ac:dyDescent="0.35">
      <c r="B14">
        <v>2015</v>
      </c>
    </row>
    <row r="15" spans="1:5" x14ac:dyDescent="0.35">
      <c r="B15">
        <v>2016</v>
      </c>
    </row>
    <row r="16" spans="1:5" x14ac:dyDescent="0.35">
      <c r="B16">
        <v>2017</v>
      </c>
    </row>
    <row r="17" spans="2:2" x14ac:dyDescent="0.35">
      <c r="B17">
        <v>2018</v>
      </c>
    </row>
    <row r="18" spans="2:2" x14ac:dyDescent="0.35">
      <c r="B18">
        <v>2019</v>
      </c>
    </row>
    <row r="19" spans="2:2" x14ac:dyDescent="0.35">
      <c r="B19">
        <v>2020</v>
      </c>
    </row>
    <row r="20" spans="2:2" x14ac:dyDescent="0.35">
      <c r="B20">
        <v>2021</v>
      </c>
    </row>
    <row r="21" spans="2:2" x14ac:dyDescent="0.35">
      <c r="B21">
        <v>2022</v>
      </c>
    </row>
    <row r="22" spans="2:2" x14ac:dyDescent="0.35">
      <c r="B22">
        <v>2023</v>
      </c>
    </row>
    <row r="23" spans="2:2" x14ac:dyDescent="0.35">
      <c r="B23">
        <v>2024</v>
      </c>
    </row>
    <row r="24" spans="2:2" x14ac:dyDescent="0.35">
      <c r="B24">
        <v>2025</v>
      </c>
    </row>
    <row r="25" spans="2:2" x14ac:dyDescent="0.35">
      <c r="B25">
        <v>2026</v>
      </c>
    </row>
    <row r="26" spans="2:2" x14ac:dyDescent="0.35">
      <c r="B26">
        <v>2027</v>
      </c>
    </row>
    <row r="27" spans="2:2" x14ac:dyDescent="0.35">
      <c r="B27">
        <v>2028</v>
      </c>
    </row>
    <row r="28" spans="2:2" x14ac:dyDescent="0.35">
      <c r="B28">
        <v>2029</v>
      </c>
    </row>
    <row r="29" spans="2:2" x14ac:dyDescent="0.35">
      <c r="B29">
        <v>2030</v>
      </c>
    </row>
    <row r="30" spans="2:2" x14ac:dyDescent="0.35">
      <c r="B30">
        <v>2031</v>
      </c>
    </row>
    <row r="31" spans="2:2" x14ac:dyDescent="0.35">
      <c r="B31">
        <v>2032</v>
      </c>
    </row>
    <row r="32" spans="2:2" x14ac:dyDescent="0.35">
      <c r="B32">
        <v>2033</v>
      </c>
    </row>
    <row r="33" spans="2:2" x14ac:dyDescent="0.35">
      <c r="B33">
        <v>2034</v>
      </c>
    </row>
    <row r="34" spans="2:2" x14ac:dyDescent="0.35">
      <c r="B34">
        <v>2035</v>
      </c>
    </row>
    <row r="35" spans="2:2" x14ac:dyDescent="0.35">
      <c r="B35">
        <v>2036</v>
      </c>
    </row>
    <row r="36" spans="2:2" x14ac:dyDescent="0.35">
      <c r="B36">
        <v>2037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H63"/>
  <sheetViews>
    <sheetView showGridLines="0" zoomScale="80" zoomScaleNormal="80" workbookViewId="0">
      <selection activeCell="V34" sqref="V34"/>
    </sheetView>
  </sheetViews>
  <sheetFormatPr defaultRowHeight="14.5" x14ac:dyDescent="0.35"/>
  <cols>
    <col min="4" max="10" width="9.1796875" customWidth="1"/>
    <col min="17" max="17" width="11.54296875" bestFit="1" customWidth="1"/>
    <col min="37" max="43" width="12.1796875" hidden="1" customWidth="1"/>
    <col min="44" max="44" width="12.54296875" hidden="1" customWidth="1"/>
  </cols>
  <sheetData>
    <row r="1" spans="1:86" ht="26" x14ac:dyDescent="0.6">
      <c r="A1" s="4" t="s">
        <v>40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6"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x14ac:dyDescent="0.3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row>
    <row r="4" spans="1:86" x14ac:dyDescent="0.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12"/>
      <c r="AL4" s="12"/>
      <c r="AM4" s="2">
        <f>AC8</f>
        <v>2021</v>
      </c>
      <c r="AN4" s="2">
        <f>AD8</f>
        <v>2022</v>
      </c>
      <c r="AO4" s="2">
        <f>AE8</f>
        <v>2023</v>
      </c>
      <c r="AP4" s="2">
        <f>AF8</f>
        <v>2024</v>
      </c>
      <c r="AQ4" s="2">
        <f>AG8</f>
        <v>2025</v>
      </c>
      <c r="AR4" s="2" t="s">
        <v>55</v>
      </c>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row>
    <row r="5" spans="1:86" x14ac:dyDescent="0.3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7"/>
      <c r="AL5" s="7" t="str">
        <f t="shared" ref="AL5:AR5" si="0">AB11</f>
        <v>Original Projected Budget Balance</v>
      </c>
      <c r="AM5" s="10">
        <f t="shared" si="0"/>
        <v>-10000000</v>
      </c>
      <c r="AN5" s="10">
        <f t="shared" si="0"/>
        <v>-10000000</v>
      </c>
      <c r="AO5" s="10">
        <f t="shared" si="0"/>
        <v>-10000000</v>
      </c>
      <c r="AP5" s="10">
        <f t="shared" si="0"/>
        <v>-20000000</v>
      </c>
      <c r="AQ5" s="10">
        <f t="shared" si="0"/>
        <v>-20000000</v>
      </c>
      <c r="AR5" s="10">
        <f t="shared" si="0"/>
        <v>0</v>
      </c>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row>
    <row r="6" spans="1:86" x14ac:dyDescent="0.3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14" t="s">
        <v>53</v>
      </c>
      <c r="AL6" s="14"/>
      <c r="AM6" s="10"/>
      <c r="AN6" s="10"/>
      <c r="AO6" s="10"/>
      <c r="AP6" s="10"/>
      <c r="AQ6" s="10"/>
      <c r="AR6" s="10"/>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row>
    <row r="7" spans="1:86"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3" t="str">
        <f>IF('Balance Tradeoffs- Years 1 to 5'!$AH24="Yes",'Balance Tradeoffs- Years 1 to 5'!L24,"")</f>
        <v>Support for Teachers</v>
      </c>
      <c r="AL7" s="3" t="str">
        <f>IF('Balance Tradeoffs- Years 1 to 5'!$AH24="Yes",'Balance Tradeoffs- Years 1 to 5'!M24,"")</f>
        <v>Instructional coaches</v>
      </c>
      <c r="AM7" s="3">
        <f>IFERROR(IF('Balance Tradeoffs- Years 1 to 5'!$AH24="Yes",'Balance Tradeoffs- Years 1 to 5'!N24,"")*-1,"")</f>
        <v>-6000000</v>
      </c>
      <c r="AN7" s="3">
        <f>IFERROR(IF('Balance Tradeoffs- Years 1 to 5'!$AH24="Yes",'Balance Tradeoffs- Years 1 to 5'!O24,"")*-1,"")</f>
        <v>-5000000</v>
      </c>
      <c r="AO7" s="3">
        <f>IFERROR(IF('Balance Tradeoffs- Years 1 to 5'!$AH24="Yes",'Balance Tradeoffs- Years 1 to 5'!P24,"")*-1,"")</f>
        <v>-5000000</v>
      </c>
      <c r="AP7" s="3">
        <f>IFERROR(IF('Balance Tradeoffs- Years 1 to 5'!$AH24="Yes",'Balance Tradeoffs- Years 1 to 5'!Q24,"")*-1,"")</f>
        <v>-5000000</v>
      </c>
      <c r="AQ7" s="3">
        <f>IFERROR(IF('Balance Tradeoffs- Years 1 to 5'!$AH24="Yes",'Balance Tradeoffs- Years 1 to 5'!R24,"")*-1,"")</f>
        <v>-5000000</v>
      </c>
      <c r="AR7" s="3">
        <f>IFERROR(IF('Balance Tradeoffs- Years 1 to 5'!$AH24="Yes",'Balance Tradeoffs- Years 1 to 5'!S24,"")*-1,"")</f>
        <v>-26000000</v>
      </c>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row>
    <row r="8" spans="1:86" x14ac:dyDescent="0.35">
      <c r="A8" s="2"/>
      <c r="B8" s="2"/>
      <c r="C8" s="2"/>
      <c r="D8" s="12"/>
      <c r="E8" s="2">
        <f>'Balance Tradeoffs- Years 1 to 5'!AA6</f>
        <v>2021</v>
      </c>
      <c r="F8" s="2">
        <f>'Balance Tradeoffs- Years 1 to 5'!AB6</f>
        <v>2022</v>
      </c>
      <c r="G8" s="2">
        <f>'Balance Tradeoffs- Years 1 to 5'!AC6</f>
        <v>2023</v>
      </c>
      <c r="H8" s="2">
        <f>'Balance Tradeoffs- Years 1 to 5'!AD6</f>
        <v>2024</v>
      </c>
      <c r="I8" s="2">
        <f>'Balance Tradeoffs- Years 1 to 5'!AE6</f>
        <v>2025</v>
      </c>
      <c r="J8" s="2" t="str">
        <f>'Balance Tradeoffs- Years 1 to 5'!AF6</f>
        <v>Total
(2021 - 2025)</v>
      </c>
      <c r="K8" s="2"/>
      <c r="L8" s="2"/>
      <c r="M8" s="2"/>
      <c r="N8" s="2"/>
      <c r="O8" s="2"/>
      <c r="P8" s="12"/>
      <c r="Q8" s="2">
        <f t="shared" ref="Q8:Q13" si="1">E8</f>
        <v>2021</v>
      </c>
      <c r="R8" s="2">
        <f t="shared" ref="R8:R13" si="2">F8</f>
        <v>2022</v>
      </c>
      <c r="S8" s="2">
        <f t="shared" ref="S8:S13" si="3">G8</f>
        <v>2023</v>
      </c>
      <c r="T8" s="2">
        <f t="shared" ref="T8:T13" si="4">H8</f>
        <v>2024</v>
      </c>
      <c r="U8" s="2">
        <f t="shared" ref="U8:U13" si="5">I8</f>
        <v>2025</v>
      </c>
      <c r="V8" s="2" t="str">
        <f t="shared" ref="V8:V13" si="6">J8</f>
        <v>Total
(2021 - 2025)</v>
      </c>
      <c r="W8" s="2">
        <f t="shared" ref="W8:W17" si="7">K8</f>
        <v>0</v>
      </c>
      <c r="X8" s="2"/>
      <c r="Y8" s="2"/>
      <c r="Z8" s="2"/>
      <c r="AA8" s="2"/>
      <c r="AB8" s="12"/>
      <c r="AC8" s="2">
        <f t="shared" ref="AC8:AC17" si="8">Q8</f>
        <v>2021</v>
      </c>
      <c r="AD8" s="2">
        <f t="shared" ref="AD8:AD17" si="9">R8</f>
        <v>2022</v>
      </c>
      <c r="AE8" s="2">
        <f t="shared" ref="AE8:AE17" si="10">S8</f>
        <v>2023</v>
      </c>
      <c r="AF8" s="2">
        <f t="shared" ref="AF8:AF17" si="11">T8</f>
        <v>2024</v>
      </c>
      <c r="AG8" s="2">
        <f t="shared" ref="AG8:AG17" si="12">U8</f>
        <v>2025</v>
      </c>
      <c r="AH8" s="2"/>
      <c r="AI8" s="2"/>
      <c r="AJ8" s="2"/>
      <c r="AK8" s="3" t="str">
        <f>IF('Balance Tradeoffs- Years 1 to 5'!$AH25="Yes",'Balance Tradeoffs- Years 1 to 5'!L25,"")</f>
        <v>High Standards</v>
      </c>
      <c r="AL8" s="3" t="str">
        <f>IF('Balance Tradeoffs- Years 1 to 5'!$AH25="Yes",'Balance Tradeoffs- Years 1 to 5'!M25,"")</f>
        <v>New Assessments</v>
      </c>
      <c r="AM8" s="3">
        <f>IFERROR(IF('Balance Tradeoffs- Years 1 to 5'!$AH25="Yes",'Balance Tradeoffs- Years 1 to 5'!N25,"")*-1,"")</f>
        <v>-1000000</v>
      </c>
      <c r="AN8" s="3">
        <f>IFERROR(IF('Balance Tradeoffs- Years 1 to 5'!$AH25="Yes",'Balance Tradeoffs- Years 1 to 5'!O25,"")*-1,"")</f>
        <v>-1000000</v>
      </c>
      <c r="AO8" s="3">
        <f>IFERROR(IF('Balance Tradeoffs- Years 1 to 5'!$AH25="Yes",'Balance Tradeoffs- Years 1 to 5'!P25,"")*-1,"")</f>
        <v>-1000000</v>
      </c>
      <c r="AP8" s="3">
        <f>IFERROR(IF('Balance Tradeoffs- Years 1 to 5'!$AH25="Yes",'Balance Tradeoffs- Years 1 to 5'!Q25,"")*-1,"")</f>
        <v>-1000000</v>
      </c>
      <c r="AQ8" s="3">
        <f>IFERROR(IF('Balance Tradeoffs- Years 1 to 5'!$AH25="Yes",'Balance Tradeoffs- Years 1 to 5'!R25,"")*-1,"")</f>
        <v>-1000000</v>
      </c>
      <c r="AR8" s="3">
        <f>IFERROR(IF('Balance Tradeoffs- Years 1 to 5'!$AH25="Yes",'Balance Tradeoffs- Years 1 to 5'!S25,"")*-1,"")</f>
        <v>-5000000</v>
      </c>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row>
    <row r="9" spans="1:86" x14ac:dyDescent="0.35">
      <c r="A9" s="2"/>
      <c r="B9" s="2"/>
      <c r="C9" s="2"/>
      <c r="D9" s="12" t="str">
        <f>'Balance Tradeoffs- Years 1 to 5'!V7</f>
        <v>Projected Revenue</v>
      </c>
      <c r="E9" s="10">
        <f>'Balance Tradeoffs- Years 1 to 5'!AA7</f>
        <v>500000000</v>
      </c>
      <c r="F9" s="10">
        <f>'Balance Tradeoffs- Years 1 to 5'!AB7</f>
        <v>500000000</v>
      </c>
      <c r="G9" s="10">
        <f>'Balance Tradeoffs- Years 1 to 5'!AC7</f>
        <v>500000000</v>
      </c>
      <c r="H9" s="10">
        <f>'Balance Tradeoffs- Years 1 to 5'!AD7</f>
        <v>500000000</v>
      </c>
      <c r="I9" s="10">
        <f>'Balance Tradeoffs- Years 1 to 5'!AE7</f>
        <v>500000000</v>
      </c>
      <c r="J9" s="10">
        <f>'Balance Tradeoffs- Years 1 to 5'!AF7</f>
        <v>2500000000</v>
      </c>
      <c r="K9" s="2"/>
      <c r="L9" s="2"/>
      <c r="M9" s="2"/>
      <c r="N9" s="2"/>
      <c r="O9" s="2"/>
      <c r="P9" s="12" t="str">
        <f t="shared" ref="P9:P13" si="13">D9</f>
        <v>Projected Revenue</v>
      </c>
      <c r="Q9" s="10">
        <f t="shared" si="1"/>
        <v>500000000</v>
      </c>
      <c r="R9" s="10">
        <f t="shared" si="2"/>
        <v>500000000</v>
      </c>
      <c r="S9" s="10">
        <f t="shared" si="3"/>
        <v>500000000</v>
      </c>
      <c r="T9" s="10">
        <f t="shared" si="4"/>
        <v>500000000</v>
      </c>
      <c r="U9" s="10">
        <f t="shared" si="5"/>
        <v>500000000</v>
      </c>
      <c r="V9" s="10">
        <f t="shared" si="6"/>
        <v>2500000000</v>
      </c>
      <c r="W9" s="2">
        <f t="shared" si="7"/>
        <v>0</v>
      </c>
      <c r="X9" s="2"/>
      <c r="Y9" s="2"/>
      <c r="Z9" s="2"/>
      <c r="AA9" s="2"/>
      <c r="AB9" s="12" t="str">
        <f t="shared" ref="AB9:AB17" si="14">P9</f>
        <v>Projected Revenue</v>
      </c>
      <c r="AC9" s="10">
        <f t="shared" si="8"/>
        <v>500000000</v>
      </c>
      <c r="AD9" s="10">
        <f t="shared" si="9"/>
        <v>500000000</v>
      </c>
      <c r="AE9" s="10">
        <f t="shared" si="10"/>
        <v>500000000</v>
      </c>
      <c r="AF9" s="10">
        <f t="shared" si="11"/>
        <v>500000000</v>
      </c>
      <c r="AG9" s="10">
        <f t="shared" si="12"/>
        <v>500000000</v>
      </c>
      <c r="AH9" s="10"/>
      <c r="AI9" s="2"/>
      <c r="AJ9" s="2"/>
      <c r="AK9" s="3" t="str">
        <f>IF('Balance Tradeoffs- Years 1 to 5'!$AH26="Yes",'Balance Tradeoffs- Years 1 to 5'!L26,"")</f>
        <v>College Readiness</v>
      </c>
      <c r="AL9" s="3" t="str">
        <f>IF('Balance Tradeoffs- Years 1 to 5'!$AH26="Yes",'Balance Tradeoffs- Years 1 to 5'!M26,"")</f>
        <v>Guidance Counselors</v>
      </c>
      <c r="AM9" s="3">
        <f>IFERROR(IF('Balance Tradeoffs- Years 1 to 5'!$AH26="Yes",'Balance Tradeoffs- Years 1 to 5'!N26,"")*-1,"")</f>
        <v>0</v>
      </c>
      <c r="AN9" s="3">
        <f>IFERROR(IF('Balance Tradeoffs- Years 1 to 5'!$AH26="Yes",'Balance Tradeoffs- Years 1 to 5'!O26,"")*-1,"")</f>
        <v>-2000000</v>
      </c>
      <c r="AO9" s="3">
        <f>IFERROR(IF('Balance Tradeoffs- Years 1 to 5'!$AH26="Yes",'Balance Tradeoffs- Years 1 to 5'!P26,"")*-1,"")</f>
        <v>-1000000</v>
      </c>
      <c r="AP9" s="3">
        <f>IFERROR(IF('Balance Tradeoffs- Years 1 to 5'!$AH26="Yes",'Balance Tradeoffs- Years 1 to 5'!Q26,"")*-1,"")</f>
        <v>-1000000</v>
      </c>
      <c r="AQ9" s="3">
        <f>IFERROR(IF('Balance Tradeoffs- Years 1 to 5'!$AH26="Yes",'Balance Tradeoffs- Years 1 to 5'!R26,"")*-1,"")</f>
        <v>-1000000</v>
      </c>
      <c r="AR9" s="3">
        <f>IFERROR(IF('Balance Tradeoffs- Years 1 to 5'!$AH26="Yes",'Balance Tradeoffs- Years 1 to 5'!S26,"")*-1,"")</f>
        <v>-5000000</v>
      </c>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row>
    <row r="10" spans="1:86" x14ac:dyDescent="0.35">
      <c r="A10" s="2"/>
      <c r="B10" s="2"/>
      <c r="C10" s="2"/>
      <c r="D10" s="12" t="str">
        <f>'Balance Tradeoffs- Years 1 to 5'!V8</f>
        <v>Projected Expenses</v>
      </c>
      <c r="E10" s="10">
        <f>'Balance Tradeoffs- Years 1 to 5'!AA8*-1</f>
        <v>-510000000</v>
      </c>
      <c r="F10" s="10">
        <f>'Balance Tradeoffs- Years 1 to 5'!AB8*-1</f>
        <v>-510000000</v>
      </c>
      <c r="G10" s="10">
        <f>'Balance Tradeoffs- Years 1 to 5'!AC8*-1</f>
        <v>-510000000</v>
      </c>
      <c r="H10" s="10">
        <f>'Balance Tradeoffs- Years 1 to 5'!AD8*-1</f>
        <v>-520000000</v>
      </c>
      <c r="I10" s="10">
        <f>'Balance Tradeoffs- Years 1 to 5'!AE8*-1</f>
        <v>-520000000</v>
      </c>
      <c r="J10" s="10">
        <f>'Balance Tradeoffs- Years 1 to 5'!AF8*-1</f>
        <v>-2570000000</v>
      </c>
      <c r="K10" s="2"/>
      <c r="L10" s="2"/>
      <c r="M10" s="2"/>
      <c r="N10" s="2"/>
      <c r="O10" s="2"/>
      <c r="P10" s="12" t="str">
        <f t="shared" si="13"/>
        <v>Projected Expenses</v>
      </c>
      <c r="Q10" s="10">
        <f t="shared" si="1"/>
        <v>-510000000</v>
      </c>
      <c r="R10" s="10">
        <f t="shared" si="2"/>
        <v>-510000000</v>
      </c>
      <c r="S10" s="10">
        <f t="shared" si="3"/>
        <v>-510000000</v>
      </c>
      <c r="T10" s="10">
        <f t="shared" si="4"/>
        <v>-520000000</v>
      </c>
      <c r="U10" s="10">
        <f t="shared" si="5"/>
        <v>-520000000</v>
      </c>
      <c r="V10" s="10">
        <f t="shared" si="6"/>
        <v>-2570000000</v>
      </c>
      <c r="W10" s="2">
        <f t="shared" si="7"/>
        <v>0</v>
      </c>
      <c r="X10" s="2"/>
      <c r="Y10" s="2"/>
      <c r="Z10" s="2"/>
      <c r="AA10" s="2"/>
      <c r="AB10" s="12" t="str">
        <f t="shared" si="14"/>
        <v>Projected Expenses</v>
      </c>
      <c r="AC10" s="10">
        <f t="shared" si="8"/>
        <v>-510000000</v>
      </c>
      <c r="AD10" s="10">
        <f t="shared" si="9"/>
        <v>-510000000</v>
      </c>
      <c r="AE10" s="10">
        <f t="shared" si="10"/>
        <v>-510000000</v>
      </c>
      <c r="AF10" s="10">
        <f t="shared" si="11"/>
        <v>-520000000</v>
      </c>
      <c r="AG10" s="10">
        <f t="shared" si="12"/>
        <v>-520000000</v>
      </c>
      <c r="AH10" s="10"/>
      <c r="AI10" s="2"/>
      <c r="AJ10" s="2"/>
      <c r="AK10" s="3" t="str">
        <f>IF('Balance Tradeoffs- Years 1 to 5'!$AH27="Yes",'Balance Tradeoffs- Years 1 to 5'!L27,"")</f>
        <v>College Readiness</v>
      </c>
      <c r="AL10" s="3" t="str">
        <f>IF('Balance Tradeoffs- Years 1 to 5'!$AH27="Yes",'Balance Tradeoffs- Years 1 to 5'!M27,"")</f>
        <v>AP and Vocational courses</v>
      </c>
      <c r="AM10" s="3">
        <f>IFERROR(IF('Balance Tradeoffs- Years 1 to 5'!$AH27="Yes",'Balance Tradeoffs- Years 1 to 5'!N27,"")*-1,"")</f>
        <v>0</v>
      </c>
      <c r="AN10" s="3">
        <f>IFERROR(IF('Balance Tradeoffs- Years 1 to 5'!$AH27="Yes",'Balance Tradeoffs- Years 1 to 5'!O27,"")*-1,"")</f>
        <v>-5000000</v>
      </c>
      <c r="AO10" s="3">
        <f>IFERROR(IF('Balance Tradeoffs- Years 1 to 5'!$AH27="Yes",'Balance Tradeoffs- Years 1 to 5'!P27,"")*-1,"")</f>
        <v>-10000000</v>
      </c>
      <c r="AP10" s="3">
        <f>IFERROR(IF('Balance Tradeoffs- Years 1 to 5'!$AH27="Yes",'Balance Tradeoffs- Years 1 to 5'!Q27,"")*-1,"")</f>
        <v>-10000000</v>
      </c>
      <c r="AQ10" s="3">
        <f>IFERROR(IF('Balance Tradeoffs- Years 1 to 5'!$AH27="Yes",'Balance Tradeoffs- Years 1 to 5'!R27,"")*-1,"")</f>
        <v>-10000000</v>
      </c>
      <c r="AR10" s="3">
        <f>IFERROR(IF('Balance Tradeoffs- Years 1 to 5'!$AH27="Yes",'Balance Tradeoffs- Years 1 to 5'!S27,"")*-1,"")</f>
        <v>-35000000</v>
      </c>
      <c r="AS10" s="10"/>
      <c r="AT10" s="10"/>
      <c r="AU10" s="10"/>
      <c r="AV10" s="10"/>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row>
    <row r="11" spans="1:86" x14ac:dyDescent="0.35">
      <c r="A11" s="2"/>
      <c r="B11" s="2"/>
      <c r="C11" s="2"/>
      <c r="D11" s="12" t="str">
        <f>'Balance Tradeoffs- Years 1 to 5'!V9</f>
        <v>Current Projected Budget Balance</v>
      </c>
      <c r="E11" s="10">
        <f>'Balance Tradeoffs- Years 1 to 5'!AA9</f>
        <v>-10000000</v>
      </c>
      <c r="F11" s="10">
        <f>'Balance Tradeoffs- Years 1 to 5'!AB9</f>
        <v>-10000000</v>
      </c>
      <c r="G11" s="10">
        <f>'Balance Tradeoffs- Years 1 to 5'!AC9</f>
        <v>-10000000</v>
      </c>
      <c r="H11" s="10">
        <f>'Balance Tradeoffs- Years 1 to 5'!AD9</f>
        <v>-20000000</v>
      </c>
      <c r="I11" s="10">
        <f>'Balance Tradeoffs- Years 1 to 5'!AE9</f>
        <v>-20000000</v>
      </c>
      <c r="J11" s="10">
        <f>'Balance Tradeoffs- Years 1 to 5'!AF9</f>
        <v>-70000000</v>
      </c>
      <c r="K11" s="2"/>
      <c r="L11" s="2"/>
      <c r="M11" s="2"/>
      <c r="N11" s="2"/>
      <c r="O11" s="2"/>
      <c r="P11" s="12" t="s">
        <v>52</v>
      </c>
      <c r="Q11" s="10">
        <f>E11</f>
        <v>-10000000</v>
      </c>
      <c r="R11" s="10">
        <f t="shared" si="2"/>
        <v>-10000000</v>
      </c>
      <c r="S11" s="10">
        <f t="shared" si="3"/>
        <v>-10000000</v>
      </c>
      <c r="T11" s="10">
        <f t="shared" si="4"/>
        <v>-20000000</v>
      </c>
      <c r="U11" s="10">
        <f t="shared" si="5"/>
        <v>-20000000</v>
      </c>
      <c r="V11" s="10">
        <f t="shared" si="6"/>
        <v>-70000000</v>
      </c>
      <c r="W11" s="10">
        <f t="shared" si="7"/>
        <v>0</v>
      </c>
      <c r="X11" s="2"/>
      <c r="Y11" s="2"/>
      <c r="Z11" s="2"/>
      <c r="AA11" s="2"/>
      <c r="AB11" s="12" t="str">
        <f t="shared" si="14"/>
        <v>Original Projected Budget Balance</v>
      </c>
      <c r="AC11" s="10">
        <f t="shared" si="8"/>
        <v>-10000000</v>
      </c>
      <c r="AD11" s="10">
        <f t="shared" si="9"/>
        <v>-10000000</v>
      </c>
      <c r="AE11" s="10">
        <f t="shared" si="10"/>
        <v>-10000000</v>
      </c>
      <c r="AF11" s="10">
        <f t="shared" si="11"/>
        <v>-20000000</v>
      </c>
      <c r="AG11" s="10">
        <f t="shared" si="12"/>
        <v>-20000000</v>
      </c>
      <c r="AH11" s="10"/>
      <c r="AI11" s="10"/>
      <c r="AJ11" s="10"/>
      <c r="AK11" s="3" t="str">
        <f>IF('Balance Tradeoffs- Years 1 to 5'!$AH28="Yes",'Balance Tradeoffs- Years 1 to 5'!L28,"")</f>
        <v>Support for Teachers</v>
      </c>
      <c r="AL11" s="3" t="str">
        <f>IF('Balance Tradeoffs- Years 1 to 5'!$AH28="Yes",'Balance Tradeoffs- Years 1 to 5'!M28,"")</f>
        <v>Outside provider to redo schedules</v>
      </c>
      <c r="AM11" s="3">
        <f>IFERROR(IF('Balance Tradeoffs- Years 1 to 5'!$AH28="Yes",'Balance Tradeoffs- Years 1 to 5'!N28,"")*-1,"")</f>
        <v>-1000000</v>
      </c>
      <c r="AN11" s="3">
        <f>IFERROR(IF('Balance Tradeoffs- Years 1 to 5'!$AH28="Yes",'Balance Tradeoffs- Years 1 to 5'!O28,"")*-1,"")</f>
        <v>0</v>
      </c>
      <c r="AO11" s="3">
        <f>IFERROR(IF('Balance Tradeoffs- Years 1 to 5'!$AH28="Yes",'Balance Tradeoffs- Years 1 to 5'!P28,"")*-1,"")</f>
        <v>0</v>
      </c>
      <c r="AP11" s="3">
        <f>IFERROR(IF('Balance Tradeoffs- Years 1 to 5'!$AH28="Yes",'Balance Tradeoffs- Years 1 to 5'!Q28,"")*-1,"")</f>
        <v>0</v>
      </c>
      <c r="AQ11" s="3">
        <f>IFERROR(IF('Balance Tradeoffs- Years 1 to 5'!$AH28="Yes",'Balance Tradeoffs- Years 1 to 5'!R28,"")*-1,"")</f>
        <v>0</v>
      </c>
      <c r="AR11" s="3">
        <f>IFERROR(IF('Balance Tradeoffs- Years 1 to 5'!$AH28="Yes",'Balance Tradeoffs- Years 1 to 5'!S28,"")*-1,"")</f>
        <v>-1000000</v>
      </c>
      <c r="AS11" s="10"/>
      <c r="AT11" s="10"/>
      <c r="AU11" s="10"/>
      <c r="AV11" s="10"/>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row>
    <row r="12" spans="1:86" x14ac:dyDescent="0.35">
      <c r="A12" s="2"/>
      <c r="B12" s="2"/>
      <c r="C12" s="2"/>
      <c r="D12" s="12" t="str">
        <f>'Balance Tradeoffs- Years 1 to 5'!V10</f>
        <v>Total Investments</v>
      </c>
      <c r="E12" s="10">
        <f>'Balance Tradeoffs- Years 1 to 5'!AA10*-1</f>
        <v>-8000000</v>
      </c>
      <c r="F12" s="10">
        <f>'Balance Tradeoffs- Years 1 to 5'!AB10*-1</f>
        <v>-13000000</v>
      </c>
      <c r="G12" s="10">
        <f>'Balance Tradeoffs- Years 1 to 5'!AC10*-1</f>
        <v>-17000000</v>
      </c>
      <c r="H12" s="10">
        <f>'Balance Tradeoffs- Years 1 to 5'!AD10*-1</f>
        <v>-17000000</v>
      </c>
      <c r="I12" s="10">
        <f>'Balance Tradeoffs- Years 1 to 5'!AE10*-1</f>
        <v>-17000000</v>
      </c>
      <c r="J12" s="10">
        <f>'Balance Tradeoffs- Years 1 to 5'!AF10*-1</f>
        <v>-72000000</v>
      </c>
      <c r="K12" s="2"/>
      <c r="L12" s="2"/>
      <c r="M12" s="2"/>
      <c r="N12" s="2"/>
      <c r="O12" s="2"/>
      <c r="P12" s="12" t="str">
        <f t="shared" si="13"/>
        <v>Total Investments</v>
      </c>
      <c r="Q12" s="10">
        <f t="shared" si="1"/>
        <v>-8000000</v>
      </c>
      <c r="R12" s="10">
        <f t="shared" si="2"/>
        <v>-13000000</v>
      </c>
      <c r="S12" s="10">
        <f t="shared" si="3"/>
        <v>-17000000</v>
      </c>
      <c r="T12" s="10">
        <f t="shared" si="4"/>
        <v>-17000000</v>
      </c>
      <c r="U12" s="10">
        <f t="shared" si="5"/>
        <v>-17000000</v>
      </c>
      <c r="V12" s="10">
        <f t="shared" si="6"/>
        <v>-72000000</v>
      </c>
      <c r="W12" s="2">
        <f t="shared" si="7"/>
        <v>0</v>
      </c>
      <c r="X12" s="2"/>
      <c r="Y12" s="2"/>
      <c r="Z12" s="2"/>
      <c r="AA12" s="2"/>
      <c r="AB12" s="12" t="str">
        <f t="shared" si="14"/>
        <v>Total Investments</v>
      </c>
      <c r="AC12" s="10">
        <f t="shared" si="8"/>
        <v>-8000000</v>
      </c>
      <c r="AD12" s="10">
        <f t="shared" si="9"/>
        <v>-13000000</v>
      </c>
      <c r="AE12" s="10">
        <f t="shared" si="10"/>
        <v>-17000000</v>
      </c>
      <c r="AF12" s="10">
        <f t="shared" si="11"/>
        <v>-17000000</v>
      </c>
      <c r="AG12" s="10">
        <f t="shared" si="12"/>
        <v>-17000000</v>
      </c>
      <c r="AH12" s="10"/>
      <c r="AI12" s="2"/>
      <c r="AJ12" s="2"/>
      <c r="AK12" s="3" t="str">
        <f>IF('Balance Tradeoffs- Years 1 to 5'!$AH29="Yes",'Balance Tradeoffs- Years 1 to 5'!L29,"")</f>
        <v/>
      </c>
      <c r="AL12" s="3" t="str">
        <f>IF('Balance Tradeoffs- Years 1 to 5'!$AH29="Yes",'Balance Tradeoffs- Years 1 to 5'!M29,"")</f>
        <v/>
      </c>
      <c r="AM12" s="3" t="str">
        <f>IFERROR(IF('Balance Tradeoffs- Years 1 to 5'!$AH29="Yes",'Balance Tradeoffs- Years 1 to 5'!N29,"")*-1,"")</f>
        <v/>
      </c>
      <c r="AN12" s="3" t="str">
        <f>IFERROR(IF('Balance Tradeoffs- Years 1 to 5'!$AH29="Yes",'Balance Tradeoffs- Years 1 to 5'!O29,"")*-1,"")</f>
        <v/>
      </c>
      <c r="AO12" s="3" t="str">
        <f>IFERROR(IF('Balance Tradeoffs- Years 1 to 5'!$AH29="Yes",'Balance Tradeoffs- Years 1 to 5'!P29,"")*-1,"")</f>
        <v/>
      </c>
      <c r="AP12" s="3" t="str">
        <f>IFERROR(IF('Balance Tradeoffs- Years 1 to 5'!$AH29="Yes",'Balance Tradeoffs- Years 1 to 5'!Q29,"")*-1,"")</f>
        <v/>
      </c>
      <c r="AQ12" s="3" t="str">
        <f>IFERROR(IF('Balance Tradeoffs- Years 1 to 5'!$AH29="Yes",'Balance Tradeoffs- Years 1 to 5'!R29,"")*-1,"")</f>
        <v/>
      </c>
      <c r="AR12" s="3" t="str">
        <f>IFERROR(IF('Balance Tradeoffs- Years 1 to 5'!$AH29="Yes",'Balance Tradeoffs- Years 1 to 5'!S29,"")*-1,"")</f>
        <v/>
      </c>
      <c r="AS12" s="10"/>
      <c r="AT12" s="10"/>
      <c r="AU12" s="10"/>
      <c r="AV12" s="10"/>
      <c r="AW12" s="10"/>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row>
    <row r="13" spans="1:86" x14ac:dyDescent="0.35">
      <c r="A13" s="2"/>
      <c r="B13" s="2"/>
      <c r="C13" s="2"/>
      <c r="D13" s="12" t="str">
        <f>'Balance Tradeoffs- Years 1 to 5'!V11</f>
        <v>Total Cost Savings</v>
      </c>
      <c r="E13" s="10">
        <f>'Balance Tradeoffs- Years 1 to 5'!AA11</f>
        <v>15000000</v>
      </c>
      <c r="F13" s="10">
        <f>'Balance Tradeoffs- Years 1 to 5'!AB11</f>
        <v>18000000</v>
      </c>
      <c r="G13" s="10">
        <f>'Balance Tradeoffs- Years 1 to 5'!AC11</f>
        <v>30500000</v>
      </c>
      <c r="H13" s="10">
        <f>'Balance Tradeoffs- Years 1 to 5'!AD11</f>
        <v>30500000</v>
      </c>
      <c r="I13" s="10">
        <f>'Balance Tradeoffs- Years 1 to 5'!AE11</f>
        <v>38000000</v>
      </c>
      <c r="J13" s="10">
        <f>'Balance Tradeoffs- Years 1 to 5'!AF11</f>
        <v>132000000</v>
      </c>
      <c r="K13" s="2"/>
      <c r="L13" s="2"/>
      <c r="M13" s="2"/>
      <c r="N13" s="2"/>
      <c r="O13" s="2"/>
      <c r="P13" s="12" t="str">
        <f t="shared" si="13"/>
        <v>Total Cost Savings</v>
      </c>
      <c r="Q13" s="10">
        <f t="shared" si="1"/>
        <v>15000000</v>
      </c>
      <c r="R13" s="10">
        <f t="shared" si="2"/>
        <v>18000000</v>
      </c>
      <c r="S13" s="10">
        <f t="shared" si="3"/>
        <v>30500000</v>
      </c>
      <c r="T13" s="10">
        <f t="shared" si="4"/>
        <v>30500000</v>
      </c>
      <c r="U13" s="10">
        <f t="shared" si="5"/>
        <v>38000000</v>
      </c>
      <c r="V13" s="10">
        <f t="shared" si="6"/>
        <v>132000000</v>
      </c>
      <c r="W13" s="2">
        <f t="shared" si="7"/>
        <v>0</v>
      </c>
      <c r="X13" s="2"/>
      <c r="Y13" s="2"/>
      <c r="Z13" s="2"/>
      <c r="AA13" s="2"/>
      <c r="AB13" s="12" t="str">
        <f t="shared" si="14"/>
        <v>Total Cost Savings</v>
      </c>
      <c r="AC13" s="10">
        <f t="shared" si="8"/>
        <v>15000000</v>
      </c>
      <c r="AD13" s="10">
        <f t="shared" si="9"/>
        <v>18000000</v>
      </c>
      <c r="AE13" s="10">
        <f t="shared" si="10"/>
        <v>30500000</v>
      </c>
      <c r="AF13" s="10">
        <f t="shared" si="11"/>
        <v>30500000</v>
      </c>
      <c r="AG13" s="10">
        <f t="shared" si="12"/>
        <v>38000000</v>
      </c>
      <c r="AH13" s="10"/>
      <c r="AI13" s="2"/>
      <c r="AJ13" s="2"/>
      <c r="AK13" s="3" t="str">
        <f>IF('Balance Tradeoffs- Years 1 to 5'!$AH30="Yes",'Balance Tradeoffs- Years 1 to 5'!L30,"")</f>
        <v/>
      </c>
      <c r="AL13" s="3" t="str">
        <f>IF('Balance Tradeoffs- Years 1 to 5'!$AH30="Yes",'Balance Tradeoffs- Years 1 to 5'!M30,"")</f>
        <v/>
      </c>
      <c r="AM13" s="3" t="str">
        <f>IFERROR(IF('Balance Tradeoffs- Years 1 to 5'!$AH30="Yes",'Balance Tradeoffs- Years 1 to 5'!N30,"")*-1,"")</f>
        <v/>
      </c>
      <c r="AN13" s="3" t="str">
        <f>IFERROR(IF('Balance Tradeoffs- Years 1 to 5'!$AH30="Yes",'Balance Tradeoffs- Years 1 to 5'!O30,"")*-1,"")</f>
        <v/>
      </c>
      <c r="AO13" s="3" t="str">
        <f>IFERROR(IF('Balance Tradeoffs- Years 1 to 5'!$AH30="Yes",'Balance Tradeoffs- Years 1 to 5'!P30,"")*-1,"")</f>
        <v/>
      </c>
      <c r="AP13" s="3" t="str">
        <f>IFERROR(IF('Balance Tradeoffs- Years 1 to 5'!$AH30="Yes",'Balance Tradeoffs- Years 1 to 5'!Q30,"")*-1,"")</f>
        <v/>
      </c>
      <c r="AQ13" s="3" t="str">
        <f>IFERROR(IF('Balance Tradeoffs- Years 1 to 5'!$AH30="Yes",'Balance Tradeoffs- Years 1 to 5'!R30,"")*-1,"")</f>
        <v/>
      </c>
      <c r="AR13" s="3" t="str">
        <f>IFERROR(IF('Balance Tradeoffs- Years 1 to 5'!$AH30="Yes",'Balance Tradeoffs- Years 1 to 5'!S30,"")*-1,"")</f>
        <v/>
      </c>
      <c r="AS13" s="10"/>
      <c r="AT13" s="10"/>
      <c r="AU13" s="10"/>
      <c r="AV13" s="10"/>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row>
    <row r="14" spans="1:86" x14ac:dyDescent="0.35">
      <c r="A14" s="2"/>
      <c r="B14" s="2"/>
      <c r="C14" s="2"/>
      <c r="D14" s="12" t="str">
        <f>'Balance Tradeoffs- Years 1 to 5'!V12</f>
        <v>Projected Revenue</v>
      </c>
      <c r="E14" s="10">
        <f>'Balance Tradeoffs- Years 1 to 5'!AA12</f>
        <v>500000000</v>
      </c>
      <c r="F14" s="10">
        <f>'Balance Tradeoffs- Years 1 to 5'!AB12</f>
        <v>500000000</v>
      </c>
      <c r="G14" s="10">
        <f>'Balance Tradeoffs- Years 1 to 5'!AC12</f>
        <v>500000000</v>
      </c>
      <c r="H14" s="10">
        <f>'Balance Tradeoffs- Years 1 to 5'!AD12</f>
        <v>500000000</v>
      </c>
      <c r="I14" s="10">
        <f>'Balance Tradeoffs- Years 1 to 5'!AE12</f>
        <v>500000000</v>
      </c>
      <c r="J14" s="10">
        <f>'Balance Tradeoffs- Years 1 to 5'!AF12</f>
        <v>2500000000</v>
      </c>
      <c r="K14" s="2"/>
      <c r="L14" s="2"/>
      <c r="M14" s="2"/>
      <c r="N14" s="2"/>
      <c r="O14" s="2"/>
      <c r="P14" s="12" t="str">
        <f t="shared" ref="P14:V17" si="15">D16</f>
        <v>New Budget Balance</v>
      </c>
      <c r="Q14" s="10">
        <f t="shared" si="15"/>
        <v>-3000000</v>
      </c>
      <c r="R14" s="10">
        <f t="shared" si="15"/>
        <v>-5000000</v>
      </c>
      <c r="S14" s="10">
        <f t="shared" si="15"/>
        <v>3500000</v>
      </c>
      <c r="T14" s="10">
        <f t="shared" si="15"/>
        <v>-6500000</v>
      </c>
      <c r="U14" s="10">
        <f t="shared" si="15"/>
        <v>1000000</v>
      </c>
      <c r="V14" s="10">
        <f t="shared" si="15"/>
        <v>-10000000</v>
      </c>
      <c r="W14" s="10">
        <f t="shared" si="7"/>
        <v>0</v>
      </c>
      <c r="X14" s="2"/>
      <c r="Y14" s="2"/>
      <c r="Z14" s="2"/>
      <c r="AA14" s="2"/>
      <c r="AB14" s="12" t="str">
        <f t="shared" si="14"/>
        <v>New Budget Balance</v>
      </c>
      <c r="AC14" s="10">
        <f t="shared" si="8"/>
        <v>-3000000</v>
      </c>
      <c r="AD14" s="10">
        <f t="shared" si="9"/>
        <v>-5000000</v>
      </c>
      <c r="AE14" s="10">
        <f t="shared" si="10"/>
        <v>3500000</v>
      </c>
      <c r="AF14" s="10">
        <f t="shared" si="11"/>
        <v>-6500000</v>
      </c>
      <c r="AG14" s="10">
        <f t="shared" si="12"/>
        <v>1000000</v>
      </c>
      <c r="AH14" s="10"/>
      <c r="AI14" s="10"/>
      <c r="AJ14" s="10"/>
      <c r="AK14" s="3" t="str">
        <f>IF('Balance Tradeoffs- Years 1 to 5'!$AH31="Yes",'Balance Tradeoffs- Years 1 to 5'!L31,"")</f>
        <v/>
      </c>
      <c r="AL14" s="3" t="str">
        <f>IF('Balance Tradeoffs- Years 1 to 5'!$AH31="Yes",'Balance Tradeoffs- Years 1 to 5'!M31,"")</f>
        <v/>
      </c>
      <c r="AM14" s="3" t="str">
        <f>IFERROR(IF('Balance Tradeoffs- Years 1 to 5'!$AH31="Yes",'Balance Tradeoffs- Years 1 to 5'!N31,"")*-1,"")</f>
        <v/>
      </c>
      <c r="AN14" s="3" t="str">
        <f>IFERROR(IF('Balance Tradeoffs- Years 1 to 5'!$AH31="Yes",'Balance Tradeoffs- Years 1 to 5'!O31,"")*-1,"")</f>
        <v/>
      </c>
      <c r="AO14" s="3" t="str">
        <f>IFERROR(IF('Balance Tradeoffs- Years 1 to 5'!$AH31="Yes",'Balance Tradeoffs- Years 1 to 5'!P31,"")*-1,"")</f>
        <v/>
      </c>
      <c r="AP14" s="3" t="str">
        <f>IFERROR(IF('Balance Tradeoffs- Years 1 to 5'!$AH31="Yes",'Balance Tradeoffs- Years 1 to 5'!Q31,"")*-1,"")</f>
        <v/>
      </c>
      <c r="AQ14" s="3" t="str">
        <f>IFERROR(IF('Balance Tradeoffs- Years 1 to 5'!$AH31="Yes",'Balance Tradeoffs- Years 1 to 5'!R31,"")*-1,"")</f>
        <v/>
      </c>
      <c r="AR14" s="3" t="str">
        <f>IFERROR(IF('Balance Tradeoffs- Years 1 to 5'!$AH31="Yes",'Balance Tradeoffs- Years 1 to 5'!S31,"")*-1,"")</f>
        <v/>
      </c>
      <c r="AS14" s="10"/>
      <c r="AT14" s="10"/>
      <c r="AU14" s="10"/>
      <c r="AV14" s="10"/>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row>
    <row r="15" spans="1:86" x14ac:dyDescent="0.35">
      <c r="A15" s="2"/>
      <c r="B15" s="2"/>
      <c r="C15" s="2"/>
      <c r="D15" s="12" t="str">
        <f>'Balance Tradeoffs- Years 1 to 5'!V13</f>
        <v>(Revised) Projected Expenses</v>
      </c>
      <c r="E15" s="10">
        <f>'Balance Tradeoffs- Years 1 to 5'!AA13*-1</f>
        <v>-503000000</v>
      </c>
      <c r="F15" s="10">
        <f>'Balance Tradeoffs- Years 1 to 5'!AB13*-1</f>
        <v>-505000000</v>
      </c>
      <c r="G15" s="10">
        <f>'Balance Tradeoffs- Years 1 to 5'!AC13*-1</f>
        <v>-496500000</v>
      </c>
      <c r="H15" s="10">
        <f>'Balance Tradeoffs- Years 1 to 5'!AD13*-1</f>
        <v>-506500000</v>
      </c>
      <c r="I15" s="10">
        <f>'Balance Tradeoffs- Years 1 to 5'!AE13*-1</f>
        <v>-499000000</v>
      </c>
      <c r="J15" s="10">
        <f>'Balance Tradeoffs- Years 1 to 5'!AF13</f>
        <v>2485000000</v>
      </c>
      <c r="K15" s="2"/>
      <c r="L15" s="2"/>
      <c r="M15" s="2"/>
      <c r="N15" s="2"/>
      <c r="O15" s="2"/>
      <c r="P15" s="12">
        <f t="shared" si="15"/>
        <v>0</v>
      </c>
      <c r="Q15" s="10">
        <f t="shared" si="15"/>
        <v>0</v>
      </c>
      <c r="R15" s="10">
        <f t="shared" si="15"/>
        <v>0</v>
      </c>
      <c r="S15" s="10">
        <f t="shared" si="15"/>
        <v>0</v>
      </c>
      <c r="T15" s="10">
        <f t="shared" si="15"/>
        <v>0</v>
      </c>
      <c r="U15" s="10">
        <f t="shared" si="15"/>
        <v>0</v>
      </c>
      <c r="V15" s="10">
        <f t="shared" si="15"/>
        <v>0</v>
      </c>
      <c r="W15" s="2">
        <f t="shared" si="7"/>
        <v>0</v>
      </c>
      <c r="X15" s="2"/>
      <c r="Y15" s="2"/>
      <c r="Z15" s="2"/>
      <c r="AA15" s="2"/>
      <c r="AB15" s="12">
        <f t="shared" si="14"/>
        <v>0</v>
      </c>
      <c r="AC15" s="10">
        <f t="shared" si="8"/>
        <v>0</v>
      </c>
      <c r="AD15" s="10">
        <f t="shared" si="9"/>
        <v>0</v>
      </c>
      <c r="AE15" s="10">
        <f t="shared" si="10"/>
        <v>0</v>
      </c>
      <c r="AF15" s="10">
        <f t="shared" si="11"/>
        <v>0</v>
      </c>
      <c r="AG15" s="10">
        <f t="shared" si="12"/>
        <v>0</v>
      </c>
      <c r="AH15" s="10"/>
      <c r="AI15" s="2"/>
      <c r="AJ15" s="2"/>
      <c r="AK15" s="3" t="str">
        <f>IF('Balance Tradeoffs- Years 1 to 5'!$AH32="Yes",'Balance Tradeoffs- Years 1 to 5'!L32,"")</f>
        <v/>
      </c>
      <c r="AL15" s="3" t="str">
        <f>IF('Balance Tradeoffs- Years 1 to 5'!$AH32="Yes",'Balance Tradeoffs- Years 1 to 5'!M32,"")</f>
        <v/>
      </c>
      <c r="AM15" s="3" t="str">
        <f>IFERROR(IF('Balance Tradeoffs- Years 1 to 5'!$AH32="Yes",'Balance Tradeoffs- Years 1 to 5'!N32,"")*-1,"")</f>
        <v/>
      </c>
      <c r="AN15" s="3" t="str">
        <f>IFERROR(IF('Balance Tradeoffs- Years 1 to 5'!$AH32="Yes",'Balance Tradeoffs- Years 1 to 5'!O32,"")*-1,"")</f>
        <v/>
      </c>
      <c r="AO15" s="3" t="str">
        <f>IFERROR(IF('Balance Tradeoffs- Years 1 to 5'!$AH32="Yes",'Balance Tradeoffs- Years 1 to 5'!P32,"")*-1,"")</f>
        <v/>
      </c>
      <c r="AP15" s="3" t="str">
        <f>IFERROR(IF('Balance Tradeoffs- Years 1 to 5'!$AH32="Yes",'Balance Tradeoffs- Years 1 to 5'!Q32,"")*-1,"")</f>
        <v/>
      </c>
      <c r="AQ15" s="3" t="str">
        <f>IFERROR(IF('Balance Tradeoffs- Years 1 to 5'!$AH32="Yes",'Balance Tradeoffs- Years 1 to 5'!R32,"")*-1,"")</f>
        <v/>
      </c>
      <c r="AR15" s="3" t="str">
        <f>IFERROR(IF('Balance Tradeoffs- Years 1 to 5'!$AH32="Yes",'Balance Tradeoffs- Years 1 to 5'!S32,"")*-1,"")</f>
        <v/>
      </c>
      <c r="AS15" s="10"/>
      <c r="AT15" s="10"/>
      <c r="AU15" s="10"/>
      <c r="AV15" s="10"/>
      <c r="AW15" s="10"/>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row>
    <row r="16" spans="1:86" x14ac:dyDescent="0.35">
      <c r="A16" s="2"/>
      <c r="B16" s="2"/>
      <c r="C16" s="2"/>
      <c r="D16" s="12" t="str">
        <f>'Balance Tradeoffs- Years 1 to 5'!V14</f>
        <v>New Budget Balance</v>
      </c>
      <c r="E16" s="10">
        <f>'Balance Tradeoffs- Years 1 to 5'!AA14</f>
        <v>-3000000</v>
      </c>
      <c r="F16" s="10">
        <f>'Balance Tradeoffs- Years 1 to 5'!AB14</f>
        <v>-5000000</v>
      </c>
      <c r="G16" s="10">
        <f>'Balance Tradeoffs- Years 1 to 5'!AC14</f>
        <v>3500000</v>
      </c>
      <c r="H16" s="10">
        <f>'Balance Tradeoffs- Years 1 to 5'!AD14</f>
        <v>-6500000</v>
      </c>
      <c r="I16" s="10">
        <f>'Balance Tradeoffs- Years 1 to 5'!AE14</f>
        <v>1000000</v>
      </c>
      <c r="J16" s="10">
        <f>'Balance Tradeoffs- Years 1 to 5'!AF14</f>
        <v>-10000000</v>
      </c>
      <c r="K16" s="2"/>
      <c r="L16" s="2"/>
      <c r="M16" s="2"/>
      <c r="N16" s="2"/>
      <c r="O16" s="2"/>
      <c r="P16" s="12" t="str">
        <f t="shared" si="15"/>
        <v>Total Dollars Moved</v>
      </c>
      <c r="Q16" s="10">
        <f t="shared" si="15"/>
        <v>23000000</v>
      </c>
      <c r="R16" s="10">
        <f t="shared" si="15"/>
        <v>31000000</v>
      </c>
      <c r="S16" s="10">
        <f t="shared" si="15"/>
        <v>47500000</v>
      </c>
      <c r="T16" s="10">
        <f t="shared" si="15"/>
        <v>47500000</v>
      </c>
      <c r="U16" s="10">
        <f t="shared" si="15"/>
        <v>55000000</v>
      </c>
      <c r="V16" s="10">
        <f t="shared" si="15"/>
        <v>204000000</v>
      </c>
      <c r="W16" s="2">
        <f t="shared" si="7"/>
        <v>0</v>
      </c>
      <c r="X16" s="2"/>
      <c r="Y16" s="2"/>
      <c r="Z16" s="2"/>
      <c r="AA16" s="2"/>
      <c r="AB16" s="12" t="str">
        <f t="shared" si="14"/>
        <v>Total Dollars Moved</v>
      </c>
      <c r="AC16" s="10">
        <f t="shared" si="8"/>
        <v>23000000</v>
      </c>
      <c r="AD16" s="10">
        <f t="shared" si="9"/>
        <v>31000000</v>
      </c>
      <c r="AE16" s="10">
        <f t="shared" si="10"/>
        <v>47500000</v>
      </c>
      <c r="AF16" s="10">
        <f t="shared" si="11"/>
        <v>47500000</v>
      </c>
      <c r="AG16" s="10">
        <f t="shared" si="12"/>
        <v>55000000</v>
      </c>
      <c r="AH16" s="10"/>
      <c r="AI16" s="2"/>
      <c r="AJ16" s="2"/>
      <c r="AK16" s="3" t="str">
        <f>IF('Balance Tradeoffs- Years 1 to 5'!$AH33="Yes",'Balance Tradeoffs- Years 1 to 5'!L33,"")</f>
        <v/>
      </c>
      <c r="AL16" s="3" t="str">
        <f>IF('Balance Tradeoffs- Years 1 to 5'!$AH33="Yes",'Balance Tradeoffs- Years 1 to 5'!M33,"")</f>
        <v/>
      </c>
      <c r="AM16" s="3" t="str">
        <f>IFERROR(IF('Balance Tradeoffs- Years 1 to 5'!$AH33="Yes",'Balance Tradeoffs- Years 1 to 5'!N33,"")*-1,"")</f>
        <v/>
      </c>
      <c r="AN16" s="3" t="str">
        <f>IFERROR(IF('Balance Tradeoffs- Years 1 to 5'!$AH33="Yes",'Balance Tradeoffs- Years 1 to 5'!O33,"")*-1,"")</f>
        <v/>
      </c>
      <c r="AO16" s="3" t="str">
        <f>IFERROR(IF('Balance Tradeoffs- Years 1 to 5'!$AH33="Yes",'Balance Tradeoffs- Years 1 to 5'!P33,"")*-1,"")</f>
        <v/>
      </c>
      <c r="AP16" s="3" t="str">
        <f>IFERROR(IF('Balance Tradeoffs- Years 1 to 5'!$AH33="Yes",'Balance Tradeoffs- Years 1 to 5'!Q33,"")*-1,"")</f>
        <v/>
      </c>
      <c r="AQ16" s="3" t="str">
        <f>IFERROR(IF('Balance Tradeoffs- Years 1 to 5'!$AH33="Yes",'Balance Tradeoffs- Years 1 to 5'!R33,"")*-1,"")</f>
        <v/>
      </c>
      <c r="AR16" s="3" t="str">
        <f>IFERROR(IF('Balance Tradeoffs- Years 1 to 5'!$AH33="Yes",'Balance Tradeoffs- Years 1 to 5'!S33,"")*-1,"")</f>
        <v/>
      </c>
      <c r="AS16" s="10"/>
      <c r="AT16" s="10"/>
      <c r="AU16" s="10"/>
      <c r="AV16" s="10"/>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row>
    <row r="17" spans="1:86" x14ac:dyDescent="0.35">
      <c r="A17" s="2"/>
      <c r="B17" s="2"/>
      <c r="C17" s="2"/>
      <c r="D17" s="12"/>
      <c r="E17" s="10"/>
      <c r="F17" s="10"/>
      <c r="G17" s="10"/>
      <c r="H17" s="10"/>
      <c r="I17" s="10"/>
      <c r="J17" s="10"/>
      <c r="K17" s="2"/>
      <c r="L17" s="2"/>
      <c r="M17" s="2"/>
      <c r="N17" s="2"/>
      <c r="O17" s="2"/>
      <c r="P17" s="13" t="str">
        <f t="shared" si="15"/>
        <v>% of Budget Affected</v>
      </c>
      <c r="Q17" s="11">
        <f t="shared" si="15"/>
        <v>4.5999999999999999E-2</v>
      </c>
      <c r="R17" s="11">
        <f t="shared" si="15"/>
        <v>6.2E-2</v>
      </c>
      <c r="S17" s="11">
        <f t="shared" si="15"/>
        <v>9.5000000000000001E-2</v>
      </c>
      <c r="T17" s="11">
        <f t="shared" si="15"/>
        <v>9.5000000000000001E-2</v>
      </c>
      <c r="U17" s="11">
        <f t="shared" si="15"/>
        <v>0.11</v>
      </c>
      <c r="V17" s="11">
        <f t="shared" si="15"/>
        <v>8.1600000000000006E-2</v>
      </c>
      <c r="W17" s="2">
        <f t="shared" si="7"/>
        <v>0</v>
      </c>
      <c r="X17" s="2"/>
      <c r="Y17" s="2"/>
      <c r="Z17" s="2"/>
      <c r="AA17" s="2"/>
      <c r="AB17" s="13" t="str">
        <f t="shared" si="14"/>
        <v>% of Budget Affected</v>
      </c>
      <c r="AC17" s="11">
        <f t="shared" si="8"/>
        <v>4.5999999999999999E-2</v>
      </c>
      <c r="AD17" s="11">
        <f t="shared" si="9"/>
        <v>6.2E-2</v>
      </c>
      <c r="AE17" s="11">
        <f t="shared" si="10"/>
        <v>9.5000000000000001E-2</v>
      </c>
      <c r="AF17" s="11">
        <f t="shared" si="11"/>
        <v>9.5000000000000001E-2</v>
      </c>
      <c r="AG17" s="11">
        <f t="shared" si="12"/>
        <v>0.11</v>
      </c>
      <c r="AH17" s="11"/>
      <c r="AI17" s="2"/>
      <c r="AJ17" s="2"/>
      <c r="AK17" s="3" t="str">
        <f>IF('Balance Tradeoffs- Years 1 to 5'!$AH34="Yes",'Balance Tradeoffs- Years 1 to 5'!L34,"")</f>
        <v/>
      </c>
      <c r="AL17" s="3" t="str">
        <f>IF('Balance Tradeoffs- Years 1 to 5'!$AH34="Yes",'Balance Tradeoffs- Years 1 to 5'!M34,"")</f>
        <v/>
      </c>
      <c r="AM17" s="3" t="str">
        <f>IFERROR(IF('Balance Tradeoffs- Years 1 to 5'!$AH34="Yes",'Balance Tradeoffs- Years 1 to 5'!N34,"")*-1,"")</f>
        <v/>
      </c>
      <c r="AN17" s="3" t="str">
        <f>IFERROR(IF('Balance Tradeoffs- Years 1 to 5'!$AH34="Yes",'Balance Tradeoffs- Years 1 to 5'!O34,"")*-1,"")</f>
        <v/>
      </c>
      <c r="AO17" s="3" t="str">
        <f>IFERROR(IF('Balance Tradeoffs- Years 1 to 5'!$AH34="Yes",'Balance Tradeoffs- Years 1 to 5'!P34,"")*-1,"")</f>
        <v/>
      </c>
      <c r="AP17" s="3" t="str">
        <f>IFERROR(IF('Balance Tradeoffs- Years 1 to 5'!$AH34="Yes",'Balance Tradeoffs- Years 1 to 5'!Q34,"")*-1,"")</f>
        <v/>
      </c>
      <c r="AQ17" s="3" t="str">
        <f>IFERROR(IF('Balance Tradeoffs- Years 1 to 5'!$AH34="Yes",'Balance Tradeoffs- Years 1 to 5'!R34,"")*-1,"")</f>
        <v/>
      </c>
      <c r="AR17" s="3" t="str">
        <f>IFERROR(IF('Balance Tradeoffs- Years 1 to 5'!$AH34="Yes",'Balance Tradeoffs- Years 1 to 5'!S34,"")*-1,"")</f>
        <v/>
      </c>
      <c r="AS17" s="10"/>
      <c r="AT17" s="10"/>
      <c r="AU17" s="10"/>
      <c r="AV17" s="10"/>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row>
    <row r="18" spans="1:86" x14ac:dyDescent="0.35">
      <c r="A18" s="2"/>
      <c r="B18" s="2"/>
      <c r="C18" s="2"/>
      <c r="D18" s="12" t="str">
        <f>'Balance Tradeoffs- Years 1 to 5'!V16</f>
        <v>Total Dollars Moved</v>
      </c>
      <c r="E18" s="10">
        <f>'Balance Tradeoffs- Years 1 to 5'!AA16</f>
        <v>23000000</v>
      </c>
      <c r="F18" s="10">
        <f>'Balance Tradeoffs- Years 1 to 5'!AB16</f>
        <v>31000000</v>
      </c>
      <c r="G18" s="10">
        <f>'Balance Tradeoffs- Years 1 to 5'!AC16</f>
        <v>47500000</v>
      </c>
      <c r="H18" s="10">
        <f>'Balance Tradeoffs- Years 1 to 5'!AD16</f>
        <v>47500000</v>
      </c>
      <c r="I18" s="10">
        <f>'Balance Tradeoffs- Years 1 to 5'!AE16</f>
        <v>55000000</v>
      </c>
      <c r="J18" s="10">
        <f>'Balance Tradeoffs- Years 1 to 5'!AF16</f>
        <v>204000000</v>
      </c>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3" t="str">
        <f>IF('Balance Tradeoffs- Years 1 to 5'!$AH35="Yes",'Balance Tradeoffs- Years 1 to 5'!L35,"")</f>
        <v/>
      </c>
      <c r="AL18" s="3" t="str">
        <f>IF('Balance Tradeoffs- Years 1 to 5'!$AH35="Yes",'Balance Tradeoffs- Years 1 to 5'!M35,"")</f>
        <v/>
      </c>
      <c r="AM18" s="3" t="str">
        <f>IFERROR(IF('Balance Tradeoffs- Years 1 to 5'!$AH35="Yes",'Balance Tradeoffs- Years 1 to 5'!N35,"")*-1,"")</f>
        <v/>
      </c>
      <c r="AN18" s="3" t="str">
        <f>IFERROR(IF('Balance Tradeoffs- Years 1 to 5'!$AH35="Yes",'Balance Tradeoffs- Years 1 to 5'!O35,"")*-1,"")</f>
        <v/>
      </c>
      <c r="AO18" s="3" t="str">
        <f>IFERROR(IF('Balance Tradeoffs- Years 1 to 5'!$AH35="Yes",'Balance Tradeoffs- Years 1 to 5'!P35,"")*-1,"")</f>
        <v/>
      </c>
      <c r="AP18" s="3" t="str">
        <f>IFERROR(IF('Balance Tradeoffs- Years 1 to 5'!$AH35="Yes",'Balance Tradeoffs- Years 1 to 5'!Q35,"")*-1,"")</f>
        <v/>
      </c>
      <c r="AQ18" s="3" t="str">
        <f>IFERROR(IF('Balance Tradeoffs- Years 1 to 5'!$AH35="Yes",'Balance Tradeoffs- Years 1 to 5'!R35,"")*-1,"")</f>
        <v/>
      </c>
      <c r="AR18" s="3" t="str">
        <f>IFERROR(IF('Balance Tradeoffs- Years 1 to 5'!$AH35="Yes",'Balance Tradeoffs- Years 1 to 5'!S35,"")*-1,"")</f>
        <v/>
      </c>
      <c r="AS18" s="11"/>
      <c r="AT18" s="11"/>
      <c r="AU18" s="11"/>
      <c r="AV18" s="11"/>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row>
    <row r="19" spans="1:86" x14ac:dyDescent="0.35">
      <c r="A19" s="2"/>
      <c r="B19" s="2"/>
      <c r="C19" s="2"/>
      <c r="D19" s="13" t="str">
        <f>'Balance Tradeoffs- Years 1 to 5'!V17</f>
        <v>% of Budget Affected</v>
      </c>
      <c r="E19" s="11">
        <f>'Balance Tradeoffs- Years 1 to 5'!AA17</f>
        <v>4.5999999999999999E-2</v>
      </c>
      <c r="F19" s="11">
        <f>'Balance Tradeoffs- Years 1 to 5'!AB17</f>
        <v>6.2E-2</v>
      </c>
      <c r="G19" s="11">
        <f>'Balance Tradeoffs- Years 1 to 5'!AC17</f>
        <v>9.5000000000000001E-2</v>
      </c>
      <c r="H19" s="11">
        <f>'Balance Tradeoffs- Years 1 to 5'!AD17</f>
        <v>9.5000000000000001E-2</v>
      </c>
      <c r="I19" s="11">
        <f>'Balance Tradeoffs- Years 1 to 5'!AE17</f>
        <v>0.11</v>
      </c>
      <c r="J19" s="11">
        <f>'Balance Tradeoffs- Years 1 to 5'!AF17</f>
        <v>8.1600000000000006E-2</v>
      </c>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3" t="str">
        <f>IF('Balance Tradeoffs- Years 1 to 5'!$AH36="Yes",'Balance Tradeoffs- Years 1 to 5'!L36,"")</f>
        <v/>
      </c>
      <c r="AL19" s="3" t="str">
        <f>IF('Balance Tradeoffs- Years 1 to 5'!$AH36="Yes",'Balance Tradeoffs- Years 1 to 5'!M36,"")</f>
        <v/>
      </c>
      <c r="AM19" s="3" t="str">
        <f>IFERROR(IF('Balance Tradeoffs- Years 1 to 5'!$AH36="Yes",'Balance Tradeoffs- Years 1 to 5'!N36,"")*-1,"")</f>
        <v/>
      </c>
      <c r="AN19" s="3" t="str">
        <f>IFERROR(IF('Balance Tradeoffs- Years 1 to 5'!$AH36="Yes",'Balance Tradeoffs- Years 1 to 5'!O36,"")*-1,"")</f>
        <v/>
      </c>
      <c r="AO19" s="3" t="str">
        <f>IFERROR(IF('Balance Tradeoffs- Years 1 to 5'!$AH36="Yes",'Balance Tradeoffs- Years 1 to 5'!P36,"")*-1,"")</f>
        <v/>
      </c>
      <c r="AP19" s="3" t="str">
        <f>IFERROR(IF('Balance Tradeoffs- Years 1 to 5'!$AH36="Yes",'Balance Tradeoffs- Years 1 to 5'!Q36,"")*-1,"")</f>
        <v/>
      </c>
      <c r="AQ19" s="3" t="str">
        <f>IFERROR(IF('Balance Tradeoffs- Years 1 to 5'!$AH36="Yes",'Balance Tradeoffs- Years 1 to 5'!R36,"")*-1,"")</f>
        <v/>
      </c>
      <c r="AR19" s="3" t="str">
        <f>IFERROR(IF('Balance Tradeoffs- Years 1 to 5'!$AH36="Yes",'Balance Tradeoffs- Years 1 to 5'!S36,"")*-1,"")</f>
        <v/>
      </c>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row>
    <row r="20" spans="1:86"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3" t="str">
        <f>IF('Balance Tradeoffs- Years 1 to 5'!$AH37="Yes",'Balance Tradeoffs- Years 1 to 5'!L37,"")</f>
        <v/>
      </c>
      <c r="AL20" s="3" t="str">
        <f>IF('Balance Tradeoffs- Years 1 to 5'!$AH37="Yes",'Balance Tradeoffs- Years 1 to 5'!M37,"")</f>
        <v/>
      </c>
      <c r="AM20" s="3" t="str">
        <f>IFERROR(IF('Balance Tradeoffs- Years 1 to 5'!$AH37="Yes",'Balance Tradeoffs- Years 1 to 5'!N37,"")*-1,"")</f>
        <v/>
      </c>
      <c r="AN20" s="3" t="str">
        <f>IFERROR(IF('Balance Tradeoffs- Years 1 to 5'!$AH37="Yes",'Balance Tradeoffs- Years 1 to 5'!O37,"")*-1,"")</f>
        <v/>
      </c>
      <c r="AO20" s="3" t="str">
        <f>IFERROR(IF('Balance Tradeoffs- Years 1 to 5'!$AH37="Yes",'Balance Tradeoffs- Years 1 to 5'!P37,"")*-1,"")</f>
        <v/>
      </c>
      <c r="AP20" s="3" t="str">
        <f>IFERROR(IF('Balance Tradeoffs- Years 1 to 5'!$AH37="Yes",'Balance Tradeoffs- Years 1 to 5'!Q37,"")*-1,"")</f>
        <v/>
      </c>
      <c r="AQ20" s="3" t="str">
        <f>IFERROR(IF('Balance Tradeoffs- Years 1 to 5'!$AH37="Yes",'Balance Tradeoffs- Years 1 to 5'!R37,"")*-1,"")</f>
        <v/>
      </c>
      <c r="AR20" s="3" t="str">
        <f>IFERROR(IF('Balance Tradeoffs- Years 1 to 5'!$AH37="Yes",'Balance Tradeoffs- Years 1 to 5'!S37,"")*-1,"")</f>
        <v/>
      </c>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row>
    <row r="21" spans="1:86" x14ac:dyDescent="0.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3" t="str">
        <f>IF('Balance Tradeoffs- Years 1 to 5'!$AH38="Yes",'Balance Tradeoffs- Years 1 to 5'!L38,"")</f>
        <v/>
      </c>
      <c r="AL21" s="3" t="str">
        <f>IF('Balance Tradeoffs- Years 1 to 5'!$AH38="Yes",'Balance Tradeoffs- Years 1 to 5'!M38,"")</f>
        <v/>
      </c>
      <c r="AM21" s="3" t="str">
        <f>IFERROR(IF('Balance Tradeoffs- Years 1 to 5'!$AH38="Yes",'Balance Tradeoffs- Years 1 to 5'!N38,"")*-1,"")</f>
        <v/>
      </c>
      <c r="AN21" s="3" t="str">
        <f>IFERROR(IF('Balance Tradeoffs- Years 1 to 5'!$AH38="Yes",'Balance Tradeoffs- Years 1 to 5'!O38,"")*-1,"")</f>
        <v/>
      </c>
      <c r="AO21" s="3" t="str">
        <f>IFERROR(IF('Balance Tradeoffs- Years 1 to 5'!$AH38="Yes",'Balance Tradeoffs- Years 1 to 5'!P38,"")*-1,"")</f>
        <v/>
      </c>
      <c r="AP21" s="3" t="str">
        <f>IFERROR(IF('Balance Tradeoffs- Years 1 to 5'!$AH38="Yes",'Balance Tradeoffs- Years 1 to 5'!Q38,"")*-1,"")</f>
        <v/>
      </c>
      <c r="AQ21" s="3" t="str">
        <f>IFERROR(IF('Balance Tradeoffs- Years 1 to 5'!$AH38="Yes",'Balance Tradeoffs- Years 1 to 5'!R38,"")*-1,"")</f>
        <v/>
      </c>
      <c r="AR21" s="3" t="str">
        <f>IFERROR(IF('Balance Tradeoffs- Years 1 to 5'!$AH38="Yes",'Balance Tradeoffs- Years 1 to 5'!S38,"")*-1,"")</f>
        <v/>
      </c>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row>
    <row r="22" spans="1:86" x14ac:dyDescent="0.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3" t="str">
        <f>IF('Balance Tradeoffs- Years 1 to 5'!$AH39="Yes",'Balance Tradeoffs- Years 1 to 5'!L39,"")</f>
        <v/>
      </c>
      <c r="AL22" s="3" t="str">
        <f>IF('Balance Tradeoffs- Years 1 to 5'!$AH39="Yes",'Balance Tradeoffs- Years 1 to 5'!M39,"")</f>
        <v/>
      </c>
      <c r="AM22" s="3" t="str">
        <f>IFERROR(IF('Balance Tradeoffs- Years 1 to 5'!$AH39="Yes",'Balance Tradeoffs- Years 1 to 5'!N39,"")*-1,"")</f>
        <v/>
      </c>
      <c r="AN22" s="3" t="str">
        <f>IFERROR(IF('Balance Tradeoffs- Years 1 to 5'!$AH39="Yes",'Balance Tradeoffs- Years 1 to 5'!O39,"")*-1,"")</f>
        <v/>
      </c>
      <c r="AO22" s="3" t="str">
        <f>IFERROR(IF('Balance Tradeoffs- Years 1 to 5'!$AH39="Yes",'Balance Tradeoffs- Years 1 to 5'!P39,"")*-1,"")</f>
        <v/>
      </c>
      <c r="AP22" s="3" t="str">
        <f>IFERROR(IF('Balance Tradeoffs- Years 1 to 5'!$AH39="Yes",'Balance Tradeoffs- Years 1 to 5'!Q39,"")*-1,"")</f>
        <v/>
      </c>
      <c r="AQ22" s="3" t="str">
        <f>IFERROR(IF('Balance Tradeoffs- Years 1 to 5'!$AH39="Yes",'Balance Tradeoffs- Years 1 to 5'!R39,"")*-1,"")</f>
        <v/>
      </c>
      <c r="AR22" s="3" t="str">
        <f>IFERROR(IF('Balance Tradeoffs- Years 1 to 5'!$AH39="Yes",'Balance Tradeoffs- Years 1 to 5'!S39,"")*-1,"")</f>
        <v/>
      </c>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row>
    <row r="23" spans="1:86" x14ac:dyDescent="0.3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3" t="str">
        <f>IF('Balance Tradeoffs- Years 1 to 5'!$AH40="Yes",'Balance Tradeoffs- Years 1 to 5'!L40,"")</f>
        <v/>
      </c>
      <c r="AL23" s="3" t="str">
        <f>IF('Balance Tradeoffs- Years 1 to 5'!$AH40="Yes",'Balance Tradeoffs- Years 1 to 5'!M40,"")</f>
        <v/>
      </c>
      <c r="AM23" s="3" t="str">
        <f>IFERROR(IF('Balance Tradeoffs- Years 1 to 5'!$AH40="Yes",'Balance Tradeoffs- Years 1 to 5'!N40,"")*-1,"")</f>
        <v/>
      </c>
      <c r="AN23" s="3" t="str">
        <f>IFERROR(IF('Balance Tradeoffs- Years 1 to 5'!$AH40="Yes",'Balance Tradeoffs- Years 1 to 5'!O40,"")*-1,"")</f>
        <v/>
      </c>
      <c r="AO23" s="3" t="str">
        <f>IFERROR(IF('Balance Tradeoffs- Years 1 to 5'!$AH40="Yes",'Balance Tradeoffs- Years 1 to 5'!P40,"")*-1,"")</f>
        <v/>
      </c>
      <c r="AP23" s="3" t="str">
        <f>IFERROR(IF('Balance Tradeoffs- Years 1 to 5'!$AH40="Yes",'Balance Tradeoffs- Years 1 to 5'!Q40,"")*-1,"")</f>
        <v/>
      </c>
      <c r="AQ23" s="3" t="str">
        <f>IFERROR(IF('Balance Tradeoffs- Years 1 to 5'!$AH40="Yes",'Balance Tradeoffs- Years 1 to 5'!R40,"")*-1,"")</f>
        <v/>
      </c>
      <c r="AR23" s="3" t="str">
        <f>IFERROR(IF('Balance Tradeoffs- Years 1 to 5'!$AH40="Yes",'Balance Tradeoffs- Years 1 to 5'!S40,"")*-1,"")</f>
        <v/>
      </c>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row>
    <row r="24" spans="1:86" x14ac:dyDescent="0.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3" t="str">
        <f>IF('Balance Tradeoffs- Years 1 to 5'!$AH41="Yes",'Balance Tradeoffs- Years 1 to 5'!L41,"")</f>
        <v/>
      </c>
      <c r="AL24" s="3" t="str">
        <f>IF('Balance Tradeoffs- Years 1 to 5'!$AH41="Yes",'Balance Tradeoffs- Years 1 to 5'!M41,"")</f>
        <v/>
      </c>
      <c r="AM24" s="3" t="str">
        <f>IFERROR(IF('Balance Tradeoffs- Years 1 to 5'!$AH41="Yes",'Balance Tradeoffs- Years 1 to 5'!N41,"")*-1,"")</f>
        <v/>
      </c>
      <c r="AN24" s="3" t="str">
        <f>IFERROR(IF('Balance Tradeoffs- Years 1 to 5'!$AH41="Yes",'Balance Tradeoffs- Years 1 to 5'!O41,"")*-1,"")</f>
        <v/>
      </c>
      <c r="AO24" s="3" t="str">
        <f>IFERROR(IF('Balance Tradeoffs- Years 1 to 5'!$AH41="Yes",'Balance Tradeoffs- Years 1 to 5'!P41,"")*-1,"")</f>
        <v/>
      </c>
      <c r="AP24" s="3" t="str">
        <f>IFERROR(IF('Balance Tradeoffs- Years 1 to 5'!$AH41="Yes",'Balance Tradeoffs- Years 1 to 5'!Q41,"")*-1,"")</f>
        <v/>
      </c>
      <c r="AQ24" s="3" t="str">
        <f>IFERROR(IF('Balance Tradeoffs- Years 1 to 5'!$AH41="Yes",'Balance Tradeoffs- Years 1 to 5'!R41,"")*-1,"")</f>
        <v/>
      </c>
      <c r="AR24" s="3" t="str">
        <f>IFERROR(IF('Balance Tradeoffs- Years 1 to 5'!$AH41="Yes",'Balance Tradeoffs- Years 1 to 5'!S41,"")*-1,"")</f>
        <v/>
      </c>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row>
    <row r="25" spans="1:86" x14ac:dyDescent="0.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3" t="str">
        <f>IF('Balance Tradeoffs- Years 1 to 5'!$AH42="Yes",'Balance Tradeoffs- Years 1 to 5'!L42,"")</f>
        <v/>
      </c>
      <c r="AL25" s="3" t="str">
        <f>IF('Balance Tradeoffs- Years 1 to 5'!$AH42="Yes",'Balance Tradeoffs- Years 1 to 5'!M42,"")</f>
        <v/>
      </c>
      <c r="AM25" s="3" t="str">
        <f>IFERROR(IF('Balance Tradeoffs- Years 1 to 5'!$AH42="Yes",'Balance Tradeoffs- Years 1 to 5'!N42,"")*-1,"")</f>
        <v/>
      </c>
      <c r="AN25" s="3" t="str">
        <f>IFERROR(IF('Balance Tradeoffs- Years 1 to 5'!$AH42="Yes",'Balance Tradeoffs- Years 1 to 5'!O42,"")*-1,"")</f>
        <v/>
      </c>
      <c r="AO25" s="3" t="str">
        <f>IFERROR(IF('Balance Tradeoffs- Years 1 to 5'!$AH42="Yes",'Balance Tradeoffs- Years 1 to 5'!P42,"")*-1,"")</f>
        <v/>
      </c>
      <c r="AP25" s="3" t="str">
        <f>IFERROR(IF('Balance Tradeoffs- Years 1 to 5'!$AH42="Yes",'Balance Tradeoffs- Years 1 to 5'!Q42,"")*-1,"")</f>
        <v/>
      </c>
      <c r="AQ25" s="3" t="str">
        <f>IFERROR(IF('Balance Tradeoffs- Years 1 to 5'!$AH42="Yes",'Balance Tradeoffs- Years 1 to 5'!R42,"")*-1,"")</f>
        <v/>
      </c>
      <c r="AR25" s="3" t="str">
        <f>IFERROR(IF('Balance Tradeoffs- Years 1 to 5'!$AH42="Yes",'Balance Tradeoffs- Years 1 to 5'!S42,"")*-1,"")</f>
        <v/>
      </c>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row>
    <row r="26" spans="1:86" x14ac:dyDescent="0.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3" t="str">
        <f>IF('Balance Tradeoffs- Years 1 to 5'!$AH43="Yes",'Balance Tradeoffs- Years 1 to 5'!L43,"")</f>
        <v/>
      </c>
      <c r="AL26" s="3" t="str">
        <f>IF('Balance Tradeoffs- Years 1 to 5'!$AH43="Yes",'Balance Tradeoffs- Years 1 to 5'!M43,"")</f>
        <v/>
      </c>
      <c r="AM26" s="3" t="str">
        <f>IFERROR(IF('Balance Tradeoffs- Years 1 to 5'!$AH43="Yes",'Balance Tradeoffs- Years 1 to 5'!N43,"")*-1,"")</f>
        <v/>
      </c>
      <c r="AN26" s="3" t="str">
        <f>IFERROR(IF('Balance Tradeoffs- Years 1 to 5'!$AH43="Yes",'Balance Tradeoffs- Years 1 to 5'!O43,"")*-1,"")</f>
        <v/>
      </c>
      <c r="AO26" s="3" t="str">
        <f>IFERROR(IF('Balance Tradeoffs- Years 1 to 5'!$AH43="Yes",'Balance Tradeoffs- Years 1 to 5'!P43,"")*-1,"")</f>
        <v/>
      </c>
      <c r="AP26" s="3" t="str">
        <f>IFERROR(IF('Balance Tradeoffs- Years 1 to 5'!$AH43="Yes",'Balance Tradeoffs- Years 1 to 5'!Q43,"")*-1,"")</f>
        <v/>
      </c>
      <c r="AQ26" s="3" t="str">
        <f>IFERROR(IF('Balance Tradeoffs- Years 1 to 5'!$AH43="Yes",'Balance Tradeoffs- Years 1 to 5'!R43,"")*-1,"")</f>
        <v/>
      </c>
      <c r="AR26" s="3" t="str">
        <f>IFERROR(IF('Balance Tradeoffs- Years 1 to 5'!$AH43="Yes",'Balance Tradeoffs- Years 1 to 5'!S43,"")*-1,"")</f>
        <v/>
      </c>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row>
    <row r="27" spans="1:86" x14ac:dyDescent="0.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14" t="s">
        <v>54</v>
      </c>
      <c r="AL27" s="14"/>
      <c r="AM27" s="15"/>
      <c r="AN27" s="15"/>
      <c r="AO27" s="15"/>
      <c r="AP27" s="15"/>
      <c r="AQ27" s="15"/>
      <c r="AR27" s="15"/>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row>
    <row r="28" spans="1:86" x14ac:dyDescent="0.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3" t="str">
        <f>IF('Balance Tradeoffs- Years 1 to 5'!$AH50="Yes",'Balance Tradeoffs- Years 1 to 5'!L50,"")</f>
        <v>Central Office</v>
      </c>
      <c r="AL28" s="3" t="str">
        <f>IF('Balance Tradeoffs- Years 1 to 5'!$AH50="Yes",'Balance Tradeoffs- Years 1 to 5'!M50,"")</f>
        <v>Central Office</v>
      </c>
      <c r="AM28" s="3">
        <f>IF('Balance Tradeoffs- Years 1 to 5'!$AH50="Yes",'Balance Tradeoffs- Years 1 to 5'!N50,"")</f>
        <v>10000000</v>
      </c>
      <c r="AN28" s="3">
        <f>IF('Balance Tradeoffs- Years 1 to 5'!$AH50="Yes",'Balance Tradeoffs- Years 1 to 5'!O50,"")</f>
        <v>10000000</v>
      </c>
      <c r="AO28" s="3">
        <f>IF('Balance Tradeoffs- Years 1 to 5'!$AH50="Yes",'Balance Tradeoffs- Years 1 to 5'!P50,"")</f>
        <v>10000000</v>
      </c>
      <c r="AP28" s="3">
        <f>IF('Balance Tradeoffs- Years 1 to 5'!$AH50="Yes",'Balance Tradeoffs- Years 1 to 5'!Q50,"")</f>
        <v>10000000</v>
      </c>
      <c r="AQ28" s="3">
        <f>IF('Balance Tradeoffs- Years 1 to 5'!$AH50="Yes",'Balance Tradeoffs- Years 1 to 5'!R50,"")</f>
        <v>10000000</v>
      </c>
      <c r="AR28" s="3">
        <f>IF('Balance Tradeoffs- Years 1 to 5'!$AH50="Yes",'Balance Tradeoffs- Years 1 to 5'!S50,"")</f>
        <v>50000000</v>
      </c>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row>
    <row r="29" spans="1:86" x14ac:dyDescent="0.3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3" t="str">
        <f>IF('Balance Tradeoffs- Years 1 to 5'!$AH51="Yes",'Balance Tradeoffs- Years 1 to 5'!L51,"")</f>
        <v>PD</v>
      </c>
      <c r="AL29" s="3" t="str">
        <f>IF('Balance Tradeoffs- Years 1 to 5'!$AH51="Yes",'Balance Tradeoffs- Years 1 to 5'!M51,"")</f>
        <v>PD</v>
      </c>
      <c r="AM29" s="3">
        <f>IF('Balance Tradeoffs- Years 1 to 5'!$AH51="Yes",'Balance Tradeoffs- Years 1 to 5'!N51,"")</f>
        <v>5000000</v>
      </c>
      <c r="AN29" s="3">
        <f>IF('Balance Tradeoffs- Years 1 to 5'!$AH51="Yes",'Balance Tradeoffs- Years 1 to 5'!O51,"")</f>
        <v>5000000</v>
      </c>
      <c r="AO29" s="3">
        <f>IF('Balance Tradeoffs- Years 1 to 5'!$AH51="Yes",'Balance Tradeoffs- Years 1 to 5'!P51,"")</f>
        <v>5000000</v>
      </c>
      <c r="AP29" s="3">
        <f>IF('Balance Tradeoffs- Years 1 to 5'!$AH51="Yes",'Balance Tradeoffs- Years 1 to 5'!Q51,"")</f>
        <v>5000000</v>
      </c>
      <c r="AQ29" s="3">
        <f>IF('Balance Tradeoffs- Years 1 to 5'!$AH51="Yes",'Balance Tradeoffs- Years 1 to 5'!R51,"")</f>
        <v>5000000</v>
      </c>
      <c r="AR29" s="3">
        <f>IF('Balance Tradeoffs- Years 1 to 5'!$AH51="Yes",'Balance Tradeoffs- Years 1 to 5'!S51,"")</f>
        <v>25000000</v>
      </c>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row>
    <row r="30" spans="1:86" x14ac:dyDescent="0.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3" t="str">
        <f>IF('Balance Tradeoffs- Years 1 to 5'!$AH52="Yes",'Balance Tradeoffs- Years 1 to 5'!L52,"")</f>
        <v>Instruction</v>
      </c>
      <c r="AL30" s="3" t="str">
        <f>IF('Balance Tradeoffs- Years 1 to 5'!$AH52="Yes",'Balance Tradeoffs- Years 1 to 5'!M52,"")</f>
        <v>Out of District Placements</v>
      </c>
      <c r="AM30" s="3">
        <f>IF('Balance Tradeoffs- Years 1 to 5'!$AH52="Yes",'Balance Tradeoffs- Years 1 to 5'!N52,"")</f>
        <v>5000000</v>
      </c>
      <c r="AN30" s="3">
        <f>IF('Balance Tradeoffs- Years 1 to 5'!$AH52="Yes",'Balance Tradeoffs- Years 1 to 5'!O52,"")</f>
        <v>5000000</v>
      </c>
      <c r="AO30" s="3">
        <f>IF('Balance Tradeoffs- Years 1 to 5'!$AH52="Yes",'Balance Tradeoffs- Years 1 to 5'!P52,"")</f>
        <v>5000000</v>
      </c>
      <c r="AP30" s="3">
        <f>IF('Balance Tradeoffs- Years 1 to 5'!$AH52="Yes",'Balance Tradeoffs- Years 1 to 5'!Q52,"")</f>
        <v>5000000</v>
      </c>
      <c r="AQ30" s="3">
        <f>IF('Balance Tradeoffs- Years 1 to 5'!$AH52="Yes",'Balance Tradeoffs- Years 1 to 5'!R52,"")</f>
        <v>5000000</v>
      </c>
      <c r="AR30" s="3">
        <f>IF('Balance Tradeoffs- Years 1 to 5'!$AH52="Yes",'Balance Tradeoffs- Years 1 to 5'!S52,"")</f>
        <v>25000000</v>
      </c>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row>
    <row r="31" spans="1:86" x14ac:dyDescent="0.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3" t="str">
        <f>IF('Balance Tradeoffs- Years 1 to 5'!$AH53="Yes",'Balance Tradeoffs- Years 1 to 5'!L53,"")</f>
        <v>Instruction</v>
      </c>
      <c r="AL31" s="3" t="str">
        <f>IF('Balance Tradeoffs- Years 1 to 5'!$AH53="Yes",'Balance Tradeoffs- Years 1 to 5'!M53,"")</f>
        <v>Slight increase in class size through faculty attrition</v>
      </c>
      <c r="AM31" s="3">
        <f>IF('Balance Tradeoffs- Years 1 to 5'!$AH53="Yes",'Balance Tradeoffs- Years 1 to 5'!N53,"")</f>
        <v>0</v>
      </c>
      <c r="AN31" s="3">
        <f>IF('Balance Tradeoffs- Years 1 to 5'!$AH53="Yes",'Balance Tradeoffs- Years 1 to 5'!O53,"")</f>
        <v>0</v>
      </c>
      <c r="AO31" s="3">
        <f>IF('Balance Tradeoffs- Years 1 to 5'!$AH53="Yes",'Balance Tradeoffs- Years 1 to 5'!P53,"")</f>
        <v>15000000</v>
      </c>
      <c r="AP31" s="3">
        <f>IF('Balance Tradeoffs- Years 1 to 5'!$AH53="Yes",'Balance Tradeoffs- Years 1 to 5'!Q53,"")</f>
        <v>15000000</v>
      </c>
      <c r="AQ31" s="3">
        <f>IF('Balance Tradeoffs- Years 1 to 5'!$AH53="Yes",'Balance Tradeoffs- Years 1 to 5'!R53,"")</f>
        <v>15000000</v>
      </c>
      <c r="AR31" s="3">
        <f>IF('Balance Tradeoffs- Years 1 to 5'!$AH53="Yes",'Balance Tradeoffs- Years 1 to 5'!S53,"")</f>
        <v>45000000</v>
      </c>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row>
    <row r="32" spans="1:86" x14ac:dyDescent="0.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3" t="str">
        <f>IF('Balance Tradeoffs- Years 1 to 5'!$AH54="Yes",'Balance Tradeoffs- Years 1 to 5'!L54,"")</f>
        <v>Buildings and Maintenance</v>
      </c>
      <c r="AL32" s="3" t="str">
        <f>IF('Balance Tradeoffs- Years 1 to 5'!$AH54="Yes",'Balance Tradeoffs- Years 1 to 5'!M54,"")</f>
        <v>Consolidatiion of Lawn Care Services</v>
      </c>
      <c r="AM32" s="3">
        <f>IF('Balance Tradeoffs- Years 1 to 5'!$AH54="Yes",'Balance Tradeoffs- Years 1 to 5'!N54,"")</f>
        <v>0</v>
      </c>
      <c r="AN32" s="3">
        <f>IF('Balance Tradeoffs- Years 1 to 5'!$AH54="Yes",'Balance Tradeoffs- Years 1 to 5'!O54,"")</f>
        <v>3000000</v>
      </c>
      <c r="AO32" s="3">
        <f>IF('Balance Tradeoffs- Years 1 to 5'!$AH54="Yes",'Balance Tradeoffs- Years 1 to 5'!P54,"")</f>
        <v>3000000</v>
      </c>
      <c r="AP32" s="3">
        <f>IF('Balance Tradeoffs- Years 1 to 5'!$AH54="Yes",'Balance Tradeoffs- Years 1 to 5'!Q54,"")</f>
        <v>3000000</v>
      </c>
      <c r="AQ32" s="3">
        <f>IF('Balance Tradeoffs- Years 1 to 5'!$AH54="Yes",'Balance Tradeoffs- Years 1 to 5'!R54,"")</f>
        <v>3000000</v>
      </c>
      <c r="AR32" s="3">
        <f>IF('Balance Tradeoffs- Years 1 to 5'!$AH54="Yes",'Balance Tradeoffs- Years 1 to 5'!S54,"")</f>
        <v>12000000</v>
      </c>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row>
    <row r="33" spans="1:86"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3" t="str">
        <f>IF('Balance Tradeoffs- Years 1 to 5'!$AH55="Yes",'Balance Tradeoffs- Years 1 to 5'!L55,"")</f>
        <v/>
      </c>
      <c r="AL33" s="3" t="str">
        <f>IF('Balance Tradeoffs- Years 1 to 5'!$AH55="Yes",'Balance Tradeoffs- Years 1 to 5'!M55,"")</f>
        <v/>
      </c>
      <c r="AM33" s="3" t="str">
        <f>IF('Balance Tradeoffs- Years 1 to 5'!$AH55="Yes",'Balance Tradeoffs- Years 1 to 5'!N55,"")</f>
        <v/>
      </c>
      <c r="AN33" s="3" t="str">
        <f>IF('Balance Tradeoffs- Years 1 to 5'!$AH55="Yes",'Balance Tradeoffs- Years 1 to 5'!O55,"")</f>
        <v/>
      </c>
      <c r="AO33" s="3" t="str">
        <f>IF('Balance Tradeoffs- Years 1 to 5'!$AH55="Yes",'Balance Tradeoffs- Years 1 to 5'!P55,"")</f>
        <v/>
      </c>
      <c r="AP33" s="3" t="str">
        <f>IF('Balance Tradeoffs- Years 1 to 5'!$AH55="Yes",'Balance Tradeoffs- Years 1 to 5'!Q55,"")</f>
        <v/>
      </c>
      <c r="AQ33" s="3" t="str">
        <f>IF('Balance Tradeoffs- Years 1 to 5'!$AH55="Yes",'Balance Tradeoffs- Years 1 to 5'!R55,"")</f>
        <v/>
      </c>
      <c r="AR33" s="3" t="str">
        <f>IF('Balance Tradeoffs- Years 1 to 5'!$AH55="Yes",'Balance Tradeoffs- Years 1 to 5'!S55,"")</f>
        <v/>
      </c>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row>
    <row r="34" spans="1:86"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3" t="str">
        <f>IF('Balance Tradeoffs- Years 1 to 5'!$AH56="Yes",'Balance Tradeoffs- Years 1 to 5'!L56,"")</f>
        <v/>
      </c>
      <c r="AL34" s="3" t="str">
        <f>IF('Balance Tradeoffs- Years 1 to 5'!$AH56="Yes",'Balance Tradeoffs- Years 1 to 5'!M56,"")</f>
        <v/>
      </c>
      <c r="AM34" s="3" t="str">
        <f>IF('Balance Tradeoffs- Years 1 to 5'!$AH56="Yes",'Balance Tradeoffs- Years 1 to 5'!N56,"")</f>
        <v/>
      </c>
      <c r="AN34" s="3" t="str">
        <f>IF('Balance Tradeoffs- Years 1 to 5'!$AH56="Yes",'Balance Tradeoffs- Years 1 to 5'!O56,"")</f>
        <v/>
      </c>
      <c r="AO34" s="3" t="str">
        <f>IF('Balance Tradeoffs- Years 1 to 5'!$AH56="Yes",'Balance Tradeoffs- Years 1 to 5'!P56,"")</f>
        <v/>
      </c>
      <c r="AP34" s="3" t="str">
        <f>IF('Balance Tradeoffs- Years 1 to 5'!$AH56="Yes",'Balance Tradeoffs- Years 1 to 5'!Q56,"")</f>
        <v/>
      </c>
      <c r="AQ34" s="3" t="str">
        <f>IF('Balance Tradeoffs- Years 1 to 5'!$AH56="Yes",'Balance Tradeoffs- Years 1 to 5'!R56,"")</f>
        <v/>
      </c>
      <c r="AR34" s="3" t="str">
        <f>IF('Balance Tradeoffs- Years 1 to 5'!$AH56="Yes",'Balance Tradeoffs- Years 1 to 5'!S56,"")</f>
        <v/>
      </c>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row>
    <row r="35" spans="1:86"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3" t="str">
        <f>IF('Balance Tradeoffs- Years 1 to 5'!$AH57="Yes",'Balance Tradeoffs- Years 1 to 5'!L57,"")</f>
        <v/>
      </c>
      <c r="AL35" s="3" t="str">
        <f>IF('Balance Tradeoffs- Years 1 to 5'!$AH57="Yes",'Balance Tradeoffs- Years 1 to 5'!M57,"")</f>
        <v/>
      </c>
      <c r="AM35" s="3" t="str">
        <f>IF('Balance Tradeoffs- Years 1 to 5'!$AH57="Yes",'Balance Tradeoffs- Years 1 to 5'!N57,"")</f>
        <v/>
      </c>
      <c r="AN35" s="3" t="str">
        <f>IF('Balance Tradeoffs- Years 1 to 5'!$AH57="Yes",'Balance Tradeoffs- Years 1 to 5'!O57,"")</f>
        <v/>
      </c>
      <c r="AO35" s="3" t="str">
        <f>IF('Balance Tradeoffs- Years 1 to 5'!$AH57="Yes",'Balance Tradeoffs- Years 1 to 5'!P57,"")</f>
        <v/>
      </c>
      <c r="AP35" s="3" t="str">
        <f>IF('Balance Tradeoffs- Years 1 to 5'!$AH57="Yes",'Balance Tradeoffs- Years 1 to 5'!Q57,"")</f>
        <v/>
      </c>
      <c r="AQ35" s="3" t="str">
        <f>IF('Balance Tradeoffs- Years 1 to 5'!$AH57="Yes",'Balance Tradeoffs- Years 1 to 5'!R57,"")</f>
        <v/>
      </c>
      <c r="AR35" s="3" t="str">
        <f>IF('Balance Tradeoffs- Years 1 to 5'!$AH57="Yes",'Balance Tradeoffs- Years 1 to 5'!S57,"")</f>
        <v/>
      </c>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row>
    <row r="36" spans="1:86"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3" t="str">
        <f>IF('Balance Tradeoffs- Years 1 to 5'!$AH58="Yes",'Balance Tradeoffs- Years 1 to 5'!L58,"")</f>
        <v/>
      </c>
      <c r="AL36" s="3" t="str">
        <f>IF('Balance Tradeoffs- Years 1 to 5'!$AH58="Yes",'Balance Tradeoffs- Years 1 to 5'!M58,"")</f>
        <v/>
      </c>
      <c r="AM36" s="3" t="str">
        <f>IF('Balance Tradeoffs- Years 1 to 5'!$AH58="Yes",'Balance Tradeoffs- Years 1 to 5'!N58,"")</f>
        <v/>
      </c>
      <c r="AN36" s="3" t="str">
        <f>IF('Balance Tradeoffs- Years 1 to 5'!$AH58="Yes",'Balance Tradeoffs- Years 1 to 5'!O58,"")</f>
        <v/>
      </c>
      <c r="AO36" s="3" t="str">
        <f>IF('Balance Tradeoffs- Years 1 to 5'!$AH58="Yes",'Balance Tradeoffs- Years 1 to 5'!P58,"")</f>
        <v/>
      </c>
      <c r="AP36" s="3" t="str">
        <f>IF('Balance Tradeoffs- Years 1 to 5'!$AH58="Yes",'Balance Tradeoffs- Years 1 to 5'!Q58,"")</f>
        <v/>
      </c>
      <c r="AQ36" s="3" t="str">
        <f>IF('Balance Tradeoffs- Years 1 to 5'!$AH58="Yes",'Balance Tradeoffs- Years 1 to 5'!R58,"")</f>
        <v/>
      </c>
      <c r="AR36" s="3" t="str">
        <f>IF('Balance Tradeoffs- Years 1 to 5'!$AH58="Yes",'Balance Tradeoffs- Years 1 to 5'!S58,"")</f>
        <v/>
      </c>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row>
    <row r="37" spans="1:86"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3" t="str">
        <f>IF('Balance Tradeoffs- Years 1 to 5'!$AH59="Yes",'Balance Tradeoffs- Years 1 to 5'!L59,"")</f>
        <v/>
      </c>
      <c r="AL37" s="3" t="str">
        <f>IF('Balance Tradeoffs- Years 1 to 5'!$AH59="Yes",'Balance Tradeoffs- Years 1 to 5'!M59,"")</f>
        <v/>
      </c>
      <c r="AM37" s="3" t="str">
        <f>IF('Balance Tradeoffs- Years 1 to 5'!$AH59="Yes",'Balance Tradeoffs- Years 1 to 5'!N59,"")</f>
        <v/>
      </c>
      <c r="AN37" s="3" t="str">
        <f>IF('Balance Tradeoffs- Years 1 to 5'!$AH59="Yes",'Balance Tradeoffs- Years 1 to 5'!O59,"")</f>
        <v/>
      </c>
      <c r="AO37" s="3" t="str">
        <f>IF('Balance Tradeoffs- Years 1 to 5'!$AH59="Yes",'Balance Tradeoffs- Years 1 to 5'!P59,"")</f>
        <v/>
      </c>
      <c r="AP37" s="3" t="str">
        <f>IF('Balance Tradeoffs- Years 1 to 5'!$AH59="Yes",'Balance Tradeoffs- Years 1 to 5'!Q59,"")</f>
        <v/>
      </c>
      <c r="AQ37" s="3" t="str">
        <f>IF('Balance Tradeoffs- Years 1 to 5'!$AH59="Yes",'Balance Tradeoffs- Years 1 to 5'!R59,"")</f>
        <v/>
      </c>
      <c r="AR37" s="3" t="str">
        <f>IF('Balance Tradeoffs- Years 1 to 5'!$AH59="Yes",'Balance Tradeoffs- Years 1 to 5'!S59,"")</f>
        <v/>
      </c>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row>
    <row r="38" spans="1:86"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3" t="str">
        <f>IF('Balance Tradeoffs- Years 1 to 5'!$AH60="Yes",'Balance Tradeoffs- Years 1 to 5'!L60,"")</f>
        <v/>
      </c>
      <c r="AL38" s="3" t="str">
        <f>IF('Balance Tradeoffs- Years 1 to 5'!$AH60="Yes",'Balance Tradeoffs- Years 1 to 5'!M60,"")</f>
        <v/>
      </c>
      <c r="AM38" s="3" t="str">
        <f>IF('Balance Tradeoffs- Years 1 to 5'!$AH60="Yes",'Balance Tradeoffs- Years 1 to 5'!N60,"")</f>
        <v/>
      </c>
      <c r="AN38" s="3" t="str">
        <f>IF('Balance Tradeoffs- Years 1 to 5'!$AH60="Yes",'Balance Tradeoffs- Years 1 to 5'!O60,"")</f>
        <v/>
      </c>
      <c r="AO38" s="3" t="str">
        <f>IF('Balance Tradeoffs- Years 1 to 5'!$AH60="Yes",'Balance Tradeoffs- Years 1 to 5'!P60,"")</f>
        <v/>
      </c>
      <c r="AP38" s="3" t="str">
        <f>IF('Balance Tradeoffs- Years 1 to 5'!$AH60="Yes",'Balance Tradeoffs- Years 1 to 5'!Q60,"")</f>
        <v/>
      </c>
      <c r="AQ38" s="3" t="str">
        <f>IF('Balance Tradeoffs- Years 1 to 5'!$AH60="Yes",'Balance Tradeoffs- Years 1 to 5'!R60,"")</f>
        <v/>
      </c>
      <c r="AR38" s="3" t="str">
        <f>IF('Balance Tradeoffs- Years 1 to 5'!$AH60="Yes",'Balance Tradeoffs- Years 1 to 5'!S60,"")</f>
        <v/>
      </c>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row>
    <row r="39" spans="1:86"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3" t="str">
        <f>IF('Balance Tradeoffs- Years 1 to 5'!$AH61="Yes",'Balance Tradeoffs- Years 1 to 5'!L61,"")</f>
        <v/>
      </c>
      <c r="AL39" s="3" t="str">
        <f>IF('Balance Tradeoffs- Years 1 to 5'!$AH61="Yes",'Balance Tradeoffs- Years 1 to 5'!M61,"")</f>
        <v/>
      </c>
      <c r="AM39" s="3" t="str">
        <f>IF('Balance Tradeoffs- Years 1 to 5'!$AH61="Yes",'Balance Tradeoffs- Years 1 to 5'!N61,"")</f>
        <v/>
      </c>
      <c r="AN39" s="3" t="str">
        <f>IF('Balance Tradeoffs- Years 1 to 5'!$AH61="Yes",'Balance Tradeoffs- Years 1 to 5'!O61,"")</f>
        <v/>
      </c>
      <c r="AO39" s="3" t="str">
        <f>IF('Balance Tradeoffs- Years 1 to 5'!$AH61="Yes",'Balance Tradeoffs- Years 1 to 5'!P61,"")</f>
        <v/>
      </c>
      <c r="AP39" s="3" t="str">
        <f>IF('Balance Tradeoffs- Years 1 to 5'!$AH61="Yes",'Balance Tradeoffs- Years 1 to 5'!Q61,"")</f>
        <v/>
      </c>
      <c r="AQ39" s="3" t="str">
        <f>IF('Balance Tradeoffs- Years 1 to 5'!$AH61="Yes",'Balance Tradeoffs- Years 1 to 5'!R61,"")</f>
        <v/>
      </c>
      <c r="AR39" s="3" t="str">
        <f>IF('Balance Tradeoffs- Years 1 to 5'!$AH61="Yes",'Balance Tradeoffs- Years 1 to 5'!S61,"")</f>
        <v/>
      </c>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row>
    <row r="40" spans="1:86" x14ac:dyDescent="0.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3" t="str">
        <f>IF('Balance Tradeoffs- Years 1 to 5'!$AH62="Yes",'Balance Tradeoffs- Years 1 to 5'!L62,"")</f>
        <v/>
      </c>
      <c r="AL40" s="3" t="str">
        <f>IF('Balance Tradeoffs- Years 1 to 5'!$AH62="Yes",'Balance Tradeoffs- Years 1 to 5'!M62,"")</f>
        <v/>
      </c>
      <c r="AM40" s="3" t="str">
        <f>IF('Balance Tradeoffs- Years 1 to 5'!$AH62="Yes",'Balance Tradeoffs- Years 1 to 5'!N62,"")</f>
        <v/>
      </c>
      <c r="AN40" s="3" t="str">
        <f>IF('Balance Tradeoffs- Years 1 to 5'!$AH62="Yes",'Balance Tradeoffs- Years 1 to 5'!O62,"")</f>
        <v/>
      </c>
      <c r="AO40" s="3" t="str">
        <f>IF('Balance Tradeoffs- Years 1 to 5'!$AH62="Yes",'Balance Tradeoffs- Years 1 to 5'!P62,"")</f>
        <v/>
      </c>
      <c r="AP40" s="3" t="str">
        <f>IF('Balance Tradeoffs- Years 1 to 5'!$AH62="Yes",'Balance Tradeoffs- Years 1 to 5'!Q62,"")</f>
        <v/>
      </c>
      <c r="AQ40" s="3" t="str">
        <f>IF('Balance Tradeoffs- Years 1 to 5'!$AH62="Yes",'Balance Tradeoffs- Years 1 to 5'!R62,"")</f>
        <v/>
      </c>
      <c r="AR40" s="3" t="str">
        <f>IF('Balance Tradeoffs- Years 1 to 5'!$AH62="Yes",'Balance Tradeoffs- Years 1 to 5'!S62,"")</f>
        <v/>
      </c>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row>
    <row r="41" spans="1:86"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3" t="str">
        <f>IF('Balance Tradeoffs- Years 1 to 5'!$AH63="Yes",'Balance Tradeoffs- Years 1 to 5'!L63,"")</f>
        <v/>
      </c>
      <c r="AL41" s="3" t="str">
        <f>IF('Balance Tradeoffs- Years 1 to 5'!$AH63="Yes",'Balance Tradeoffs- Years 1 to 5'!M63,"")</f>
        <v/>
      </c>
      <c r="AM41" s="3" t="str">
        <f>IF('Balance Tradeoffs- Years 1 to 5'!$AH63="Yes",'Balance Tradeoffs- Years 1 to 5'!N63,"")</f>
        <v/>
      </c>
      <c r="AN41" s="3" t="str">
        <f>IF('Balance Tradeoffs- Years 1 to 5'!$AH63="Yes",'Balance Tradeoffs- Years 1 to 5'!O63,"")</f>
        <v/>
      </c>
      <c r="AO41" s="3" t="str">
        <f>IF('Balance Tradeoffs- Years 1 to 5'!$AH63="Yes",'Balance Tradeoffs- Years 1 to 5'!P63,"")</f>
        <v/>
      </c>
      <c r="AP41" s="3" t="str">
        <f>IF('Balance Tradeoffs- Years 1 to 5'!$AH63="Yes",'Balance Tradeoffs- Years 1 to 5'!Q63,"")</f>
        <v/>
      </c>
      <c r="AQ41" s="3" t="str">
        <f>IF('Balance Tradeoffs- Years 1 to 5'!$AH63="Yes",'Balance Tradeoffs- Years 1 to 5'!R63,"")</f>
        <v/>
      </c>
      <c r="AR41" s="3" t="str">
        <f>IF('Balance Tradeoffs- Years 1 to 5'!$AH63="Yes",'Balance Tradeoffs- Years 1 to 5'!S63,"")</f>
        <v/>
      </c>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row>
    <row r="42" spans="1:86"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3" t="str">
        <f>IF('Balance Tradeoffs- Years 1 to 5'!$AH64="Yes",'Balance Tradeoffs- Years 1 to 5'!L64,"")</f>
        <v/>
      </c>
      <c r="AL42" s="3" t="str">
        <f>IF('Balance Tradeoffs- Years 1 to 5'!$AH64="Yes",'Balance Tradeoffs- Years 1 to 5'!M64,"")</f>
        <v/>
      </c>
      <c r="AM42" s="3" t="str">
        <f>IF('Balance Tradeoffs- Years 1 to 5'!$AH64="Yes",'Balance Tradeoffs- Years 1 to 5'!N64,"")</f>
        <v/>
      </c>
      <c r="AN42" s="3" t="str">
        <f>IF('Balance Tradeoffs- Years 1 to 5'!$AH64="Yes",'Balance Tradeoffs- Years 1 to 5'!O64,"")</f>
        <v/>
      </c>
      <c r="AO42" s="3" t="str">
        <f>IF('Balance Tradeoffs- Years 1 to 5'!$AH64="Yes",'Balance Tradeoffs- Years 1 to 5'!P64,"")</f>
        <v/>
      </c>
      <c r="AP42" s="3" t="str">
        <f>IF('Balance Tradeoffs- Years 1 to 5'!$AH64="Yes",'Balance Tradeoffs- Years 1 to 5'!Q64,"")</f>
        <v/>
      </c>
      <c r="AQ42" s="3" t="str">
        <f>IF('Balance Tradeoffs- Years 1 to 5'!$AH64="Yes",'Balance Tradeoffs- Years 1 to 5'!R64,"")</f>
        <v/>
      </c>
      <c r="AR42" s="3" t="str">
        <f>IF('Balance Tradeoffs- Years 1 to 5'!$AH64="Yes",'Balance Tradeoffs- Years 1 to 5'!S64,"")</f>
        <v/>
      </c>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row>
    <row r="43" spans="1:86"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3" t="str">
        <f>IF('Balance Tradeoffs- Years 1 to 5'!$AH65="Yes",'Balance Tradeoffs- Years 1 to 5'!L65,"")</f>
        <v/>
      </c>
      <c r="AL43" s="3" t="str">
        <f>IF('Balance Tradeoffs- Years 1 to 5'!$AH65="Yes",'Balance Tradeoffs- Years 1 to 5'!M65,"")</f>
        <v/>
      </c>
      <c r="AM43" s="3" t="str">
        <f>IF('Balance Tradeoffs- Years 1 to 5'!$AH65="Yes",'Balance Tradeoffs- Years 1 to 5'!N65,"")</f>
        <v/>
      </c>
      <c r="AN43" s="3" t="str">
        <f>IF('Balance Tradeoffs- Years 1 to 5'!$AH65="Yes",'Balance Tradeoffs- Years 1 to 5'!O65,"")</f>
        <v/>
      </c>
      <c r="AO43" s="3" t="str">
        <f>IF('Balance Tradeoffs- Years 1 to 5'!$AH65="Yes",'Balance Tradeoffs- Years 1 to 5'!P65,"")</f>
        <v/>
      </c>
      <c r="AP43" s="3" t="str">
        <f>IF('Balance Tradeoffs- Years 1 to 5'!$AH65="Yes",'Balance Tradeoffs- Years 1 to 5'!Q65,"")</f>
        <v/>
      </c>
      <c r="AQ43" s="3" t="str">
        <f>IF('Balance Tradeoffs- Years 1 to 5'!$AH65="Yes",'Balance Tradeoffs- Years 1 to 5'!R65,"")</f>
        <v/>
      </c>
      <c r="AR43" s="3" t="str">
        <f>IF('Balance Tradeoffs- Years 1 to 5'!$AH65="Yes",'Balance Tradeoffs- Years 1 to 5'!S65,"")</f>
        <v/>
      </c>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row>
    <row r="44" spans="1:86"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3" t="str">
        <f>IF('Balance Tradeoffs- Years 1 to 5'!$AH66="Yes",'Balance Tradeoffs- Years 1 to 5'!L66,"")</f>
        <v/>
      </c>
      <c r="AL44" s="3" t="str">
        <f>IF('Balance Tradeoffs- Years 1 to 5'!$AH66="Yes",'Balance Tradeoffs- Years 1 to 5'!M66,"")</f>
        <v/>
      </c>
      <c r="AM44" s="3" t="str">
        <f>IF('Balance Tradeoffs- Years 1 to 5'!$AH66="Yes",'Balance Tradeoffs- Years 1 to 5'!N66,"")</f>
        <v/>
      </c>
      <c r="AN44" s="3" t="str">
        <f>IF('Balance Tradeoffs- Years 1 to 5'!$AH66="Yes",'Balance Tradeoffs- Years 1 to 5'!O66,"")</f>
        <v/>
      </c>
      <c r="AO44" s="3" t="str">
        <f>IF('Balance Tradeoffs- Years 1 to 5'!$AH66="Yes",'Balance Tradeoffs- Years 1 to 5'!P66,"")</f>
        <v/>
      </c>
      <c r="AP44" s="3" t="str">
        <f>IF('Balance Tradeoffs- Years 1 to 5'!$AH66="Yes",'Balance Tradeoffs- Years 1 to 5'!Q66,"")</f>
        <v/>
      </c>
      <c r="AQ44" s="3" t="str">
        <f>IF('Balance Tradeoffs- Years 1 to 5'!$AH66="Yes",'Balance Tradeoffs- Years 1 to 5'!R66,"")</f>
        <v/>
      </c>
      <c r="AR44" s="3" t="str">
        <f>IF('Balance Tradeoffs- Years 1 to 5'!$AH66="Yes",'Balance Tradeoffs- Years 1 to 5'!S66,"")</f>
        <v/>
      </c>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row>
    <row r="45" spans="1:86"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3" t="str">
        <f>IF('Balance Tradeoffs- Years 1 to 5'!$AH67="Yes",'Balance Tradeoffs- Years 1 to 5'!L67,"")</f>
        <v/>
      </c>
      <c r="AL45" s="3" t="str">
        <f>IF('Balance Tradeoffs- Years 1 to 5'!$AH67="Yes",'Balance Tradeoffs- Years 1 to 5'!M67,"")</f>
        <v/>
      </c>
      <c r="AM45" s="3" t="str">
        <f>IF('Balance Tradeoffs- Years 1 to 5'!$AH67="Yes",'Balance Tradeoffs- Years 1 to 5'!N67,"")</f>
        <v/>
      </c>
      <c r="AN45" s="3" t="str">
        <f>IF('Balance Tradeoffs- Years 1 to 5'!$AH67="Yes",'Balance Tradeoffs- Years 1 to 5'!O67,"")</f>
        <v/>
      </c>
      <c r="AO45" s="3" t="str">
        <f>IF('Balance Tradeoffs- Years 1 to 5'!$AH67="Yes",'Balance Tradeoffs- Years 1 to 5'!P67,"")</f>
        <v/>
      </c>
      <c r="AP45" s="3" t="str">
        <f>IF('Balance Tradeoffs- Years 1 to 5'!$AH67="Yes",'Balance Tradeoffs- Years 1 to 5'!Q67,"")</f>
        <v/>
      </c>
      <c r="AQ45" s="3" t="str">
        <f>IF('Balance Tradeoffs- Years 1 to 5'!$AH67="Yes",'Balance Tradeoffs- Years 1 to 5'!R67,"")</f>
        <v/>
      </c>
      <c r="AR45" s="3" t="str">
        <f>IF('Balance Tradeoffs- Years 1 to 5'!$AH67="Yes",'Balance Tradeoffs- Years 1 to 5'!S67,"")</f>
        <v/>
      </c>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row>
    <row r="46" spans="1:86"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3" t="str">
        <f>IF('Balance Tradeoffs- Years 1 to 5'!$AH68="Yes",'Balance Tradeoffs- Years 1 to 5'!L68,"")</f>
        <v/>
      </c>
      <c r="AL46" s="3" t="str">
        <f>IF('Balance Tradeoffs- Years 1 to 5'!$AH68="Yes",'Balance Tradeoffs- Years 1 to 5'!M68,"")</f>
        <v/>
      </c>
      <c r="AM46" s="3" t="str">
        <f>IF('Balance Tradeoffs- Years 1 to 5'!$AH68="Yes",'Balance Tradeoffs- Years 1 to 5'!N68,"")</f>
        <v/>
      </c>
      <c r="AN46" s="3" t="str">
        <f>IF('Balance Tradeoffs- Years 1 to 5'!$AH68="Yes",'Balance Tradeoffs- Years 1 to 5'!O68,"")</f>
        <v/>
      </c>
      <c r="AO46" s="3" t="str">
        <f>IF('Balance Tradeoffs- Years 1 to 5'!$AH68="Yes",'Balance Tradeoffs- Years 1 to 5'!P68,"")</f>
        <v/>
      </c>
      <c r="AP46" s="3" t="str">
        <f>IF('Balance Tradeoffs- Years 1 to 5'!$AH68="Yes",'Balance Tradeoffs- Years 1 to 5'!Q68,"")</f>
        <v/>
      </c>
      <c r="AQ46" s="3" t="str">
        <f>IF('Balance Tradeoffs- Years 1 to 5'!$AH68="Yes",'Balance Tradeoffs- Years 1 to 5'!R68,"")</f>
        <v/>
      </c>
      <c r="AR46" s="3" t="str">
        <f>IF('Balance Tradeoffs- Years 1 to 5'!$AH68="Yes",'Balance Tradeoffs- Years 1 to 5'!S68,"")</f>
        <v/>
      </c>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row>
    <row r="47" spans="1:86"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16" t="str">
        <f>IF('Balance Tradeoffs- Years 1 to 5'!$AH69="Yes",'Balance Tradeoffs- Years 1 to 5'!L69,"")</f>
        <v/>
      </c>
      <c r="AL47" s="16" t="str">
        <f>IF('Balance Tradeoffs- Years 1 to 5'!$AH69="Yes",'Balance Tradeoffs- Years 1 to 5'!M69,"")</f>
        <v/>
      </c>
      <c r="AM47" s="16" t="str">
        <f>IF('Balance Tradeoffs- Years 1 to 5'!$AH69="Yes",'Balance Tradeoffs- Years 1 to 5'!N69,"")</f>
        <v/>
      </c>
      <c r="AN47" s="16" t="str">
        <f>IF('Balance Tradeoffs- Years 1 to 5'!$AH69="Yes",'Balance Tradeoffs- Years 1 to 5'!O69,"")</f>
        <v/>
      </c>
      <c r="AO47" s="16" t="str">
        <f>IF('Balance Tradeoffs- Years 1 to 5'!$AH69="Yes",'Balance Tradeoffs- Years 1 to 5'!P69,"")</f>
        <v/>
      </c>
      <c r="AP47" s="16" t="str">
        <f>IF('Balance Tradeoffs- Years 1 to 5'!$AH69="Yes",'Balance Tradeoffs- Years 1 to 5'!Q69,"")</f>
        <v/>
      </c>
      <c r="AQ47" s="16" t="str">
        <f>IF('Balance Tradeoffs- Years 1 to 5'!$AH69="Yes",'Balance Tradeoffs- Years 1 to 5'!R69,"")</f>
        <v/>
      </c>
      <c r="AR47" s="16" t="str">
        <f>IF('Balance Tradeoffs- Years 1 to 5'!$AH69="Yes",'Balance Tradeoffs- Years 1 to 5'!S69,"")</f>
        <v/>
      </c>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row>
    <row r="48" spans="1:86"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row>
    <row r="49" spans="1:86"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row>
    <row r="50" spans="1:86"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row>
    <row r="51" spans="1:86"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row>
    <row r="52" spans="1:86"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row>
    <row r="53" spans="1:86"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row>
    <row r="54" spans="1:86"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row>
    <row r="55" spans="1:86"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row>
    <row r="56" spans="1:86"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row>
    <row r="57" spans="1:86"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row>
    <row r="58" spans="1:86"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row>
    <row r="59" spans="1:86"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row>
    <row r="60" spans="1:86"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row>
    <row r="61" spans="1:86"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row>
    <row r="62" spans="1:86"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row>
    <row r="63" spans="1:86"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Balance Tradeoffs- Years 1 to 5</vt:lpstr>
      <vt:lpstr>Data Reference</vt:lpstr>
      <vt:lpstr>Summary of Decisions</vt:lpstr>
    </vt:vector>
  </TitlesOfParts>
  <Company>The Parthenon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Howland</dc:creator>
  <cp:lastModifiedBy>Carol MacLeod</cp:lastModifiedBy>
  <dcterms:created xsi:type="dcterms:W3CDTF">2014-03-27T14:04:51Z</dcterms:created>
  <dcterms:modified xsi:type="dcterms:W3CDTF">2021-09-03T14:30:53Z</dcterms:modified>
</cp:coreProperties>
</file>