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ans\Desktop\Desktop\MuniCast\Misc\"/>
    </mc:Choice>
  </mc:AlternateContent>
  <xr:revisionPtr revIDLastSave="0" documentId="13_ncr:1_{F0C89948-4623-4DC1-BEB5-C75F409CCF5C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Monthly Chart" sheetId="2" r:id="rId1"/>
  </sheets>
  <externalReferences>
    <externalReference r:id="rId2"/>
  </externalReferences>
  <definedNames>
    <definedName name="baseexp1">OFFSET('[1]5-Sensitivity Analysis'!$E$85,0,0,1,yearend)</definedName>
    <definedName name="baserev1">OFFSET('[1]5-Sensitivity Analysis'!$E$83,0,0,1,yearend)</definedName>
    <definedName name="carryover">OFFSET('[1]5-Sensitivity Analysis'!$E$89,0,0,1,yearend)</definedName>
    <definedName name="charteightvar1">OFFSET('[1]2-Chart Gallery'!$D$179,0,0,1,years)</definedName>
    <definedName name="charteightvar2">OFFSET('[1]2-Chart Gallery'!$D$180,0,0,1,years)</definedName>
    <definedName name="chartfivevar1">OFFSET('[1]2-Chart Gallery'!$D$146,0,0,1,years)</definedName>
    <definedName name="chartfivevar2">OFFSET('[1]2-Chart Gallery'!$D$147,0,0,1,years)</definedName>
    <definedName name="chartfourvar1">OFFSET('[1]2-Chart Gallery'!$D$135,0,0,1,years)</definedName>
    <definedName name="chartfourvar2">OFFSET('[1]2-Chart Gallery'!$D$136,0,0,1,years)</definedName>
    <definedName name="chartonevar1">OFFSET('[1]2-Chart Gallery'!$D$99,0,0,1,years)</definedName>
    <definedName name="chartonevar2">OFFSET('[1]2-Chart Gallery'!$D$100,0,0,1,years)</definedName>
    <definedName name="chartonevar3">OFFSET('[1]2-Chart Gallery'!#REF!,0,0,1,years)</definedName>
    <definedName name="chartonevar4">OFFSET('[1]2-Chart Gallery'!#REF!,0,0,1,years)</definedName>
    <definedName name="chartonevar5">OFFSET('[1]2-Chart Gallery'!#REF!,0,0,1,years)</definedName>
    <definedName name="chartonevar6">OFFSET('[1]2-Chart Gallery'!#REF!,0,0,1,years)</definedName>
    <definedName name="chartsevenvar1">OFFSET('[1]2-Chart Gallery'!$D$168,0,0,1,years)</definedName>
    <definedName name="chartsevenvar2">OFFSET('[1]2-Chart Gallery'!$D$169,0,0,1,years)</definedName>
    <definedName name="chartsixvar1">OFFSET('[1]2-Chart Gallery'!$D$157,0,0,1,years)</definedName>
    <definedName name="chartsixvar2">OFFSET('[1]2-Chart Gallery'!$D$158,0,0,1,years)</definedName>
    <definedName name="chartthreevar1">OFFSET('[1]2-Chart Gallery'!$D$124,0,0,1,years)</definedName>
    <definedName name="chartthreevar2">OFFSET('[1]2-Chart Gallery'!$D$125,0,0,1,years)</definedName>
    <definedName name="charttwovar1">OFFSET('[1]2-Chart Gallery'!$D$113,0,0,1,years)</definedName>
    <definedName name="charttwovar2">OFFSET('[1]2-Chart Gallery'!$D$114,0,0,1,years)</definedName>
    <definedName name="charttwovar3">OFFSET('[1]2-Chart Gallery'!#REF!,0,0,1,years)</definedName>
    <definedName name="charttwovar4">OFFSET('[1]2-Chart Gallery'!#REF!,0,0,1,years)</definedName>
    <definedName name="charttwovar5">OFFSET('[1]2-Chart Gallery'!#REF!,0,0,1,years)</definedName>
    <definedName name="charttwovar6">OFFSET('[1]2-Chart Gallery'!#REF!,0,0,1,years)</definedName>
    <definedName name="deptchartchained">OFFSET('[1]10-Trend Analysis-Dept'!$D$66,0,0,1,deptyears)</definedName>
    <definedName name="deptchartnominal">OFFSET('[1]10-Trend Analysis-Dept'!$D$65,0,0,1,deptyears)</definedName>
    <definedName name="deptchartpc1">OFFSET('[1]10-Trend Analysis-Dept'!$D$72,0,0,1,deptyears)</definedName>
    <definedName name="deptchartpc2">OFFSET('[1]10-Trend Analysis-Dept'!$D$73,0,0,1,deptyears)</definedName>
    <definedName name="deptcharttwovar1">OFFSET('[1]10-Trend Analysis-Dept'!$D$69,0,0,1,deptyears)</definedName>
    <definedName name="deptchartvar1">OFFSET('[1]10-Trend Analysis-Dept'!$D$61,0,0,1,deptyears)</definedName>
    <definedName name="deptchartvar2">OFFSET('[1]10-Trend Analysis-Dept'!$D$62,0,0,1,deptyears)</definedName>
    <definedName name="exps1">OFFSET('[1]5-Sensitivity Analysis'!$E$86,0,0,1,yearend)</definedName>
    <definedName name="fbapct">OFFSET('[1]5-Sensitivity Analysis'!$E$106,0,0,1,yearend)</definedName>
    <definedName name="NEGATIVE">OFFSET('[1]5-Sensitivity Analysis'!$E$105,0,0,1,yearend)</definedName>
    <definedName name="POSITIVE">OFFSET('[1]5-Sensitivity Analysis'!$E$104,0,0,1,yearend)</definedName>
    <definedName name="revs1">OFFSET('[1]5-Sensitivity Analysis'!$E$84,0,0,1,yearend)</definedName>
    <definedName name="shortfall">OFFSET('[1]5-Sensitivity Analysis'!$E$90,0,0,1,yearend)</definedName>
    <definedName name="trendchartchained">OFFSET('[1]9-Trend Analysis-Acct Type'!$D$65,0,0,1,trendyears)</definedName>
    <definedName name="trendchartnominal">OFFSET('[1]9-Trend Analysis-Acct Type'!$D$64,0,0,1,trendyears)</definedName>
    <definedName name="trendchartpc1">OFFSET('[1]9-Trend Analysis-Acct Type'!$D$71,0,0,1,trendyears)</definedName>
    <definedName name="trendchartpc2">OFFSET('[1]9-Trend Analysis-Acct Type'!$D$72,0,0,1,trendyears)</definedName>
    <definedName name="trendcharttwovar1">OFFSET('[1]9-Trend Analysis-Acct Type'!$D$68,0,0,1,trendyears)</definedName>
    <definedName name="trendchartvar1">OFFSET('[1]9-Trend Analysis-Acct Type'!$D$61,0,0,1,trendyears)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2" l="1"/>
  <c r="P40" i="2" l="1"/>
  <c r="I40" i="2"/>
  <c r="O40" i="2"/>
  <c r="J40" i="2"/>
  <c r="H40" i="2"/>
  <c r="N40" i="2"/>
  <c r="K40" i="2"/>
  <c r="M40" i="2"/>
  <c r="L40" i="2"/>
  <c r="G40" i="2"/>
  <c r="F40" i="2"/>
  <c r="E40" i="2"/>
  <c r="AD40" i="2" l="1"/>
  <c r="R40" i="2"/>
  <c r="AF40" i="2"/>
  <c r="T40" i="2"/>
  <c r="AL40" i="2"/>
  <c r="Z40" i="2"/>
  <c r="AE40" i="2"/>
  <c r="S40" i="2"/>
  <c r="AH40" i="2"/>
  <c r="V40" i="2"/>
  <c r="AJ40" i="2"/>
  <c r="X40" i="2"/>
  <c r="AM40" i="2"/>
  <c r="AA40" i="2"/>
  <c r="AC40" i="2"/>
  <c r="Q40" i="2"/>
  <c r="AK40" i="2"/>
  <c r="Y40" i="2"/>
  <c r="AG40" i="2"/>
  <c r="U40" i="2"/>
  <c r="AI40" i="2"/>
  <c r="W40" i="2"/>
  <c r="AN40" i="2"/>
  <c r="AB40" i="2"/>
  <c r="AF84" i="2"/>
  <c r="AJ84" i="2"/>
  <c r="AI84" i="2"/>
  <c r="AL84" i="2"/>
  <c r="T84" i="2"/>
  <c r="X84" i="2"/>
  <c r="W84" i="2"/>
  <c r="Z84" i="2"/>
  <c r="L84" i="2"/>
  <c r="H84" i="2"/>
  <c r="J84" i="2"/>
  <c r="N84" i="2"/>
  <c r="K84" i="2"/>
  <c r="AH84" i="2" l="1"/>
  <c r="V84" i="2"/>
  <c r="AC66" i="2"/>
  <c r="Z66" i="2"/>
  <c r="Z41" i="2" s="1"/>
  <c r="AL66" i="2"/>
  <c r="AL41" i="2" s="1"/>
  <c r="W66" i="2"/>
  <c r="W41" i="2" s="1"/>
  <c r="AI66" i="2"/>
  <c r="AI41" i="2" s="1"/>
  <c r="AD66" i="2"/>
  <c r="T66" i="2"/>
  <c r="T41" i="2" s="1"/>
  <c r="AF66" i="2"/>
  <c r="AF41" i="2" s="1"/>
  <c r="V66" i="2"/>
  <c r="AH66" i="2"/>
  <c r="AE66" i="2"/>
  <c r="X66" i="2"/>
  <c r="X41" i="2" s="1"/>
  <c r="AJ66" i="2"/>
  <c r="AJ41" i="2" s="1"/>
  <c r="AB66" i="2"/>
  <c r="AN66" i="2"/>
  <c r="AA66" i="2"/>
  <c r="AM66" i="2"/>
  <c r="F84" i="2"/>
  <c r="R66" i="2"/>
  <c r="S66" i="2"/>
  <c r="N66" i="2"/>
  <c r="N41" i="2" s="1"/>
  <c r="F66" i="2"/>
  <c r="G66" i="2"/>
  <c r="O66" i="2"/>
  <c r="P66" i="2"/>
  <c r="L66" i="2"/>
  <c r="L41" i="2" s="1"/>
  <c r="J66" i="2"/>
  <c r="J41" i="2" s="1"/>
  <c r="Q66" i="2"/>
  <c r="E66" i="2"/>
  <c r="H66" i="2"/>
  <c r="H41" i="2" s="1"/>
  <c r="K66" i="2"/>
  <c r="K41" i="2" s="1"/>
  <c r="AH41" i="2" l="1"/>
  <c r="V41" i="2"/>
  <c r="AK84" i="2"/>
  <c r="F41" i="2"/>
  <c r="AC84" i="2"/>
  <c r="AC41" i="2" s="1"/>
  <c r="AC42" i="2" s="1"/>
  <c r="R84" i="2"/>
  <c r="R41" i="2" s="1"/>
  <c r="AD84" i="2"/>
  <c r="AD41" i="2" s="1"/>
  <c r="Y66" i="2"/>
  <c r="AK66" i="2"/>
  <c r="U84" i="2"/>
  <c r="AG84" i="2"/>
  <c r="U66" i="2"/>
  <c r="AG66" i="2"/>
  <c r="S84" i="2"/>
  <c r="S41" i="2" s="1"/>
  <c r="AE84" i="2"/>
  <c r="AE41" i="2" s="1"/>
  <c r="AB84" i="2"/>
  <c r="AB41" i="2" s="1"/>
  <c r="AN84" i="2"/>
  <c r="AN41" i="2" s="1"/>
  <c r="AA84" i="2"/>
  <c r="AA41" i="2" s="1"/>
  <c r="AM84" i="2"/>
  <c r="AM41" i="2" s="1"/>
  <c r="I84" i="2"/>
  <c r="P84" i="2"/>
  <c r="P41" i="2" s="1"/>
  <c r="Q84" i="2"/>
  <c r="Q41" i="2" s="1"/>
  <c r="E84" i="2"/>
  <c r="E87" i="2" s="1"/>
  <c r="E85" i="2" s="1"/>
  <c r="M84" i="2"/>
  <c r="G84" i="2"/>
  <c r="G41" i="2" s="1"/>
  <c r="O84" i="2"/>
  <c r="O41" i="2" s="1"/>
  <c r="M66" i="2"/>
  <c r="I66" i="2"/>
  <c r="Y84" i="2" l="1"/>
  <c r="Y41" i="2" s="1"/>
  <c r="I41" i="2"/>
  <c r="E41" i="2"/>
  <c r="M41" i="2"/>
  <c r="AK41" i="2"/>
  <c r="AG41" i="2"/>
  <c r="U41" i="2"/>
  <c r="AD42" i="2"/>
  <c r="AE42" i="2" s="1"/>
  <c r="AF42" i="2" s="1"/>
  <c r="Q42" i="2"/>
  <c r="R42" i="2" s="1"/>
  <c r="S42" i="2" s="1"/>
  <c r="T42" i="2" s="1"/>
  <c r="F87" i="2"/>
  <c r="F86" i="2" s="1"/>
  <c r="E86" i="2"/>
  <c r="E42" i="2" l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E43" i="2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AN43" i="2" s="1"/>
  <c r="AG42" i="2"/>
  <c r="AH42" i="2" s="1"/>
  <c r="AI42" i="2" s="1"/>
  <c r="AJ42" i="2" s="1"/>
  <c r="AK42" i="2" s="1"/>
  <c r="AL42" i="2" s="1"/>
  <c r="AM42" i="2" s="1"/>
  <c r="AN42" i="2" s="1"/>
  <c r="U42" i="2"/>
  <c r="V42" i="2" s="1"/>
  <c r="W42" i="2" s="1"/>
  <c r="X42" i="2" s="1"/>
  <c r="Y42" i="2" s="1"/>
  <c r="Z42" i="2" s="1"/>
  <c r="AA42" i="2" s="1"/>
  <c r="AB42" i="2" s="1"/>
  <c r="F85" i="2"/>
  <c r="G87" i="2"/>
  <c r="H87" i="2" l="1"/>
  <c r="G86" i="2"/>
  <c r="G85" i="2"/>
  <c r="H86" i="2" l="1"/>
  <c r="H85" i="2"/>
  <c r="I87" i="2"/>
  <c r="I85" i="2" l="1"/>
  <c r="I86" i="2"/>
  <c r="J87" i="2"/>
  <c r="J86" i="2" l="1"/>
  <c r="K87" i="2"/>
  <c r="J85" i="2"/>
  <c r="K85" i="2" l="1"/>
  <c r="L87" i="2"/>
  <c r="K86" i="2"/>
  <c r="M87" i="2" l="1"/>
  <c r="L85" i="2"/>
  <c r="L86" i="2"/>
  <c r="M85" i="2" l="1"/>
  <c r="M86" i="2"/>
  <c r="N87" i="2"/>
  <c r="O87" i="2" l="1"/>
  <c r="N85" i="2"/>
  <c r="N86" i="2"/>
  <c r="P87" i="2" l="1"/>
  <c r="O85" i="2"/>
  <c r="O86" i="2"/>
  <c r="Q87" i="2" l="1"/>
  <c r="P85" i="2"/>
  <c r="P86" i="2"/>
  <c r="Q85" i="2" l="1"/>
  <c r="Q86" i="2"/>
  <c r="R87" i="2"/>
  <c r="R85" i="2" l="1"/>
  <c r="R86" i="2"/>
  <c r="S87" i="2"/>
  <c r="S85" i="2" l="1"/>
  <c r="S86" i="2"/>
  <c r="T87" i="2"/>
  <c r="T86" i="2" l="1"/>
  <c r="U87" i="2"/>
  <c r="T85" i="2"/>
  <c r="U85" i="2" l="1"/>
  <c r="V87" i="2"/>
  <c r="U86" i="2"/>
  <c r="W87" i="2" l="1"/>
  <c r="V86" i="2"/>
  <c r="V85" i="2"/>
  <c r="X87" i="2" l="1"/>
  <c r="W85" i="2"/>
  <c r="W86" i="2"/>
  <c r="Y87" i="2" l="1"/>
  <c r="X85" i="2"/>
  <c r="X86" i="2"/>
  <c r="Y85" i="2" l="1"/>
  <c r="Z87" i="2"/>
  <c r="Y86" i="2"/>
  <c r="Z85" i="2" l="1"/>
  <c r="Z86" i="2"/>
  <c r="AA87" i="2"/>
  <c r="AB87" i="2" s="1"/>
  <c r="AB85" i="2" l="1"/>
  <c r="AC87" i="2"/>
  <c r="AB86" i="2"/>
  <c r="AA85" i="2"/>
  <c r="AA86" i="2"/>
  <c r="AC85" i="2" l="1"/>
  <c r="AC86" i="2"/>
  <c r="AD87" i="2"/>
  <c r="AD85" i="2" l="1"/>
  <c r="AD86" i="2"/>
  <c r="AE87" i="2"/>
  <c r="AE85" i="2" l="1"/>
  <c r="AF87" i="2"/>
  <c r="AE86" i="2"/>
  <c r="AF86" i="2" l="1"/>
  <c r="AF85" i="2"/>
  <c r="AG87" i="2"/>
  <c r="AH87" i="2" l="1"/>
  <c r="AG86" i="2"/>
  <c r="AG85" i="2"/>
  <c r="AI87" i="2" l="1"/>
  <c r="AH86" i="2"/>
  <c r="AH85" i="2"/>
  <c r="AI85" i="2" l="1"/>
  <c r="AI86" i="2"/>
  <c r="AJ87" i="2"/>
  <c r="AJ85" i="2" l="1"/>
  <c r="AK87" i="2"/>
  <c r="AJ86" i="2"/>
  <c r="AL87" i="2" l="1"/>
  <c r="AK86" i="2"/>
  <c r="AK85" i="2"/>
  <c r="AM87" i="2" l="1"/>
  <c r="AL86" i="2"/>
  <c r="AL85" i="2"/>
  <c r="AN87" i="2" l="1"/>
  <c r="AM86" i="2"/>
  <c r="AM85" i="2"/>
  <c r="AN86" i="2" l="1"/>
  <c r="AN8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Swanson</author>
  </authors>
  <commentList>
    <comment ref="C4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Input in $ Thousands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<sst xmlns="http://schemas.openxmlformats.org/spreadsheetml/2006/main" count="85" uniqueCount="82">
  <si>
    <t>Cash Balance</t>
  </si>
  <si>
    <t>Cash Bal-Negative</t>
  </si>
  <si>
    <t>Cash Bal-Positive</t>
  </si>
  <si>
    <t>Outflows</t>
  </si>
  <si>
    <t>Inflows</t>
  </si>
  <si>
    <t>Starting Balance &gt;</t>
  </si>
  <si>
    <t>PROPERTY TAX</t>
  </si>
  <si>
    <t>JAN-2020</t>
  </si>
  <si>
    <t>FEB-2020</t>
  </si>
  <si>
    <t>MAR-2020</t>
  </si>
  <si>
    <t>APR-2020</t>
  </si>
  <si>
    <t>MAY-2020</t>
  </si>
  <si>
    <t>JUN-2020</t>
  </si>
  <si>
    <t>JUL-2020</t>
  </si>
  <si>
    <t>AUG-2020</t>
  </si>
  <si>
    <t>SEP-2020</t>
  </si>
  <si>
    <t>OCT-2020</t>
  </si>
  <si>
    <t>NOV-2020</t>
  </si>
  <si>
    <t>DEC-2020</t>
  </si>
  <si>
    <t>SALARIES &amp; WAGES</t>
  </si>
  <si>
    <t>BENEFITS</t>
  </si>
  <si>
    <t>CAPITAL</t>
  </si>
  <si>
    <t>CONTRACTUAL SERVICES</t>
  </si>
  <si>
    <t>UTILITIES</t>
  </si>
  <si>
    <t>MAINTENANCE AND REPAIRS</t>
  </si>
  <si>
    <t>GRANTS</t>
  </si>
  <si>
    <t>TRANSFERS/OTHER</t>
  </si>
  <si>
    <t>CUMULATIVE FY</t>
  </si>
  <si>
    <t>MONTHLY NET</t>
  </si>
  <si>
    <t>CUMULATIVE FORECAST</t>
  </si>
  <si>
    <t>SALES &amp; USE TAX</t>
  </si>
  <si>
    <t>FEES &amp; PERMITS</t>
  </si>
  <si>
    <t>BUSINESS LICENSE TAXES</t>
  </si>
  <si>
    <t>REIMBURSEMENTS</t>
  </si>
  <si>
    <t>USE OF MONEY &amp; PROPERTY</t>
  </si>
  <si>
    <t>INTRAGOVT SVC CHARGES</t>
  </si>
  <si>
    <t>INTERGOVT REVENUES</t>
  </si>
  <si>
    <t>FINES &amp; FORFEITURES</t>
  </si>
  <si>
    <t>TRANSIT TAX</t>
  </si>
  <si>
    <t>PARK</t>
  </si>
  <si>
    <t>LIBRARY</t>
  </si>
  <si>
    <t>MTGE/DEED/TAXES/FEES</t>
  </si>
  <si>
    <t>DEBT PYMTS</t>
  </si>
  <si>
    <t>TAX DISTRIBUTION PYMTS</t>
  </si>
  <si>
    <t>FISCAL DISPARITIES</t>
  </si>
  <si>
    <t>FINANCING PROCEEDS</t>
  </si>
  <si>
    <t>OTHER NON-RECURRING SOURCES</t>
  </si>
  <si>
    <t>OTHER EXPENSES/USES</t>
  </si>
  <si>
    <t>OTHER NON-RECURRING USES</t>
  </si>
  <si>
    <t>JAN-2021</t>
  </si>
  <si>
    <t>FEB-2021</t>
  </si>
  <si>
    <t>MAR-2021</t>
  </si>
  <si>
    <t>APR-2021</t>
  </si>
  <si>
    <t>MAY-2021</t>
  </si>
  <si>
    <t>JUN-2021</t>
  </si>
  <si>
    <t>JUL-2021</t>
  </si>
  <si>
    <t>AUG-2021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</si>
  <si>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</si>
  <si>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</si>
  <si>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</si>
  <si>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</si>
  <si>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</si>
  <si>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</si>
  <si>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</si>
  <si>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</si>
  <si>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</si>
  <si>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JUN-2022</t>
  </si>
  <si>
    <t>JUL-2022</t>
  </si>
  <si>
    <t>AUG-2022</t>
  </si>
  <si>
    <t>SEP-2022</t>
  </si>
  <si>
    <t>OCT-2022</t>
  </si>
  <si>
    <t>NOV-2022</t>
  </si>
  <si>
    <t>DEC-2022</t>
  </si>
  <si>
    <t>FOR FISCAL YEAR ENDING-DEC-2020</t>
  </si>
  <si>
    <t>MONTHLY FORECAST - GENERAL FUND</t>
  </si>
  <si>
    <t>ACTUAL BALANCE ($000'S) &gt;</t>
  </si>
  <si>
    <t>&lt; INPUT FUND, FUND GROUP OR OTHER</t>
  </si>
  <si>
    <t>&lt; INPUT CURRENT FISCAL YEAR</t>
  </si>
  <si>
    <t>NOTE: INPUT REVENUE AND EXPENDITURE GROUPS BELOW; INPUT MONTHLY REVENUES, EXPENDITURES IN LIGHT BLUE CELLS</t>
  </si>
  <si>
    <t>DONATIONS/CONTRIBS/ INV INCOME</t>
  </si>
  <si>
    <t>OTHER SOURCES / INV MATURITIES</t>
  </si>
  <si>
    <t xml:space="preserve">INVESTMENT PURCHASES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</si>
</sst>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5" fontId="0" fillId="2" borderId="8" xfId="2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0" fillId="0" borderId="0" xfId="0" applyProtection="1"/>
    <xf numFmtId="164" fontId="0" fillId="0" borderId="0" xfId="0" applyNumberFormat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0" fillId="0" borderId="0" xfId="0" applyBorder="1" applyProtection="1"/>
    <xf numFmtId="164" fontId="0" fillId="0" borderId="10" xfId="4" applyNumberFormat="1" applyFont="1" applyFill="1" applyBorder="1" applyProtection="1"/>
    <xf numFmtId="164" fontId="0" fillId="0" borderId="5" xfId="4" applyNumberFormat="1" applyFont="1" applyBorder="1" applyProtection="1"/>
    <xf numFmtId="164" fontId="0" fillId="0" borderId="0" xfId="4" applyNumberFormat="1" applyFont="1" applyBorder="1" applyProtection="1"/>
    <xf numFmtId="164" fontId="0" fillId="0" borderId="0" xfId="4" applyNumberFormat="1" applyFont="1" applyBorder="1" applyAlignment="1" applyProtection="1">
      <alignment horizontal="right"/>
    </xf>
    <xf numFmtId="164" fontId="0" fillId="0" borderId="0" xfId="4" applyNumberFormat="1" applyFont="1" applyProtection="1"/>
    <xf numFmtId="164" fontId="0" fillId="0" borderId="3" xfId="4" applyNumberFormat="1" applyFont="1" applyBorder="1" applyProtection="1"/>
    <xf numFmtId="164" fontId="0" fillId="0" borderId="2" xfId="4" applyNumberFormat="1" applyFont="1" applyBorder="1" applyProtection="1"/>
    <xf numFmtId="0" fontId="3" fillId="0" borderId="0" xfId="0" applyFont="1" applyProtection="1"/>
    <xf numFmtId="43" fontId="0" fillId="0" borderId="0" xfId="0" applyNumberFormat="1" applyProtection="1"/>
    <xf numFmtId="0" fontId="4" fillId="4" borderId="0" xfId="0" applyFont="1" applyFill="1" applyProtection="1"/>
    <xf numFmtId="0" fontId="0" fillId="4" borderId="0" xfId="0" applyFill="1" applyProtection="1"/>
    <xf numFmtId="0" fontId="6" fillId="5" borderId="0" xfId="0" applyFont="1" applyFill="1" applyProtection="1"/>
    <xf numFmtId="0" fontId="2" fillId="5" borderId="0" xfId="0" applyFont="1" applyFill="1" applyProtection="1"/>
    <xf numFmtId="164" fontId="0" fillId="0" borderId="7" xfId="4" applyNumberFormat="1" applyFont="1" applyBorder="1" applyProtection="1"/>
    <xf numFmtId="164" fontId="0" fillId="0" borderId="6" xfId="4" applyNumberFormat="1" applyFont="1" applyBorder="1" applyProtection="1"/>
    <xf numFmtId="164" fontId="0" fillId="0" borderId="6" xfId="4" applyNumberFormat="1" applyFont="1" applyBorder="1" applyAlignment="1" applyProtection="1">
      <alignment horizontal="right"/>
    </xf>
    <xf numFmtId="164" fontId="0" fillId="0" borderId="2" xfId="4" applyNumberFormat="1" applyFont="1" applyFill="1" applyBorder="1" applyAlignment="1" applyProtection="1">
      <alignment horizontal="right"/>
    </xf>
    <xf numFmtId="0" fontId="4" fillId="4" borderId="0" xfId="0" applyFont="1" applyFill="1" applyAlignment="1" applyProtection="1">
      <alignment horizontal="right"/>
    </xf>
    <xf numFmtId="9" fontId="0" fillId="0" borderId="0" xfId="5" applyFont="1" applyProtection="1"/>
    <xf numFmtId="0" fontId="0" fillId="0" borderId="0" xfId="0" applyAlignment="1" applyProtection="1">
      <alignment horizontal="right"/>
    </xf>
    <xf numFmtId="164" fontId="0" fillId="0" borderId="15" xfId="0" applyNumberFormat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164" fontId="4" fillId="2" borderId="0" xfId="4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64" fontId="0" fillId="0" borderId="24" xfId="4" applyNumberFormat="1" applyFont="1" applyFill="1" applyBorder="1" applyProtection="1"/>
    <xf numFmtId="164" fontId="0" fillId="0" borderId="25" xfId="4" applyNumberFormat="1" applyFont="1" applyBorder="1" applyProtection="1"/>
    <xf numFmtId="164" fontId="0" fillId="0" borderId="4" xfId="4" applyNumberFormat="1" applyFont="1" applyBorder="1" applyProtection="1"/>
    <xf numFmtId="164" fontId="0" fillId="0" borderId="1" xfId="4" applyNumberFormat="1" applyFont="1" applyBorder="1" applyProtection="1"/>
    <xf numFmtId="0" fontId="4" fillId="3" borderId="0" xfId="0" applyFont="1" applyFill="1" applyAlignment="1" applyProtection="1">
      <alignment horizontal="right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/>
    <xf numFmtId="0" fontId="0" fillId="4" borderId="0" xfId="0" applyFill="1" applyBorder="1" applyProtection="1"/>
    <xf numFmtId="0" fontId="0" fillId="0" borderId="3" xfId="0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164" fontId="0" fillId="2" borderId="20" xfId="4" applyNumberFormat="1" applyFont="1" applyFill="1" applyBorder="1" applyAlignment="1" applyProtection="1">
      <alignment horizontal="center"/>
      <protection locked="0"/>
    </xf>
    <xf numFmtId="164" fontId="0" fillId="2" borderId="19" xfId="4" applyNumberFormat="1" applyFont="1" applyFill="1" applyBorder="1" applyAlignment="1" applyProtection="1">
      <alignment horizontal="center"/>
      <protection locked="0"/>
    </xf>
    <xf numFmtId="164" fontId="0" fillId="2" borderId="22" xfId="4" applyNumberFormat="1" applyFont="1" applyFill="1" applyBorder="1" applyAlignment="1" applyProtection="1">
      <alignment horizontal="center"/>
      <protection locked="0"/>
    </xf>
    <xf numFmtId="164" fontId="0" fillId="2" borderId="21" xfId="4" applyNumberFormat="1" applyFont="1" applyFill="1" applyBorder="1" applyAlignment="1" applyProtection="1">
      <alignment horizontal="center"/>
      <protection locked="0"/>
    </xf>
    <xf numFmtId="164" fontId="0" fillId="2" borderId="9" xfId="4" applyNumberFormat="1" applyFont="1" applyFill="1" applyBorder="1" applyAlignment="1" applyProtection="1">
      <alignment horizontal="center"/>
      <protection locked="0"/>
    </xf>
    <xf numFmtId="164" fontId="0" fillId="2" borderId="23" xfId="4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4" fillId="2" borderId="11" xfId="0" applyFont="1" applyFill="1" applyBorder="1" applyAlignment="1" applyProtection="1">
      <alignment horizontal="right"/>
      <protection locked="0"/>
    </xf>
    <xf numFmtId="0" fontId="0" fillId="0" borderId="18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7" fillId="2" borderId="11" xfId="0" applyFont="1" applyFill="1" applyBorder="1" applyAlignment="1" applyProtection="1">
      <protection locked="0"/>
    </xf>
  </cellXfs>
  <cellStyles count="6">
    <cellStyle name="Comma" xfId="4" builtinId="3"/>
    <cellStyle name="Comma 2" xfId="1" xr:uid="{00000000-0005-0000-0000-000001000000}"/>
    <cellStyle name="Currency 2" xfId="2" xr:uid="{00000000-0005-0000-0000-000002000000}"/>
    <cellStyle name="Normal" xfId="0" builtinId="0"/>
    <cellStyle name="Percent" xfId="5" builtinId="5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'Monthly Chart'!$B$89</c:f>
          <c:strCache>
            <c:ptCount val="1"/>
            <c:pt idx="0">
              <c:v>MONTHLY FORECAST - GENERAL FUND FOR FISCAL YEAR ENDING-DEC-2020</c:v>
            </c:pt>
          </c:strCache>
        </c:strRef>
      </c:tx>
      <c:overlay val="0"/>
      <c:txPr>
        <a:bodyPr/>
        <a:lstStyle/>
        <a:p>
          <a:pPr>
            <a:defRPr sz="1800"/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'Monthly Chart'!$D$85</c:f>
              <c:strCache>
                <c:ptCount val="1"/>
                <c:pt idx="0">
                  <c:v> Cash Bal-Positive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Chart'!$E$85:$AN$85</c:f>
              <c:numCache>
                <c:formatCode>_(* #,##0_);_(* \(#,##0\);_(* "-"??_);_(@_)</c:formatCode>
                <c:ptCount val="36"/>
                <c:pt idx="0">
                  <c:v>69253.859999999986</c:v>
                </c:pt>
                <c:pt idx="1">
                  <c:v>44229.493999999977</c:v>
                </c:pt>
                <c:pt idx="2">
                  <c:v>22912.352999999981</c:v>
                </c:pt>
                <c:pt idx="3">
                  <c:v>127885.17</c:v>
                </c:pt>
                <c:pt idx="4">
                  <c:v>227090.68800000002</c:v>
                </c:pt>
                <c:pt idx="5">
                  <c:v>179871.87600000005</c:v>
                </c:pt>
                <c:pt idx="6">
                  <c:v>70732.965000000055</c:v>
                </c:pt>
                <c:pt idx="7">
                  <c:v>64694.220000000059</c:v>
                </c:pt>
                <c:pt idx="8">
                  <c:v>97239.478000000061</c:v>
                </c:pt>
                <c:pt idx="9">
                  <c:v>230677.14000000007</c:v>
                </c:pt>
                <c:pt idx="10">
                  <c:v>196369.59300000011</c:v>
                </c:pt>
                <c:pt idx="11">
                  <c:v>95346.972000000096</c:v>
                </c:pt>
                <c:pt idx="12">
                  <c:v>86308.095267721073</c:v>
                </c:pt>
                <c:pt idx="13">
                  <c:v>86680.258173176597</c:v>
                </c:pt>
                <c:pt idx="14">
                  <c:v>95959.622343127645</c:v>
                </c:pt>
                <c:pt idx="15">
                  <c:v>198622.9297566411</c:v>
                </c:pt>
                <c:pt idx="16">
                  <c:v>288385.82523348869</c:v>
                </c:pt>
                <c:pt idx="17">
                  <c:v>223734.72143425388</c:v>
                </c:pt>
                <c:pt idx="18">
                  <c:v>122889.75114955791</c:v>
                </c:pt>
                <c:pt idx="19">
                  <c:v>114225.85640978388</c:v>
                </c:pt>
                <c:pt idx="20">
                  <c:v>139783.69638784049</c:v>
                </c:pt>
                <c:pt idx="21">
                  <c:v>263182.66063281684</c:v>
                </c:pt>
                <c:pt idx="22">
                  <c:v>185042.6149462749</c:v>
                </c:pt>
                <c:pt idx="23">
                  <c:v>141127.54747588915</c:v>
                </c:pt>
                <c:pt idx="24">
                  <c:v>130968.00860875228</c:v>
                </c:pt>
                <c:pt idx="25">
                  <c:v>130474.93552466857</c:v>
                </c:pt>
                <c:pt idx="26">
                  <c:v>139040.1407020617</c:v>
                </c:pt>
                <c:pt idx="27">
                  <c:v>244286.1678013003</c:v>
                </c:pt>
                <c:pt idx="28">
                  <c:v>335985.97188290843</c:v>
                </c:pt>
                <c:pt idx="29">
                  <c:v>268323.93085608375</c:v>
                </c:pt>
                <c:pt idx="30">
                  <c:v>163537.05363797318</c:v>
                </c:pt>
                <c:pt idx="31">
                  <c:v>153870.57604306555</c:v>
                </c:pt>
                <c:pt idx="32">
                  <c:v>179695.19162346495</c:v>
                </c:pt>
                <c:pt idx="33">
                  <c:v>306239.93827802222</c:v>
                </c:pt>
                <c:pt idx="34">
                  <c:v>224443.00477459619</c:v>
                </c:pt>
                <c:pt idx="35">
                  <c:v>178220.76047097804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6-4A93-85F0-F54C5DFFA8C9}"/>
            </c:ext>
          </c:extLst>
        </c:ser>
        <c:ser>
          <c:idx val="3"/>
          <c:order val="3"/>
          <c:tx>
            <c:strRef>
              <c:f>'Monthly Chart'!$D$86</c:f>
              <c:strCache>
                <c:ptCount val="1"/>
                <c:pt idx="0">
                  <c:v> Cash Bal-Negative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Chart'!$E$86:$AN$86</c:f>
              <c:numCache>
                <c:formatCode>_(* #,##0_);_(* \(#,##0\);_(*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6-4A93-85F0-F54C5DFF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84688"/>
        <c:axId val="419179200"/>
      </c:areaChart>
      <c:lineChart>
        <c:grouping val="standard"/>
        <c:varyColors val="0"/>
        <c:ser>
          <c:idx val="0"/>
          <c:order val="0"/>
          <c:tx>
            <c:strRef>
              <c:f>'Monthly Chart'!$D$66</c:f>
              <c:strCache>
                <c:ptCount val="1"/>
                <c:pt idx="0">
                  <c:v>Inflows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Chart'!$E$66:$AN$66</c:f>
              <c:numCache>
                <c:formatCode>_(* #,##0_);_(* \(#,##0\);_(* "-"??_);_(@_)</c:formatCode>
                <c:ptCount val="36"/>
                <c:pt idx="0">
                  <c:v>46172.302999999993</c:v>
                </c:pt>
                <c:pt idx="1">
                  <c:v>43958.087999999996</c:v>
                </c:pt>
                <c:pt idx="2">
                  <c:v>28151.247000000003</c:v>
                </c:pt>
                <c:pt idx="3">
                  <c:v>136993.61700000003</c:v>
                </c:pt>
                <c:pt idx="4">
                  <c:v>183176.21800000002</c:v>
                </c:pt>
                <c:pt idx="5">
                  <c:v>88699.588000000018</c:v>
                </c:pt>
                <c:pt idx="6">
                  <c:v>35041.089</c:v>
                </c:pt>
                <c:pt idx="7">
                  <c:v>33514.455000000002</c:v>
                </c:pt>
                <c:pt idx="8">
                  <c:v>71247.05799999999</c:v>
                </c:pt>
                <c:pt idx="9">
                  <c:v>218305.36200000002</c:v>
                </c:pt>
                <c:pt idx="10">
                  <c:v>76258.753000000012</c:v>
                </c:pt>
                <c:pt idx="11">
                  <c:v>29948.078999999998</c:v>
                </c:pt>
                <c:pt idx="12">
                  <c:v>29985.359398265711</c:v>
                </c:pt>
                <c:pt idx="13">
                  <c:v>42945.382275923308</c:v>
                </c:pt>
                <c:pt idx="14">
                  <c:v>40183.520940201604</c:v>
                </c:pt>
                <c:pt idx="15">
                  <c:v>137277.75957263735</c:v>
                </c:pt>
                <c:pt idx="16">
                  <c:v>177595.61009977982</c:v>
                </c:pt>
                <c:pt idx="17">
                  <c:v>80689.545049128705</c:v>
                </c:pt>
                <c:pt idx="18">
                  <c:v>41445.164766825575</c:v>
                </c:pt>
                <c:pt idx="19">
                  <c:v>32343.842128982302</c:v>
                </c:pt>
                <c:pt idx="20">
                  <c:v>63207.265981690092</c:v>
                </c:pt>
                <c:pt idx="21">
                  <c:v>210786.61995742455</c:v>
                </c:pt>
                <c:pt idx="22">
                  <c:v>86115.779723207583</c:v>
                </c:pt>
                <c:pt idx="23">
                  <c:v>40088.219245933346</c:v>
                </c:pt>
                <c:pt idx="24">
                  <c:v>30221.362966266821</c:v>
                </c:pt>
                <c:pt idx="25">
                  <c:v>43138.14336538627</c:v>
                </c:pt>
                <c:pt idx="26">
                  <c:v>40593.331782589827</c:v>
                </c:pt>
                <c:pt idx="27">
                  <c:v>141029.86084500875</c:v>
                </c:pt>
                <c:pt idx="28">
                  <c:v>182372.73246788539</c:v>
                </c:pt>
                <c:pt idx="29">
                  <c:v>81047.294399541133</c:v>
                </c:pt>
                <c:pt idx="30">
                  <c:v>41890.22137339136</c:v>
                </c:pt>
                <c:pt idx="31">
                  <c:v>32663.681351204679</c:v>
                </c:pt>
                <c:pt idx="32">
                  <c:v>64723.842640960502</c:v>
                </c:pt>
                <c:pt idx="33">
                  <c:v>216721.46519231889</c:v>
                </c:pt>
                <c:pt idx="34">
                  <c:v>86472.839940880847</c:v>
                </c:pt>
                <c:pt idx="35">
                  <c:v>40406.275332765566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6-4A93-85F0-F54C5DFFA8C9}"/>
            </c:ext>
          </c:extLst>
        </c:ser>
        <c:ser>
          <c:idx val="1"/>
          <c:order val="1"/>
          <c:tx>
            <c:strRef>
              <c:f>'Monthly Chart'!$D$84</c:f>
              <c:strCache>
                <c:ptCount val="1"/>
                <c:pt idx="0">
                  <c:v>Outflows</c:v>
                </c:pt>
              </c:strCache>
            </c:strRef>
          </c:tx>
          <c:spPr>
            <a:ln w="349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Chart'!$E$84:$AN$84</c:f>
              <c:numCache>
                <c:formatCode>_(* #,##0_);_(* \(#,##0\);_(* "-"??_);_(@_)</c:formatCode>
                <c:ptCount val="36"/>
                <c:pt idx="0">
                  <c:v>37230.442999999999</c:v>
                </c:pt>
                <c:pt idx="1">
                  <c:v>68982.453999999998</c:v>
                </c:pt>
                <c:pt idx="2">
                  <c:v>49468.387999999999</c:v>
                </c:pt>
                <c:pt idx="3">
                  <c:v>32020.799999999999</c:v>
                </c:pt>
                <c:pt idx="4">
                  <c:v>83970.700000000012</c:v>
                </c:pt>
                <c:pt idx="5">
                  <c:v>135918.40000000002</c:v>
                </c:pt>
                <c:pt idx="6">
                  <c:v>144180</c:v>
                </c:pt>
                <c:pt idx="7">
                  <c:v>39553.199999999997</c:v>
                </c:pt>
                <c:pt idx="8">
                  <c:v>38701.799999999996</c:v>
                </c:pt>
                <c:pt idx="9">
                  <c:v>84867.700000000012</c:v>
                </c:pt>
                <c:pt idx="10">
                  <c:v>110566.3</c:v>
                </c:pt>
                <c:pt idx="11">
                  <c:v>130970.70000000001</c:v>
                </c:pt>
                <c:pt idx="12">
                  <c:v>39024.236130544741</c:v>
                </c:pt>
                <c:pt idx="13">
                  <c:v>42573.219370467777</c:v>
                </c:pt>
                <c:pt idx="14">
                  <c:v>30904.156770250549</c:v>
                </c:pt>
                <c:pt idx="15">
                  <c:v>34614.452159123888</c:v>
                </c:pt>
                <c:pt idx="16">
                  <c:v>87832.714622932283</c:v>
                </c:pt>
                <c:pt idx="17">
                  <c:v>145340.64884836352</c:v>
                </c:pt>
                <c:pt idx="18">
                  <c:v>142290.13505152156</c:v>
                </c:pt>
                <c:pt idx="19">
                  <c:v>41007.736868756321</c:v>
                </c:pt>
                <c:pt idx="20">
                  <c:v>37649.426003633467</c:v>
                </c:pt>
                <c:pt idx="21">
                  <c:v>87387.655712448206</c:v>
                </c:pt>
                <c:pt idx="22">
                  <c:v>164255.82540974952</c:v>
                </c:pt>
                <c:pt idx="23">
                  <c:v>84003.286716319097</c:v>
                </c:pt>
                <c:pt idx="24">
                  <c:v>40380.901833403681</c:v>
                </c:pt>
                <c:pt idx="25">
                  <c:v>43631.216449469961</c:v>
                </c:pt>
                <c:pt idx="26">
                  <c:v>32028.126605196692</c:v>
                </c:pt>
                <c:pt idx="27">
                  <c:v>35783.833745770142</c:v>
                </c:pt>
                <c:pt idx="28">
                  <c:v>90672.928386277214</c:v>
                </c:pt>
                <c:pt idx="29">
                  <c:v>148709.33542636581</c:v>
                </c:pt>
                <c:pt idx="30">
                  <c:v>146677.09859150191</c:v>
                </c:pt>
                <c:pt idx="31">
                  <c:v>42330.158946112293</c:v>
                </c:pt>
                <c:pt idx="32">
                  <c:v>38899.227060561105</c:v>
                </c:pt>
                <c:pt idx="33">
                  <c:v>90176.718537761597</c:v>
                </c:pt>
                <c:pt idx="34">
                  <c:v>168269.77344430686</c:v>
                </c:pt>
                <c:pt idx="35">
                  <c:v>86628.519636383673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A6-4A93-85F0-F54C5DFF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84688"/>
        <c:axId val="419179200"/>
      </c:lineChart>
      <c:catAx>
        <c:axId val="41918468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419179200"/>
        <c:crosses val="autoZero"/>
        <c:auto val="1"/>
        <c:lblAlgn val="ctr"/>
        <c:lblOffset val="100"/>
        <c:noMultiLvlLbl val="0"/>
      </c:catAx>
      <c:valAx>
        <c:axId val="41917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$ THOUSANDS</a:t>
                </a:r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4191846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en-US"/>
          </a:p>
        </c:txPr>
      </c:dTable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 sz="1200" b="1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47625</xdr:rowOff>
    </xdr:from>
    <xdr:to>
      <xdr:col>39</xdr:col>
      <xdr:colOff>542925</xdr:colOff>
      <xdr:row>38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Chris/Desktop/MuniCast/Pittsburgh%20PA/MuniCast-Pittsburgh%20PA-WIP053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-Instructions"/>
      <sheetName val="2-Chart Gallery"/>
      <sheetName val="3-Summary"/>
      <sheetName val="4a-Monthly Charts"/>
      <sheetName val="4c-AcctType Summary"/>
      <sheetName val="4d-DeptGroup Summary"/>
      <sheetName val="5-Sensitivity Analysis"/>
      <sheetName val="6-Scenario Options"/>
      <sheetName val="7-Forecast Assumptions"/>
      <sheetName val="8-Statistical Analysis"/>
      <sheetName val="9-Trend Analysis-Acct Type"/>
      <sheetName val="10-Trend Analysis-Dept"/>
      <sheetName val="11-Revs-Exps-Transfers"/>
      <sheetName val="12-Fund Balances"/>
      <sheetName val="13-Capital Improvements"/>
      <sheetName val="14-Debt Service"/>
      <sheetName val="15-FTE Personnel"/>
      <sheetName val="16-Account Master"/>
    </sheetNames>
    <sheetDataSet>
      <sheetData sheetId="0"/>
      <sheetData sheetId="1" refreshError="1"/>
      <sheetData sheetId="2">
        <row r="99">
          <cell r="D99">
            <v>92.112166999999999</v>
          </cell>
        </row>
        <row r="100">
          <cell r="D100">
            <v>0.20631732255264115</v>
          </cell>
        </row>
        <row r="113">
          <cell r="D113">
            <v>462.56351464000016</v>
          </cell>
        </row>
        <row r="114">
          <cell r="D114">
            <v>446.45871640999945</v>
          </cell>
        </row>
        <row r="124">
          <cell r="D124">
            <v>132.37083142999998</v>
          </cell>
        </row>
        <row r="125">
          <cell r="D125" t="e">
            <v>#DIV/0!</v>
          </cell>
        </row>
        <row r="135">
          <cell r="D135">
            <v>70.753709010000009</v>
          </cell>
        </row>
        <row r="136">
          <cell r="D136" t="e">
            <v>#DIV/0!</v>
          </cell>
        </row>
        <row r="146">
          <cell r="D146">
            <v>52.152917710000004</v>
          </cell>
        </row>
        <row r="147">
          <cell r="D147" t="e">
            <v>#DIV/0!</v>
          </cell>
        </row>
        <row r="157">
          <cell r="D157">
            <v>47.843680949999992</v>
          </cell>
        </row>
        <row r="158">
          <cell r="D158" t="e">
            <v>#DIV/0!</v>
          </cell>
        </row>
        <row r="168">
          <cell r="D168">
            <v>180.48025052</v>
          </cell>
        </row>
        <row r="169">
          <cell r="D169">
            <v>0.40424846438490936</v>
          </cell>
        </row>
        <row r="179">
          <cell r="D179">
            <v>139.07869349999993</v>
          </cell>
        </row>
        <row r="180">
          <cell r="D180">
            <v>0.31151523844878604</v>
          </cell>
        </row>
      </sheetData>
      <sheetData sheetId="3" refreshError="1"/>
      <sheetData sheetId="4">
        <row r="766">
          <cell r="B766" t="str">
            <v>JANUARY</v>
          </cell>
        </row>
      </sheetData>
      <sheetData sheetId="5" refreshError="1"/>
      <sheetData sheetId="6" refreshError="1"/>
      <sheetData sheetId="7">
        <row r="83">
          <cell r="E83">
            <v>462563.51464000018</v>
          </cell>
        </row>
        <row r="84">
          <cell r="E84">
            <v>462563.51464000018</v>
          </cell>
        </row>
        <row r="85">
          <cell r="E85">
            <v>446458.71640999941</v>
          </cell>
        </row>
        <row r="86">
          <cell r="E86">
            <v>446458.71640999941</v>
          </cell>
        </row>
        <row r="89">
          <cell r="E89">
            <v>446458.71640999941</v>
          </cell>
        </row>
        <row r="90">
          <cell r="E90">
            <v>16104.798230000772</v>
          </cell>
        </row>
        <row r="104">
          <cell r="E104">
            <v>92112.167000000001</v>
          </cell>
        </row>
        <row r="105">
          <cell r="E105">
            <v>0</v>
          </cell>
        </row>
        <row r="106">
          <cell r="E106">
            <v>92112.167000000001</v>
          </cell>
        </row>
      </sheetData>
      <sheetData sheetId="8" refreshError="1"/>
      <sheetData sheetId="9">
        <row r="59">
          <cell r="B59" t="str">
            <v>ACCTTYPE</v>
          </cell>
        </row>
      </sheetData>
      <sheetData sheetId="10">
        <row r="7">
          <cell r="I7" t="str">
            <v>INDICATOR</v>
          </cell>
        </row>
      </sheetData>
      <sheetData sheetId="11">
        <row r="61">
          <cell r="D61">
            <v>47.843680949999992</v>
          </cell>
        </row>
        <row r="64">
          <cell r="D64">
            <v>47.843680949999992</v>
          </cell>
        </row>
        <row r="65">
          <cell r="D65">
            <v>47.843680949999992</v>
          </cell>
        </row>
        <row r="68">
          <cell r="D68">
            <v>0</v>
          </cell>
        </row>
        <row r="71">
          <cell r="D71">
            <v>156.25538784868169</v>
          </cell>
        </row>
        <row r="72">
          <cell r="D72">
            <v>156.25538784868169</v>
          </cell>
        </row>
      </sheetData>
      <sheetData sheetId="12">
        <row r="61">
          <cell r="D61">
            <v>0</v>
          </cell>
        </row>
        <row r="62">
          <cell r="D62">
            <v>4132.5986300000013</v>
          </cell>
        </row>
        <row r="65">
          <cell r="D65">
            <v>4132.5986300000013</v>
          </cell>
        </row>
        <row r="66">
          <cell r="D66">
            <v>4132.5986300000013</v>
          </cell>
        </row>
        <row r="69">
          <cell r="D69">
            <v>0</v>
          </cell>
        </row>
        <row r="72">
          <cell r="D72">
            <v>4132.5986300000013</v>
          </cell>
        </row>
        <row r="73">
          <cell r="D73">
            <v>1</v>
          </cell>
        </row>
      </sheetData>
      <sheetData sheetId="13">
        <row r="2">
          <cell r="H2" t="str">
            <v>MANUAL (TABLE A)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D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S94"/>
  <sheetViews>
    <sheetView tabSelected="1" zoomScale="80" zoomScaleNormal="80" workbookViewId="0">
      <pane ySplit="3" topLeftCell="A4" activePane="bottomLeft" state="frozen"/>
      <selection pane="bottomLeft" activeCell="L1" sqref="L1"/>
    </sheetView>
  </sheetViews>
  <sheetFormatPr defaultColWidth="8.6640625" defaultRowHeight="14.4" x14ac:dyDescent="0.3"/>
  <cols>
    <col min="1" max="1" width="8.6640625" style="3"/>
    <col min="2" max="2" width="10.6640625" style="3" customWidth="1"/>
    <col min="3" max="3" width="11.109375" style="3" bestFit="1" customWidth="1"/>
    <col min="4" max="4" width="8.6640625" style="3"/>
    <col min="5" max="5" width="11.109375" style="3" bestFit="1" customWidth="1"/>
    <col min="6" max="7" width="9.109375" style="3" bestFit="1" customWidth="1"/>
    <col min="8" max="8" width="9.88671875" style="3" bestFit="1" customWidth="1"/>
    <col min="9" max="9" width="10.33203125" style="3" bestFit="1" customWidth="1"/>
    <col min="10" max="10" width="9.44140625" style="3" bestFit="1" customWidth="1"/>
    <col min="11" max="11" width="10.33203125" style="3" bestFit="1" customWidth="1"/>
    <col min="12" max="13" width="9.33203125" style="3" bestFit="1" customWidth="1"/>
    <col min="14" max="14" width="9.44140625" style="3" bestFit="1" customWidth="1"/>
    <col min="15" max="15" width="9.33203125" style="3" bestFit="1" customWidth="1"/>
    <col min="16" max="16" width="10.33203125" style="3" bestFit="1" customWidth="1"/>
    <col min="17" max="22" width="9.33203125" style="3" bestFit="1" customWidth="1"/>
    <col min="23" max="23" width="10.33203125" style="3" bestFit="1" customWidth="1"/>
    <col min="24" max="27" width="9.33203125" style="3" bestFit="1" customWidth="1"/>
    <col min="28" max="28" width="10.33203125" style="3" bestFit="1" customWidth="1"/>
    <col min="29" max="34" width="9.33203125" style="3" customWidth="1"/>
    <col min="35" max="35" width="10.33203125" style="3" bestFit="1" customWidth="1"/>
    <col min="36" max="39" width="9.33203125" style="3" customWidth="1"/>
    <col min="40" max="40" width="10.33203125" style="3" bestFit="1" customWidth="1"/>
    <col min="41" max="41" width="8.6640625" style="3"/>
    <col min="42" max="42" width="17" style="3" customWidth="1"/>
    <col min="43" max="43" width="17.33203125" style="3" bestFit="1" customWidth="1"/>
    <col min="44" max="44" width="14" style="3" customWidth="1"/>
    <col min="45" max="45" width="11.44140625" style="3" bestFit="1" customWidth="1"/>
    <col min="46" max="16384" width="8.6640625" style="3"/>
  </cols>
  <sheetData>
    <row r="1" spans="1:40" ht="18.600000000000001" thickBot="1" x14ac:dyDescent="0.4">
      <c r="A1" s="65" t="s">
        <v>74</v>
      </c>
      <c r="B1" s="66"/>
      <c r="C1" s="66"/>
      <c r="D1" s="66"/>
      <c r="E1" s="66"/>
      <c r="F1" s="67"/>
      <c r="G1" s="18" t="s">
        <v>76</v>
      </c>
      <c r="H1" s="18"/>
      <c r="I1" s="19"/>
      <c r="J1" s="45"/>
      <c r="K1" s="4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6.2" thickBot="1" x14ac:dyDescent="0.35">
      <c r="A2" s="68" t="s">
        <v>73</v>
      </c>
      <c r="B2" s="66"/>
      <c r="C2" s="66"/>
      <c r="D2" s="66"/>
      <c r="E2" s="66"/>
      <c r="F2" s="67"/>
      <c r="G2" s="46" t="s">
        <v>77</v>
      </c>
      <c r="H2" s="47"/>
      <c r="I2" s="19"/>
      <c r="J2" s="19"/>
      <c r="K2" s="4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31" spans="5:16" x14ac:dyDescent="0.3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7" spans="1:43" x14ac:dyDescent="0.3">
      <c r="AQ37" s="4"/>
    </row>
    <row r="40" spans="1:43" x14ac:dyDescent="0.3">
      <c r="B40" s="31"/>
      <c r="C40" s="31"/>
      <c r="D40" s="31"/>
      <c r="E40" s="32" t="str">
        <f>E48</f>
        <v>JAN-2020</v>
      </c>
      <c r="F40" s="32" t="str">
        <f t="shared" ref="F40:AN40" si="0">F48</f>
        <v>FEB-2020</v>
      </c>
      <c r="G40" s="32" t="str">
        <f t="shared" si="0"/>
        <v>MAR-2020</v>
      </c>
      <c r="H40" s="32" t="str">
        <f t="shared" si="0"/>
        <v>APR-2020</v>
      </c>
      <c r="I40" s="32" t="str">
        <f t="shared" si="0"/>
        <v>MAY-2020</v>
      </c>
      <c r="J40" s="32" t="str">
        <f t="shared" si="0"/>
        <v>JUN-2020</v>
      </c>
      <c r="K40" s="32" t="str">
        <f t="shared" si="0"/>
        <v>JUL-2020</v>
      </c>
      <c r="L40" s="32" t="str">
        <f t="shared" si="0"/>
        <v>AUG-2020</v>
      </c>
      <c r="M40" s="32" t="str">
        <f t="shared" si="0"/>
        <v>SEP-2020</v>
      </c>
      <c r="N40" s="32" t="str">
        <f t="shared" si="0"/>
        <v>OCT-2020</v>
      </c>
      <c r="O40" s="32" t="str">
        <f t="shared" si="0"/>
        <v>NOV-2020</v>
      </c>
      <c r="P40" s="33" t="str">
        <f t="shared" si="0"/>
        <v>DEC-2020</v>
      </c>
      <c r="Q40" s="32" t="str">
        <f t="shared" si="0"/>
        <v>JAN-2021</v>
      </c>
      <c r="R40" s="32" t="str">
        <f t="shared" si="0"/>
        <v>FEB-2021</v>
      </c>
      <c r="S40" s="32" t="str">
        <f t="shared" si="0"/>
        <v>MAR-2021</v>
      </c>
      <c r="T40" s="32" t="str">
        <f t="shared" si="0"/>
        <v>APR-2021</v>
      </c>
      <c r="U40" s="32" t="str">
        <f t="shared" si="0"/>
        <v>MAY-2021</v>
      </c>
      <c r="V40" s="32" t="str">
        <f t="shared" si="0"/>
        <v>JUN-2021</v>
      </c>
      <c r="W40" s="32" t="str">
        <f t="shared" si="0"/>
        <v>JUL-2021</v>
      </c>
      <c r="X40" s="32" t="str">
        <f t="shared" si="0"/>
        <v>AUG-2021</v>
      </c>
      <c r="Y40" s="32" t="str">
        <f t="shared" si="0"/>
        <v>SEP-2021</v>
      </c>
      <c r="Z40" s="32" t="str">
        <f t="shared" si="0"/>
        <v>OCT-2021</v>
      </c>
      <c r="AA40" s="32" t="str">
        <f t="shared" si="0"/>
        <v>NOV-2021</v>
      </c>
      <c r="AB40" s="33" t="str">
        <f t="shared" si="0"/>
        <v>DEC-2021</v>
      </c>
      <c r="AC40" s="32" t="str">
        <f t="shared" si="0"/>
        <v>JAN-2022</v>
      </c>
      <c r="AD40" s="32" t="str">
        <f t="shared" si="0"/>
        <v>FEB-2022</v>
      </c>
      <c r="AE40" s="32" t="str">
        <f t="shared" si="0"/>
        <v>MAR-2022</v>
      </c>
      <c r="AF40" s="32" t="str">
        <f t="shared" si="0"/>
        <v>APR-2022</v>
      </c>
      <c r="AG40" s="32" t="str">
        <f t="shared" si="0"/>
        <v>MAY-2022</v>
      </c>
      <c r="AH40" s="32" t="str">
        <f t="shared" si="0"/>
        <v>JUN-2022</v>
      </c>
      <c r="AI40" s="32" t="str">
        <f t="shared" si="0"/>
        <v>JUL-2022</v>
      </c>
      <c r="AJ40" s="32" t="str">
        <f t="shared" si="0"/>
        <v>AUG-2022</v>
      </c>
      <c r="AK40" s="32" t="str">
        <f t="shared" si="0"/>
        <v>SEP-2022</v>
      </c>
      <c r="AL40" s="32" t="str">
        <f t="shared" si="0"/>
        <v>OCT-2022</v>
      </c>
      <c r="AM40" s="32" t="str">
        <f t="shared" si="0"/>
        <v>NOV-2022</v>
      </c>
      <c r="AN40" s="32" t="str">
        <f t="shared" si="0"/>
        <v>DEC-2022</v>
      </c>
    </row>
    <row r="41" spans="1:43" x14ac:dyDescent="0.3">
      <c r="D41" s="28" t="s">
        <v>28</v>
      </c>
      <c r="E41" s="4">
        <f>E66-E84</f>
        <v>8941.8599999999933</v>
      </c>
      <c r="F41" s="4">
        <f t="shared" ref="F41:AN41" si="1">F66-F84</f>
        <v>-25024.366000000002</v>
      </c>
      <c r="G41" s="4">
        <f t="shared" si="1"/>
        <v>-21317.140999999996</v>
      </c>
      <c r="H41" s="4">
        <f t="shared" si="1"/>
        <v>104972.81700000002</v>
      </c>
      <c r="I41" s="4">
        <f t="shared" si="1"/>
        <v>99205.518000000011</v>
      </c>
      <c r="J41" s="4">
        <f t="shared" si="1"/>
        <v>-47218.812000000005</v>
      </c>
      <c r="K41" s="4">
        <f t="shared" si="1"/>
        <v>-109138.91099999999</v>
      </c>
      <c r="L41" s="4">
        <f t="shared" si="1"/>
        <v>-6038.7449999999953</v>
      </c>
      <c r="M41" s="4">
        <f t="shared" si="1"/>
        <v>32545.257999999994</v>
      </c>
      <c r="N41" s="4">
        <f t="shared" si="1"/>
        <v>133437.66200000001</v>
      </c>
      <c r="O41" s="4">
        <f t="shared" si="1"/>
        <v>-34307.546999999991</v>
      </c>
      <c r="P41" s="29">
        <f t="shared" si="1"/>
        <v>-101022.62100000001</v>
      </c>
      <c r="Q41" s="4">
        <f t="shared" si="1"/>
        <v>-9038.87673227903</v>
      </c>
      <c r="R41" s="4">
        <f t="shared" si="1"/>
        <v>372.16290545553056</v>
      </c>
      <c r="S41" s="4">
        <f t="shared" si="1"/>
        <v>9279.3641699510554</v>
      </c>
      <c r="T41" s="4">
        <f t="shared" si="1"/>
        <v>102663.30741351347</v>
      </c>
      <c r="U41" s="4">
        <f t="shared" si="1"/>
        <v>89762.895476847538</v>
      </c>
      <c r="V41" s="4">
        <f t="shared" si="1"/>
        <v>-64651.103799234814</v>
      </c>
      <c r="W41" s="4">
        <f t="shared" si="1"/>
        <v>-100844.97028469598</v>
      </c>
      <c r="X41" s="4">
        <f t="shared" si="1"/>
        <v>-8663.8947397740194</v>
      </c>
      <c r="Y41" s="4">
        <f t="shared" si="1"/>
        <v>25557.839978056625</v>
      </c>
      <c r="Z41" s="4">
        <f t="shared" si="1"/>
        <v>123398.96424497635</v>
      </c>
      <c r="AA41" s="4">
        <f t="shared" si="1"/>
        <v>-78140.04568654194</v>
      </c>
      <c r="AB41" s="29">
        <f t="shared" si="1"/>
        <v>-43915.067470385751</v>
      </c>
      <c r="AC41" s="4">
        <f t="shared" si="1"/>
        <v>-10159.53886713686</v>
      </c>
      <c r="AD41" s="4">
        <f t="shared" si="1"/>
        <v>-493.07308408369136</v>
      </c>
      <c r="AE41" s="4">
        <f t="shared" si="1"/>
        <v>8565.2051773931344</v>
      </c>
      <c r="AF41" s="4">
        <f t="shared" si="1"/>
        <v>105246.02709923861</v>
      </c>
      <c r="AG41" s="4">
        <f t="shared" si="1"/>
        <v>91699.804081608178</v>
      </c>
      <c r="AH41" s="4">
        <f t="shared" si="1"/>
        <v>-67662.041026824678</v>
      </c>
      <c r="AI41" s="4">
        <f t="shared" si="1"/>
        <v>-104786.87721811055</v>
      </c>
      <c r="AJ41" s="4">
        <f t="shared" si="1"/>
        <v>-9666.4775949076138</v>
      </c>
      <c r="AK41" s="4">
        <f t="shared" si="1"/>
        <v>25824.615580399397</v>
      </c>
      <c r="AL41" s="4">
        <f t="shared" si="1"/>
        <v>126544.7466545573</v>
      </c>
      <c r="AM41" s="4">
        <f t="shared" si="1"/>
        <v>-81796.933503426015</v>
      </c>
      <c r="AN41" s="4">
        <f t="shared" si="1"/>
        <v>-46222.244303618107</v>
      </c>
    </row>
    <row r="42" spans="1:43" x14ac:dyDescent="0.3">
      <c r="D42" s="28" t="s">
        <v>27</v>
      </c>
      <c r="E42" s="4">
        <f>E41</f>
        <v>8941.8599999999933</v>
      </c>
      <c r="F42" s="4">
        <f>E42+F41</f>
        <v>-16082.506000000008</v>
      </c>
      <c r="G42" s="4">
        <f t="shared" ref="G42:P42" si="2">F42+G41</f>
        <v>-37399.647000000004</v>
      </c>
      <c r="H42" s="4">
        <f t="shared" si="2"/>
        <v>67573.170000000013</v>
      </c>
      <c r="I42" s="4">
        <f t="shared" si="2"/>
        <v>166778.68800000002</v>
      </c>
      <c r="J42" s="4">
        <f t="shared" si="2"/>
        <v>119559.87600000002</v>
      </c>
      <c r="K42" s="4">
        <f t="shared" si="2"/>
        <v>10420.965000000026</v>
      </c>
      <c r="L42" s="4">
        <f t="shared" si="2"/>
        <v>4382.2200000000303</v>
      </c>
      <c r="M42" s="4">
        <f t="shared" si="2"/>
        <v>36927.478000000025</v>
      </c>
      <c r="N42" s="4">
        <f t="shared" si="2"/>
        <v>170365.14000000004</v>
      </c>
      <c r="O42" s="4">
        <f t="shared" si="2"/>
        <v>136057.59300000005</v>
      </c>
      <c r="P42" s="29">
        <f t="shared" si="2"/>
        <v>35034.972000000038</v>
      </c>
      <c r="Q42" s="4">
        <f>Q41</f>
        <v>-9038.87673227903</v>
      </c>
      <c r="R42" s="4">
        <f>Q42+R41</f>
        <v>-8666.7138268234994</v>
      </c>
      <c r="S42" s="4">
        <f t="shared" ref="S42:AB42" si="3">R42+S41</f>
        <v>612.65034312755597</v>
      </c>
      <c r="T42" s="4">
        <f t="shared" si="3"/>
        <v>103275.95775664103</v>
      </c>
      <c r="U42" s="4">
        <f t="shared" si="3"/>
        <v>193038.85323348857</v>
      </c>
      <c r="V42" s="4">
        <f t="shared" si="3"/>
        <v>128387.74943425375</v>
      </c>
      <c r="W42" s="4">
        <f t="shared" si="3"/>
        <v>27542.779149557769</v>
      </c>
      <c r="X42" s="4">
        <f t="shared" si="3"/>
        <v>18878.88440978375</v>
      </c>
      <c r="Y42" s="4">
        <f t="shared" si="3"/>
        <v>44436.724387840375</v>
      </c>
      <c r="Z42" s="4">
        <f t="shared" si="3"/>
        <v>167835.68863281672</v>
      </c>
      <c r="AA42" s="4">
        <f t="shared" si="3"/>
        <v>89695.642946274776</v>
      </c>
      <c r="AB42" s="29">
        <f t="shared" si="3"/>
        <v>45780.575475889025</v>
      </c>
      <c r="AC42" s="4">
        <f>AC41</f>
        <v>-10159.53886713686</v>
      </c>
      <c r="AD42" s="4">
        <f>AC42+AD41</f>
        <v>-10652.611951220551</v>
      </c>
      <c r="AE42" s="4">
        <f t="shared" ref="AE42:AN42" si="4">AD42+AE41</f>
        <v>-2087.4067738274171</v>
      </c>
      <c r="AF42" s="4">
        <f t="shared" si="4"/>
        <v>103158.62032541119</v>
      </c>
      <c r="AG42" s="4">
        <f t="shared" si="4"/>
        <v>194858.42440701937</v>
      </c>
      <c r="AH42" s="4">
        <f t="shared" si="4"/>
        <v>127196.38338019469</v>
      </c>
      <c r="AI42" s="4">
        <f t="shared" si="4"/>
        <v>22409.506162084144</v>
      </c>
      <c r="AJ42" s="4">
        <f t="shared" si="4"/>
        <v>12743.02856717653</v>
      </c>
      <c r="AK42" s="4">
        <f t="shared" si="4"/>
        <v>38567.644147575927</v>
      </c>
      <c r="AL42" s="4">
        <f t="shared" si="4"/>
        <v>165112.39080213322</v>
      </c>
      <c r="AM42" s="4">
        <f t="shared" si="4"/>
        <v>83315.457298707202</v>
      </c>
      <c r="AN42" s="4">
        <f t="shared" si="4"/>
        <v>37093.212995089096</v>
      </c>
    </row>
    <row r="43" spans="1:43" x14ac:dyDescent="0.3">
      <c r="D43" s="28" t="s">
        <v>29</v>
      </c>
      <c r="E43" s="4">
        <f>E41</f>
        <v>8941.8599999999933</v>
      </c>
      <c r="F43" s="4">
        <f>E43+F41</f>
        <v>-16082.506000000008</v>
      </c>
      <c r="G43" s="4">
        <f t="shared" ref="G43:AN43" si="5">F43+G41</f>
        <v>-37399.647000000004</v>
      </c>
      <c r="H43" s="4">
        <f t="shared" si="5"/>
        <v>67573.170000000013</v>
      </c>
      <c r="I43" s="4">
        <f t="shared" si="5"/>
        <v>166778.68800000002</v>
      </c>
      <c r="J43" s="4">
        <f t="shared" si="5"/>
        <v>119559.87600000002</v>
      </c>
      <c r="K43" s="4">
        <f t="shared" si="5"/>
        <v>10420.965000000026</v>
      </c>
      <c r="L43" s="4">
        <f t="shared" si="5"/>
        <v>4382.2200000000303</v>
      </c>
      <c r="M43" s="4">
        <f t="shared" si="5"/>
        <v>36927.478000000025</v>
      </c>
      <c r="N43" s="4">
        <f t="shared" si="5"/>
        <v>170365.14000000004</v>
      </c>
      <c r="O43" s="4">
        <f t="shared" si="5"/>
        <v>136057.59300000005</v>
      </c>
      <c r="P43" s="29">
        <f t="shared" si="5"/>
        <v>35034.972000000038</v>
      </c>
      <c r="Q43" s="4">
        <f t="shared" si="5"/>
        <v>25996.095267721008</v>
      </c>
      <c r="R43" s="4">
        <f t="shared" si="5"/>
        <v>26368.258173176539</v>
      </c>
      <c r="S43" s="4">
        <f t="shared" si="5"/>
        <v>35647.622343127594</v>
      </c>
      <c r="T43" s="4">
        <f t="shared" si="5"/>
        <v>138310.92975664107</v>
      </c>
      <c r="U43" s="4">
        <f t="shared" si="5"/>
        <v>228073.82523348861</v>
      </c>
      <c r="V43" s="4">
        <f t="shared" si="5"/>
        <v>163422.72143425379</v>
      </c>
      <c r="W43" s="4">
        <f t="shared" si="5"/>
        <v>62577.751149557807</v>
      </c>
      <c r="X43" s="4">
        <f t="shared" si="5"/>
        <v>53913.856409783788</v>
      </c>
      <c r="Y43" s="4">
        <f t="shared" si="5"/>
        <v>79471.696387840406</v>
      </c>
      <c r="Z43" s="4">
        <f t="shared" si="5"/>
        <v>202870.66063281675</v>
      </c>
      <c r="AA43" s="4">
        <f t="shared" si="5"/>
        <v>124730.61494627481</v>
      </c>
      <c r="AB43" s="29">
        <f t="shared" si="5"/>
        <v>80815.547475889063</v>
      </c>
      <c r="AC43" s="4">
        <f t="shared" si="5"/>
        <v>70656.008608752207</v>
      </c>
      <c r="AD43" s="4">
        <f t="shared" si="5"/>
        <v>70162.935524668515</v>
      </c>
      <c r="AE43" s="4">
        <f t="shared" si="5"/>
        <v>78728.140702061646</v>
      </c>
      <c r="AF43" s="4">
        <f t="shared" si="5"/>
        <v>183974.16780130024</v>
      </c>
      <c r="AG43" s="4">
        <f t="shared" si="5"/>
        <v>275673.97188290843</v>
      </c>
      <c r="AH43" s="4">
        <f t="shared" si="5"/>
        <v>208011.93085608375</v>
      </c>
      <c r="AI43" s="4">
        <f t="shared" si="5"/>
        <v>103225.05363797321</v>
      </c>
      <c r="AJ43" s="4">
        <f t="shared" si="5"/>
        <v>93558.576043065594</v>
      </c>
      <c r="AK43" s="4">
        <f t="shared" si="5"/>
        <v>119383.19162346498</v>
      </c>
      <c r="AL43" s="4">
        <f t="shared" si="5"/>
        <v>245927.93827802228</v>
      </c>
      <c r="AM43" s="4">
        <f t="shared" si="5"/>
        <v>164131.00477459625</v>
      </c>
      <c r="AN43" s="4">
        <f t="shared" si="5"/>
        <v>117908.76047097814</v>
      </c>
    </row>
    <row r="44" spans="1:43" x14ac:dyDescent="0.3">
      <c r="P44" s="30"/>
      <c r="AB44" s="30"/>
    </row>
    <row r="45" spans="1:43" x14ac:dyDescent="0.3">
      <c r="A45" s="18" t="s">
        <v>78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P45" s="30"/>
      <c r="AB45" s="30"/>
    </row>
    <row r="46" spans="1:43" x14ac:dyDescent="0.3">
      <c r="P46" s="30"/>
      <c r="AB46" s="30"/>
    </row>
    <row r="47" spans="1:43" ht="15" thickBot="1" x14ac:dyDescent="0.35">
      <c r="B47" s="19"/>
      <c r="C47" s="19"/>
      <c r="D47" s="26" t="s">
        <v>75</v>
      </c>
      <c r="E47" s="34">
        <v>69432</v>
      </c>
      <c r="F47" s="34">
        <v>45380</v>
      </c>
      <c r="G47" s="34">
        <v>22495</v>
      </c>
      <c r="H47" s="34"/>
      <c r="I47" s="34"/>
      <c r="J47" s="34"/>
      <c r="K47" s="34"/>
      <c r="L47" s="34"/>
      <c r="M47" s="34"/>
      <c r="N47" s="35"/>
      <c r="O47" s="35"/>
      <c r="P47" s="36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8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9"/>
    </row>
    <row r="48" spans="1:43" ht="15" thickBot="1" x14ac:dyDescent="0.35">
      <c r="B48" s="7" t="s">
        <v>5</v>
      </c>
      <c r="C48" s="1">
        <v>60312</v>
      </c>
      <c r="D48" s="8"/>
      <c r="E48" s="51" t="s">
        <v>7</v>
      </c>
      <c r="F48" s="51" t="s">
        <v>8</v>
      </c>
      <c r="G48" s="51" t="s">
        <v>9</v>
      </c>
      <c r="H48" s="51" t="s">
        <v>10</v>
      </c>
      <c r="I48" s="51" t="s">
        <v>11</v>
      </c>
      <c r="J48" s="51" t="s">
        <v>12</v>
      </c>
      <c r="K48" s="51" t="s">
        <v>13</v>
      </c>
      <c r="L48" s="51" t="s">
        <v>14</v>
      </c>
      <c r="M48" s="51" t="s">
        <v>15</v>
      </c>
      <c r="N48" s="51" t="s">
        <v>16</v>
      </c>
      <c r="O48" s="51" t="s">
        <v>17</v>
      </c>
      <c r="P48" s="51" t="s">
        <v>18</v>
      </c>
      <c r="Q48" s="52" t="s">
        <v>49</v>
      </c>
      <c r="R48" s="51" t="s">
        <v>50</v>
      </c>
      <c r="S48" s="51" t="s">
        <v>51</v>
      </c>
      <c r="T48" s="51" t="s">
        <v>52</v>
      </c>
      <c r="U48" s="51" t="s">
        <v>53</v>
      </c>
      <c r="V48" s="51" t="s">
        <v>54</v>
      </c>
      <c r="W48" s="51" t="s">
        <v>55</v>
      </c>
      <c r="X48" s="51" t="s">
        <v>56</v>
      </c>
      <c r="Y48" s="51" t="s">
        <v>57</v>
      </c>
      <c r="Z48" s="51" t="s">
        <v>58</v>
      </c>
      <c r="AA48" s="51" t="s">
        <v>59</v>
      </c>
      <c r="AB48" s="51" t="s">
        <v>60</v>
      </c>
      <c r="AC48" s="52" t="s">
        <v>61</v>
      </c>
      <c r="AD48" s="51" t="s">
        <v>62</v>
      </c>
      <c r="AE48" s="51" t="s">
        <v>63</v>
      </c>
      <c r="AF48" s="51" t="s">
        <v>64</v>
      </c>
      <c r="AG48" s="51" t="s">
        <v>65</v>
      </c>
      <c r="AH48" s="51" t="s">
        <v>66</v>
      </c>
      <c r="AI48" s="51" t="s">
        <v>67</v>
      </c>
      <c r="AJ48" s="51" t="s">
        <v>68</v>
      </c>
      <c r="AK48" s="51" t="s">
        <v>69</v>
      </c>
      <c r="AL48" s="51" t="s">
        <v>70</v>
      </c>
      <c r="AM48" s="51" t="s">
        <v>71</v>
      </c>
      <c r="AN48" s="51" t="s">
        <v>72</v>
      </c>
    </row>
    <row r="49" spans="2:45" ht="15" thickBot="1" x14ac:dyDescent="0.35">
      <c r="B49" s="62" t="s">
        <v>6</v>
      </c>
      <c r="C49" s="63"/>
      <c r="D49" s="64"/>
      <c r="E49" s="53">
        <v>2548.0639999999999</v>
      </c>
      <c r="F49" s="54">
        <v>1966.335</v>
      </c>
      <c r="G49" s="54">
        <v>4604.9629999999997</v>
      </c>
      <c r="H49" s="54">
        <v>121001.1</v>
      </c>
      <c r="I49" s="54">
        <v>157497.5</v>
      </c>
      <c r="J49" s="54">
        <v>5859.4</v>
      </c>
      <c r="K49" s="54">
        <v>4087.9</v>
      </c>
      <c r="L49" s="54">
        <v>5811.4</v>
      </c>
      <c r="M49" s="54">
        <v>47877</v>
      </c>
      <c r="N49" s="54">
        <v>197170.6</v>
      </c>
      <c r="O49" s="54">
        <v>4896.5</v>
      </c>
      <c r="P49" s="55">
        <v>4892.3999999999996</v>
      </c>
      <c r="Q49" s="53">
        <v>3736.9965840561035</v>
      </c>
      <c r="R49" s="54">
        <v>1967.4940796100977</v>
      </c>
      <c r="S49" s="54">
        <v>8716.2734906834939</v>
      </c>
      <c r="T49" s="54">
        <v>121025.50012074737</v>
      </c>
      <c r="U49" s="54">
        <v>152310.22347702205</v>
      </c>
      <c r="V49" s="54">
        <v>5758.1621952686683</v>
      </c>
      <c r="W49" s="54">
        <v>4226.3933894069278</v>
      </c>
      <c r="X49" s="54">
        <v>5523.1894501371844</v>
      </c>
      <c r="Y49" s="54">
        <v>46558.764574297405</v>
      </c>
      <c r="Z49" s="54">
        <v>193518.33567282351</v>
      </c>
      <c r="AA49" s="54">
        <v>6043.6537899491796</v>
      </c>
      <c r="AB49" s="55">
        <v>4534.0071759979764</v>
      </c>
      <c r="AC49" s="53">
        <v>3849.1064815777868</v>
      </c>
      <c r="AD49" s="54">
        <v>2026.5189019984007</v>
      </c>
      <c r="AE49" s="54">
        <v>8977.7616954039986</v>
      </c>
      <c r="AF49" s="54">
        <v>124656.26512436979</v>
      </c>
      <c r="AG49" s="54">
        <v>156879.53018133272</v>
      </c>
      <c r="AH49" s="54">
        <v>5930.9070611267289</v>
      </c>
      <c r="AI49" s="54">
        <v>4353.1851910891355</v>
      </c>
      <c r="AJ49" s="54">
        <v>5688.8851336412999</v>
      </c>
      <c r="AK49" s="54">
        <v>47955.527511526328</v>
      </c>
      <c r="AL49" s="54">
        <v>199323.88574300823</v>
      </c>
      <c r="AM49" s="54">
        <v>6224.9634036476555</v>
      </c>
      <c r="AN49" s="55">
        <v>4670.0273912779157</v>
      </c>
    </row>
    <row r="50" spans="2:45" ht="15" thickBot="1" x14ac:dyDescent="0.35">
      <c r="B50" s="62" t="s">
        <v>30</v>
      </c>
      <c r="C50" s="63"/>
      <c r="D50" s="64"/>
      <c r="E50" s="56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8">
        <v>0</v>
      </c>
      <c r="Q50" s="56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8">
        <v>0</v>
      </c>
      <c r="AC50" s="56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8">
        <v>0</v>
      </c>
    </row>
    <row r="51" spans="2:45" ht="15" thickBot="1" x14ac:dyDescent="0.35">
      <c r="B51" s="62" t="s">
        <v>31</v>
      </c>
      <c r="C51" s="63"/>
      <c r="D51" s="64"/>
      <c r="E51" s="56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8">
        <v>0</v>
      </c>
      <c r="Q51" s="56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8">
        <v>0</v>
      </c>
      <c r="AC51" s="56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8">
        <v>0</v>
      </c>
    </row>
    <row r="52" spans="2:45" ht="15" thickBot="1" x14ac:dyDescent="0.35">
      <c r="B52" s="62" t="s">
        <v>44</v>
      </c>
      <c r="C52" s="63"/>
      <c r="D52" s="64"/>
      <c r="E52" s="56">
        <v>0</v>
      </c>
      <c r="F52" s="57">
        <v>0</v>
      </c>
      <c r="G52" s="57">
        <v>0</v>
      </c>
      <c r="H52" s="57">
        <v>0</v>
      </c>
      <c r="I52" s="57">
        <v>0</v>
      </c>
      <c r="J52" s="57">
        <v>51321.4</v>
      </c>
      <c r="K52" s="57">
        <v>0</v>
      </c>
      <c r="L52" s="57">
        <v>0</v>
      </c>
      <c r="M52" s="57">
        <v>0</v>
      </c>
      <c r="N52" s="57">
        <v>0</v>
      </c>
      <c r="O52" s="57">
        <v>51321.4</v>
      </c>
      <c r="P52" s="58">
        <v>0</v>
      </c>
      <c r="Q52" s="56">
        <v>0</v>
      </c>
      <c r="R52" s="57">
        <v>0</v>
      </c>
      <c r="S52" s="57">
        <v>0</v>
      </c>
      <c r="T52" s="57">
        <v>0</v>
      </c>
      <c r="U52" s="57">
        <v>0</v>
      </c>
      <c r="V52" s="57">
        <v>50085.130100977891</v>
      </c>
      <c r="W52" s="57">
        <v>1229.1525120708354</v>
      </c>
      <c r="X52" s="57">
        <v>0</v>
      </c>
      <c r="Y52" s="57">
        <v>0</v>
      </c>
      <c r="Z52" s="57">
        <v>0</v>
      </c>
      <c r="AA52" s="57">
        <v>51314.277386951275</v>
      </c>
      <c r="AB52" s="58">
        <v>0</v>
      </c>
      <c r="AC52" s="56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50085.130100977891</v>
      </c>
      <c r="AI52" s="57">
        <v>1229.1525120708354</v>
      </c>
      <c r="AJ52" s="57">
        <v>0</v>
      </c>
      <c r="AK52" s="57">
        <v>0</v>
      </c>
      <c r="AL52" s="57">
        <v>0</v>
      </c>
      <c r="AM52" s="57">
        <v>51314.277386951275</v>
      </c>
      <c r="AN52" s="58">
        <v>0</v>
      </c>
    </row>
    <row r="53" spans="2:45" ht="15" thickBot="1" x14ac:dyDescent="0.35">
      <c r="B53" s="62" t="s">
        <v>32</v>
      </c>
      <c r="C53" s="63"/>
      <c r="D53" s="64"/>
      <c r="E53" s="56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8">
        <v>0</v>
      </c>
      <c r="Q53" s="56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8">
        <v>0</v>
      </c>
      <c r="AC53" s="56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8">
        <v>0</v>
      </c>
    </row>
    <row r="54" spans="2:45" ht="15" thickBot="1" x14ac:dyDescent="0.35">
      <c r="B54" s="62" t="s">
        <v>35</v>
      </c>
      <c r="C54" s="63"/>
      <c r="D54" s="64"/>
      <c r="E54" s="56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8">
        <v>0</v>
      </c>
      <c r="Q54" s="56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8">
        <v>0</v>
      </c>
      <c r="AC54" s="56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8">
        <v>0</v>
      </c>
    </row>
    <row r="55" spans="2:45" ht="15" thickBot="1" x14ac:dyDescent="0.35">
      <c r="B55" s="62" t="s">
        <v>36</v>
      </c>
      <c r="C55" s="63"/>
      <c r="D55" s="64"/>
      <c r="E55" s="56">
        <v>13130.656999999999</v>
      </c>
      <c r="F55" s="57">
        <v>28198.346000000001</v>
      </c>
      <c r="G55" s="57">
        <v>15790.165000000001</v>
      </c>
      <c r="H55" s="57">
        <v>12725.7</v>
      </c>
      <c r="I55" s="57">
        <v>21468.799999999999</v>
      </c>
      <c r="J55" s="57">
        <v>27988.799999999999</v>
      </c>
      <c r="K55" s="57">
        <v>28073.9</v>
      </c>
      <c r="L55" s="57">
        <v>23292.799999999999</v>
      </c>
      <c r="M55" s="57">
        <v>15632</v>
      </c>
      <c r="N55" s="57">
        <v>15078.9</v>
      </c>
      <c r="O55" s="57">
        <v>18643.599999999999</v>
      </c>
      <c r="P55" s="58">
        <v>22359.5</v>
      </c>
      <c r="Q55" s="56">
        <v>16202.519992253861</v>
      </c>
      <c r="R55" s="57">
        <v>26544.892609666756</v>
      </c>
      <c r="S55" s="57">
        <v>18824.444354062627</v>
      </c>
      <c r="T55" s="57">
        <v>15022.129419332261</v>
      </c>
      <c r="U55" s="57">
        <v>23639.416756006878</v>
      </c>
      <c r="V55" s="57">
        <v>20721.129159123841</v>
      </c>
      <c r="W55" s="57">
        <v>30707.811937208819</v>
      </c>
      <c r="X55" s="57">
        <v>23015.768756740636</v>
      </c>
      <c r="Y55" s="57">
        <v>14730.889537784602</v>
      </c>
      <c r="Z55" s="57">
        <v>15714.115501929127</v>
      </c>
      <c r="AA55" s="57">
        <v>21359.791638698935</v>
      </c>
      <c r="AB55" s="58">
        <v>22100.290137191652</v>
      </c>
      <c r="AC55" s="56">
        <v>16364.5451921764</v>
      </c>
      <c r="AD55" s="57">
        <v>26810.341535763426</v>
      </c>
      <c r="AE55" s="57">
        <v>19012.688797603252</v>
      </c>
      <c r="AF55" s="57">
        <v>15172.350713525584</v>
      </c>
      <c r="AG55" s="57">
        <v>23875.810923566947</v>
      </c>
      <c r="AH55" s="57">
        <v>20928.340450715081</v>
      </c>
      <c r="AI55" s="57">
        <v>31014.890056580905</v>
      </c>
      <c r="AJ55" s="57">
        <v>23245.926444308043</v>
      </c>
      <c r="AK55" s="57">
        <v>14878.198433162448</v>
      </c>
      <c r="AL55" s="57">
        <v>15871.256656948419</v>
      </c>
      <c r="AM55" s="57">
        <v>21573.389555085923</v>
      </c>
      <c r="AN55" s="58">
        <v>22321.29303856357</v>
      </c>
    </row>
    <row r="56" spans="2:45" ht="15" thickBot="1" x14ac:dyDescent="0.35">
      <c r="B56" s="62" t="s">
        <v>33</v>
      </c>
      <c r="C56" s="63"/>
      <c r="D56" s="64"/>
      <c r="E56" s="56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8">
        <v>0</v>
      </c>
      <c r="Q56" s="56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8">
        <v>0</v>
      </c>
      <c r="AC56" s="56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8">
        <v>0</v>
      </c>
    </row>
    <row r="57" spans="2:45" ht="15" thickBot="1" x14ac:dyDescent="0.35">
      <c r="B57" s="62" t="s">
        <v>79</v>
      </c>
      <c r="C57" s="63"/>
      <c r="D57" s="64"/>
      <c r="E57" s="56">
        <v>715.18299999999999</v>
      </c>
      <c r="F57" s="57">
        <v>1226.8340000000001</v>
      </c>
      <c r="G57" s="57">
        <v>355.79300000000001</v>
      </c>
      <c r="H57" s="57">
        <v>250.917</v>
      </c>
      <c r="I57" s="57">
        <v>264.41800000000001</v>
      </c>
      <c r="J57" s="57">
        <v>377.58800000000002</v>
      </c>
      <c r="K57" s="57">
        <v>306.589</v>
      </c>
      <c r="L57" s="57">
        <v>843.20500000000004</v>
      </c>
      <c r="M57" s="57">
        <v>515.64200000000005</v>
      </c>
      <c r="N57" s="57">
        <v>226.78700000000001</v>
      </c>
      <c r="O57" s="57">
        <v>240.02799999999999</v>
      </c>
      <c r="P57" s="58">
        <v>351.17899999999997</v>
      </c>
      <c r="Q57" s="56">
        <v>310.12700000000001</v>
      </c>
      <c r="R57" s="57">
        <v>907.60799999999995</v>
      </c>
      <c r="S57" s="57">
        <v>306.42200000000003</v>
      </c>
      <c r="T57" s="57">
        <v>235.58</v>
      </c>
      <c r="U57" s="57">
        <v>271.34100000000001</v>
      </c>
      <c r="V57" s="57">
        <v>320.28399999999999</v>
      </c>
      <c r="W57" s="57">
        <v>233.79900000000001</v>
      </c>
      <c r="X57" s="57">
        <v>738.03899999999999</v>
      </c>
      <c r="Y57" s="57">
        <v>267.04500000000002</v>
      </c>
      <c r="Z57" s="57">
        <v>233.85300000000001</v>
      </c>
      <c r="AA57" s="57">
        <v>268.48200000000003</v>
      </c>
      <c r="AB57" s="58">
        <v>284.38499999999999</v>
      </c>
      <c r="AC57" s="56">
        <v>263.60795000000002</v>
      </c>
      <c r="AD57" s="57">
        <v>771.46679999999992</v>
      </c>
      <c r="AE57" s="57">
        <v>260.45870000000002</v>
      </c>
      <c r="AF57" s="57">
        <v>200.24299999999999</v>
      </c>
      <c r="AG57" s="57">
        <v>230.63985</v>
      </c>
      <c r="AH57" s="57">
        <v>272.2414</v>
      </c>
      <c r="AI57" s="57">
        <v>198.72915</v>
      </c>
      <c r="AJ57" s="57">
        <v>627.33314999999993</v>
      </c>
      <c r="AK57" s="57">
        <v>226.98824999999999</v>
      </c>
      <c r="AL57" s="57">
        <v>198.77504999999999</v>
      </c>
      <c r="AM57" s="57">
        <v>228.20970000000003</v>
      </c>
      <c r="AN57" s="58">
        <v>241.72725</v>
      </c>
      <c r="AQ57" s="4"/>
      <c r="AR57" s="4"/>
      <c r="AS57" s="4"/>
    </row>
    <row r="58" spans="2:45" ht="15" thickBot="1" x14ac:dyDescent="0.35">
      <c r="B58" s="62" t="s">
        <v>37</v>
      </c>
      <c r="C58" s="63"/>
      <c r="D58" s="64"/>
      <c r="E58" s="56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8">
        <v>0</v>
      </c>
      <c r="Q58" s="56">
        <v>0</v>
      </c>
      <c r="R58" s="57">
        <v>0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8">
        <v>0</v>
      </c>
      <c r="AC58" s="56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8">
        <v>0</v>
      </c>
      <c r="AQ58" s="4"/>
      <c r="AR58" s="4"/>
      <c r="AS58" s="4"/>
    </row>
    <row r="59" spans="2:45" ht="15" thickBot="1" x14ac:dyDescent="0.35">
      <c r="B59" s="62" t="s">
        <v>34</v>
      </c>
      <c r="C59" s="63"/>
      <c r="D59" s="64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8">
        <v>0</v>
      </c>
      <c r="Q59" s="56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8">
        <v>0</v>
      </c>
      <c r="AC59" s="56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8">
        <v>0</v>
      </c>
      <c r="AQ59" s="4"/>
      <c r="AR59" s="4"/>
      <c r="AS59" s="4"/>
    </row>
    <row r="60" spans="2:45" ht="15" thickBot="1" x14ac:dyDescent="0.35">
      <c r="B60" s="62" t="s">
        <v>80</v>
      </c>
      <c r="C60" s="63"/>
      <c r="D60" s="64"/>
      <c r="E60" s="56">
        <v>16872</v>
      </c>
      <c r="F60" s="57">
        <v>11085</v>
      </c>
      <c r="G60" s="57">
        <v>6371</v>
      </c>
      <c r="H60" s="57">
        <v>1945</v>
      </c>
      <c r="I60" s="57">
        <v>3000</v>
      </c>
      <c r="J60" s="57">
        <v>2000</v>
      </c>
      <c r="K60" s="57">
        <v>1244</v>
      </c>
      <c r="L60" s="57">
        <v>2470</v>
      </c>
      <c r="M60" s="57">
        <v>6166.8909999999996</v>
      </c>
      <c r="N60" s="57">
        <v>5000</v>
      </c>
      <c r="O60" s="57">
        <v>450</v>
      </c>
      <c r="P60" s="58">
        <v>1595</v>
      </c>
      <c r="Q60" s="56">
        <v>8447</v>
      </c>
      <c r="R60" s="57">
        <v>12355</v>
      </c>
      <c r="S60" s="57">
        <v>11245</v>
      </c>
      <c r="T60" s="57">
        <v>0</v>
      </c>
      <c r="U60" s="57">
        <v>0</v>
      </c>
      <c r="V60" s="57">
        <v>2000</v>
      </c>
      <c r="W60" s="57">
        <v>2475</v>
      </c>
      <c r="X60" s="57">
        <v>965</v>
      </c>
      <c r="Y60" s="57">
        <v>0</v>
      </c>
      <c r="Z60" s="57">
        <v>0</v>
      </c>
      <c r="AA60" s="57">
        <v>6000</v>
      </c>
      <c r="AB60" s="58">
        <v>450</v>
      </c>
      <c r="AC60" s="56">
        <v>8447</v>
      </c>
      <c r="AD60" s="57">
        <v>12355</v>
      </c>
      <c r="AE60" s="57">
        <v>11245</v>
      </c>
      <c r="AF60" s="57">
        <v>0</v>
      </c>
      <c r="AG60" s="57">
        <v>0</v>
      </c>
      <c r="AH60" s="57">
        <v>2000</v>
      </c>
      <c r="AI60" s="57">
        <v>2475</v>
      </c>
      <c r="AJ60" s="57">
        <v>965</v>
      </c>
      <c r="AK60" s="57">
        <v>0</v>
      </c>
      <c r="AL60" s="57">
        <v>0</v>
      </c>
      <c r="AM60" s="57">
        <v>6000</v>
      </c>
      <c r="AN60" s="58">
        <v>450</v>
      </c>
      <c r="AQ60" s="4"/>
      <c r="AR60" s="4"/>
      <c r="AS60" s="4"/>
    </row>
    <row r="61" spans="2:45" ht="15" thickBot="1" x14ac:dyDescent="0.35">
      <c r="B61" s="62" t="s">
        <v>38</v>
      </c>
      <c r="C61" s="63"/>
      <c r="D61" s="64"/>
      <c r="E61" s="56">
        <v>1056.355</v>
      </c>
      <c r="F61" s="57">
        <v>1203.0909999999999</v>
      </c>
      <c r="G61" s="57">
        <v>944.25699999999995</v>
      </c>
      <c r="H61" s="57">
        <v>870</v>
      </c>
      <c r="I61" s="57">
        <v>602.6</v>
      </c>
      <c r="J61" s="57">
        <v>611.1</v>
      </c>
      <c r="K61" s="57">
        <v>647.70000000000005</v>
      </c>
      <c r="L61" s="57">
        <v>664.7</v>
      </c>
      <c r="M61" s="57">
        <v>734.8</v>
      </c>
      <c r="N61" s="57">
        <v>678.7</v>
      </c>
      <c r="O61" s="57">
        <v>664.6</v>
      </c>
      <c r="P61" s="58">
        <v>651.1</v>
      </c>
      <c r="Q61" s="56">
        <v>1009.1318033927582</v>
      </c>
      <c r="R61" s="57">
        <v>1022.7695540472661</v>
      </c>
      <c r="S61" s="57">
        <v>889.99795788568338</v>
      </c>
      <c r="T61" s="57">
        <v>779.48421403646728</v>
      </c>
      <c r="U61" s="57">
        <v>970.54065892414042</v>
      </c>
      <c r="V61" s="57">
        <v>943.64649498718768</v>
      </c>
      <c r="W61" s="57">
        <v>1031.1234110891376</v>
      </c>
      <c r="X61" s="57">
        <v>945.45488374252659</v>
      </c>
      <c r="Y61" s="57">
        <v>1231.8476474871889</v>
      </c>
      <c r="Z61" s="57">
        <v>1079.2504596609565</v>
      </c>
      <c r="AA61" s="57">
        <v>1048.7419880149582</v>
      </c>
      <c r="AB61" s="58">
        <v>1048.0109267317293</v>
      </c>
      <c r="AC61" s="56">
        <v>1009.1318033927582</v>
      </c>
      <c r="AD61" s="57">
        <v>1022.7695540472661</v>
      </c>
      <c r="AE61" s="57">
        <v>889.99795788568338</v>
      </c>
      <c r="AF61" s="57">
        <v>779.48421403646728</v>
      </c>
      <c r="AG61" s="57">
        <v>970.54065892414042</v>
      </c>
      <c r="AH61" s="57">
        <v>943.64649498718768</v>
      </c>
      <c r="AI61" s="57">
        <v>1031.1234110891376</v>
      </c>
      <c r="AJ61" s="57">
        <v>945.45488374252659</v>
      </c>
      <c r="AK61" s="57">
        <v>1231.8476474871889</v>
      </c>
      <c r="AL61" s="57">
        <v>1079.2504596609565</v>
      </c>
      <c r="AM61" s="57">
        <v>1048.7419880149582</v>
      </c>
      <c r="AN61" s="58">
        <v>1048.0109267317293</v>
      </c>
      <c r="AQ61" s="4"/>
      <c r="AR61" s="4"/>
      <c r="AS61" s="4"/>
    </row>
    <row r="62" spans="2:45" ht="15" thickBot="1" x14ac:dyDescent="0.35">
      <c r="B62" s="62" t="s">
        <v>39</v>
      </c>
      <c r="C62" s="63"/>
      <c r="D62" s="64"/>
      <c r="E62" s="56">
        <v>260.399</v>
      </c>
      <c r="F62" s="57">
        <v>114.91200000000001</v>
      </c>
      <c r="G62" s="57">
        <v>67.965000000000003</v>
      </c>
      <c r="H62" s="57">
        <v>127.2</v>
      </c>
      <c r="I62" s="57">
        <v>315.2</v>
      </c>
      <c r="J62" s="57">
        <v>515</v>
      </c>
      <c r="K62" s="57">
        <v>647.4</v>
      </c>
      <c r="L62" s="57">
        <v>346.05</v>
      </c>
      <c r="M62" s="57">
        <v>179.02500000000001</v>
      </c>
      <c r="N62" s="57">
        <v>81.974999999999994</v>
      </c>
      <c r="O62" s="57">
        <v>13.725</v>
      </c>
      <c r="P62" s="58">
        <v>60.6</v>
      </c>
      <c r="Q62" s="56">
        <v>240.12192970850018</v>
      </c>
      <c r="R62" s="57">
        <v>122.0786183055537</v>
      </c>
      <c r="S62" s="57">
        <v>111.50016490600885</v>
      </c>
      <c r="T62" s="57">
        <v>140.67270108596892</v>
      </c>
      <c r="U62" s="57">
        <v>371.96413224482046</v>
      </c>
      <c r="V62" s="57">
        <v>833.65899610936765</v>
      </c>
      <c r="W62" s="57">
        <v>1509.152546371962</v>
      </c>
      <c r="X62" s="57">
        <v>1087.5242826826543</v>
      </c>
      <c r="Y62" s="57">
        <v>334.26351184910385</v>
      </c>
      <c r="Z62" s="57">
        <v>140.60726962099955</v>
      </c>
      <c r="AA62" s="57">
        <v>28.171269812655584</v>
      </c>
      <c r="AB62" s="58">
        <v>88.228007302404919</v>
      </c>
      <c r="AC62" s="56">
        <v>247.32558759975518</v>
      </c>
      <c r="AD62" s="57">
        <v>125.74097685472032</v>
      </c>
      <c r="AE62" s="57">
        <v>114.84516985318912</v>
      </c>
      <c r="AF62" s="57">
        <v>144.89288211854799</v>
      </c>
      <c r="AG62" s="57">
        <v>383.12305621216507</v>
      </c>
      <c r="AH62" s="57">
        <v>858.66876599264867</v>
      </c>
      <c r="AI62" s="57">
        <v>1554.4271227631209</v>
      </c>
      <c r="AJ62" s="57">
        <v>1120.150011163134</v>
      </c>
      <c r="AK62" s="57">
        <v>344.29141720457699</v>
      </c>
      <c r="AL62" s="57">
        <v>144.82548770962953</v>
      </c>
      <c r="AM62" s="57">
        <v>29.016407907035251</v>
      </c>
      <c r="AN62" s="58">
        <v>90.874847521477065</v>
      </c>
      <c r="AQ62" s="4"/>
      <c r="AR62" s="4"/>
      <c r="AS62" s="4"/>
    </row>
    <row r="63" spans="2:45" ht="15" thickBot="1" x14ac:dyDescent="0.35">
      <c r="B63" s="62" t="s">
        <v>40</v>
      </c>
      <c r="C63" s="63"/>
      <c r="D63" s="64"/>
      <c r="E63" s="56">
        <v>41.143000000000001</v>
      </c>
      <c r="F63" s="57">
        <v>163.57</v>
      </c>
      <c r="G63" s="57">
        <v>17.103999999999999</v>
      </c>
      <c r="H63" s="57">
        <v>73.7</v>
      </c>
      <c r="I63" s="57">
        <v>27.7</v>
      </c>
      <c r="J63" s="57">
        <v>26.3</v>
      </c>
      <c r="K63" s="57">
        <v>33.6</v>
      </c>
      <c r="L63" s="57">
        <v>86.3</v>
      </c>
      <c r="M63" s="57">
        <v>141.69999999999999</v>
      </c>
      <c r="N63" s="57">
        <v>68.400000000000006</v>
      </c>
      <c r="O63" s="57">
        <v>28.9</v>
      </c>
      <c r="P63" s="58">
        <v>38.299999999999997</v>
      </c>
      <c r="Q63" s="56">
        <v>39.462088854483717</v>
      </c>
      <c r="R63" s="57">
        <v>25.539414293645216</v>
      </c>
      <c r="S63" s="57">
        <v>89.882972663800786</v>
      </c>
      <c r="T63" s="57">
        <v>74.393117435301534</v>
      </c>
      <c r="U63" s="57">
        <v>32.124075581920451</v>
      </c>
      <c r="V63" s="57">
        <v>27.534102661732391</v>
      </c>
      <c r="W63" s="57">
        <v>32.731970677892662</v>
      </c>
      <c r="X63" s="57">
        <v>68.865755679300435</v>
      </c>
      <c r="Y63" s="57">
        <v>84.455710271801962</v>
      </c>
      <c r="Z63" s="57">
        <v>100.45805338995875</v>
      </c>
      <c r="AA63" s="57">
        <v>52.661649780576539</v>
      </c>
      <c r="AB63" s="58">
        <v>34.795998709585582</v>
      </c>
      <c r="AC63" s="56">
        <v>40.645951520118231</v>
      </c>
      <c r="AD63" s="57">
        <v>26.305596722454574</v>
      </c>
      <c r="AE63" s="57">
        <v>92.57946184371481</v>
      </c>
      <c r="AF63" s="57">
        <v>76.624910958360587</v>
      </c>
      <c r="AG63" s="57">
        <v>33.087797849378063</v>
      </c>
      <c r="AH63" s="57">
        <v>28.360125741584362</v>
      </c>
      <c r="AI63" s="57">
        <v>33.713929798229444</v>
      </c>
      <c r="AJ63" s="57">
        <v>70.931728349679446</v>
      </c>
      <c r="AK63" s="57">
        <v>86.989381579956017</v>
      </c>
      <c r="AL63" s="57">
        <v>103.47179499165752</v>
      </c>
      <c r="AM63" s="57">
        <v>54.241499273993838</v>
      </c>
      <c r="AN63" s="58">
        <v>35.839878670873148</v>
      </c>
      <c r="AQ63" s="4"/>
      <c r="AR63" s="4"/>
      <c r="AS63" s="4"/>
    </row>
    <row r="64" spans="2:45" ht="15" thickBot="1" x14ac:dyDescent="0.35">
      <c r="B64" s="62" t="s">
        <v>45</v>
      </c>
      <c r="C64" s="63"/>
      <c r="D64" s="64"/>
      <c r="E64" s="56">
        <v>11548.502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8">
        <v>0</v>
      </c>
      <c r="Q64" s="56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8">
        <v>11548.502</v>
      </c>
      <c r="AC64" s="56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8">
        <v>11548.502</v>
      </c>
      <c r="AQ64" s="4"/>
      <c r="AR64" s="4"/>
      <c r="AS64" s="4"/>
    </row>
    <row r="65" spans="2:45" ht="15" thickBot="1" x14ac:dyDescent="0.35">
      <c r="B65" s="62" t="s">
        <v>46</v>
      </c>
      <c r="C65" s="63"/>
      <c r="D65" s="64"/>
      <c r="E65" s="56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8">
        <v>0</v>
      </c>
      <c r="Q65" s="56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8">
        <v>0</v>
      </c>
      <c r="AC65" s="56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8">
        <v>0</v>
      </c>
      <c r="AQ65" s="4"/>
      <c r="AR65" s="4"/>
      <c r="AS65" s="4"/>
    </row>
    <row r="66" spans="2:45" ht="15" thickBot="1" x14ac:dyDescent="0.35">
      <c r="B66" s="48"/>
      <c r="C66" s="49"/>
      <c r="D66" s="50" t="s">
        <v>4</v>
      </c>
      <c r="E66" s="9">
        <f t="shared" ref="E66:AN66" si="6">SUM(E49:E65)</f>
        <v>46172.302999999993</v>
      </c>
      <c r="F66" s="9">
        <f t="shared" si="6"/>
        <v>43958.087999999996</v>
      </c>
      <c r="G66" s="9">
        <f t="shared" si="6"/>
        <v>28151.247000000003</v>
      </c>
      <c r="H66" s="9">
        <f t="shared" si="6"/>
        <v>136993.61700000003</v>
      </c>
      <c r="I66" s="9">
        <f t="shared" si="6"/>
        <v>183176.21800000002</v>
      </c>
      <c r="J66" s="9">
        <f t="shared" si="6"/>
        <v>88699.588000000018</v>
      </c>
      <c r="K66" s="9">
        <f t="shared" si="6"/>
        <v>35041.089</v>
      </c>
      <c r="L66" s="9">
        <f t="shared" si="6"/>
        <v>33514.455000000002</v>
      </c>
      <c r="M66" s="9">
        <f t="shared" si="6"/>
        <v>71247.05799999999</v>
      </c>
      <c r="N66" s="9">
        <f t="shared" si="6"/>
        <v>218305.36200000002</v>
      </c>
      <c r="O66" s="9">
        <f t="shared" si="6"/>
        <v>76258.753000000012</v>
      </c>
      <c r="P66" s="40">
        <f t="shared" si="6"/>
        <v>29948.078999999998</v>
      </c>
      <c r="Q66" s="9">
        <f t="shared" si="6"/>
        <v>29985.359398265711</v>
      </c>
      <c r="R66" s="9">
        <f t="shared" si="6"/>
        <v>42945.382275923308</v>
      </c>
      <c r="S66" s="9">
        <f t="shared" si="6"/>
        <v>40183.520940201604</v>
      </c>
      <c r="T66" s="9">
        <f t="shared" si="6"/>
        <v>137277.75957263735</v>
      </c>
      <c r="U66" s="9">
        <f t="shared" si="6"/>
        <v>177595.61009977982</v>
      </c>
      <c r="V66" s="9">
        <f t="shared" si="6"/>
        <v>80689.545049128705</v>
      </c>
      <c r="W66" s="9">
        <f t="shared" si="6"/>
        <v>41445.164766825575</v>
      </c>
      <c r="X66" s="9">
        <f t="shared" si="6"/>
        <v>32343.842128982302</v>
      </c>
      <c r="Y66" s="9">
        <f t="shared" si="6"/>
        <v>63207.265981690092</v>
      </c>
      <c r="Z66" s="9">
        <f t="shared" si="6"/>
        <v>210786.61995742455</v>
      </c>
      <c r="AA66" s="9">
        <f t="shared" si="6"/>
        <v>86115.779723207583</v>
      </c>
      <c r="AB66" s="40">
        <f t="shared" si="6"/>
        <v>40088.219245933346</v>
      </c>
      <c r="AC66" s="9">
        <f t="shared" si="6"/>
        <v>30221.362966266821</v>
      </c>
      <c r="AD66" s="9">
        <f t="shared" si="6"/>
        <v>43138.14336538627</v>
      </c>
      <c r="AE66" s="9">
        <f t="shared" si="6"/>
        <v>40593.331782589827</v>
      </c>
      <c r="AF66" s="9">
        <f t="shared" si="6"/>
        <v>141029.86084500875</v>
      </c>
      <c r="AG66" s="9">
        <f t="shared" si="6"/>
        <v>182372.73246788539</v>
      </c>
      <c r="AH66" s="9">
        <f t="shared" si="6"/>
        <v>81047.294399541133</v>
      </c>
      <c r="AI66" s="9">
        <f t="shared" si="6"/>
        <v>41890.22137339136</v>
      </c>
      <c r="AJ66" s="9">
        <f t="shared" si="6"/>
        <v>32663.681351204679</v>
      </c>
      <c r="AK66" s="9">
        <f t="shared" si="6"/>
        <v>64723.842640960502</v>
      </c>
      <c r="AL66" s="9">
        <f t="shared" si="6"/>
        <v>216721.46519231889</v>
      </c>
      <c r="AM66" s="9">
        <f t="shared" si="6"/>
        <v>86472.839940880847</v>
      </c>
      <c r="AN66" s="40">
        <f t="shared" si="6"/>
        <v>40406.275332765566</v>
      </c>
      <c r="AQ66" s="13"/>
      <c r="AR66" s="13"/>
      <c r="AS66" s="13"/>
    </row>
    <row r="67" spans="2:45" ht="15" thickBot="1" x14ac:dyDescent="0.35">
      <c r="B67" s="59" t="s">
        <v>19</v>
      </c>
      <c r="C67" s="60"/>
      <c r="D67" s="61"/>
      <c r="E67" s="53">
        <v>9058.5969999999998</v>
      </c>
      <c r="F67" s="54">
        <v>8998.1980000000003</v>
      </c>
      <c r="G67" s="54">
        <v>8915.491</v>
      </c>
      <c r="H67" s="54">
        <v>8915</v>
      </c>
      <c r="I67" s="54">
        <v>13372.5</v>
      </c>
      <c r="J67" s="54">
        <v>8915</v>
      </c>
      <c r="K67" s="54">
        <v>8915</v>
      </c>
      <c r="L67" s="54">
        <v>8915</v>
      </c>
      <c r="M67" s="54">
        <v>8915</v>
      </c>
      <c r="N67" s="54">
        <v>13372.5</v>
      </c>
      <c r="O67" s="54">
        <v>8915</v>
      </c>
      <c r="P67" s="55">
        <v>8915</v>
      </c>
      <c r="Q67" s="53">
        <v>9328.2000000000007</v>
      </c>
      <c r="R67" s="54">
        <v>9328.2000000000007</v>
      </c>
      <c r="S67" s="54">
        <v>9328.2000000000007</v>
      </c>
      <c r="T67" s="54">
        <v>9328.2000000000007</v>
      </c>
      <c r="U67" s="54">
        <v>13992.3</v>
      </c>
      <c r="V67" s="54">
        <v>9328.2000000000007</v>
      </c>
      <c r="W67" s="54">
        <v>9328.2000000000007</v>
      </c>
      <c r="X67" s="54">
        <v>9328.2000000000007</v>
      </c>
      <c r="Y67" s="54">
        <v>9328.2000000000007</v>
      </c>
      <c r="Z67" s="54">
        <v>13992.3</v>
      </c>
      <c r="AA67" s="54">
        <v>9328.2000000000007</v>
      </c>
      <c r="AB67" s="55">
        <v>9328.2000000000007</v>
      </c>
      <c r="AC67" s="53">
        <v>9794.61</v>
      </c>
      <c r="AD67" s="54">
        <v>9794.61</v>
      </c>
      <c r="AE67" s="54">
        <v>9794.61</v>
      </c>
      <c r="AF67" s="54">
        <v>9794.61</v>
      </c>
      <c r="AG67" s="54">
        <v>14691.914999999999</v>
      </c>
      <c r="AH67" s="54">
        <v>9794.61</v>
      </c>
      <c r="AI67" s="54">
        <v>9794.61</v>
      </c>
      <c r="AJ67" s="54">
        <v>9794.61</v>
      </c>
      <c r="AK67" s="54">
        <v>9794.61</v>
      </c>
      <c r="AL67" s="54">
        <v>14691.914999999999</v>
      </c>
      <c r="AM67" s="54">
        <v>9794.61</v>
      </c>
      <c r="AN67" s="55">
        <v>9794.61</v>
      </c>
      <c r="AQ67" s="13"/>
      <c r="AR67" s="13"/>
      <c r="AS67" s="13"/>
    </row>
    <row r="68" spans="2:45" ht="15" thickBot="1" x14ac:dyDescent="0.35">
      <c r="B68" s="59" t="s">
        <v>20</v>
      </c>
      <c r="C68" s="60"/>
      <c r="D68" s="61"/>
      <c r="E68" s="56">
        <v>1852.7650000000001</v>
      </c>
      <c r="F68" s="57">
        <v>1948.5119999999999</v>
      </c>
      <c r="G68" s="57">
        <v>1888.644</v>
      </c>
      <c r="H68" s="57">
        <v>1889</v>
      </c>
      <c r="I68" s="57">
        <v>2833.5</v>
      </c>
      <c r="J68" s="57">
        <v>1889</v>
      </c>
      <c r="K68" s="57">
        <v>1889</v>
      </c>
      <c r="L68" s="57">
        <v>1889</v>
      </c>
      <c r="M68" s="57">
        <v>1889</v>
      </c>
      <c r="N68" s="57">
        <v>2833.5</v>
      </c>
      <c r="O68" s="57">
        <v>1889</v>
      </c>
      <c r="P68" s="58">
        <v>1889</v>
      </c>
      <c r="Q68" s="56">
        <v>1915.2</v>
      </c>
      <c r="R68" s="57">
        <v>1915.2</v>
      </c>
      <c r="S68" s="57">
        <v>1915.2</v>
      </c>
      <c r="T68" s="57">
        <v>1915.2</v>
      </c>
      <c r="U68" s="57">
        <v>2872.8</v>
      </c>
      <c r="V68" s="57">
        <v>1915.2</v>
      </c>
      <c r="W68" s="57">
        <v>1915.2</v>
      </c>
      <c r="X68" s="57">
        <v>1915.2</v>
      </c>
      <c r="Y68" s="57">
        <v>1915.2</v>
      </c>
      <c r="Z68" s="57">
        <v>2872.8</v>
      </c>
      <c r="AA68" s="57">
        <v>1915.2</v>
      </c>
      <c r="AB68" s="58">
        <v>1915.2</v>
      </c>
      <c r="AC68" s="56">
        <v>2010.96</v>
      </c>
      <c r="AD68" s="57">
        <v>2010.96</v>
      </c>
      <c r="AE68" s="57">
        <v>2010.96</v>
      </c>
      <c r="AF68" s="57">
        <v>2010.96</v>
      </c>
      <c r="AG68" s="57">
        <v>3016.4400000000005</v>
      </c>
      <c r="AH68" s="57">
        <v>2010.96</v>
      </c>
      <c r="AI68" s="57">
        <v>2010.96</v>
      </c>
      <c r="AJ68" s="57">
        <v>2010.96</v>
      </c>
      <c r="AK68" s="57">
        <v>2010.96</v>
      </c>
      <c r="AL68" s="57">
        <v>3016.4400000000005</v>
      </c>
      <c r="AM68" s="57">
        <v>2010.96</v>
      </c>
      <c r="AN68" s="58">
        <v>2010.96</v>
      </c>
      <c r="AQ68" s="13"/>
      <c r="AR68" s="13"/>
      <c r="AS68" s="13"/>
    </row>
    <row r="69" spans="2:45" ht="15" thickBot="1" x14ac:dyDescent="0.35">
      <c r="B69" s="59" t="s">
        <v>22</v>
      </c>
      <c r="C69" s="60"/>
      <c r="D69" s="61"/>
      <c r="E69" s="56">
        <v>19274.994999999999</v>
      </c>
      <c r="F69" s="57">
        <v>19291.907999999999</v>
      </c>
      <c r="G69" s="57">
        <v>16940.376</v>
      </c>
      <c r="H69" s="57">
        <v>19964.599999999999</v>
      </c>
      <c r="I69" s="57">
        <v>17907.400000000001</v>
      </c>
      <c r="J69" s="57">
        <v>17838</v>
      </c>
      <c r="K69" s="57">
        <v>27897.5</v>
      </c>
      <c r="L69" s="57">
        <v>24658.6</v>
      </c>
      <c r="M69" s="57">
        <v>26192.7</v>
      </c>
      <c r="N69" s="57">
        <v>23749.3</v>
      </c>
      <c r="O69" s="57">
        <v>17204.3</v>
      </c>
      <c r="P69" s="58">
        <v>14488.8</v>
      </c>
      <c r="Q69" s="56">
        <v>23731.636673070552</v>
      </c>
      <c r="R69" s="57">
        <v>16527.569300072933</v>
      </c>
      <c r="S69" s="57">
        <v>18402.467172665078</v>
      </c>
      <c r="T69" s="57">
        <v>20240.386221541707</v>
      </c>
      <c r="U69" s="57">
        <v>18550.136311541355</v>
      </c>
      <c r="V69" s="57">
        <v>18735.821606973816</v>
      </c>
      <c r="W69" s="57">
        <v>24567.173770916666</v>
      </c>
      <c r="X69" s="57">
        <v>25341.735911865628</v>
      </c>
      <c r="Y69" s="57">
        <v>22921.035230921276</v>
      </c>
      <c r="Z69" s="57">
        <v>22329.338187687095</v>
      </c>
      <c r="AA69" s="57">
        <v>18956.301838910349</v>
      </c>
      <c r="AB69" s="58">
        <v>14487.874613833552</v>
      </c>
      <c r="AC69" s="56">
        <v>24443.585773262668</v>
      </c>
      <c r="AD69" s="57">
        <v>17023.396379075122</v>
      </c>
      <c r="AE69" s="57">
        <v>18954.541187845032</v>
      </c>
      <c r="AF69" s="57">
        <v>20847.597808187958</v>
      </c>
      <c r="AG69" s="57">
        <v>19106.640400887598</v>
      </c>
      <c r="AH69" s="57">
        <v>19297.89625518303</v>
      </c>
      <c r="AI69" s="57">
        <v>25304.188984044165</v>
      </c>
      <c r="AJ69" s="57">
        <v>26101.987989221598</v>
      </c>
      <c r="AK69" s="57">
        <v>23608.666287848915</v>
      </c>
      <c r="AL69" s="57">
        <v>22999.218333317709</v>
      </c>
      <c r="AM69" s="57">
        <v>19524.990894077659</v>
      </c>
      <c r="AN69" s="58">
        <v>14922.510852248559</v>
      </c>
    </row>
    <row r="70" spans="2:45" ht="15" thickBot="1" x14ac:dyDescent="0.35">
      <c r="B70" s="59" t="s">
        <v>23</v>
      </c>
      <c r="C70" s="60"/>
      <c r="D70" s="61"/>
      <c r="E70" s="56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8">
        <v>0</v>
      </c>
      <c r="Q70" s="56">
        <v>0</v>
      </c>
      <c r="R70" s="57">
        <v>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8">
        <v>0</v>
      </c>
      <c r="AC70" s="56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8">
        <v>0</v>
      </c>
    </row>
    <row r="71" spans="2:45" ht="15" thickBot="1" x14ac:dyDescent="0.35">
      <c r="B71" s="59" t="s">
        <v>24</v>
      </c>
      <c r="C71" s="60"/>
      <c r="D71" s="61"/>
      <c r="E71" s="56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8">
        <v>0</v>
      </c>
      <c r="Q71" s="56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8">
        <v>0</v>
      </c>
      <c r="AC71" s="56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8">
        <v>0</v>
      </c>
    </row>
    <row r="72" spans="2:45" ht="15" thickBot="1" x14ac:dyDescent="0.35">
      <c r="B72" s="59" t="s">
        <v>44</v>
      </c>
      <c r="C72" s="60"/>
      <c r="D72" s="61"/>
      <c r="E72" s="56">
        <v>0</v>
      </c>
      <c r="F72" s="57">
        <v>0</v>
      </c>
      <c r="G72" s="57">
        <v>0</v>
      </c>
      <c r="H72" s="57">
        <v>0</v>
      </c>
      <c r="I72" s="57">
        <v>0</v>
      </c>
      <c r="J72" s="57">
        <v>34605.800000000003</v>
      </c>
      <c r="K72" s="57">
        <v>0</v>
      </c>
      <c r="L72" s="57">
        <v>0</v>
      </c>
      <c r="M72" s="57">
        <v>0</v>
      </c>
      <c r="N72" s="57">
        <v>0</v>
      </c>
      <c r="O72" s="57">
        <v>34605.800000000003</v>
      </c>
      <c r="P72" s="58">
        <v>0</v>
      </c>
      <c r="Q72" s="56">
        <v>0</v>
      </c>
      <c r="R72" s="57">
        <v>0</v>
      </c>
      <c r="S72" s="57">
        <v>0</v>
      </c>
      <c r="T72" s="57">
        <v>0</v>
      </c>
      <c r="U72" s="57">
        <v>0</v>
      </c>
      <c r="V72" s="57">
        <v>34143.531135839818</v>
      </c>
      <c r="W72" s="57">
        <v>847.642364160184</v>
      </c>
      <c r="X72" s="57">
        <v>0</v>
      </c>
      <c r="Y72" s="57">
        <v>0</v>
      </c>
      <c r="Z72" s="57">
        <v>0</v>
      </c>
      <c r="AA72" s="57">
        <v>34991.173499999997</v>
      </c>
      <c r="AB72" s="58">
        <v>0</v>
      </c>
      <c r="AC72" s="56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34143.531135839818</v>
      </c>
      <c r="AI72" s="57">
        <v>847.642364160184</v>
      </c>
      <c r="AJ72" s="57">
        <v>0</v>
      </c>
      <c r="AK72" s="57">
        <v>0</v>
      </c>
      <c r="AL72" s="57">
        <v>0</v>
      </c>
      <c r="AM72" s="57">
        <v>34991.173499999997</v>
      </c>
      <c r="AN72" s="58">
        <v>0</v>
      </c>
    </row>
    <row r="73" spans="2:45" ht="15" thickBot="1" x14ac:dyDescent="0.35">
      <c r="B73" s="59" t="s">
        <v>21</v>
      </c>
      <c r="C73" s="60"/>
      <c r="D73" s="61"/>
      <c r="E73" s="56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8">
        <v>0</v>
      </c>
      <c r="Q73" s="56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8">
        <v>0</v>
      </c>
      <c r="AC73" s="56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8">
        <v>0</v>
      </c>
    </row>
    <row r="74" spans="2:45" ht="15" thickBot="1" x14ac:dyDescent="0.35">
      <c r="B74" s="59" t="s">
        <v>25</v>
      </c>
      <c r="C74" s="60"/>
      <c r="D74" s="61"/>
      <c r="E74" s="56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8">
        <v>0</v>
      </c>
      <c r="Q74" s="56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8">
        <v>0</v>
      </c>
      <c r="AC74" s="56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8">
        <v>0</v>
      </c>
    </row>
    <row r="75" spans="2:45" ht="15" thickBot="1" x14ac:dyDescent="0.35">
      <c r="B75" s="59" t="s">
        <v>26</v>
      </c>
      <c r="C75" s="60"/>
      <c r="D75" s="61"/>
      <c r="E75" s="56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8">
        <v>0</v>
      </c>
      <c r="Q75" s="56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8">
        <v>0</v>
      </c>
      <c r="AC75" s="56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0</v>
      </c>
      <c r="AI75" s="57">
        <v>0</v>
      </c>
      <c r="AJ75" s="57">
        <v>0</v>
      </c>
      <c r="AK75" s="57">
        <v>0</v>
      </c>
      <c r="AL75" s="57">
        <v>0</v>
      </c>
      <c r="AM75" s="57">
        <v>0</v>
      </c>
      <c r="AN75" s="58">
        <v>0</v>
      </c>
    </row>
    <row r="76" spans="2:45" ht="15" thickBot="1" x14ac:dyDescent="0.35">
      <c r="B76" s="59" t="s">
        <v>41</v>
      </c>
      <c r="C76" s="60"/>
      <c r="D76" s="61"/>
      <c r="E76" s="56">
        <v>601.66899999999998</v>
      </c>
      <c r="F76" s="57">
        <v>1011.668</v>
      </c>
      <c r="G76" s="57">
        <v>1077.626</v>
      </c>
      <c r="H76" s="57">
        <v>1252.2</v>
      </c>
      <c r="I76" s="57">
        <v>1138.3</v>
      </c>
      <c r="J76" s="57">
        <v>2234</v>
      </c>
      <c r="K76" s="57">
        <v>7.7</v>
      </c>
      <c r="L76" s="57">
        <v>2350.6</v>
      </c>
      <c r="M76" s="57">
        <v>1705.1</v>
      </c>
      <c r="N76" s="57">
        <v>1672.5</v>
      </c>
      <c r="O76" s="57">
        <v>2355.6999999999998</v>
      </c>
      <c r="P76" s="58">
        <v>36.799999999999997</v>
      </c>
      <c r="Q76" s="56">
        <v>1122.2661688904366</v>
      </c>
      <c r="R76" s="57">
        <v>1110.8759518963307</v>
      </c>
      <c r="S76" s="57">
        <v>934.09560537922414</v>
      </c>
      <c r="T76" s="57">
        <v>1097.5136224283322</v>
      </c>
      <c r="U76" s="57">
        <v>1112.3753923854385</v>
      </c>
      <c r="V76" s="57">
        <v>2397.6166083717458</v>
      </c>
      <c r="W76" s="57">
        <v>7.6446883952890481</v>
      </c>
      <c r="X76" s="57">
        <v>2118.9291037224493</v>
      </c>
      <c r="Y76" s="57">
        <v>1635.675002044258</v>
      </c>
      <c r="Z76" s="57">
        <v>1499.665302760709</v>
      </c>
      <c r="AA76" s="57">
        <v>2047.5218351566198</v>
      </c>
      <c r="AB76" s="58">
        <v>639.73771856916665</v>
      </c>
      <c r="AC76" s="56">
        <v>1122.2661688904366</v>
      </c>
      <c r="AD76" s="57">
        <v>1110.8759518963307</v>
      </c>
      <c r="AE76" s="57">
        <v>934.09560537922414</v>
      </c>
      <c r="AF76" s="57">
        <v>1097.5136224283322</v>
      </c>
      <c r="AG76" s="57">
        <v>1112.3753923854385</v>
      </c>
      <c r="AH76" s="57">
        <v>2397.6166083717458</v>
      </c>
      <c r="AI76" s="57">
        <v>7.6446883952890481</v>
      </c>
      <c r="AJ76" s="57">
        <v>2118.9291037224493</v>
      </c>
      <c r="AK76" s="57">
        <v>1635.675002044258</v>
      </c>
      <c r="AL76" s="57">
        <v>1499.665302760709</v>
      </c>
      <c r="AM76" s="57">
        <v>2047.5218351566198</v>
      </c>
      <c r="AN76" s="58">
        <v>639.73771856916665</v>
      </c>
    </row>
    <row r="77" spans="2:45" ht="15" thickBot="1" x14ac:dyDescent="0.35">
      <c r="B77" s="59" t="s">
        <v>42</v>
      </c>
      <c r="C77" s="60"/>
      <c r="D77" s="61"/>
      <c r="E77" s="56">
        <v>229.83799999999999</v>
      </c>
      <c r="F77" s="57">
        <v>31711.544000000002</v>
      </c>
      <c r="G77" s="57">
        <v>282.33300000000003</v>
      </c>
      <c r="H77" s="57">
        <v>0</v>
      </c>
      <c r="I77" s="57">
        <v>0</v>
      </c>
      <c r="J77" s="57">
        <v>0</v>
      </c>
      <c r="K77" s="57">
        <v>15</v>
      </c>
      <c r="L77" s="57">
        <v>1740</v>
      </c>
      <c r="M77" s="57">
        <v>0</v>
      </c>
      <c r="N77" s="57">
        <v>0</v>
      </c>
      <c r="O77" s="57">
        <v>0</v>
      </c>
      <c r="P77" s="58">
        <v>0</v>
      </c>
      <c r="Q77" s="56">
        <v>175.37986635623429</v>
      </c>
      <c r="R77" s="57">
        <v>13691.37411849851</v>
      </c>
      <c r="S77" s="57">
        <v>0</v>
      </c>
      <c r="T77" s="57">
        <v>0</v>
      </c>
      <c r="U77" s="57">
        <v>102.71829895195519</v>
      </c>
      <c r="V77" s="57">
        <v>0</v>
      </c>
      <c r="W77" s="57">
        <v>745.19166627070695</v>
      </c>
      <c r="X77" s="57">
        <v>708.02165067660781</v>
      </c>
      <c r="Y77" s="57">
        <v>0</v>
      </c>
      <c r="Z77" s="57">
        <v>0</v>
      </c>
      <c r="AA77" s="57">
        <v>12.677850108197653</v>
      </c>
      <c r="AB77" s="58">
        <v>626.61654913778773</v>
      </c>
      <c r="AC77" s="56">
        <v>175.37986635623429</v>
      </c>
      <c r="AD77" s="57">
        <v>13691.37411849851</v>
      </c>
      <c r="AE77" s="57">
        <v>0</v>
      </c>
      <c r="AF77" s="57">
        <v>0</v>
      </c>
      <c r="AG77" s="57">
        <v>102.71829895195519</v>
      </c>
      <c r="AH77" s="57">
        <v>0</v>
      </c>
      <c r="AI77" s="57">
        <v>745.19166627070695</v>
      </c>
      <c r="AJ77" s="57">
        <v>708.02165067660781</v>
      </c>
      <c r="AK77" s="57">
        <v>0</v>
      </c>
      <c r="AL77" s="57">
        <v>0</v>
      </c>
      <c r="AM77" s="57">
        <v>12.677850108197653</v>
      </c>
      <c r="AN77" s="58">
        <v>626.61654913778773</v>
      </c>
    </row>
    <row r="78" spans="2:45" ht="15" thickBot="1" x14ac:dyDescent="0.35">
      <c r="B78" s="59" t="s">
        <v>43</v>
      </c>
      <c r="C78" s="60"/>
      <c r="D78" s="61"/>
      <c r="E78" s="56">
        <v>3963.4929999999999</v>
      </c>
      <c r="F78" s="57">
        <v>0</v>
      </c>
      <c r="G78" s="57">
        <v>0</v>
      </c>
      <c r="H78" s="57">
        <v>0</v>
      </c>
      <c r="I78" s="57">
        <v>48719</v>
      </c>
      <c r="J78" s="57">
        <v>70436.600000000006</v>
      </c>
      <c r="K78" s="57">
        <v>105455.8</v>
      </c>
      <c r="L78" s="57">
        <v>0</v>
      </c>
      <c r="M78" s="57">
        <v>0</v>
      </c>
      <c r="N78" s="57">
        <v>43239.9</v>
      </c>
      <c r="O78" s="57">
        <v>45596.5</v>
      </c>
      <c r="P78" s="58">
        <v>105641.1</v>
      </c>
      <c r="Q78" s="56">
        <v>2751.5534222275173</v>
      </c>
      <c r="R78" s="57">
        <v>0</v>
      </c>
      <c r="S78" s="57">
        <v>324.19399220624638</v>
      </c>
      <c r="T78" s="57">
        <v>0</v>
      </c>
      <c r="U78" s="57">
        <v>48015.155799956083</v>
      </c>
      <c r="V78" s="57">
        <v>74814.730993102145</v>
      </c>
      <c r="W78" s="57">
        <v>102925.94422842866</v>
      </c>
      <c r="X78" s="57">
        <v>0</v>
      </c>
      <c r="Y78" s="57">
        <v>0</v>
      </c>
      <c r="Z78" s="57">
        <v>42530.922656092269</v>
      </c>
      <c r="AA78" s="57">
        <v>96102.965979668297</v>
      </c>
      <c r="AB78" s="58">
        <v>54280.889388318785</v>
      </c>
      <c r="AC78" s="56">
        <v>2834.1000248943428</v>
      </c>
      <c r="AD78" s="57">
        <v>0</v>
      </c>
      <c r="AE78" s="57">
        <v>333.91981197243376</v>
      </c>
      <c r="AF78" s="57">
        <v>0</v>
      </c>
      <c r="AG78" s="57">
        <v>49455.610473954766</v>
      </c>
      <c r="AH78" s="57">
        <v>77059.172922895217</v>
      </c>
      <c r="AI78" s="57">
        <v>106013.72255528152</v>
      </c>
      <c r="AJ78" s="57">
        <v>0</v>
      </c>
      <c r="AK78" s="57">
        <v>0</v>
      </c>
      <c r="AL78" s="57">
        <v>43806.850335775038</v>
      </c>
      <c r="AM78" s="57">
        <v>98986.054959058354</v>
      </c>
      <c r="AN78" s="58">
        <v>55909.31606996835</v>
      </c>
    </row>
    <row r="79" spans="2:45" ht="15" thickBot="1" x14ac:dyDescent="0.35">
      <c r="B79" s="59" t="s">
        <v>81</v>
      </c>
      <c r="C79" s="60"/>
      <c r="D79" s="61"/>
      <c r="E79" s="56">
        <v>2249.0859999999998</v>
      </c>
      <c r="F79" s="57">
        <v>6020.6239999999998</v>
      </c>
      <c r="G79" s="57">
        <v>20363.918000000001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8">
        <v>0</v>
      </c>
      <c r="Q79" s="56">
        <v>0</v>
      </c>
      <c r="R79" s="57">
        <v>0</v>
      </c>
      <c r="S79" s="57">
        <v>0</v>
      </c>
      <c r="T79" s="57">
        <v>2033.1523151538468</v>
      </c>
      <c r="U79" s="57">
        <v>3187.2288200974626</v>
      </c>
      <c r="V79" s="57">
        <v>4005.548504076005</v>
      </c>
      <c r="W79" s="57">
        <v>1953.1383333500457</v>
      </c>
      <c r="X79" s="57">
        <v>1595.6502024916438</v>
      </c>
      <c r="Y79" s="57">
        <v>1849.3157706679369</v>
      </c>
      <c r="Z79" s="57">
        <v>4162.6295659081388</v>
      </c>
      <c r="AA79" s="57">
        <v>901.78440590604532</v>
      </c>
      <c r="AB79" s="58">
        <v>2724.7684464598142</v>
      </c>
      <c r="AC79" s="56">
        <v>0</v>
      </c>
      <c r="AD79" s="57">
        <v>0</v>
      </c>
      <c r="AE79" s="57">
        <v>0</v>
      </c>
      <c r="AF79" s="57">
        <v>2033.1523151538468</v>
      </c>
      <c r="AG79" s="57">
        <v>3187.2288200974626</v>
      </c>
      <c r="AH79" s="57">
        <v>4005.548504076005</v>
      </c>
      <c r="AI79" s="57">
        <v>1953.1383333500457</v>
      </c>
      <c r="AJ79" s="57">
        <v>1595.6502024916438</v>
      </c>
      <c r="AK79" s="57">
        <v>1849.3157706679369</v>
      </c>
      <c r="AL79" s="57">
        <v>4162.6295659081388</v>
      </c>
      <c r="AM79" s="57">
        <v>901.78440590604532</v>
      </c>
      <c r="AN79" s="58">
        <v>2724.7684464598142</v>
      </c>
    </row>
    <row r="80" spans="2:45" ht="15" thickBot="1" x14ac:dyDescent="0.35">
      <c r="B80" s="59" t="s">
        <v>47</v>
      </c>
      <c r="C80" s="60"/>
      <c r="D80" s="61"/>
      <c r="E80" s="56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8">
        <v>0</v>
      </c>
      <c r="Q80" s="56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8">
        <v>0</v>
      </c>
      <c r="AC80" s="56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8">
        <v>0</v>
      </c>
    </row>
    <row r="81" spans="2:45" ht="15" thickBot="1" x14ac:dyDescent="0.35">
      <c r="B81" s="59" t="s">
        <v>47</v>
      </c>
      <c r="C81" s="60"/>
      <c r="D81" s="61"/>
      <c r="E81" s="56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8">
        <v>0</v>
      </c>
      <c r="Q81" s="56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8">
        <v>0</v>
      </c>
      <c r="AC81" s="56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8">
        <v>0</v>
      </c>
    </row>
    <row r="82" spans="2:45" ht="15" thickBot="1" x14ac:dyDescent="0.35">
      <c r="B82" s="59" t="s">
        <v>47</v>
      </c>
      <c r="C82" s="60"/>
      <c r="D82" s="61"/>
      <c r="E82" s="56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8">
        <v>0</v>
      </c>
      <c r="Q82" s="56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8">
        <v>0</v>
      </c>
      <c r="AC82" s="56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8">
        <v>0</v>
      </c>
    </row>
    <row r="83" spans="2:45" ht="15" thickBot="1" x14ac:dyDescent="0.35">
      <c r="B83" s="59" t="s">
        <v>48</v>
      </c>
      <c r="C83" s="60"/>
      <c r="D83" s="61"/>
      <c r="E83" s="56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8">
        <v>0</v>
      </c>
      <c r="Q83" s="56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8">
        <v>0</v>
      </c>
      <c r="AC83" s="56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8">
        <v>0</v>
      </c>
    </row>
    <row r="84" spans="2:45" ht="15" thickBot="1" x14ac:dyDescent="0.35">
      <c r="B84" s="48"/>
      <c r="C84" s="49"/>
      <c r="D84" s="50" t="s">
        <v>3</v>
      </c>
      <c r="E84" s="9">
        <f>SUM(E67:E83)</f>
        <v>37230.442999999999</v>
      </c>
      <c r="F84" s="9">
        <f t="shared" ref="F84:Q84" si="7">SUM(F67:F83)</f>
        <v>68982.453999999998</v>
      </c>
      <c r="G84" s="9">
        <f t="shared" si="7"/>
        <v>49468.387999999999</v>
      </c>
      <c r="H84" s="9">
        <f t="shared" si="7"/>
        <v>32020.799999999999</v>
      </c>
      <c r="I84" s="9">
        <f t="shared" si="7"/>
        <v>83970.700000000012</v>
      </c>
      <c r="J84" s="9">
        <f t="shared" si="7"/>
        <v>135918.40000000002</v>
      </c>
      <c r="K84" s="9">
        <f t="shared" si="7"/>
        <v>144180</v>
      </c>
      <c r="L84" s="9">
        <f t="shared" si="7"/>
        <v>39553.199999999997</v>
      </c>
      <c r="M84" s="9">
        <f t="shared" si="7"/>
        <v>38701.799999999996</v>
      </c>
      <c r="N84" s="9">
        <f t="shared" si="7"/>
        <v>84867.700000000012</v>
      </c>
      <c r="O84" s="9">
        <f t="shared" si="7"/>
        <v>110566.3</v>
      </c>
      <c r="P84" s="40">
        <f t="shared" si="7"/>
        <v>130970.70000000001</v>
      </c>
      <c r="Q84" s="9">
        <f t="shared" si="7"/>
        <v>39024.236130544741</v>
      </c>
      <c r="R84" s="9">
        <f t="shared" ref="R84:AA84" si="8">SUM(R67:R83)</f>
        <v>42573.219370467777</v>
      </c>
      <c r="S84" s="9">
        <f t="shared" si="8"/>
        <v>30904.156770250549</v>
      </c>
      <c r="T84" s="9">
        <f t="shared" si="8"/>
        <v>34614.452159123888</v>
      </c>
      <c r="U84" s="9">
        <f t="shared" si="8"/>
        <v>87832.714622932283</v>
      </c>
      <c r="V84" s="9">
        <f t="shared" si="8"/>
        <v>145340.64884836352</v>
      </c>
      <c r="W84" s="9">
        <f t="shared" si="8"/>
        <v>142290.13505152156</v>
      </c>
      <c r="X84" s="9">
        <f t="shared" si="8"/>
        <v>41007.736868756321</v>
      </c>
      <c r="Y84" s="9">
        <f t="shared" si="8"/>
        <v>37649.426003633467</v>
      </c>
      <c r="Z84" s="9">
        <f t="shared" si="8"/>
        <v>87387.655712448206</v>
      </c>
      <c r="AA84" s="9">
        <f t="shared" si="8"/>
        <v>164255.82540974952</v>
      </c>
      <c r="AB84" s="40">
        <f t="shared" ref="AB84:AN84" si="9">SUM(AB67:AB83)</f>
        <v>84003.286716319097</v>
      </c>
      <c r="AC84" s="9">
        <f t="shared" si="9"/>
        <v>40380.901833403681</v>
      </c>
      <c r="AD84" s="9">
        <f t="shared" si="9"/>
        <v>43631.216449469961</v>
      </c>
      <c r="AE84" s="9">
        <f t="shared" si="9"/>
        <v>32028.126605196692</v>
      </c>
      <c r="AF84" s="9">
        <f t="shared" si="9"/>
        <v>35783.833745770142</v>
      </c>
      <c r="AG84" s="9">
        <f t="shared" si="9"/>
        <v>90672.928386277214</v>
      </c>
      <c r="AH84" s="9">
        <f t="shared" si="9"/>
        <v>148709.33542636581</v>
      </c>
      <c r="AI84" s="9">
        <f t="shared" si="9"/>
        <v>146677.09859150191</v>
      </c>
      <c r="AJ84" s="9">
        <f t="shared" si="9"/>
        <v>42330.158946112293</v>
      </c>
      <c r="AK84" s="9">
        <f t="shared" si="9"/>
        <v>38899.227060561105</v>
      </c>
      <c r="AL84" s="9">
        <f t="shared" si="9"/>
        <v>90176.718537761597</v>
      </c>
      <c r="AM84" s="9">
        <f t="shared" si="9"/>
        <v>168269.77344430686</v>
      </c>
      <c r="AN84" s="40">
        <f t="shared" si="9"/>
        <v>86628.519636383673</v>
      </c>
    </row>
    <row r="85" spans="2:45" s="13" customFormat="1" x14ac:dyDescent="0.3">
      <c r="B85" s="22"/>
      <c r="C85" s="23"/>
      <c r="D85" s="24" t="s">
        <v>2</v>
      </c>
      <c r="E85" s="23">
        <f t="shared" ref="E85:AA85" si="10">IF(E87&gt;0.1,E87,0)</f>
        <v>69253.859999999986</v>
      </c>
      <c r="F85" s="23">
        <f t="shared" si="10"/>
        <v>44229.493999999977</v>
      </c>
      <c r="G85" s="23">
        <f t="shared" si="10"/>
        <v>22912.352999999981</v>
      </c>
      <c r="H85" s="23">
        <f t="shared" si="10"/>
        <v>127885.17</v>
      </c>
      <c r="I85" s="23">
        <f t="shared" si="10"/>
        <v>227090.68800000002</v>
      </c>
      <c r="J85" s="23">
        <f t="shared" si="10"/>
        <v>179871.87600000005</v>
      </c>
      <c r="K85" s="23">
        <f t="shared" si="10"/>
        <v>70732.965000000055</v>
      </c>
      <c r="L85" s="23">
        <f t="shared" si="10"/>
        <v>64694.220000000059</v>
      </c>
      <c r="M85" s="23">
        <f t="shared" si="10"/>
        <v>97239.478000000061</v>
      </c>
      <c r="N85" s="23">
        <f t="shared" si="10"/>
        <v>230677.14000000007</v>
      </c>
      <c r="O85" s="23">
        <f t="shared" si="10"/>
        <v>196369.59300000011</v>
      </c>
      <c r="P85" s="41">
        <f t="shared" si="10"/>
        <v>95346.972000000096</v>
      </c>
      <c r="Q85" s="23">
        <f t="shared" si="10"/>
        <v>86308.095267721073</v>
      </c>
      <c r="R85" s="23">
        <f t="shared" si="10"/>
        <v>86680.258173176597</v>
      </c>
      <c r="S85" s="23">
        <f t="shared" si="10"/>
        <v>95959.622343127645</v>
      </c>
      <c r="T85" s="23">
        <f t="shared" si="10"/>
        <v>198622.9297566411</v>
      </c>
      <c r="U85" s="23">
        <f t="shared" si="10"/>
        <v>288385.82523348869</v>
      </c>
      <c r="V85" s="23">
        <f t="shared" si="10"/>
        <v>223734.72143425388</v>
      </c>
      <c r="W85" s="23">
        <f t="shared" si="10"/>
        <v>122889.75114955791</v>
      </c>
      <c r="X85" s="23">
        <f t="shared" si="10"/>
        <v>114225.85640978388</v>
      </c>
      <c r="Y85" s="23">
        <f t="shared" si="10"/>
        <v>139783.69638784049</v>
      </c>
      <c r="Z85" s="23">
        <f t="shared" si="10"/>
        <v>263182.66063281684</v>
      </c>
      <c r="AA85" s="23">
        <f t="shared" si="10"/>
        <v>185042.6149462749</v>
      </c>
      <c r="AB85" s="41">
        <f t="shared" ref="AB85:AN85" si="11">IF(AB87&gt;0.1,AB87,0)</f>
        <v>141127.54747588915</v>
      </c>
      <c r="AC85" s="23">
        <f t="shared" si="11"/>
        <v>130968.00860875228</v>
      </c>
      <c r="AD85" s="23">
        <f t="shared" si="11"/>
        <v>130474.93552466857</v>
      </c>
      <c r="AE85" s="23">
        <f t="shared" si="11"/>
        <v>139040.1407020617</v>
      </c>
      <c r="AF85" s="23">
        <f t="shared" si="11"/>
        <v>244286.1678013003</v>
      </c>
      <c r="AG85" s="23">
        <f t="shared" si="11"/>
        <v>335985.97188290843</v>
      </c>
      <c r="AH85" s="23">
        <f t="shared" si="11"/>
        <v>268323.93085608375</v>
      </c>
      <c r="AI85" s="23">
        <f t="shared" si="11"/>
        <v>163537.05363797318</v>
      </c>
      <c r="AJ85" s="23">
        <f t="shared" si="11"/>
        <v>153870.57604306555</v>
      </c>
      <c r="AK85" s="23">
        <f t="shared" si="11"/>
        <v>179695.19162346495</v>
      </c>
      <c r="AL85" s="23">
        <f t="shared" si="11"/>
        <v>306239.93827802222</v>
      </c>
      <c r="AM85" s="23">
        <f t="shared" si="11"/>
        <v>224443.00477459619</v>
      </c>
      <c r="AN85" s="41">
        <f t="shared" si="11"/>
        <v>178220.76047097804</v>
      </c>
    </row>
    <row r="86" spans="2:45" s="13" customFormat="1" x14ac:dyDescent="0.3">
      <c r="B86" s="10"/>
      <c r="C86" s="11"/>
      <c r="D86" s="12" t="s">
        <v>1</v>
      </c>
      <c r="E86" s="11">
        <f t="shared" ref="E86:AN86" si="12">IF(E87&lt;0.001,E87,0)</f>
        <v>0</v>
      </c>
      <c r="F86" s="11">
        <f t="shared" si="12"/>
        <v>0</v>
      </c>
      <c r="G86" s="11">
        <f t="shared" si="12"/>
        <v>0</v>
      </c>
      <c r="H86" s="11">
        <f t="shared" si="12"/>
        <v>0</v>
      </c>
      <c r="I86" s="11">
        <f t="shared" si="12"/>
        <v>0</v>
      </c>
      <c r="J86" s="11">
        <f t="shared" si="12"/>
        <v>0</v>
      </c>
      <c r="K86" s="11">
        <f t="shared" si="12"/>
        <v>0</v>
      </c>
      <c r="L86" s="11">
        <f t="shared" si="12"/>
        <v>0</v>
      </c>
      <c r="M86" s="11">
        <f t="shared" si="12"/>
        <v>0</v>
      </c>
      <c r="N86" s="11">
        <f t="shared" si="12"/>
        <v>0</v>
      </c>
      <c r="O86" s="11">
        <f t="shared" si="12"/>
        <v>0</v>
      </c>
      <c r="P86" s="42">
        <f t="shared" si="12"/>
        <v>0</v>
      </c>
      <c r="Q86" s="11">
        <f t="shared" si="12"/>
        <v>0</v>
      </c>
      <c r="R86" s="11">
        <f t="shared" si="12"/>
        <v>0</v>
      </c>
      <c r="S86" s="11">
        <f t="shared" si="12"/>
        <v>0</v>
      </c>
      <c r="T86" s="11">
        <f t="shared" si="12"/>
        <v>0</v>
      </c>
      <c r="U86" s="11">
        <f t="shared" si="12"/>
        <v>0</v>
      </c>
      <c r="V86" s="11">
        <f t="shared" si="12"/>
        <v>0</v>
      </c>
      <c r="W86" s="11">
        <f t="shared" si="12"/>
        <v>0</v>
      </c>
      <c r="X86" s="11">
        <f t="shared" si="12"/>
        <v>0</v>
      </c>
      <c r="Y86" s="11">
        <f t="shared" si="12"/>
        <v>0</v>
      </c>
      <c r="Z86" s="11">
        <f t="shared" si="12"/>
        <v>0</v>
      </c>
      <c r="AA86" s="11">
        <f t="shared" si="12"/>
        <v>0</v>
      </c>
      <c r="AB86" s="42">
        <f t="shared" si="12"/>
        <v>0</v>
      </c>
      <c r="AC86" s="11">
        <f t="shared" si="12"/>
        <v>0</v>
      </c>
      <c r="AD86" s="11">
        <f t="shared" si="12"/>
        <v>0</v>
      </c>
      <c r="AE86" s="11">
        <f t="shared" si="12"/>
        <v>0</v>
      </c>
      <c r="AF86" s="11">
        <f t="shared" si="12"/>
        <v>0</v>
      </c>
      <c r="AG86" s="11">
        <f t="shared" si="12"/>
        <v>0</v>
      </c>
      <c r="AH86" s="11">
        <f t="shared" si="12"/>
        <v>0</v>
      </c>
      <c r="AI86" s="11">
        <f t="shared" si="12"/>
        <v>0</v>
      </c>
      <c r="AJ86" s="11">
        <f t="shared" si="12"/>
        <v>0</v>
      </c>
      <c r="AK86" s="11">
        <f t="shared" si="12"/>
        <v>0</v>
      </c>
      <c r="AL86" s="11">
        <f t="shared" si="12"/>
        <v>0</v>
      </c>
      <c r="AM86" s="11">
        <f t="shared" si="12"/>
        <v>0</v>
      </c>
      <c r="AN86" s="42">
        <f t="shared" si="12"/>
        <v>0</v>
      </c>
      <c r="AP86" s="3"/>
      <c r="AQ86" s="4"/>
      <c r="AR86" s="4"/>
      <c r="AS86" s="4"/>
    </row>
    <row r="87" spans="2:45" s="11" customFormat="1" ht="15" thickBot="1" x14ac:dyDescent="0.35">
      <c r="B87" s="14"/>
      <c r="C87" s="15"/>
      <c r="D87" s="25" t="s">
        <v>0</v>
      </c>
      <c r="E87" s="15">
        <f>C48+E66-E84</f>
        <v>69253.859999999986</v>
      </c>
      <c r="F87" s="15">
        <f t="shared" ref="F87:AN87" si="13">E87+F66-F84</f>
        <v>44229.493999999977</v>
      </c>
      <c r="G87" s="15">
        <f t="shared" si="13"/>
        <v>22912.352999999981</v>
      </c>
      <c r="H87" s="15">
        <f t="shared" si="13"/>
        <v>127885.17</v>
      </c>
      <c r="I87" s="15">
        <f t="shared" si="13"/>
        <v>227090.68800000002</v>
      </c>
      <c r="J87" s="15">
        <f t="shared" si="13"/>
        <v>179871.87600000005</v>
      </c>
      <c r="K87" s="15">
        <f t="shared" si="13"/>
        <v>70732.965000000055</v>
      </c>
      <c r="L87" s="15">
        <f t="shared" si="13"/>
        <v>64694.220000000059</v>
      </c>
      <c r="M87" s="15">
        <f t="shared" si="13"/>
        <v>97239.478000000061</v>
      </c>
      <c r="N87" s="15">
        <f t="shared" si="13"/>
        <v>230677.14000000007</v>
      </c>
      <c r="O87" s="15">
        <f t="shared" si="13"/>
        <v>196369.59300000011</v>
      </c>
      <c r="P87" s="43">
        <f t="shared" si="13"/>
        <v>95346.972000000096</v>
      </c>
      <c r="Q87" s="15">
        <f t="shared" si="13"/>
        <v>86308.095267721073</v>
      </c>
      <c r="R87" s="15">
        <f t="shared" si="13"/>
        <v>86680.258173176597</v>
      </c>
      <c r="S87" s="15">
        <f t="shared" si="13"/>
        <v>95959.622343127645</v>
      </c>
      <c r="T87" s="15">
        <f t="shared" si="13"/>
        <v>198622.9297566411</v>
      </c>
      <c r="U87" s="15">
        <f t="shared" si="13"/>
        <v>288385.82523348869</v>
      </c>
      <c r="V87" s="15">
        <f t="shared" si="13"/>
        <v>223734.72143425388</v>
      </c>
      <c r="W87" s="15">
        <f t="shared" si="13"/>
        <v>122889.75114955791</v>
      </c>
      <c r="X87" s="15">
        <f t="shared" si="13"/>
        <v>114225.85640978388</v>
      </c>
      <c r="Y87" s="15">
        <f t="shared" si="13"/>
        <v>139783.69638784049</v>
      </c>
      <c r="Z87" s="15">
        <f t="shared" si="13"/>
        <v>263182.66063281684</v>
      </c>
      <c r="AA87" s="15">
        <f t="shared" si="13"/>
        <v>185042.6149462749</v>
      </c>
      <c r="AB87" s="43">
        <f t="shared" si="13"/>
        <v>141127.54747588915</v>
      </c>
      <c r="AC87" s="15">
        <f t="shared" si="13"/>
        <v>130968.00860875228</v>
      </c>
      <c r="AD87" s="15">
        <f t="shared" si="13"/>
        <v>130474.93552466857</v>
      </c>
      <c r="AE87" s="15">
        <f t="shared" si="13"/>
        <v>139040.1407020617</v>
      </c>
      <c r="AF87" s="15">
        <f t="shared" si="13"/>
        <v>244286.1678013003</v>
      </c>
      <c r="AG87" s="15">
        <f t="shared" si="13"/>
        <v>335985.97188290843</v>
      </c>
      <c r="AH87" s="15">
        <f t="shared" si="13"/>
        <v>268323.93085608375</v>
      </c>
      <c r="AI87" s="15">
        <f t="shared" si="13"/>
        <v>163537.05363797318</v>
      </c>
      <c r="AJ87" s="15">
        <f t="shared" si="13"/>
        <v>153870.57604306555</v>
      </c>
      <c r="AK87" s="15">
        <f t="shared" si="13"/>
        <v>179695.19162346495</v>
      </c>
      <c r="AL87" s="15">
        <f t="shared" si="13"/>
        <v>306239.93827802222</v>
      </c>
      <c r="AM87" s="15">
        <f t="shared" si="13"/>
        <v>224443.00477459619</v>
      </c>
      <c r="AN87" s="43">
        <f t="shared" si="13"/>
        <v>178220.76047097804</v>
      </c>
      <c r="AP87" s="3"/>
      <c r="AQ87" s="4"/>
      <c r="AR87" s="4"/>
      <c r="AS87" s="4"/>
    </row>
    <row r="88" spans="2:45" x14ac:dyDescent="0.3">
      <c r="B88" s="5"/>
      <c r="AQ88" s="4"/>
      <c r="AR88" s="4"/>
      <c r="AS88" s="4"/>
    </row>
    <row r="89" spans="2:45" x14ac:dyDescent="0.3">
      <c r="B89" s="16" t="str">
        <f>CONCATENATE(A1," ",A2)</f>
        <v>MONTHLY FORECAST - GENERAL FUND FOR FISCAL YEAR ENDING-DEC-2020</v>
      </c>
    </row>
    <row r="90" spans="2:45" x14ac:dyDescent="0.3">
      <c r="B90" s="6"/>
    </row>
    <row r="92" spans="2:45" x14ac:dyDescent="0.3"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2:45" x14ac:dyDescent="0.3"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</row>
    <row r="94" spans="2:45" x14ac:dyDescent="0.3">
      <c r="E94" s="27"/>
      <c r="F94" s="27"/>
      <c r="G94" s="27"/>
      <c r="H94" s="27"/>
      <c r="I94" s="27"/>
    </row>
  </sheetData>
  <mergeCells count="36">
    <mergeCell ref="B58:D58"/>
    <mergeCell ref="A1:F1"/>
    <mergeCell ref="A2:F2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71:D71"/>
    <mergeCell ref="B59:D59"/>
    <mergeCell ref="B60:D60"/>
    <mergeCell ref="B61:D61"/>
    <mergeCell ref="B62:D62"/>
    <mergeCell ref="B63:D63"/>
    <mergeCell ref="B64:D64"/>
    <mergeCell ref="B65:D65"/>
    <mergeCell ref="B67:D67"/>
    <mergeCell ref="B68:D68"/>
    <mergeCell ref="B69:D69"/>
    <mergeCell ref="B70:D70"/>
    <mergeCell ref="B83:D83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</mergeCells>
  <phoneticPr fontId="11" type="noConversion"/>
  <pageMargins left="0.7" right="0.7" top="0.75" bottom="0.75" header="0.3" footer="0.3"/>
  <pageSetup scale="48" orientation="landscape" horizontalDpi="4294967295" verticalDpi="4294967295" r:id="rId1"/>
  <headerFooter>
    <oddHeader>&amp;F</oddHeader>
    <oddFooter>&amp;C&amp;A&amp;R&amp;P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Simplified Monthly Forecasting Model</dc:title>
  <dc:subject>Super Simple Forecast Chart</dc:subject>
  <dc:creator>Chris Swanson</dc:creator>
  <cp:lastModifiedBy>Chris Swanson</cp:lastModifiedBy>
  <cp:lastPrinted>2020-04-19T14:33:35Z</cp:lastPrinted>
  <dcterms:created xsi:type="dcterms:W3CDTF">2016-07-13T17:11:33Z</dcterms:created>
  <dcterms:modified xsi:type="dcterms:W3CDTF">2020-04-22T22:24:21Z</dcterms:modified>
  <cp:contentStatus>DEMONSTRATION MODEL</cp:contentStatus>
</cp:coreProperties>
</file>