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 filterPrivacy="1"/>
  <xr:revisionPtr revIDLastSave="0" documentId="8_{EA02D75F-327A-47E9-8EAF-F37F64AFFF36}" xr6:coauthVersionLast="47" xr6:coauthVersionMax="47" xr10:uidLastSave="{00000000-0000-0000-0000-000000000000}"/>
  <bookViews>
    <workbookView xWindow="1950" yWindow="1830" windowWidth="30315" windowHeight="19770" xr2:uid="{00000000-000D-0000-FFFF-FFFF00000000}"/>
  </bookViews>
  <sheets>
    <sheet name="MiniGFOAStressTest" sheetId="1" r:id="rId1"/>
    <sheet name="Distribution" sheetId="6" state="hidden" r:id="rId2"/>
    <sheet name="one-column metalog charts" sheetId="7" state="hidden" r:id="rId3"/>
    <sheet name="PMTable" sheetId="2" state="hidden" r:id="rId4"/>
    <sheet name="SIPmath Chart Data" sheetId="3" state="hidden" r:id="rId5"/>
    <sheet name="ChanceCalc Chart Data" sheetId="4" state="hidden" r:id="rId6"/>
  </sheets>
  <externalReferences>
    <externalReference r:id="rId7"/>
  </externalReferences>
  <definedNames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Asset_1">[1]PMTable!$C$4:$C$1003</definedName>
    <definedName name="Asset_10">[1]PMTable!$L$4:$L$1003</definedName>
    <definedName name="Asset_2">[1]PMTable!$D$4:$D$1003</definedName>
    <definedName name="Asset_3">[1]PMTable!$E$4:$E$1003</definedName>
    <definedName name="Asset_4">[1]PMTable!$F$4:$F$1003</definedName>
    <definedName name="Asset_5">[1]PMTable!$G$4:$G$1003</definedName>
    <definedName name="Asset_6">[1]PMTable!$H$4:$H$1003</definedName>
    <definedName name="Asset_7">[1]PMTable!$I$4:$I$1003</definedName>
    <definedName name="Asset_8">[1]PMTable!$J$4:$J$1003</definedName>
    <definedName name="Asset_9">[1]PMTable!$K$4:$K$1003</definedName>
    <definedName name="Distribution">PMTable!$C$4:$C$10003</definedName>
    <definedName name="Fixed_Expense">#REF!</definedName>
    <definedName name="Metalog_btyp_SPT_001">MiniGFOAStressTest!$D$22</definedName>
    <definedName name="Metalog_btyp_SPT_002">Distribution!$E$5</definedName>
    <definedName name="Metalog_hi_q_val_SPT_001">MiniGFOAStressTest!$B$18</definedName>
    <definedName name="Metalog_hi_q_val_SPT_002">Distribution!$E$9</definedName>
    <definedName name="Metalog_isHorizontal_SPT_001">FALSE</definedName>
    <definedName name="Metalog_isHorizontal_SPT_002">FALSE</definedName>
    <definedName name="Metalog_lb_SPT_001">MiniGFOAStressTest!$D$28</definedName>
    <definedName name="Metalog_lb_SPT_002">Distribution!$E$6</definedName>
    <definedName name="Metalog_lo_q_pct_SPT_001">MiniGFOAStressTest!$B$11</definedName>
    <definedName name="Metalog_lo_q_pct_SPT_002">Distribution!$E$4</definedName>
    <definedName name="Metalog_lo_q_val_SPT_001">MiniGFOAStressTest!$B$16</definedName>
    <definedName name="Metalog_lo_q_val_SPT_002">Distribution!$E$7</definedName>
    <definedName name="Metalog_median_SPT_001">MiniGFOAStressTest!$B$17</definedName>
    <definedName name="Metalog_median_SPT_002">Distribution!$E$8</definedName>
    <definedName name="Metalog_Name_SPT_001">MiniGFOAStressTest!#REF!</definedName>
    <definedName name="Metalog_Name_SPT_002">Distribution!$E$3</definedName>
    <definedName name="Metalog_Num_SPTs">2</definedName>
    <definedName name="Metalog_plotDropDown_SPT_001">MiniGFOAStressTest!#REF!</definedName>
    <definedName name="Metalog_plotDropDown_SPT_002">Distribution!$C$7</definedName>
    <definedName name="Metalog_r_SPT_001">MiniGFOAStressTest!$W$8</definedName>
    <definedName name="Metalog_r_SPT_002">Distribution!$E$13</definedName>
    <definedName name="Metalog_SPT_001">MiniGFOAStressTest!$L$7</definedName>
    <definedName name="Metalog_SPT_002">Distribution!$E$12</definedName>
    <definedName name="Metalog_ub_SPT_001">MiniGFOAStressTest!$D$29</definedName>
    <definedName name="Metalog_ub_SPT_002">Distribution!$E$10</definedName>
    <definedName name="Op_Expense">#REF!</definedName>
    <definedName name="PM_Asset_1_hist_data" hidden="1">OFFSET( '[1]SIPmath Chart Data'!$B$116:$B$217, 0, 0, '[1]SIPmath Chart Data'!$B$6 )</definedName>
    <definedName name="PM_Asset_10_hist_data" hidden="1">OFFSET( '[1]SIPmath Chart Data'!$K$116:$K$217, 0, 0, '[1]SIPmath Chart Data'!$K$6 )</definedName>
    <definedName name="PM_Asset_2_hist_data" hidden="1">OFFSET( '[1]SIPmath Chart Data'!$C$116:$C$217, 0, 0, '[1]SIPmath Chart Data'!$C$6 )</definedName>
    <definedName name="PM_Asset_3_hist_data" hidden="1">OFFSET( '[1]SIPmath Chart Data'!$D$116:$D$217, 0, 0, '[1]SIPmath Chart Data'!$D$6 )</definedName>
    <definedName name="PM_Asset_4_hist_data" hidden="1">OFFSET( '[1]SIPmath Chart Data'!$E$116:$E$217, 0, 0, '[1]SIPmath Chart Data'!$E$6 )</definedName>
    <definedName name="PM_Asset_5_hist_data" hidden="1">OFFSET( '[1]SIPmath Chart Data'!$F$116:$F$217, 0, 0, '[1]SIPmath Chart Data'!$F$6 )</definedName>
    <definedName name="PM_Asset_6_hist_data" hidden="1">OFFSET( '[1]SIPmath Chart Data'!$G$116:$G$217, 0, 0, '[1]SIPmath Chart Data'!$G$6 )</definedName>
    <definedName name="PM_Asset_7_hist_data" hidden="1">OFFSET( '[1]SIPmath Chart Data'!$H$116:$H$217, 0, 0, '[1]SIPmath Chart Data'!$H$6 )</definedName>
    <definedName name="PM_Asset_8_hist_data" hidden="1">OFFSET( '[1]SIPmath Chart Data'!$I$116:$I$217, 0, 0, '[1]SIPmath Chart Data'!$I$6 )</definedName>
    <definedName name="PM_Asset_9_hist_data" hidden="1">OFFSET( '[1]SIPmath Chart Data'!$J$116:$J$217, 0, 0, '[1]SIPmath Chart Data'!$J$6 )</definedName>
    <definedName name="PM_cdf_Y" hidden="1">'ChanceCalc Chart Data'!$A$323:$A$427</definedName>
    <definedName name="PM_DfltBins">50</definedName>
    <definedName name="PM_Distribution_axis_lbls" hidden="1">OFFSET( 'ChanceCalc Chart Data'!$B$220:$B$321, 0, 0, 'ChanceCalc Chart Data'!$B$6 )</definedName>
    <definedName name="PM_Distribution_bins" hidden="1">'ChanceCalc Chart Data'!$B$15:$B$115</definedName>
    <definedName name="PM_Distribution_freq" hidden="1">'ChanceCalc Chart Data'!$B$117:$B$218</definedName>
    <definedName name="PM_Distribution_hist_data" hidden="1">OFFSET( 'ChanceCalc Chart Data'!$B$117:$B$218, 0, 0, 'ChanceCalc Chart Data'!$B$6 )</definedName>
    <definedName name="PM_Distribution_lbls" hidden="1">'ChanceCalc Chart Data'!$B$220:$B$321</definedName>
    <definedName name="PM_Index">PMTable!$A$1</definedName>
    <definedName name="PM_InitialVariableID" hidden="1">9439969</definedName>
    <definedName name="PM_library_file_name">"MiniStressTestExampleV2.xlsx"</definedName>
    <definedName name="PM_library_file_path">"https://gfoaorg-my.sharepoint.com/personal/skavanagh_gfoa_org/Documents/Documents/1.Working Files/RESEARCH!/Risk/SVB"</definedName>
    <definedName name="PM_local_library" hidden="1">TRUE</definedName>
    <definedName name="PM_MaxBins" hidden="1">100</definedName>
    <definedName name="PM_random_mode" hidden="1">TRUE</definedName>
    <definedName name="PM_roundChanceOfWhatever">FALSE</definedName>
    <definedName name="PM_roundChancePercent">5</definedName>
    <definedName name="PM_SimEndRsrv_axis_lbls" hidden="1">OFFSET( 'SIPmath Chart Data'!$E$220:$E$321, 0, 0, 'SIPmath Chart Data'!$E$6 )</definedName>
    <definedName name="PM_SimEndRsrv_bins" hidden="1">'SIPmath Chart Data'!$E$15:$E$115</definedName>
    <definedName name="PM_SimEndRsrv_freq" hidden="1">'SIPmath Chart Data'!$E$117:$E$218</definedName>
    <definedName name="PM_SimEndRsrv_hist_data" hidden="1">OFFSET( 'SIPmath Chart Data'!$E$117:$E$218, 0, 0, 'SIPmath Chart Data'!$E$6 )</definedName>
    <definedName name="PM_SimEndRsrv_lbls" hidden="1">'SIPmath Chart Data'!$E$220:$E$321</definedName>
    <definedName name="PM_SimSurplusDeficit_axis_lbls" hidden="1">OFFSET( 'SIPmath Chart Data'!$D$220:$D$321, 0, 0, 'SIPmath Chart Data'!$D$6 )</definedName>
    <definedName name="PM_SimSurplusDeficit_bins" hidden="1">'SIPmath Chart Data'!$D$15:$D$115</definedName>
    <definedName name="PM_SimSurplusDeficit_freq" hidden="1">'SIPmath Chart Data'!$D$117:$D$218</definedName>
    <definedName name="PM_SimSurplusDeficit_hist_data" hidden="1">OFFSET( 'SIPmath Chart Data'!$D$117:$D$218, 0, 0, 'SIPmath Chart Data'!$D$6 )</definedName>
    <definedName name="PM_SimSurplusDeficit_lbls" hidden="1">'SIPmath Chart Data'!$D$220:$D$321</definedName>
    <definedName name="PM_sparklinesForInputs" hidden="1">TRUE</definedName>
    <definedName name="PM_sparklinesForOutputs" hidden="1">TRUE</definedName>
    <definedName name="PM_sparklinesIONumberOfBins" hidden="1">10</definedName>
    <definedName name="PM_Total_____hist_data" hidden="1">OFFSET( '[1]SIPmath Chart Data'!$L$116:$L$217, 0, 0, '[1]SIPmath Chart Data'!$L$6 )</definedName>
    <definedName name="PM_TOTAL_DIVERSE_axis_lbls" hidden="1">OFFSET( 'SIPmath Chart Data'!$C$220:$C$321, 0, 0, 'SIPmath Chart Data'!$C$6 )</definedName>
    <definedName name="PM_TOTAL_DIVERSE_bins" hidden="1">'SIPmath Chart Data'!$C$15:$C$115</definedName>
    <definedName name="PM_TOTAL_DIVERSE_freq" hidden="1">'SIPmath Chart Data'!$C$117:$C$218</definedName>
    <definedName name="PM_TOTAL_DIVERSE_hist_data" hidden="1">OFFSET( 'SIPmath Chart Data'!$C$117:$C$218, 0, 0, 'SIPmath Chart Data'!$C$6 )</definedName>
    <definedName name="PM_TOTAL_DIVERSE_lbls" hidden="1">'SIPmath Chart Data'!$C$220:$C$321</definedName>
    <definedName name="PM_Trials">10000</definedName>
    <definedName name="Revenue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IsInput" hidden="1">FALSE</definedName>
    <definedName name="RiskIsOptimization" hidden="1">FALSE</definedName>
    <definedName name="RiskIsOutput" hidden="1">FALSE</definedName>
    <definedName name="RiskIsStatistics" hidden="1">FALSE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SimEndRsrv">PMTable!$F$4:$F$10003</definedName>
    <definedName name="SimSurplusDeficit">PMTable!$E$4:$E$10003</definedName>
    <definedName name="SP_Expense">#REF!</definedName>
    <definedName name="Total____">[1]PMTable!$M$4:$M$1003</definedName>
    <definedName name="TOTAL_DIVERSE">PMTable!$D$4:$D$103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4" i="6" l="1"/>
  <c r="Q35" i="1"/>
  <c r="D21" i="6"/>
  <c r="E21" i="6" s="1"/>
  <c r="L35" i="1"/>
  <c r="O35" i="1" s="1"/>
  <c r="L34" i="1"/>
  <c r="O34" i="1" s="1"/>
  <c r="E9" i="6"/>
  <c r="E8" i="6"/>
  <c r="E7" i="6"/>
  <c r="D20" i="6"/>
  <c r="D19" i="6"/>
  <c r="D25" i="6"/>
  <c r="E25" i="6"/>
  <c r="F25" i="6"/>
  <c r="G25" i="6"/>
  <c r="H25" i="6"/>
  <c r="C25" i="6"/>
  <c r="D18" i="6"/>
  <c r="E5" i="6"/>
  <c r="E4" i="6"/>
  <c r="E30" i="7"/>
  <c r="D23" i="7"/>
  <c r="P36" i="7"/>
  <c r="O36" i="7"/>
  <c r="P35" i="7"/>
  <c r="O35" i="7"/>
  <c r="F35" i="7"/>
  <c r="P34" i="7"/>
  <c r="O34" i="7"/>
  <c r="F34" i="7"/>
  <c r="P33" i="7"/>
  <c r="O33" i="7"/>
  <c r="N33" i="7"/>
  <c r="F33" i="7"/>
  <c r="Q32" i="7"/>
  <c r="F32" i="7"/>
  <c r="P31" i="7"/>
  <c r="P32" i="7" s="1"/>
  <c r="O31" i="7"/>
  <c r="O32" i="7" s="1"/>
  <c r="N31" i="7"/>
  <c r="N32" i="7" s="1"/>
  <c r="F31" i="7"/>
  <c r="P30" i="7"/>
  <c r="O30" i="7"/>
  <c r="N30" i="7"/>
  <c r="N35" i="7" s="1"/>
  <c r="Q35" i="7" s="1"/>
  <c r="P29" i="7"/>
  <c r="O29" i="7"/>
  <c r="N29" i="7"/>
  <c r="P28" i="7"/>
  <c r="O28" i="7"/>
  <c r="N28" i="7"/>
  <c r="D22" i="6" l="1"/>
  <c r="E25" i="7"/>
  <c r="D32" i="7" s="1"/>
  <c r="E11" i="6"/>
  <c r="F27" i="7" s="1"/>
  <c r="E26" i="7"/>
  <c r="E32" i="7" s="1"/>
  <c r="F26" i="7"/>
  <c r="E33" i="7" s="1"/>
  <c r="D26" i="7"/>
  <c r="D27" i="7"/>
  <c r="E34" i="7" s="1"/>
  <c r="F25" i="7"/>
  <c r="D35" i="7" s="1"/>
  <c r="D24" i="7"/>
  <c r="E23" i="7" s="1"/>
  <c r="E27" i="7"/>
  <c r="N34" i="7"/>
  <c r="Q34" i="7" s="1"/>
  <c r="N36" i="7"/>
  <c r="Q36" i="7" s="1"/>
  <c r="D34" i="7" l="1"/>
  <c r="F23" i="7"/>
  <c r="E35" i="7"/>
  <c r="D31" i="7"/>
  <c r="E31" i="7"/>
  <c r="Q30" i="7"/>
  <c r="Q28" i="7" s="1"/>
  <c r="F143" i="7"/>
  <c r="D141" i="7"/>
  <c r="D135" i="7"/>
  <c r="D131" i="7"/>
  <c r="C120" i="6" s="1"/>
  <c r="D142" i="7"/>
  <c r="D139" i="7"/>
  <c r="D134" i="7"/>
  <c r="D130" i="7"/>
  <c r="D140" i="7"/>
  <c r="D126" i="7"/>
  <c r="D110" i="7"/>
  <c r="D94" i="7"/>
  <c r="F94" i="7" s="1"/>
  <c r="E83" i="6" s="1"/>
  <c r="D78" i="7"/>
  <c r="D62" i="7"/>
  <c r="F62" i="7" s="1"/>
  <c r="E51" i="6" s="1"/>
  <c r="D46" i="7"/>
  <c r="D37" i="7"/>
  <c r="D133" i="7"/>
  <c r="D124" i="7"/>
  <c r="D117" i="7"/>
  <c r="F117" i="7" s="1"/>
  <c r="E106" i="6" s="1"/>
  <c r="D115" i="7"/>
  <c r="D108" i="7"/>
  <c r="D101" i="7"/>
  <c r="D99" i="7"/>
  <c r="D92" i="7"/>
  <c r="D85" i="7"/>
  <c r="D83" i="7"/>
  <c r="D76" i="7"/>
  <c r="D69" i="7"/>
  <c r="F69" i="7" s="1"/>
  <c r="E58" i="6" s="1"/>
  <c r="D67" i="7"/>
  <c r="D60" i="7"/>
  <c r="D53" i="7"/>
  <c r="D51" i="7"/>
  <c r="D44" i="7"/>
  <c r="E143" i="7"/>
  <c r="D138" i="7"/>
  <c r="D122" i="7"/>
  <c r="D106" i="7"/>
  <c r="D118" i="7"/>
  <c r="D95" i="7"/>
  <c r="D90" i="7"/>
  <c r="D50" i="7"/>
  <c r="D38" i="7"/>
  <c r="D121" i="7"/>
  <c r="D98" i="7"/>
  <c r="D71" i="7"/>
  <c r="D64" i="7"/>
  <c r="D59" i="7"/>
  <c r="D57" i="7"/>
  <c r="D52" i="7"/>
  <c r="D47" i="7"/>
  <c r="D45" i="7"/>
  <c r="D40" i="7"/>
  <c r="D123" i="7"/>
  <c r="D137" i="7"/>
  <c r="D132" i="7"/>
  <c r="D114" i="7"/>
  <c r="D82" i="7"/>
  <c r="D70" i="7"/>
  <c r="D58" i="7"/>
  <c r="D143" i="7"/>
  <c r="D128" i="7"/>
  <c r="D125" i="7"/>
  <c r="D102" i="7"/>
  <c r="D91" i="7"/>
  <c r="D89" i="7"/>
  <c r="F89" i="7" s="1"/>
  <c r="E78" i="6" s="1"/>
  <c r="D84" i="7"/>
  <c r="F84" i="7" s="1"/>
  <c r="E73" i="6" s="1"/>
  <c r="D79" i="7"/>
  <c r="D77" i="7"/>
  <c r="D72" i="7"/>
  <c r="D65" i="7"/>
  <c r="D39" i="7"/>
  <c r="D136" i="7"/>
  <c r="D127" i="7"/>
  <c r="D119" i="7"/>
  <c r="D116" i="7"/>
  <c r="D113" i="7"/>
  <c r="D105" i="7"/>
  <c r="D86" i="7"/>
  <c r="D74" i="7"/>
  <c r="D107" i="7"/>
  <c r="D104" i="7"/>
  <c r="D112" i="7"/>
  <c r="D81" i="7"/>
  <c r="D75" i="7"/>
  <c r="D56" i="7"/>
  <c r="D43" i="7"/>
  <c r="E37" i="7"/>
  <c r="D111" i="7"/>
  <c r="D93" i="7"/>
  <c r="D87" i="7"/>
  <c r="D68" i="7"/>
  <c r="D55" i="7"/>
  <c r="D49" i="7"/>
  <c r="D42" i="7"/>
  <c r="D120" i="7"/>
  <c r="D109" i="7"/>
  <c r="D100" i="7"/>
  <c r="D80" i="7"/>
  <c r="D61" i="7"/>
  <c r="D48" i="7"/>
  <c r="D73" i="7"/>
  <c r="D41" i="7"/>
  <c r="D97" i="7"/>
  <c r="D96" i="7"/>
  <c r="D129" i="7"/>
  <c r="D103" i="7"/>
  <c r="D88" i="7"/>
  <c r="D63" i="7"/>
  <c r="F37" i="7"/>
  <c r="D54" i="7"/>
  <c r="D66" i="7"/>
  <c r="E131" i="7" l="1"/>
  <c r="D120" i="6" s="1"/>
  <c r="F131" i="7"/>
  <c r="E120" i="6" s="1"/>
  <c r="E42" i="7"/>
  <c r="D31" i="6" s="1"/>
  <c r="C31" i="6"/>
  <c r="E129" i="7"/>
  <c r="D118" i="6" s="1"/>
  <c r="C118" i="6"/>
  <c r="E55" i="7"/>
  <c r="D44" i="6" s="1"/>
  <c r="C44" i="6"/>
  <c r="E86" i="7"/>
  <c r="D75" i="6" s="1"/>
  <c r="C75" i="6"/>
  <c r="E65" i="7"/>
  <c r="D54" i="6" s="1"/>
  <c r="C54" i="6"/>
  <c r="E125" i="7"/>
  <c r="D114" i="6" s="1"/>
  <c r="C114" i="6"/>
  <c r="E132" i="7"/>
  <c r="D121" i="6" s="1"/>
  <c r="C121" i="6"/>
  <c r="F59" i="7"/>
  <c r="E48" i="6" s="1"/>
  <c r="C48" i="6"/>
  <c r="E95" i="7"/>
  <c r="D84" i="6" s="1"/>
  <c r="C84" i="6"/>
  <c r="F53" i="7"/>
  <c r="E42" i="6" s="1"/>
  <c r="C42" i="6"/>
  <c r="F99" i="7"/>
  <c r="E88" i="6" s="1"/>
  <c r="C88" i="6"/>
  <c r="F46" i="7"/>
  <c r="E35" i="6" s="1"/>
  <c r="C35" i="6"/>
  <c r="F130" i="7"/>
  <c r="E119" i="6" s="1"/>
  <c r="C119" i="6"/>
  <c r="F41" i="7"/>
  <c r="E30" i="6" s="1"/>
  <c r="C30" i="6"/>
  <c r="E136" i="7"/>
  <c r="D125" i="6" s="1"/>
  <c r="C125" i="6"/>
  <c r="E44" i="7"/>
  <c r="D33" i="6" s="1"/>
  <c r="C33" i="6"/>
  <c r="F103" i="7"/>
  <c r="E92" i="6" s="1"/>
  <c r="C92" i="6"/>
  <c r="F39" i="7"/>
  <c r="E28" i="6" s="1"/>
  <c r="C28" i="6"/>
  <c r="E90" i="7"/>
  <c r="D79" i="6" s="1"/>
  <c r="C79" i="6"/>
  <c r="F141" i="7"/>
  <c r="E130" i="6" s="1"/>
  <c r="C130" i="6"/>
  <c r="E48" i="7"/>
  <c r="D37" i="6" s="1"/>
  <c r="C37" i="6"/>
  <c r="F66" i="7"/>
  <c r="E55" i="6" s="1"/>
  <c r="C55" i="6"/>
  <c r="E61" i="7"/>
  <c r="D50" i="6" s="1"/>
  <c r="C50" i="6"/>
  <c r="F68" i="7"/>
  <c r="E57" i="6" s="1"/>
  <c r="C57" i="6"/>
  <c r="F75" i="7"/>
  <c r="E64" i="6" s="1"/>
  <c r="C64" i="6"/>
  <c r="E105" i="7"/>
  <c r="D94" i="6" s="1"/>
  <c r="C94" i="6"/>
  <c r="E72" i="7"/>
  <c r="D61" i="6" s="1"/>
  <c r="C61" i="6"/>
  <c r="F128" i="7"/>
  <c r="E117" i="6" s="1"/>
  <c r="C117" i="6"/>
  <c r="F137" i="7"/>
  <c r="E126" i="6" s="1"/>
  <c r="C126" i="6"/>
  <c r="E64" i="7"/>
  <c r="D53" i="6" s="1"/>
  <c r="C53" i="6"/>
  <c r="F118" i="7"/>
  <c r="E107" i="6" s="1"/>
  <c r="C107" i="6"/>
  <c r="E60" i="7"/>
  <c r="D49" i="6" s="1"/>
  <c r="C49" i="6"/>
  <c r="E101" i="7"/>
  <c r="D90" i="6" s="1"/>
  <c r="C90" i="6"/>
  <c r="E62" i="7"/>
  <c r="D51" i="6" s="1"/>
  <c r="C51" i="6"/>
  <c r="E134" i="7"/>
  <c r="D123" i="6" s="1"/>
  <c r="C123" i="6"/>
  <c r="E107" i="7"/>
  <c r="D96" i="6" s="1"/>
  <c r="C96" i="6"/>
  <c r="E50" i="7"/>
  <c r="D39" i="6" s="1"/>
  <c r="C39" i="6"/>
  <c r="E135" i="7"/>
  <c r="D124" i="6" s="1"/>
  <c r="C124" i="6"/>
  <c r="F56" i="7"/>
  <c r="E45" i="6" s="1"/>
  <c r="C45" i="6"/>
  <c r="E114" i="7"/>
  <c r="D103" i="6" s="1"/>
  <c r="C103" i="6"/>
  <c r="E51" i="7"/>
  <c r="D40" i="6" s="1"/>
  <c r="C40" i="6"/>
  <c r="E54" i="7"/>
  <c r="D43" i="6" s="1"/>
  <c r="C43" i="6"/>
  <c r="E80" i="7"/>
  <c r="D69" i="6" s="1"/>
  <c r="C69" i="6"/>
  <c r="F81" i="7"/>
  <c r="E70" i="6" s="1"/>
  <c r="C70" i="6"/>
  <c r="E123" i="7"/>
  <c r="D112" i="6" s="1"/>
  <c r="C112" i="6"/>
  <c r="E106" i="7"/>
  <c r="D95" i="6" s="1"/>
  <c r="C95" i="6"/>
  <c r="F67" i="7"/>
  <c r="E56" i="6" s="1"/>
  <c r="C56" i="6"/>
  <c r="F108" i="7"/>
  <c r="E97" i="6" s="1"/>
  <c r="C97" i="6"/>
  <c r="F78" i="7"/>
  <c r="E67" i="6" s="1"/>
  <c r="C67" i="6"/>
  <c r="E85" i="7"/>
  <c r="D74" i="6" s="1"/>
  <c r="C74" i="6"/>
  <c r="E74" i="7"/>
  <c r="D63" i="6" s="1"/>
  <c r="C63" i="6"/>
  <c r="F96" i="7"/>
  <c r="E85" i="6" s="1"/>
  <c r="C85" i="6"/>
  <c r="E87" i="7"/>
  <c r="D76" i="6" s="1"/>
  <c r="C76" i="6"/>
  <c r="F113" i="7"/>
  <c r="E102" i="6" s="1"/>
  <c r="C102" i="6"/>
  <c r="E77" i="7"/>
  <c r="D66" i="6" s="1"/>
  <c r="C66" i="6"/>
  <c r="F71" i="7"/>
  <c r="E60" i="6" s="1"/>
  <c r="C60" i="6"/>
  <c r="F97" i="7"/>
  <c r="E86" i="6" s="1"/>
  <c r="C86" i="6"/>
  <c r="E100" i="7"/>
  <c r="D89" i="6" s="1"/>
  <c r="C89" i="6"/>
  <c r="F93" i="7"/>
  <c r="E82" i="6" s="1"/>
  <c r="C82" i="6"/>
  <c r="F112" i="7"/>
  <c r="E101" i="6" s="1"/>
  <c r="C101" i="6"/>
  <c r="E116" i="7"/>
  <c r="D105" i="6" s="1"/>
  <c r="C105" i="6"/>
  <c r="E79" i="7"/>
  <c r="D68" i="6" s="1"/>
  <c r="C68" i="6"/>
  <c r="F58" i="7"/>
  <c r="E47" i="6" s="1"/>
  <c r="C47" i="6"/>
  <c r="F40" i="7"/>
  <c r="E29" i="6" s="1"/>
  <c r="C29" i="6"/>
  <c r="E98" i="7"/>
  <c r="D87" i="6" s="1"/>
  <c r="C87" i="6"/>
  <c r="F122" i="7"/>
  <c r="E111" i="6" s="1"/>
  <c r="C111" i="6"/>
  <c r="E69" i="7"/>
  <c r="D58" i="6" s="1"/>
  <c r="C58" i="6"/>
  <c r="E115" i="7"/>
  <c r="D104" i="6" s="1"/>
  <c r="C104" i="6"/>
  <c r="E94" i="7"/>
  <c r="D83" i="6" s="1"/>
  <c r="C83" i="6"/>
  <c r="E139" i="7"/>
  <c r="D128" i="6" s="1"/>
  <c r="C128" i="6"/>
  <c r="F88" i="7"/>
  <c r="E77" i="6" s="1"/>
  <c r="C77" i="6"/>
  <c r="F91" i="7"/>
  <c r="E80" i="6" s="1"/>
  <c r="C80" i="6"/>
  <c r="F133" i="7"/>
  <c r="E122" i="6" s="1"/>
  <c r="C122" i="6"/>
  <c r="E73" i="7"/>
  <c r="D62" i="6" s="1"/>
  <c r="C62" i="6"/>
  <c r="E102" i="7"/>
  <c r="D91" i="6" s="1"/>
  <c r="C91" i="6"/>
  <c r="E57" i="7"/>
  <c r="D46" i="6" s="1"/>
  <c r="C46" i="6"/>
  <c r="E92" i="7"/>
  <c r="D81" i="6" s="1"/>
  <c r="C81" i="6"/>
  <c r="E63" i="7"/>
  <c r="D52" i="6" s="1"/>
  <c r="C52" i="6"/>
  <c r="F109" i="7"/>
  <c r="E98" i="6" s="1"/>
  <c r="C98" i="6"/>
  <c r="E111" i="7"/>
  <c r="D100" i="6" s="1"/>
  <c r="C100" i="6"/>
  <c r="F125" i="7"/>
  <c r="E114" i="6" s="1"/>
  <c r="E119" i="7"/>
  <c r="D108" i="6" s="1"/>
  <c r="C108" i="6"/>
  <c r="E84" i="7"/>
  <c r="D73" i="6" s="1"/>
  <c r="C73" i="6"/>
  <c r="E70" i="7"/>
  <c r="D59" i="6" s="1"/>
  <c r="C59" i="6"/>
  <c r="E45" i="7"/>
  <c r="D34" i="6" s="1"/>
  <c r="C34" i="6"/>
  <c r="F121" i="7"/>
  <c r="E110" i="6" s="1"/>
  <c r="C110" i="6"/>
  <c r="E138" i="7"/>
  <c r="D127" i="6" s="1"/>
  <c r="C127" i="6"/>
  <c r="F76" i="7"/>
  <c r="E65" i="6" s="1"/>
  <c r="C65" i="6"/>
  <c r="E117" i="7"/>
  <c r="D106" i="6" s="1"/>
  <c r="C106" i="6"/>
  <c r="F110" i="7"/>
  <c r="E99" i="6" s="1"/>
  <c r="C99" i="6"/>
  <c r="E142" i="7"/>
  <c r="D131" i="6" s="1"/>
  <c r="C131" i="6"/>
  <c r="E43" i="7"/>
  <c r="D32" i="6" s="1"/>
  <c r="C32" i="6"/>
  <c r="F52" i="7"/>
  <c r="E41" i="6" s="1"/>
  <c r="C41" i="6"/>
  <c r="E140" i="7"/>
  <c r="D129" i="6" s="1"/>
  <c r="C129" i="6"/>
  <c r="F49" i="7"/>
  <c r="E38" i="6" s="1"/>
  <c r="C38" i="6"/>
  <c r="F120" i="7"/>
  <c r="E109" i="6" s="1"/>
  <c r="C109" i="6"/>
  <c r="E104" i="7"/>
  <c r="D93" i="6" s="1"/>
  <c r="C93" i="6"/>
  <c r="E127" i="7"/>
  <c r="D116" i="6" s="1"/>
  <c r="C116" i="6"/>
  <c r="E89" i="7"/>
  <c r="D78" i="6" s="1"/>
  <c r="C78" i="6"/>
  <c r="E82" i="7"/>
  <c r="D71" i="6" s="1"/>
  <c r="C71" i="6"/>
  <c r="E47" i="7"/>
  <c r="D36" i="6" s="1"/>
  <c r="C36" i="6"/>
  <c r="F38" i="7"/>
  <c r="E27" i="6" s="1"/>
  <c r="C27" i="6"/>
  <c r="E83" i="7"/>
  <c r="D72" i="6" s="1"/>
  <c r="C72" i="6"/>
  <c r="F124" i="7"/>
  <c r="E113" i="6" s="1"/>
  <c r="C113" i="6"/>
  <c r="F126" i="7"/>
  <c r="E115" i="6" s="1"/>
  <c r="C115" i="6"/>
  <c r="F57" i="7"/>
  <c r="E46" i="6" s="1"/>
  <c r="F85" i="7"/>
  <c r="E74" i="6" s="1"/>
  <c r="E137" i="7"/>
  <c r="D126" i="6" s="1"/>
  <c r="E97" i="7"/>
  <c r="D86" i="6" s="1"/>
  <c r="E49" i="7"/>
  <c r="D38" i="6" s="1"/>
  <c r="E108" i="7"/>
  <c r="D97" i="6" s="1"/>
  <c r="F64" i="7"/>
  <c r="E53" i="6" s="1"/>
  <c r="F61" i="7"/>
  <c r="E50" i="6" s="1"/>
  <c r="F43" i="7"/>
  <c r="E32" i="6" s="1"/>
  <c r="E113" i="7"/>
  <c r="D102" i="6" s="1"/>
  <c r="F104" i="7"/>
  <c r="E93" i="6" s="1"/>
  <c r="F106" i="7"/>
  <c r="E95" i="6" s="1"/>
  <c r="E53" i="7"/>
  <c r="D42" i="6" s="1"/>
  <c r="E81" i="7"/>
  <c r="D70" i="6" s="1"/>
  <c r="E78" i="7"/>
  <c r="D67" i="6" s="1"/>
  <c r="F87" i="7"/>
  <c r="E76" i="6" s="1"/>
  <c r="F98" i="7"/>
  <c r="E87" i="6" s="1"/>
  <c r="E67" i="7"/>
  <c r="D56" i="6" s="1"/>
  <c r="E126" i="7"/>
  <c r="D115" i="6" s="1"/>
  <c r="E88" i="7"/>
  <c r="D77" i="6" s="1"/>
  <c r="F101" i="7"/>
  <c r="E90" i="6" s="1"/>
  <c r="F63" i="7"/>
  <c r="E52" i="6" s="1"/>
  <c r="F129" i="7"/>
  <c r="E118" i="6" s="1"/>
  <c r="E141" i="7"/>
  <c r="D130" i="6" s="1"/>
  <c r="E40" i="7"/>
  <c r="D29" i="6" s="1"/>
  <c r="E120" i="7"/>
  <c r="D109" i="6" s="1"/>
  <c r="E99" i="7"/>
  <c r="D88" i="6" s="1"/>
  <c r="E46" i="7"/>
  <c r="D35" i="6" s="1"/>
  <c r="F111" i="7"/>
  <c r="E100" i="6" s="1"/>
  <c r="F45" i="7"/>
  <c r="E34" i="6" s="1"/>
  <c r="F44" i="7"/>
  <c r="E33" i="6" s="1"/>
  <c r="F119" i="7"/>
  <c r="E108" i="6" s="1"/>
  <c r="F142" i="7"/>
  <c r="E131" i="6" s="1"/>
  <c r="E96" i="7"/>
  <c r="D85" i="6" s="1"/>
  <c r="F86" i="7"/>
  <c r="E75" i="6" s="1"/>
  <c r="E109" i="7"/>
  <c r="D98" i="6" s="1"/>
  <c r="E121" i="7"/>
  <c r="D110" i="6" s="1"/>
  <c r="F127" i="7"/>
  <c r="E116" i="6" s="1"/>
  <c r="F65" i="7"/>
  <c r="E54" i="6" s="1"/>
  <c r="F136" i="7"/>
  <c r="E125" i="6" s="1"/>
  <c r="F100" i="7"/>
  <c r="E89" i="6" s="1"/>
  <c r="F48" i="7"/>
  <c r="E37" i="6" s="1"/>
  <c r="E112" i="7"/>
  <c r="D101" i="6" s="1"/>
  <c r="F95" i="7"/>
  <c r="E84" i="6" s="1"/>
  <c r="E76" i="7"/>
  <c r="D65" i="6" s="1"/>
  <c r="F123" i="7"/>
  <c r="E112" i="6" s="1"/>
  <c r="F74" i="7"/>
  <c r="E63" i="6" s="1"/>
  <c r="E110" i="7"/>
  <c r="D99" i="6" s="1"/>
  <c r="Q22" i="7"/>
  <c r="F102" i="7"/>
  <c r="E91" i="6" s="1"/>
  <c r="F42" i="7"/>
  <c r="E31" i="6" s="1"/>
  <c r="F82" i="7"/>
  <c r="E71" i="6" s="1"/>
  <c r="F70" i="7"/>
  <c r="E59" i="6" s="1"/>
  <c r="F60" i="7"/>
  <c r="E49" i="6" s="1"/>
  <c r="F105" i="7"/>
  <c r="E94" i="6" s="1"/>
  <c r="F54" i="7"/>
  <c r="E43" i="6" s="1"/>
  <c r="F73" i="7"/>
  <c r="E62" i="6" s="1"/>
  <c r="F140" i="7"/>
  <c r="E129" i="6" s="1"/>
  <c r="E59" i="7"/>
  <c r="D48" i="6" s="1"/>
  <c r="E91" i="7"/>
  <c r="D80" i="6" s="1"/>
  <c r="F135" i="7"/>
  <c r="E124" i="6" s="1"/>
  <c r="E118" i="7"/>
  <c r="D107" i="6" s="1"/>
  <c r="Q29" i="7"/>
  <c r="Q21" i="7" s="1"/>
  <c r="E41" i="7"/>
  <c r="D30" i="6" s="1"/>
  <c r="E93" i="7"/>
  <c r="D82" i="6" s="1"/>
  <c r="F79" i="7"/>
  <c r="E68" i="6" s="1"/>
  <c r="F47" i="7"/>
  <c r="E36" i="6" s="1"/>
  <c r="F90" i="7"/>
  <c r="E79" i="6" s="1"/>
  <c r="F139" i="7"/>
  <c r="E128" i="6" s="1"/>
  <c r="E133" i="7"/>
  <c r="D122" i="6" s="1"/>
  <c r="E58" i="7"/>
  <c r="D47" i="6" s="1"/>
  <c r="E122" i="7"/>
  <c r="D111" i="6" s="1"/>
  <c r="F132" i="7"/>
  <c r="E121" i="6" s="1"/>
  <c r="F72" i="7"/>
  <c r="E61" i="6" s="1"/>
  <c r="F80" i="7"/>
  <c r="E69" i="6" s="1"/>
  <c r="E39" i="7"/>
  <c r="D28" i="6" s="1"/>
  <c r="E71" i="7"/>
  <c r="D60" i="6" s="1"/>
  <c r="E103" i="7"/>
  <c r="D92" i="6" s="1"/>
  <c r="E66" i="7"/>
  <c r="D55" i="6" s="1"/>
  <c r="E130" i="7"/>
  <c r="D119" i="6" s="1"/>
  <c r="F50" i="7"/>
  <c r="E39" i="6" s="1"/>
  <c r="E52" i="7"/>
  <c r="D41" i="6" s="1"/>
  <c r="E56" i="7"/>
  <c r="D45" i="6" s="1"/>
  <c r="F107" i="7"/>
  <c r="E96" i="6" s="1"/>
  <c r="F114" i="7"/>
  <c r="E103" i="6" s="1"/>
  <c r="F116" i="7"/>
  <c r="E105" i="6" s="1"/>
  <c r="F55" i="7"/>
  <c r="E44" i="6" s="1"/>
  <c r="F92" i="7"/>
  <c r="E81" i="6" s="1"/>
  <c r="F134" i="7"/>
  <c r="E123" i="6" s="1"/>
  <c r="E75" i="7"/>
  <c r="D64" i="6" s="1"/>
  <c r="F138" i="7"/>
  <c r="E127" i="6" s="1"/>
  <c r="E38" i="7"/>
  <c r="E68" i="7"/>
  <c r="D57" i="6" s="1"/>
  <c r="E128" i="7"/>
  <c r="D117" i="6" s="1"/>
  <c r="F51" i="7"/>
  <c r="E40" i="6" s="1"/>
  <c r="F83" i="7"/>
  <c r="E72" i="6" s="1"/>
  <c r="F115" i="7"/>
  <c r="E104" i="6" s="1"/>
  <c r="E124" i="7"/>
  <c r="D113" i="6" s="1"/>
  <c r="F77" i="7"/>
  <c r="E66" i="6" s="1"/>
  <c r="E24" i="6" l="1"/>
  <c r="O39" i="1" s="1"/>
  <c r="C21" i="6"/>
  <c r="C22" i="6"/>
  <c r="K136" i="7"/>
  <c r="K37" i="7"/>
  <c r="I37" i="7"/>
  <c r="D27" i="6"/>
  <c r="Q23" i="7"/>
  <c r="I35" i="7"/>
  <c r="Q25" i="7"/>
  <c r="Q26" i="7" s="1"/>
  <c r="I38" i="7" l="1"/>
  <c r="I39" i="7" s="1"/>
  <c r="J38" i="7" l="1"/>
  <c r="K38" i="7" s="1"/>
  <c r="I40" i="7"/>
  <c r="J39" i="7"/>
  <c r="K39" i="7" s="1"/>
  <c r="J40" i="7" l="1"/>
  <c r="K40" i="7" s="1"/>
  <c r="I41" i="7"/>
  <c r="I42" i="7" l="1"/>
  <c r="J41" i="7"/>
  <c r="K41" i="7" s="1"/>
  <c r="I43" i="7" l="1"/>
  <c r="J42" i="7"/>
  <c r="K42" i="7" s="1"/>
  <c r="I44" i="7" l="1"/>
  <c r="J43" i="7"/>
  <c r="K43" i="7" s="1"/>
  <c r="I45" i="7" l="1"/>
  <c r="J44" i="7"/>
  <c r="K44" i="7" s="1"/>
  <c r="J45" i="7" l="1"/>
  <c r="K45" i="7" s="1"/>
  <c r="I46" i="7"/>
  <c r="I47" i="7" l="1"/>
  <c r="J46" i="7"/>
  <c r="K46" i="7" s="1"/>
  <c r="I48" i="7" l="1"/>
  <c r="J47" i="7"/>
  <c r="K47" i="7" s="1"/>
  <c r="I49" i="7" l="1"/>
  <c r="J48" i="7"/>
  <c r="K48" i="7" s="1"/>
  <c r="J49" i="7" l="1"/>
  <c r="K49" i="7" s="1"/>
  <c r="I50" i="7"/>
  <c r="I51" i="7" l="1"/>
  <c r="J50" i="7"/>
  <c r="K50" i="7" s="1"/>
  <c r="I52" i="7" l="1"/>
  <c r="J51" i="7"/>
  <c r="K51" i="7" s="1"/>
  <c r="I53" i="7" l="1"/>
  <c r="J52" i="7"/>
  <c r="K52" i="7" s="1"/>
  <c r="I54" i="7" l="1"/>
  <c r="J53" i="7"/>
  <c r="K53" i="7" s="1"/>
  <c r="I55" i="7" l="1"/>
  <c r="J54" i="7"/>
  <c r="K54" i="7" s="1"/>
  <c r="I56" i="7" l="1"/>
  <c r="J55" i="7"/>
  <c r="K55" i="7" s="1"/>
  <c r="J56" i="7" l="1"/>
  <c r="K56" i="7" s="1"/>
  <c r="I57" i="7"/>
  <c r="I58" i="7" l="1"/>
  <c r="J57" i="7"/>
  <c r="K57" i="7" s="1"/>
  <c r="I59" i="7" l="1"/>
  <c r="J58" i="7"/>
  <c r="K58" i="7" s="1"/>
  <c r="I60" i="7" l="1"/>
  <c r="J59" i="7"/>
  <c r="K59" i="7" s="1"/>
  <c r="I61" i="7" l="1"/>
  <c r="J60" i="7"/>
  <c r="K60" i="7" s="1"/>
  <c r="J61" i="7" l="1"/>
  <c r="K61" i="7" s="1"/>
  <c r="I62" i="7"/>
  <c r="I63" i="7" l="1"/>
  <c r="J62" i="7"/>
  <c r="K62" i="7" s="1"/>
  <c r="I64" i="7" l="1"/>
  <c r="J63" i="7"/>
  <c r="K63" i="7" s="1"/>
  <c r="I65" i="7" l="1"/>
  <c r="J64" i="7"/>
  <c r="K64" i="7" s="1"/>
  <c r="I66" i="7" l="1"/>
  <c r="J65" i="7"/>
  <c r="K65" i="7" s="1"/>
  <c r="I67" i="7" l="1"/>
  <c r="J66" i="7"/>
  <c r="K66" i="7" s="1"/>
  <c r="I68" i="7" l="1"/>
  <c r="J67" i="7"/>
  <c r="K67" i="7" s="1"/>
  <c r="J68" i="7" l="1"/>
  <c r="K68" i="7" s="1"/>
  <c r="I69" i="7"/>
  <c r="J69" i="7" l="1"/>
  <c r="K69" i="7" s="1"/>
  <c r="I70" i="7"/>
  <c r="I71" i="7" l="1"/>
  <c r="J70" i="7"/>
  <c r="K70" i="7" s="1"/>
  <c r="I72" i="7" l="1"/>
  <c r="J71" i="7"/>
  <c r="K71" i="7" s="1"/>
  <c r="J72" i="7" l="1"/>
  <c r="K72" i="7" s="1"/>
  <c r="I73" i="7"/>
  <c r="I74" i="7" l="1"/>
  <c r="J73" i="7"/>
  <c r="K73" i="7" s="1"/>
  <c r="I75" i="7" l="1"/>
  <c r="J74" i="7"/>
  <c r="K74" i="7" s="1"/>
  <c r="I76" i="7" l="1"/>
  <c r="J75" i="7"/>
  <c r="K75" i="7" s="1"/>
  <c r="J76" i="7" l="1"/>
  <c r="K76" i="7" s="1"/>
  <c r="I77" i="7"/>
  <c r="J77" i="7" l="1"/>
  <c r="K77" i="7" s="1"/>
  <c r="I78" i="7"/>
  <c r="I79" i="7" l="1"/>
  <c r="J78" i="7"/>
  <c r="K78" i="7" s="1"/>
  <c r="I80" i="7" l="1"/>
  <c r="J79" i="7"/>
  <c r="K79" i="7" s="1"/>
  <c r="I81" i="7" l="1"/>
  <c r="J80" i="7"/>
  <c r="K80" i="7" s="1"/>
  <c r="J81" i="7" l="1"/>
  <c r="K81" i="7" s="1"/>
  <c r="I82" i="7"/>
  <c r="I83" i="7" l="1"/>
  <c r="J82" i="7"/>
  <c r="K82" i="7" s="1"/>
  <c r="I84" i="7" l="1"/>
  <c r="J83" i="7"/>
  <c r="K83" i="7" s="1"/>
  <c r="I85" i="7" l="1"/>
  <c r="J84" i="7"/>
  <c r="K84" i="7" s="1"/>
  <c r="I86" i="7" l="1"/>
  <c r="J85" i="7"/>
  <c r="K85" i="7" s="1"/>
  <c r="I87" i="7" l="1"/>
  <c r="J86" i="7"/>
  <c r="K86" i="7" s="1"/>
  <c r="I88" i="7" l="1"/>
  <c r="J87" i="7"/>
  <c r="K87" i="7" s="1"/>
  <c r="J88" i="7" l="1"/>
  <c r="K88" i="7" s="1"/>
  <c r="I89" i="7"/>
  <c r="I90" i="7" l="1"/>
  <c r="J89" i="7"/>
  <c r="K89" i="7" s="1"/>
  <c r="I91" i="7" l="1"/>
  <c r="J90" i="7"/>
  <c r="K90" i="7" s="1"/>
  <c r="I92" i="7" l="1"/>
  <c r="J91" i="7"/>
  <c r="K91" i="7" s="1"/>
  <c r="I93" i="7" l="1"/>
  <c r="J92" i="7"/>
  <c r="K92" i="7" s="1"/>
  <c r="J93" i="7" l="1"/>
  <c r="K93" i="7" s="1"/>
  <c r="I94" i="7"/>
  <c r="I95" i="7" l="1"/>
  <c r="J94" i="7"/>
  <c r="K94" i="7" s="1"/>
  <c r="I96" i="7" l="1"/>
  <c r="J95" i="7"/>
  <c r="K95" i="7" s="1"/>
  <c r="I97" i="7" l="1"/>
  <c r="J96" i="7"/>
  <c r="K96" i="7" s="1"/>
  <c r="I98" i="7" l="1"/>
  <c r="J97" i="7"/>
  <c r="K97" i="7" s="1"/>
  <c r="I99" i="7" l="1"/>
  <c r="J98" i="7"/>
  <c r="K98" i="7" s="1"/>
  <c r="I100" i="7" l="1"/>
  <c r="J99" i="7"/>
  <c r="K99" i="7" s="1"/>
  <c r="J100" i="7" l="1"/>
  <c r="K100" i="7" s="1"/>
  <c r="I101" i="7"/>
  <c r="I102" i="7" l="1"/>
  <c r="J101" i="7"/>
  <c r="K101" i="7" s="1"/>
  <c r="I103" i="7" l="1"/>
  <c r="J102" i="7"/>
  <c r="K102" i="7" s="1"/>
  <c r="I104" i="7" l="1"/>
  <c r="J103" i="7"/>
  <c r="K103" i="7" s="1"/>
  <c r="J104" i="7" l="1"/>
  <c r="K104" i="7" s="1"/>
  <c r="I105" i="7"/>
  <c r="I106" i="7" l="1"/>
  <c r="J105" i="7"/>
  <c r="K105" i="7" s="1"/>
  <c r="I107" i="7" l="1"/>
  <c r="J106" i="7"/>
  <c r="K106" i="7" s="1"/>
  <c r="I108" i="7" l="1"/>
  <c r="J107" i="7"/>
  <c r="K107" i="7" s="1"/>
  <c r="I109" i="7" l="1"/>
  <c r="J108" i="7"/>
  <c r="K108" i="7" s="1"/>
  <c r="J109" i="7" l="1"/>
  <c r="K109" i="7" s="1"/>
  <c r="I110" i="7"/>
  <c r="I111" i="7" l="1"/>
  <c r="J110" i="7"/>
  <c r="K110" i="7" s="1"/>
  <c r="I112" i="7" l="1"/>
  <c r="J111" i="7"/>
  <c r="K111" i="7" s="1"/>
  <c r="I113" i="7" l="1"/>
  <c r="J112" i="7"/>
  <c r="K112" i="7" s="1"/>
  <c r="J113" i="7" l="1"/>
  <c r="K113" i="7" s="1"/>
  <c r="I114" i="7"/>
  <c r="I115" i="7" l="1"/>
  <c r="J114" i="7"/>
  <c r="K114" i="7" s="1"/>
  <c r="I116" i="7" l="1"/>
  <c r="J115" i="7"/>
  <c r="K115" i="7" s="1"/>
  <c r="J116" i="7" l="1"/>
  <c r="K116" i="7" s="1"/>
  <c r="I117" i="7"/>
  <c r="I118" i="7" l="1"/>
  <c r="J117" i="7"/>
  <c r="K117" i="7" s="1"/>
  <c r="I119" i="7" l="1"/>
  <c r="J118" i="7"/>
  <c r="K118" i="7" s="1"/>
  <c r="I120" i="7" l="1"/>
  <c r="J119" i="7"/>
  <c r="K119" i="7" s="1"/>
  <c r="J120" i="7" l="1"/>
  <c r="K120" i="7" s="1"/>
  <c r="I121" i="7"/>
  <c r="I122" i="7" l="1"/>
  <c r="J121" i="7"/>
  <c r="K121" i="7" s="1"/>
  <c r="I123" i="7" l="1"/>
  <c r="J122" i="7"/>
  <c r="K122" i="7" s="1"/>
  <c r="I124" i="7" l="1"/>
  <c r="J123" i="7"/>
  <c r="K123" i="7" s="1"/>
  <c r="I125" i="7" l="1"/>
  <c r="J124" i="7"/>
  <c r="K124" i="7" s="1"/>
  <c r="J125" i="7" l="1"/>
  <c r="K125" i="7" s="1"/>
  <c r="I126" i="7"/>
  <c r="I127" i="7" l="1"/>
  <c r="J126" i="7"/>
  <c r="K126" i="7" s="1"/>
  <c r="I128" i="7" l="1"/>
  <c r="J127" i="7"/>
  <c r="K127" i="7" s="1"/>
  <c r="J128" i="7" l="1"/>
  <c r="K128" i="7" s="1"/>
  <c r="I129" i="7"/>
  <c r="J129" i="7" l="1"/>
  <c r="K129" i="7" s="1"/>
  <c r="I130" i="7"/>
  <c r="I131" i="7" l="1"/>
  <c r="J130" i="7"/>
  <c r="K130" i="7" s="1"/>
  <c r="I132" i="7" l="1"/>
  <c r="J131" i="7"/>
  <c r="K131" i="7" s="1"/>
  <c r="J132" i="7" l="1"/>
  <c r="K132" i="7" s="1"/>
  <c r="I133" i="7"/>
  <c r="J133" i="7" l="1"/>
  <c r="K133" i="7" s="1"/>
  <c r="I134" i="7"/>
  <c r="I135" i="7" l="1"/>
  <c r="J134" i="7"/>
  <c r="K134" i="7" s="1"/>
  <c r="I136" i="7" l="1"/>
  <c r="J136" i="7" s="1"/>
  <c r="J135" i="7"/>
  <c r="K135" i="7" s="1"/>
  <c r="B6" i="4"/>
  <c r="B14" i="4"/>
  <c r="B220" i="4" s="1"/>
  <c r="B13" i="4"/>
  <c r="B2" i="4"/>
  <c r="B3" i="4" s="1"/>
  <c r="A31" i="4"/>
  <c r="A29" i="4"/>
  <c r="A24" i="4"/>
  <c r="A31" i="3"/>
  <c r="A29" i="3"/>
  <c r="A24" i="3"/>
  <c r="B8" i="4" l="1"/>
  <c r="B15" i="4" s="1"/>
  <c r="E14" i="3"/>
  <c r="E220" i="3" s="1"/>
  <c r="E13" i="3"/>
  <c r="E6" i="3"/>
  <c r="E2" i="3"/>
  <c r="E3" i="3" s="1"/>
  <c r="D14" i="3"/>
  <c r="D220" i="3" s="1"/>
  <c r="D13" i="3"/>
  <c r="D6" i="3"/>
  <c r="D2" i="3"/>
  <c r="D3" i="3" s="1"/>
  <c r="B221" i="4" l="1"/>
  <c r="B16" i="4"/>
  <c r="E8" i="3"/>
  <c r="E15" i="3" s="1"/>
  <c r="D8" i="3"/>
  <c r="D15" i="3" s="1"/>
  <c r="C14" i="3"/>
  <c r="C220" i="3" s="1"/>
  <c r="C13" i="3"/>
  <c r="C6" i="3"/>
  <c r="C2" i="3"/>
  <c r="C3" i="3" s="1"/>
  <c r="B17" i="4" l="1"/>
  <c r="B222" i="4"/>
  <c r="E221" i="3"/>
  <c r="E16" i="3"/>
  <c r="D221" i="3"/>
  <c r="D16" i="3"/>
  <c r="C8" i="3"/>
  <c r="C15" i="3" s="1"/>
  <c r="B223" i="4" l="1"/>
  <c r="B18" i="4"/>
  <c r="E17" i="3"/>
  <c r="E222" i="3"/>
  <c r="D17" i="3"/>
  <c r="D222" i="3"/>
  <c r="C221" i="3"/>
  <c r="C16" i="3"/>
  <c r="B224" i="4" l="1"/>
  <c r="B19" i="4"/>
  <c r="E223" i="3"/>
  <c r="E18" i="3"/>
  <c r="D223" i="3"/>
  <c r="D18" i="3"/>
  <c r="C17" i="3"/>
  <c r="C222" i="3"/>
  <c r="B20" i="4" l="1"/>
  <c r="B225" i="4"/>
  <c r="E224" i="3"/>
  <c r="E19" i="3"/>
  <c r="D224" i="3"/>
  <c r="D19" i="3"/>
  <c r="C223" i="3"/>
  <c r="C18" i="3"/>
  <c r="B21" i="4" l="1"/>
  <c r="B226" i="4"/>
  <c r="E225" i="3"/>
  <c r="E20" i="3"/>
  <c r="D225" i="3"/>
  <c r="D20" i="3"/>
  <c r="C224" i="3"/>
  <c r="C19" i="3"/>
  <c r="B22" i="4" l="1"/>
  <c r="B227" i="4"/>
  <c r="E21" i="3"/>
  <c r="E226" i="3"/>
  <c r="D21" i="3"/>
  <c r="D226" i="3"/>
  <c r="C225" i="3"/>
  <c r="C20" i="3"/>
  <c r="B228" i="4" l="1"/>
  <c r="B23" i="4"/>
  <c r="E227" i="3"/>
  <c r="E22" i="3"/>
  <c r="D227" i="3"/>
  <c r="D22" i="3"/>
  <c r="C21" i="3"/>
  <c r="C226" i="3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8" i="1"/>
  <c r="B14" i="3"/>
  <c r="B220" i="3" s="1"/>
  <c r="B13" i="3"/>
  <c r="B6" i="3"/>
  <c r="B2" i="3"/>
  <c r="B3" i="3" s="1"/>
  <c r="A17" i="1"/>
  <c r="B19" i="6" s="1"/>
  <c r="E19" i="6" s="1"/>
  <c r="A16" i="1"/>
  <c r="B18" i="6" s="1"/>
  <c r="E18" i="6" s="1"/>
  <c r="B13" i="1"/>
  <c r="W8" i="1"/>
  <c r="E13" i="6" s="1"/>
  <c r="B33" i="1"/>
  <c r="C19" i="6" l="1" a="1"/>
  <c r="C19" i="6" s="1"/>
  <c r="C18" i="6" a="1"/>
  <c r="C18" i="6" s="1"/>
  <c r="E12" i="6"/>
  <c r="E24" i="7" s="1"/>
  <c r="F24" i="7"/>
  <c r="A18" i="1"/>
  <c r="B20" i="6" s="1"/>
  <c r="E20" i="6" s="1"/>
  <c r="C18" i="1"/>
  <c r="C16" i="1"/>
  <c r="B229" i="4"/>
  <c r="B24" i="4"/>
  <c r="E228" i="3"/>
  <c r="E23" i="3"/>
  <c r="D228" i="3"/>
  <c r="D23" i="3"/>
  <c r="C227" i="3"/>
  <c r="C22" i="3"/>
  <c r="B8" i="3"/>
  <c r="B15" i="3" s="1"/>
  <c r="L7" i="1"/>
  <c r="C3" i="2" s="1"/>
  <c r="C20" i="6" l="1" a="1"/>
  <c r="C20" i="6" s="1"/>
  <c r="B25" i="4"/>
  <c r="B230" i="4"/>
  <c r="E229" i="3"/>
  <c r="E24" i="3"/>
  <c r="D229" i="3"/>
  <c r="D24" i="3"/>
  <c r="E3" i="2"/>
  <c r="C228" i="3"/>
  <c r="C23" i="3"/>
  <c r="B221" i="3"/>
  <c r="B16" i="3"/>
  <c r="B231" i="4" l="1"/>
  <c r="B26" i="4"/>
  <c r="E25" i="3"/>
  <c r="E230" i="3"/>
  <c r="F3" i="2"/>
  <c r="D25" i="3"/>
  <c r="D230" i="3"/>
  <c r="C229" i="3"/>
  <c r="C24" i="3"/>
  <c r="B17" i="3"/>
  <c r="B222" i="3"/>
  <c r="B232" i="4" l="1"/>
  <c r="B27" i="4"/>
  <c r="E231" i="3"/>
  <c r="E26" i="3"/>
  <c r="D231" i="3"/>
  <c r="D26" i="3"/>
  <c r="C25" i="3"/>
  <c r="C230" i="3"/>
  <c r="B223" i="3"/>
  <c r="B18" i="3"/>
  <c r="B28" i="4" l="1"/>
  <c r="B233" i="4"/>
  <c r="E232" i="3"/>
  <c r="E27" i="3"/>
  <c r="D232" i="3"/>
  <c r="D27" i="3"/>
  <c r="C231" i="3"/>
  <c r="C26" i="3"/>
  <c r="B224" i="3"/>
  <c r="B19" i="3"/>
  <c r="B29" i="4" l="1"/>
  <c r="B234" i="4"/>
  <c r="E233" i="3"/>
  <c r="E28" i="3"/>
  <c r="D233" i="3"/>
  <c r="D28" i="3"/>
  <c r="C232" i="3"/>
  <c r="C27" i="3"/>
  <c r="B225" i="3"/>
  <c r="B20" i="3"/>
  <c r="B30" i="4" l="1"/>
  <c r="B235" i="4"/>
  <c r="E29" i="3"/>
  <c r="E234" i="3"/>
  <c r="D29" i="3"/>
  <c r="D234" i="3"/>
  <c r="C233" i="3"/>
  <c r="C28" i="3"/>
  <c r="B21" i="3"/>
  <c r="B226" i="3"/>
  <c r="B236" i="4" l="1"/>
  <c r="B31" i="4"/>
  <c r="E235" i="3"/>
  <c r="E30" i="3"/>
  <c r="D235" i="3"/>
  <c r="D30" i="3"/>
  <c r="C29" i="3"/>
  <c r="C234" i="3"/>
  <c r="B227" i="3"/>
  <c r="B22" i="3"/>
  <c r="B237" i="4" l="1"/>
  <c r="B32" i="4"/>
  <c r="E236" i="3"/>
  <c r="E31" i="3"/>
  <c r="D236" i="3"/>
  <c r="D31" i="3"/>
  <c r="C235" i="3"/>
  <c r="C30" i="3"/>
  <c r="B228" i="3"/>
  <c r="B23" i="3"/>
  <c r="B33" i="4" l="1"/>
  <c r="B238" i="4"/>
  <c r="E237" i="3"/>
  <c r="E32" i="3"/>
  <c r="D237" i="3"/>
  <c r="D32" i="3"/>
  <c r="C236" i="3"/>
  <c r="C31" i="3"/>
  <c r="B229" i="3"/>
  <c r="B24" i="3"/>
  <c r="B239" i="4" l="1"/>
  <c r="B34" i="4"/>
  <c r="E33" i="3"/>
  <c r="E238" i="3"/>
  <c r="D33" i="3"/>
  <c r="D238" i="3"/>
  <c r="C237" i="3"/>
  <c r="C32" i="3"/>
  <c r="B25" i="3"/>
  <c r="B230" i="3"/>
  <c r="B240" i="4" l="1"/>
  <c r="B35" i="4"/>
  <c r="E239" i="3"/>
  <c r="E34" i="3"/>
  <c r="D239" i="3"/>
  <c r="D34" i="3"/>
  <c r="C33" i="3"/>
  <c r="C238" i="3"/>
  <c r="B231" i="3"/>
  <c r="B26" i="3"/>
  <c r="B36" i="4" l="1"/>
  <c r="B241" i="4"/>
  <c r="E240" i="3"/>
  <c r="E35" i="3"/>
  <c r="D240" i="3"/>
  <c r="D35" i="3"/>
  <c r="C239" i="3"/>
  <c r="C34" i="3"/>
  <c r="B232" i="3"/>
  <c r="B27" i="3"/>
  <c r="B37" i="4" l="1"/>
  <c r="B242" i="4"/>
  <c r="E241" i="3"/>
  <c r="E36" i="3"/>
  <c r="D241" i="3"/>
  <c r="D36" i="3"/>
  <c r="C240" i="3"/>
  <c r="C35" i="3"/>
  <c r="B233" i="3"/>
  <c r="B28" i="3"/>
  <c r="B38" i="4" l="1"/>
  <c r="B243" i="4"/>
  <c r="E37" i="3"/>
  <c r="E242" i="3"/>
  <c r="D37" i="3"/>
  <c r="D242" i="3"/>
  <c r="C241" i="3"/>
  <c r="C36" i="3"/>
  <c r="B29" i="3"/>
  <c r="B234" i="3"/>
  <c r="B244" i="4" l="1"/>
  <c r="B39" i="4"/>
  <c r="E243" i="3"/>
  <c r="E38" i="3"/>
  <c r="D243" i="3"/>
  <c r="D38" i="3"/>
  <c r="C37" i="3"/>
  <c r="C242" i="3"/>
  <c r="B235" i="3"/>
  <c r="B30" i="3"/>
  <c r="B245" i="4" l="1"/>
  <c r="B40" i="4"/>
  <c r="E244" i="3"/>
  <c r="E39" i="3"/>
  <c r="D244" i="3"/>
  <c r="D39" i="3"/>
  <c r="C243" i="3"/>
  <c r="C38" i="3"/>
  <c r="B236" i="3"/>
  <c r="B31" i="3"/>
  <c r="B41" i="4" l="1"/>
  <c r="B246" i="4"/>
  <c r="E245" i="3"/>
  <c r="E40" i="3"/>
  <c r="D245" i="3"/>
  <c r="D40" i="3"/>
  <c r="C244" i="3"/>
  <c r="C39" i="3"/>
  <c r="B237" i="3"/>
  <c r="B32" i="3"/>
  <c r="B247" i="4" l="1"/>
  <c r="B42" i="4"/>
  <c r="E41" i="3"/>
  <c r="E246" i="3"/>
  <c r="D41" i="3"/>
  <c r="D246" i="3"/>
  <c r="C245" i="3"/>
  <c r="C40" i="3"/>
  <c r="B33" i="3"/>
  <c r="B238" i="3"/>
  <c r="B248" i="4" l="1"/>
  <c r="B43" i="4"/>
  <c r="E247" i="3"/>
  <c r="E42" i="3"/>
  <c r="D247" i="3"/>
  <c r="D42" i="3"/>
  <c r="C41" i="3"/>
  <c r="C246" i="3"/>
  <c r="B239" i="3"/>
  <c r="B34" i="3"/>
  <c r="B249" i="4" l="1"/>
  <c r="B44" i="4"/>
  <c r="E248" i="3"/>
  <c r="E43" i="3"/>
  <c r="D248" i="3"/>
  <c r="D43" i="3"/>
  <c r="C247" i="3"/>
  <c r="C42" i="3"/>
  <c r="B240" i="3"/>
  <c r="B35" i="3"/>
  <c r="B45" i="4" l="1"/>
  <c r="B250" i="4"/>
  <c r="E249" i="3"/>
  <c r="E44" i="3"/>
  <c r="D249" i="3"/>
  <c r="D44" i="3"/>
  <c r="C248" i="3"/>
  <c r="C43" i="3"/>
  <c r="B241" i="3"/>
  <c r="B36" i="3"/>
  <c r="B46" i="4" l="1"/>
  <c r="B251" i="4"/>
  <c r="E45" i="3"/>
  <c r="E250" i="3"/>
  <c r="D45" i="3"/>
  <c r="D250" i="3"/>
  <c r="C249" i="3"/>
  <c r="C44" i="3"/>
  <c r="B37" i="3"/>
  <c r="B242" i="3"/>
  <c r="B252" i="4" l="1"/>
  <c r="B47" i="4"/>
  <c r="E251" i="3"/>
  <c r="E46" i="3"/>
  <c r="D251" i="3"/>
  <c r="D46" i="3"/>
  <c r="C45" i="3"/>
  <c r="C250" i="3"/>
  <c r="B243" i="3"/>
  <c r="B38" i="3"/>
  <c r="B253" i="4" l="1"/>
  <c r="B48" i="4"/>
  <c r="E252" i="3"/>
  <c r="E47" i="3"/>
  <c r="D252" i="3"/>
  <c r="D47" i="3"/>
  <c r="C251" i="3"/>
  <c r="C46" i="3"/>
  <c r="B244" i="3"/>
  <c r="B39" i="3"/>
  <c r="B49" i="4" l="1"/>
  <c r="B254" i="4"/>
  <c r="E253" i="3"/>
  <c r="E48" i="3"/>
  <c r="D253" i="3"/>
  <c r="D48" i="3"/>
  <c r="C252" i="3"/>
  <c r="C47" i="3"/>
  <c r="B245" i="3"/>
  <c r="B40" i="3"/>
  <c r="B255" i="4" l="1"/>
  <c r="B50" i="4"/>
  <c r="E49" i="3"/>
  <c r="E254" i="3"/>
  <c r="D49" i="3"/>
  <c r="D254" i="3"/>
  <c r="C253" i="3"/>
  <c r="C48" i="3"/>
  <c r="B41" i="3"/>
  <c r="B246" i="3"/>
  <c r="B256" i="4" l="1"/>
  <c r="B51" i="4"/>
  <c r="E255" i="3"/>
  <c r="E50" i="3"/>
  <c r="D255" i="3"/>
  <c r="D50" i="3"/>
  <c r="C49" i="3"/>
  <c r="C254" i="3"/>
  <c r="B247" i="3"/>
  <c r="B42" i="3"/>
  <c r="B52" i="4" l="1"/>
  <c r="B257" i="4"/>
  <c r="E256" i="3"/>
  <c r="E51" i="3"/>
  <c r="D256" i="3"/>
  <c r="D51" i="3"/>
  <c r="C255" i="3"/>
  <c r="C50" i="3"/>
  <c r="B248" i="3"/>
  <c r="B43" i="3"/>
  <c r="B53" i="4" l="1"/>
  <c r="B258" i="4"/>
  <c r="E257" i="3"/>
  <c r="E52" i="3"/>
  <c r="D257" i="3"/>
  <c r="D52" i="3"/>
  <c r="C256" i="3"/>
  <c r="C51" i="3"/>
  <c r="B249" i="3"/>
  <c r="B44" i="3"/>
  <c r="B54" i="4" l="1"/>
  <c r="B259" i="4"/>
  <c r="E53" i="3"/>
  <c r="E258" i="3"/>
  <c r="D53" i="3"/>
  <c r="D258" i="3"/>
  <c r="C257" i="3"/>
  <c r="C52" i="3"/>
  <c r="B45" i="3"/>
  <c r="B250" i="3"/>
  <c r="B260" i="4" l="1"/>
  <c r="B55" i="4"/>
  <c r="E259" i="3"/>
  <c r="E54" i="3"/>
  <c r="D259" i="3"/>
  <c r="D54" i="3"/>
  <c r="C53" i="3"/>
  <c r="C258" i="3"/>
  <c r="B251" i="3"/>
  <c r="B46" i="3"/>
  <c r="B261" i="4" l="1"/>
  <c r="B56" i="4"/>
  <c r="E260" i="3"/>
  <c r="E55" i="3"/>
  <c r="D260" i="3"/>
  <c r="D55" i="3"/>
  <c r="C259" i="3"/>
  <c r="C54" i="3"/>
  <c r="B252" i="3"/>
  <c r="B47" i="3"/>
  <c r="B57" i="4" l="1"/>
  <c r="B262" i="4"/>
  <c r="E261" i="3"/>
  <c r="E56" i="3"/>
  <c r="D261" i="3"/>
  <c r="D56" i="3"/>
  <c r="C260" i="3"/>
  <c r="C55" i="3"/>
  <c r="B253" i="3"/>
  <c r="B48" i="3"/>
  <c r="B263" i="4" l="1"/>
  <c r="B58" i="4"/>
  <c r="E57" i="3"/>
  <c r="E262" i="3"/>
  <c r="D57" i="3"/>
  <c r="D262" i="3"/>
  <c r="C261" i="3"/>
  <c r="C56" i="3"/>
  <c r="B49" i="3"/>
  <c r="B254" i="3"/>
  <c r="B264" i="4" l="1"/>
  <c r="B59" i="4"/>
  <c r="E263" i="3"/>
  <c r="E58" i="3"/>
  <c r="D263" i="3"/>
  <c r="D58" i="3"/>
  <c r="C57" i="3"/>
  <c r="C262" i="3"/>
  <c r="B255" i="3"/>
  <c r="B50" i="3"/>
  <c r="B265" i="4" l="1"/>
  <c r="B60" i="4"/>
  <c r="E264" i="3"/>
  <c r="E59" i="3"/>
  <c r="D264" i="3"/>
  <c r="D59" i="3"/>
  <c r="C263" i="3"/>
  <c r="C58" i="3"/>
  <c r="B256" i="3"/>
  <c r="B51" i="3"/>
  <c r="B61" i="4" l="1"/>
  <c r="B266" i="4"/>
  <c r="E265" i="3"/>
  <c r="E60" i="3"/>
  <c r="D265" i="3"/>
  <c r="D60" i="3"/>
  <c r="C264" i="3"/>
  <c r="C59" i="3"/>
  <c r="B257" i="3"/>
  <c r="B52" i="3"/>
  <c r="B62" i="4" l="1"/>
  <c r="B267" i="4"/>
  <c r="E61" i="3"/>
  <c r="E266" i="3"/>
  <c r="D61" i="3"/>
  <c r="D266" i="3"/>
  <c r="C265" i="3"/>
  <c r="C60" i="3"/>
  <c r="B53" i="3"/>
  <c r="B258" i="3"/>
  <c r="B268" i="4" l="1"/>
  <c r="B63" i="4"/>
  <c r="E267" i="3"/>
  <c r="E62" i="3"/>
  <c r="D267" i="3"/>
  <c r="D62" i="3"/>
  <c r="C61" i="3"/>
  <c r="C266" i="3"/>
  <c r="B259" i="3"/>
  <c r="B54" i="3"/>
  <c r="B269" i="4" l="1"/>
  <c r="B64" i="4"/>
  <c r="E268" i="3"/>
  <c r="E63" i="3"/>
  <c r="D268" i="3"/>
  <c r="D63" i="3"/>
  <c r="C267" i="3"/>
  <c r="C62" i="3"/>
  <c r="B260" i="3"/>
  <c r="B55" i="3"/>
  <c r="B65" i="4" l="1"/>
  <c r="B270" i="4"/>
  <c r="E269" i="3"/>
  <c r="E64" i="3"/>
  <c r="D269" i="3"/>
  <c r="D64" i="3"/>
  <c r="C268" i="3"/>
  <c r="C63" i="3"/>
  <c r="B261" i="3"/>
  <c r="B56" i="3"/>
  <c r="B271" i="4" l="1"/>
  <c r="B66" i="4"/>
  <c r="E65" i="3"/>
  <c r="E270" i="3"/>
  <c r="D65" i="3"/>
  <c r="D270" i="3"/>
  <c r="C269" i="3"/>
  <c r="C64" i="3"/>
  <c r="B57" i="3"/>
  <c r="B262" i="3"/>
  <c r="B272" i="4" l="1"/>
  <c r="B67" i="4"/>
  <c r="E271" i="3"/>
  <c r="E66" i="3"/>
  <c r="D271" i="3"/>
  <c r="D66" i="3"/>
  <c r="C65" i="3"/>
  <c r="C270" i="3"/>
  <c r="B263" i="3"/>
  <c r="B58" i="3"/>
  <c r="B273" i="4" l="1"/>
  <c r="B68" i="4"/>
  <c r="E272" i="3"/>
  <c r="E67" i="3"/>
  <c r="D272" i="3"/>
  <c r="D67" i="3"/>
  <c r="C271" i="3"/>
  <c r="C66" i="3"/>
  <c r="B264" i="3"/>
  <c r="B59" i="3"/>
  <c r="B69" i="4" l="1"/>
  <c r="B274" i="4"/>
  <c r="E273" i="3"/>
  <c r="E68" i="3"/>
  <c r="D273" i="3"/>
  <c r="D68" i="3"/>
  <c r="C272" i="3"/>
  <c r="C67" i="3"/>
  <c r="B265" i="3"/>
  <c r="B60" i="3"/>
  <c r="B70" i="4" l="1"/>
  <c r="B275" i="4"/>
  <c r="E69" i="3"/>
  <c r="E274" i="3"/>
  <c r="D69" i="3"/>
  <c r="D274" i="3"/>
  <c r="C273" i="3"/>
  <c r="C68" i="3"/>
  <c r="B61" i="3"/>
  <c r="B266" i="3"/>
  <c r="B276" i="4" l="1"/>
  <c r="B71" i="4"/>
  <c r="E275" i="3"/>
  <c r="E70" i="3"/>
  <c r="D275" i="3"/>
  <c r="D70" i="3"/>
  <c r="C69" i="3"/>
  <c r="C274" i="3"/>
  <c r="B267" i="3"/>
  <c r="B62" i="3"/>
  <c r="B277" i="4" l="1"/>
  <c r="B72" i="4"/>
  <c r="E276" i="3"/>
  <c r="E71" i="3"/>
  <c r="D276" i="3"/>
  <c r="D71" i="3"/>
  <c r="C275" i="3"/>
  <c r="C70" i="3"/>
  <c r="B268" i="3"/>
  <c r="B63" i="3"/>
  <c r="B73" i="4" l="1"/>
  <c r="B278" i="4"/>
  <c r="E277" i="3"/>
  <c r="E72" i="3"/>
  <c r="D277" i="3"/>
  <c r="D72" i="3"/>
  <c r="C276" i="3"/>
  <c r="C71" i="3"/>
  <c r="B269" i="3"/>
  <c r="B64" i="3"/>
  <c r="B279" i="4" l="1"/>
  <c r="B74" i="4"/>
  <c r="E73" i="3"/>
  <c r="E278" i="3"/>
  <c r="D73" i="3"/>
  <c r="D278" i="3"/>
  <c r="C277" i="3"/>
  <c r="C72" i="3"/>
  <c r="B65" i="3"/>
  <c r="B270" i="3"/>
  <c r="B280" i="4" l="1"/>
  <c r="B75" i="4"/>
  <c r="E279" i="3"/>
  <c r="E74" i="3"/>
  <c r="D279" i="3"/>
  <c r="D74" i="3"/>
  <c r="C73" i="3"/>
  <c r="C278" i="3"/>
  <c r="B271" i="3"/>
  <c r="B66" i="3"/>
  <c r="B281" i="4" l="1"/>
  <c r="B76" i="4"/>
  <c r="E280" i="3"/>
  <c r="E75" i="3"/>
  <c r="D280" i="3"/>
  <c r="D75" i="3"/>
  <c r="C279" i="3"/>
  <c r="C74" i="3"/>
  <c r="B272" i="3"/>
  <c r="B67" i="3"/>
  <c r="B77" i="4" l="1"/>
  <c r="B282" i="4"/>
  <c r="E281" i="3"/>
  <c r="E76" i="3"/>
  <c r="D281" i="3"/>
  <c r="D76" i="3"/>
  <c r="C280" i="3"/>
  <c r="C75" i="3"/>
  <c r="B273" i="3"/>
  <c r="B68" i="3"/>
  <c r="B78" i="4" l="1"/>
  <c r="B283" i="4"/>
  <c r="E77" i="3"/>
  <c r="E282" i="3"/>
  <c r="D77" i="3"/>
  <c r="D282" i="3"/>
  <c r="C281" i="3"/>
  <c r="C76" i="3"/>
  <c r="B69" i="3"/>
  <c r="B274" i="3"/>
  <c r="B284" i="4" l="1"/>
  <c r="B79" i="4"/>
  <c r="E283" i="3"/>
  <c r="E78" i="3"/>
  <c r="D283" i="3"/>
  <c r="D78" i="3"/>
  <c r="C77" i="3"/>
  <c r="C282" i="3"/>
  <c r="B275" i="3"/>
  <c r="B70" i="3"/>
  <c r="B285" i="4" l="1"/>
  <c r="B80" i="4"/>
  <c r="E284" i="3"/>
  <c r="E79" i="3"/>
  <c r="D284" i="3"/>
  <c r="D79" i="3"/>
  <c r="C283" i="3"/>
  <c r="C78" i="3"/>
  <c r="B276" i="3"/>
  <c r="B71" i="3"/>
  <c r="B81" i="4" l="1"/>
  <c r="B286" i="4"/>
  <c r="E285" i="3"/>
  <c r="E80" i="3"/>
  <c r="D285" i="3"/>
  <c r="D80" i="3"/>
  <c r="C284" i="3"/>
  <c r="C79" i="3"/>
  <c r="B277" i="3"/>
  <c r="B72" i="3"/>
  <c r="B287" i="4" l="1"/>
  <c r="B82" i="4"/>
  <c r="E81" i="3"/>
  <c r="E286" i="3"/>
  <c r="D81" i="3"/>
  <c r="D286" i="3"/>
  <c r="C285" i="3"/>
  <c r="C80" i="3"/>
  <c r="B73" i="3"/>
  <c r="B278" i="3"/>
  <c r="B288" i="4" l="1"/>
  <c r="B83" i="4"/>
  <c r="E287" i="3"/>
  <c r="E82" i="3"/>
  <c r="D287" i="3"/>
  <c r="D82" i="3"/>
  <c r="C81" i="3"/>
  <c r="C286" i="3"/>
  <c r="B279" i="3"/>
  <c r="B74" i="3"/>
  <c r="B84" i="4" l="1"/>
  <c r="B289" i="4"/>
  <c r="E288" i="3"/>
  <c r="E83" i="3"/>
  <c r="D288" i="3"/>
  <c r="D83" i="3"/>
  <c r="C287" i="3"/>
  <c r="C82" i="3"/>
  <c r="B280" i="3"/>
  <c r="B75" i="3"/>
  <c r="B85" i="4" l="1"/>
  <c r="B290" i="4"/>
  <c r="E289" i="3"/>
  <c r="E84" i="3"/>
  <c r="D289" i="3"/>
  <c r="D84" i="3"/>
  <c r="C288" i="3"/>
  <c r="C83" i="3"/>
  <c r="B281" i="3"/>
  <c r="B76" i="3"/>
  <c r="B86" i="4" l="1"/>
  <c r="B291" i="4"/>
  <c r="E85" i="3"/>
  <c r="E290" i="3"/>
  <c r="D85" i="3"/>
  <c r="D290" i="3"/>
  <c r="C289" i="3"/>
  <c r="C84" i="3"/>
  <c r="B77" i="3"/>
  <c r="B282" i="3"/>
  <c r="B292" i="4" l="1"/>
  <c r="B87" i="4"/>
  <c r="E291" i="3"/>
  <c r="E86" i="3"/>
  <c r="D291" i="3"/>
  <c r="D86" i="3"/>
  <c r="C85" i="3"/>
  <c r="C290" i="3"/>
  <c r="B283" i="3"/>
  <c r="B78" i="3"/>
  <c r="B293" i="4" l="1"/>
  <c r="B88" i="4"/>
  <c r="E292" i="3"/>
  <c r="E87" i="3"/>
  <c r="D292" i="3"/>
  <c r="D87" i="3"/>
  <c r="C291" i="3"/>
  <c r="C86" i="3"/>
  <c r="B284" i="3"/>
  <c r="B79" i="3"/>
  <c r="B89" i="4" l="1"/>
  <c r="B294" i="4"/>
  <c r="E293" i="3"/>
  <c r="E88" i="3"/>
  <c r="D293" i="3"/>
  <c r="D88" i="3"/>
  <c r="C292" i="3"/>
  <c r="C87" i="3"/>
  <c r="B285" i="3"/>
  <c r="B80" i="3"/>
  <c r="B295" i="4" l="1"/>
  <c r="B90" i="4"/>
  <c r="E89" i="3"/>
  <c r="E294" i="3"/>
  <c r="D89" i="3"/>
  <c r="D294" i="3"/>
  <c r="C293" i="3"/>
  <c r="C88" i="3"/>
  <c r="B81" i="3"/>
  <c r="B286" i="3"/>
  <c r="B296" i="4" l="1"/>
  <c r="B91" i="4"/>
  <c r="E295" i="3"/>
  <c r="E90" i="3"/>
  <c r="D295" i="3"/>
  <c r="D90" i="3"/>
  <c r="C89" i="3"/>
  <c r="C294" i="3"/>
  <c r="B287" i="3"/>
  <c r="B82" i="3"/>
  <c r="B297" i="4" l="1"/>
  <c r="B92" i="4"/>
  <c r="E296" i="3"/>
  <c r="E91" i="3"/>
  <c r="D296" i="3"/>
  <c r="D91" i="3"/>
  <c r="C295" i="3"/>
  <c r="C90" i="3"/>
  <c r="B288" i="3"/>
  <c r="B83" i="3"/>
  <c r="B93" i="4" l="1"/>
  <c r="B298" i="4"/>
  <c r="E297" i="3"/>
  <c r="E92" i="3"/>
  <c r="D297" i="3"/>
  <c r="D92" i="3"/>
  <c r="C296" i="3"/>
  <c r="C91" i="3"/>
  <c r="B289" i="3"/>
  <c r="B84" i="3"/>
  <c r="B94" i="4" l="1"/>
  <c r="B299" i="4"/>
  <c r="E93" i="3"/>
  <c r="E298" i="3"/>
  <c r="D93" i="3"/>
  <c r="D298" i="3"/>
  <c r="C297" i="3"/>
  <c r="C92" i="3"/>
  <c r="B85" i="3"/>
  <c r="B290" i="3"/>
  <c r="B300" i="4" l="1"/>
  <c r="B95" i="4"/>
  <c r="E299" i="3"/>
  <c r="E94" i="3"/>
  <c r="D299" i="3"/>
  <c r="D94" i="3"/>
  <c r="C93" i="3"/>
  <c r="C298" i="3"/>
  <c r="B291" i="3"/>
  <c r="B86" i="3"/>
  <c r="B301" i="4" l="1"/>
  <c r="B96" i="4"/>
  <c r="E300" i="3"/>
  <c r="E95" i="3"/>
  <c r="D300" i="3"/>
  <c r="D95" i="3"/>
  <c r="C299" i="3"/>
  <c r="C94" i="3"/>
  <c r="B292" i="3"/>
  <c r="B87" i="3"/>
  <c r="B97" i="4" l="1"/>
  <c r="B302" i="4"/>
  <c r="E301" i="3"/>
  <c r="E96" i="3"/>
  <c r="D301" i="3"/>
  <c r="D96" i="3"/>
  <c r="C300" i="3"/>
  <c r="C95" i="3"/>
  <c r="B293" i="3"/>
  <c r="B88" i="3"/>
  <c r="B303" i="4" l="1"/>
  <c r="B98" i="4"/>
  <c r="E97" i="3"/>
  <c r="E302" i="3"/>
  <c r="D97" i="3"/>
  <c r="D302" i="3"/>
  <c r="C301" i="3"/>
  <c r="C96" i="3"/>
  <c r="B89" i="3"/>
  <c r="B294" i="3"/>
  <c r="B304" i="4" l="1"/>
  <c r="B99" i="4"/>
  <c r="E303" i="3"/>
  <c r="E98" i="3"/>
  <c r="D303" i="3"/>
  <c r="D98" i="3"/>
  <c r="C97" i="3"/>
  <c r="C302" i="3"/>
  <c r="B295" i="3"/>
  <c r="B90" i="3"/>
  <c r="B100" i="4" l="1"/>
  <c r="B305" i="4"/>
  <c r="E304" i="3"/>
  <c r="E99" i="3"/>
  <c r="D304" i="3"/>
  <c r="D99" i="3"/>
  <c r="C303" i="3"/>
  <c r="C98" i="3"/>
  <c r="B296" i="3"/>
  <c r="B91" i="3"/>
  <c r="B101" i="4" l="1"/>
  <c r="B306" i="4"/>
  <c r="E305" i="3"/>
  <c r="E100" i="3"/>
  <c r="D305" i="3"/>
  <c r="D100" i="3"/>
  <c r="C304" i="3"/>
  <c r="C99" i="3"/>
  <c r="B297" i="3"/>
  <c r="B92" i="3"/>
  <c r="B102" i="4" l="1"/>
  <c r="B307" i="4"/>
  <c r="E101" i="3"/>
  <c r="E306" i="3"/>
  <c r="D101" i="3"/>
  <c r="D306" i="3"/>
  <c r="C305" i="3"/>
  <c r="C100" i="3"/>
  <c r="B93" i="3"/>
  <c r="B298" i="3"/>
  <c r="B308" i="4" l="1"/>
  <c r="B103" i="4"/>
  <c r="E307" i="3"/>
  <c r="E102" i="3"/>
  <c r="D307" i="3"/>
  <c r="D102" i="3"/>
  <c r="C101" i="3"/>
  <c r="C306" i="3"/>
  <c r="B299" i="3"/>
  <c r="B94" i="3"/>
  <c r="B309" i="4" l="1"/>
  <c r="B104" i="4"/>
  <c r="E308" i="3"/>
  <c r="E103" i="3"/>
  <c r="D308" i="3"/>
  <c r="D103" i="3"/>
  <c r="C307" i="3"/>
  <c r="C102" i="3"/>
  <c r="B300" i="3"/>
  <c r="B95" i="3"/>
  <c r="B105" i="4" l="1"/>
  <c r="B310" i="4"/>
  <c r="E309" i="3"/>
  <c r="E104" i="3"/>
  <c r="D309" i="3"/>
  <c r="D104" i="3"/>
  <c r="C308" i="3"/>
  <c r="C103" i="3"/>
  <c r="B301" i="3"/>
  <c r="B96" i="3"/>
  <c r="B311" i="4" l="1"/>
  <c r="B106" i="4"/>
  <c r="E105" i="3"/>
  <c r="E310" i="3"/>
  <c r="D105" i="3"/>
  <c r="D310" i="3"/>
  <c r="C309" i="3"/>
  <c r="C104" i="3"/>
  <c r="B97" i="3"/>
  <c r="B302" i="3"/>
  <c r="B312" i="4" l="1"/>
  <c r="B107" i="4"/>
  <c r="E311" i="3"/>
  <c r="E106" i="3"/>
  <c r="D311" i="3"/>
  <c r="D106" i="3"/>
  <c r="C105" i="3"/>
  <c r="C310" i="3"/>
  <c r="B303" i="3"/>
  <c r="B98" i="3"/>
  <c r="B313" i="4" l="1"/>
  <c r="B108" i="4"/>
  <c r="E312" i="3"/>
  <c r="E107" i="3"/>
  <c r="D312" i="3"/>
  <c r="D107" i="3"/>
  <c r="C311" i="3"/>
  <c r="C106" i="3"/>
  <c r="B304" i="3"/>
  <c r="B99" i="3"/>
  <c r="B109" i="4" l="1"/>
  <c r="B314" i="4"/>
  <c r="E313" i="3"/>
  <c r="E108" i="3"/>
  <c r="D313" i="3"/>
  <c r="D108" i="3"/>
  <c r="C312" i="3"/>
  <c r="C107" i="3"/>
  <c r="B305" i="3"/>
  <c r="B100" i="3"/>
  <c r="B110" i="4" l="1"/>
  <c r="B315" i="4"/>
  <c r="E109" i="3"/>
  <c r="E314" i="3"/>
  <c r="D109" i="3"/>
  <c r="D314" i="3"/>
  <c r="C313" i="3"/>
  <c r="C108" i="3"/>
  <c r="B101" i="3"/>
  <c r="B306" i="3"/>
  <c r="B316" i="4" l="1"/>
  <c r="B111" i="4"/>
  <c r="E315" i="3"/>
  <c r="E110" i="3"/>
  <c r="D315" i="3"/>
  <c r="D110" i="3"/>
  <c r="C109" i="3"/>
  <c r="C314" i="3"/>
  <c r="B307" i="3"/>
  <c r="B102" i="3"/>
  <c r="B317" i="4" l="1"/>
  <c r="B112" i="4"/>
  <c r="E316" i="3"/>
  <c r="E111" i="3"/>
  <c r="D316" i="3"/>
  <c r="D111" i="3"/>
  <c r="C315" i="3"/>
  <c r="C110" i="3"/>
  <c r="B308" i="3"/>
  <c r="B103" i="3"/>
  <c r="B113" i="4" l="1"/>
  <c r="B318" i="4"/>
  <c r="E317" i="3"/>
  <c r="E112" i="3"/>
  <c r="D317" i="3"/>
  <c r="D112" i="3"/>
  <c r="C316" i="3"/>
  <c r="C111" i="3"/>
  <c r="B309" i="3"/>
  <c r="B104" i="3"/>
  <c r="B319" i="4" l="1"/>
  <c r="B114" i="4"/>
  <c r="E113" i="3"/>
  <c r="E318" i="3"/>
  <c r="D113" i="3"/>
  <c r="D318" i="3"/>
  <c r="C317" i="3"/>
  <c r="C112" i="3"/>
  <c r="B105" i="3"/>
  <c r="B310" i="3"/>
  <c r="B320" i="4" l="1"/>
  <c r="B115" i="4"/>
  <c r="E319" i="3"/>
  <c r="E114" i="3"/>
  <c r="D319" i="3"/>
  <c r="D114" i="3"/>
  <c r="C113" i="3"/>
  <c r="C318" i="3"/>
  <c r="B311" i="3"/>
  <c r="B106" i="3"/>
  <c r="B116" i="4" l="1"/>
  <c r="B321" i="4"/>
  <c r="B117" i="4" a="1"/>
  <c r="E320" i="3"/>
  <c r="E115" i="3"/>
  <c r="D320" i="3"/>
  <c r="D115" i="3"/>
  <c r="C319" i="3"/>
  <c r="C114" i="3"/>
  <c r="B312" i="3"/>
  <c r="B107" i="3"/>
  <c r="B121" i="4" l="1"/>
  <c r="B129" i="4"/>
  <c r="B137" i="4"/>
  <c r="B145" i="4"/>
  <c r="B153" i="4"/>
  <c r="B161" i="4"/>
  <c r="B169" i="4"/>
  <c r="B177" i="4"/>
  <c r="B185" i="4"/>
  <c r="B193" i="4"/>
  <c r="B201" i="4"/>
  <c r="B209" i="4"/>
  <c r="B217" i="4"/>
  <c r="B122" i="4"/>
  <c r="B130" i="4"/>
  <c r="B138" i="4"/>
  <c r="B146" i="4"/>
  <c r="B154" i="4"/>
  <c r="B162" i="4"/>
  <c r="B170" i="4"/>
  <c r="B178" i="4"/>
  <c r="B186" i="4"/>
  <c r="B194" i="4"/>
  <c r="B202" i="4"/>
  <c r="B210" i="4"/>
  <c r="B218" i="4"/>
  <c r="B117" i="4"/>
  <c r="B125" i="4"/>
  <c r="B133" i="4"/>
  <c r="B141" i="4"/>
  <c r="B149" i="4"/>
  <c r="B157" i="4"/>
  <c r="B165" i="4"/>
  <c r="B173" i="4"/>
  <c r="B181" i="4"/>
  <c r="B189" i="4"/>
  <c r="B197" i="4"/>
  <c r="B205" i="4"/>
  <c r="B213" i="4"/>
  <c r="B118" i="4"/>
  <c r="B126" i="4"/>
  <c r="B134" i="4"/>
  <c r="B142" i="4"/>
  <c r="B150" i="4"/>
  <c r="B158" i="4"/>
  <c r="B166" i="4"/>
  <c r="B174" i="4"/>
  <c r="B182" i="4"/>
  <c r="B190" i="4"/>
  <c r="B198" i="4"/>
  <c r="B206" i="4"/>
  <c r="B214" i="4"/>
  <c r="B132" i="4"/>
  <c r="B148" i="4"/>
  <c r="B164" i="4"/>
  <c r="B180" i="4"/>
  <c r="B196" i="4"/>
  <c r="B212" i="4"/>
  <c r="B123" i="4"/>
  <c r="B139" i="4"/>
  <c r="B155" i="4"/>
  <c r="B171" i="4"/>
  <c r="B187" i="4"/>
  <c r="B203" i="4"/>
  <c r="B124" i="4"/>
  <c r="B140" i="4"/>
  <c r="B156" i="4"/>
  <c r="B172" i="4"/>
  <c r="B188" i="4"/>
  <c r="B204" i="4"/>
  <c r="B127" i="4"/>
  <c r="B143" i="4"/>
  <c r="B159" i="4"/>
  <c r="B175" i="4"/>
  <c r="B191" i="4"/>
  <c r="B207" i="4"/>
  <c r="B128" i="4"/>
  <c r="B144" i="4"/>
  <c r="B160" i="4"/>
  <c r="B176" i="4"/>
  <c r="B192" i="4"/>
  <c r="B208" i="4"/>
  <c r="B131" i="4"/>
  <c r="B147" i="4"/>
  <c r="B163" i="4"/>
  <c r="B179" i="4"/>
  <c r="B195" i="4"/>
  <c r="B211" i="4"/>
  <c r="B119" i="4"/>
  <c r="B135" i="4"/>
  <c r="B151" i="4"/>
  <c r="B167" i="4"/>
  <c r="B183" i="4"/>
  <c r="B199" i="4"/>
  <c r="B215" i="4"/>
  <c r="B120" i="4"/>
  <c r="B136" i="4"/>
  <c r="B152" i="4"/>
  <c r="B168" i="4"/>
  <c r="B184" i="4"/>
  <c r="B200" i="4"/>
  <c r="B216" i="4"/>
  <c r="E321" i="3"/>
  <c r="E116" i="3"/>
  <c r="E117" i="3" a="1"/>
  <c r="D321" i="3"/>
  <c r="D116" i="3"/>
  <c r="D117" i="3" a="1"/>
  <c r="C320" i="3"/>
  <c r="C115" i="3"/>
  <c r="B313" i="3"/>
  <c r="B108" i="3"/>
  <c r="E118" i="3" l="1"/>
  <c r="E122" i="3"/>
  <c r="E126" i="3"/>
  <c r="E130" i="3"/>
  <c r="E134" i="3"/>
  <c r="E138" i="3"/>
  <c r="E142" i="3"/>
  <c r="E146" i="3"/>
  <c r="E150" i="3"/>
  <c r="E154" i="3"/>
  <c r="E158" i="3"/>
  <c r="E162" i="3"/>
  <c r="E166" i="3"/>
  <c r="E170" i="3"/>
  <c r="E174" i="3"/>
  <c r="E178" i="3"/>
  <c r="E182" i="3"/>
  <c r="E186" i="3"/>
  <c r="E190" i="3"/>
  <c r="E194" i="3"/>
  <c r="E198" i="3"/>
  <c r="E202" i="3"/>
  <c r="E206" i="3"/>
  <c r="E210" i="3"/>
  <c r="E214" i="3"/>
  <c r="E218" i="3"/>
  <c r="E119" i="3"/>
  <c r="E123" i="3"/>
  <c r="E127" i="3"/>
  <c r="E131" i="3"/>
  <c r="E135" i="3"/>
  <c r="E139" i="3"/>
  <c r="E143" i="3"/>
  <c r="E147" i="3"/>
  <c r="E151" i="3"/>
  <c r="E155" i="3"/>
  <c r="E159" i="3"/>
  <c r="E163" i="3"/>
  <c r="E167" i="3"/>
  <c r="E171" i="3"/>
  <c r="E175" i="3"/>
  <c r="E179" i="3"/>
  <c r="E183" i="3"/>
  <c r="E187" i="3"/>
  <c r="E191" i="3"/>
  <c r="E195" i="3"/>
  <c r="E199" i="3"/>
  <c r="E203" i="3"/>
  <c r="E207" i="3"/>
  <c r="E211" i="3"/>
  <c r="E215" i="3"/>
  <c r="E120" i="3"/>
  <c r="E124" i="3"/>
  <c r="E128" i="3"/>
  <c r="E132" i="3"/>
  <c r="E136" i="3"/>
  <c r="E140" i="3"/>
  <c r="E144" i="3"/>
  <c r="E148" i="3"/>
  <c r="E152" i="3"/>
  <c r="E156" i="3"/>
  <c r="E160" i="3"/>
  <c r="E164" i="3"/>
  <c r="E168" i="3"/>
  <c r="E172" i="3"/>
  <c r="E176" i="3"/>
  <c r="E180" i="3"/>
  <c r="E184" i="3"/>
  <c r="E188" i="3"/>
  <c r="E192" i="3"/>
  <c r="E196" i="3"/>
  <c r="E200" i="3"/>
  <c r="E204" i="3"/>
  <c r="E208" i="3"/>
  <c r="E212" i="3"/>
  <c r="E216" i="3"/>
  <c r="E117" i="3"/>
  <c r="E121" i="3"/>
  <c r="E125" i="3"/>
  <c r="E129" i="3"/>
  <c r="E133" i="3"/>
  <c r="E137" i="3"/>
  <c r="E141" i="3"/>
  <c r="E145" i="3"/>
  <c r="E149" i="3"/>
  <c r="E153" i="3"/>
  <c r="E157" i="3"/>
  <c r="E161" i="3"/>
  <c r="E165" i="3"/>
  <c r="E169" i="3"/>
  <c r="E173" i="3"/>
  <c r="E177" i="3"/>
  <c r="E181" i="3"/>
  <c r="E185" i="3"/>
  <c r="E189" i="3"/>
  <c r="E193" i="3"/>
  <c r="E197" i="3"/>
  <c r="E201" i="3"/>
  <c r="E205" i="3"/>
  <c r="E209" i="3"/>
  <c r="E213" i="3"/>
  <c r="E217" i="3"/>
  <c r="D118" i="3"/>
  <c r="D122" i="3"/>
  <c r="D126" i="3"/>
  <c r="D130" i="3"/>
  <c r="D134" i="3"/>
  <c r="D138" i="3"/>
  <c r="D142" i="3"/>
  <c r="D146" i="3"/>
  <c r="D150" i="3"/>
  <c r="D154" i="3"/>
  <c r="D158" i="3"/>
  <c r="D162" i="3"/>
  <c r="D166" i="3"/>
  <c r="D170" i="3"/>
  <c r="D174" i="3"/>
  <c r="D178" i="3"/>
  <c r="D182" i="3"/>
  <c r="D186" i="3"/>
  <c r="D190" i="3"/>
  <c r="D194" i="3"/>
  <c r="D198" i="3"/>
  <c r="D202" i="3"/>
  <c r="D206" i="3"/>
  <c r="D210" i="3"/>
  <c r="D214" i="3"/>
  <c r="D218" i="3"/>
  <c r="D119" i="3"/>
  <c r="D123" i="3"/>
  <c r="D127" i="3"/>
  <c r="D131" i="3"/>
  <c r="D135" i="3"/>
  <c r="D139" i="3"/>
  <c r="D143" i="3"/>
  <c r="D147" i="3"/>
  <c r="D151" i="3"/>
  <c r="D155" i="3"/>
  <c r="D159" i="3"/>
  <c r="D163" i="3"/>
  <c r="D167" i="3"/>
  <c r="D171" i="3"/>
  <c r="D175" i="3"/>
  <c r="D179" i="3"/>
  <c r="D183" i="3"/>
  <c r="D187" i="3"/>
  <c r="D191" i="3"/>
  <c r="D195" i="3"/>
  <c r="D199" i="3"/>
  <c r="D203" i="3"/>
  <c r="D207" i="3"/>
  <c r="D211" i="3"/>
  <c r="D215" i="3"/>
  <c r="D120" i="3"/>
  <c r="D124" i="3"/>
  <c r="D128" i="3"/>
  <c r="D132" i="3"/>
  <c r="D136" i="3"/>
  <c r="D140" i="3"/>
  <c r="D144" i="3"/>
  <c r="D148" i="3"/>
  <c r="D152" i="3"/>
  <c r="D156" i="3"/>
  <c r="D160" i="3"/>
  <c r="D164" i="3"/>
  <c r="D168" i="3"/>
  <c r="D172" i="3"/>
  <c r="D176" i="3"/>
  <c r="D180" i="3"/>
  <c r="D184" i="3"/>
  <c r="D188" i="3"/>
  <c r="D192" i="3"/>
  <c r="D196" i="3"/>
  <c r="D200" i="3"/>
  <c r="D204" i="3"/>
  <c r="D208" i="3"/>
  <c r="D212" i="3"/>
  <c r="D216" i="3"/>
  <c r="D117" i="3"/>
  <c r="D121" i="3"/>
  <c r="D125" i="3"/>
  <c r="D129" i="3"/>
  <c r="D133" i="3"/>
  <c r="D137" i="3"/>
  <c r="D141" i="3"/>
  <c r="D145" i="3"/>
  <c r="D149" i="3"/>
  <c r="D153" i="3"/>
  <c r="D157" i="3"/>
  <c r="D161" i="3"/>
  <c r="D165" i="3"/>
  <c r="D169" i="3"/>
  <c r="D173" i="3"/>
  <c r="D177" i="3"/>
  <c r="D181" i="3"/>
  <c r="D185" i="3"/>
  <c r="D189" i="3"/>
  <c r="D193" i="3"/>
  <c r="D197" i="3"/>
  <c r="D201" i="3"/>
  <c r="D205" i="3"/>
  <c r="D209" i="3"/>
  <c r="D213" i="3"/>
  <c r="D217" i="3"/>
  <c r="C321" i="3"/>
  <c r="C116" i="3"/>
  <c r="C117" i="3" a="1"/>
  <c r="B109" i="3"/>
  <c r="B314" i="3"/>
  <c r="C118" i="3" l="1"/>
  <c r="C122" i="3"/>
  <c r="C126" i="3"/>
  <c r="C130" i="3"/>
  <c r="C134" i="3"/>
  <c r="C138" i="3"/>
  <c r="C142" i="3"/>
  <c r="C146" i="3"/>
  <c r="C150" i="3"/>
  <c r="C154" i="3"/>
  <c r="C158" i="3"/>
  <c r="C162" i="3"/>
  <c r="C166" i="3"/>
  <c r="C170" i="3"/>
  <c r="C174" i="3"/>
  <c r="C178" i="3"/>
  <c r="C182" i="3"/>
  <c r="C186" i="3"/>
  <c r="C190" i="3"/>
  <c r="C194" i="3"/>
  <c r="C198" i="3"/>
  <c r="C202" i="3"/>
  <c r="C206" i="3"/>
  <c r="C210" i="3"/>
  <c r="C214" i="3"/>
  <c r="C218" i="3"/>
  <c r="C119" i="3"/>
  <c r="C123" i="3"/>
  <c r="C127" i="3"/>
  <c r="C131" i="3"/>
  <c r="C135" i="3"/>
  <c r="C139" i="3"/>
  <c r="C143" i="3"/>
  <c r="C147" i="3"/>
  <c r="C151" i="3"/>
  <c r="C155" i="3"/>
  <c r="C159" i="3"/>
  <c r="C163" i="3"/>
  <c r="C167" i="3"/>
  <c r="C171" i="3"/>
  <c r="C175" i="3"/>
  <c r="C179" i="3"/>
  <c r="C183" i="3"/>
  <c r="C187" i="3"/>
  <c r="C191" i="3"/>
  <c r="C195" i="3"/>
  <c r="C199" i="3"/>
  <c r="C203" i="3"/>
  <c r="C207" i="3"/>
  <c r="C211" i="3"/>
  <c r="C215" i="3"/>
  <c r="C120" i="3"/>
  <c r="C124" i="3"/>
  <c r="C128" i="3"/>
  <c r="C132" i="3"/>
  <c r="C136" i="3"/>
  <c r="C140" i="3"/>
  <c r="C144" i="3"/>
  <c r="C148" i="3"/>
  <c r="C152" i="3"/>
  <c r="C156" i="3"/>
  <c r="C160" i="3"/>
  <c r="C164" i="3"/>
  <c r="C168" i="3"/>
  <c r="C172" i="3"/>
  <c r="C176" i="3"/>
  <c r="C180" i="3"/>
  <c r="C184" i="3"/>
  <c r="C188" i="3"/>
  <c r="C192" i="3"/>
  <c r="C196" i="3"/>
  <c r="C200" i="3"/>
  <c r="C204" i="3"/>
  <c r="C208" i="3"/>
  <c r="C212" i="3"/>
  <c r="C216" i="3"/>
  <c r="C117" i="3"/>
  <c r="C121" i="3"/>
  <c r="C125" i="3"/>
  <c r="C129" i="3"/>
  <c r="C133" i="3"/>
  <c r="C137" i="3"/>
  <c r="C141" i="3"/>
  <c r="C145" i="3"/>
  <c r="C149" i="3"/>
  <c r="C153" i="3"/>
  <c r="C157" i="3"/>
  <c r="C161" i="3"/>
  <c r="C165" i="3"/>
  <c r="C169" i="3"/>
  <c r="C173" i="3"/>
  <c r="C177" i="3"/>
  <c r="C181" i="3"/>
  <c r="C185" i="3"/>
  <c r="C189" i="3"/>
  <c r="C193" i="3"/>
  <c r="C197" i="3"/>
  <c r="C201" i="3"/>
  <c r="C205" i="3"/>
  <c r="C209" i="3"/>
  <c r="C213" i="3"/>
  <c r="C217" i="3"/>
  <c r="B315" i="3"/>
  <c r="B110" i="3"/>
  <c r="B316" i="3" l="1"/>
  <c r="B111" i="3"/>
  <c r="B317" i="3" l="1"/>
  <c r="B112" i="3"/>
  <c r="B113" i="3" l="1"/>
  <c r="B318" i="3"/>
  <c r="B319" i="3" l="1"/>
  <c r="B114" i="3"/>
  <c r="B320" i="3" l="1"/>
  <c r="B115" i="3"/>
  <c r="B321" i="3" l="1"/>
  <c r="B116" i="3"/>
  <c r="B117" i="3" a="1"/>
  <c r="B118" i="3" l="1"/>
  <c r="B122" i="3"/>
  <c r="B126" i="3"/>
  <c r="B130" i="3"/>
  <c r="B134" i="3"/>
  <c r="B138" i="3"/>
  <c r="B142" i="3"/>
  <c r="B146" i="3"/>
  <c r="B150" i="3"/>
  <c r="B154" i="3"/>
  <c r="B158" i="3"/>
  <c r="B162" i="3"/>
  <c r="B166" i="3"/>
  <c r="B170" i="3"/>
  <c r="B174" i="3"/>
  <c r="B178" i="3"/>
  <c r="B182" i="3"/>
  <c r="B186" i="3"/>
  <c r="B190" i="3"/>
  <c r="B194" i="3"/>
  <c r="B198" i="3"/>
  <c r="B202" i="3"/>
  <c r="B206" i="3"/>
  <c r="B210" i="3"/>
  <c r="B214" i="3"/>
  <c r="B218" i="3"/>
  <c r="B119" i="3"/>
  <c r="B123" i="3"/>
  <c r="B127" i="3"/>
  <c r="B131" i="3"/>
  <c r="B135" i="3"/>
  <c r="B139" i="3"/>
  <c r="B143" i="3"/>
  <c r="B147" i="3"/>
  <c r="B151" i="3"/>
  <c r="B155" i="3"/>
  <c r="B159" i="3"/>
  <c r="B163" i="3"/>
  <c r="B167" i="3"/>
  <c r="B171" i="3"/>
  <c r="B175" i="3"/>
  <c r="B179" i="3"/>
  <c r="B183" i="3"/>
  <c r="B187" i="3"/>
  <c r="B191" i="3"/>
  <c r="B195" i="3"/>
  <c r="B199" i="3"/>
  <c r="B203" i="3"/>
  <c r="B207" i="3"/>
  <c r="B211" i="3"/>
  <c r="B215" i="3"/>
  <c r="B120" i="3"/>
  <c r="B124" i="3"/>
  <c r="B128" i="3"/>
  <c r="B132" i="3"/>
  <c r="B136" i="3"/>
  <c r="B140" i="3"/>
  <c r="B144" i="3"/>
  <c r="B148" i="3"/>
  <c r="B152" i="3"/>
  <c r="B156" i="3"/>
  <c r="B160" i="3"/>
  <c r="B164" i="3"/>
  <c r="B168" i="3"/>
  <c r="B172" i="3"/>
  <c r="B176" i="3"/>
  <c r="B180" i="3"/>
  <c r="B184" i="3"/>
  <c r="B188" i="3"/>
  <c r="B192" i="3"/>
  <c r="B196" i="3"/>
  <c r="B200" i="3"/>
  <c r="B204" i="3"/>
  <c r="B208" i="3"/>
  <c r="B212" i="3"/>
  <c r="B216" i="3"/>
  <c r="B117" i="3"/>
  <c r="B121" i="3"/>
  <c r="B125" i="3"/>
  <c r="B129" i="3"/>
  <c r="B133" i="3"/>
  <c r="B137" i="3"/>
  <c r="B141" i="3"/>
  <c r="B145" i="3"/>
  <c r="B149" i="3"/>
  <c r="B153" i="3"/>
  <c r="B157" i="3"/>
  <c r="B161" i="3"/>
  <c r="B165" i="3"/>
  <c r="B169" i="3"/>
  <c r="B173" i="3"/>
  <c r="B177" i="3"/>
  <c r="B181" i="3"/>
  <c r="B185" i="3"/>
  <c r="B189" i="3"/>
  <c r="B193" i="3"/>
  <c r="B197" i="3"/>
  <c r="B201" i="3"/>
  <c r="B205" i="3"/>
  <c r="B209" i="3"/>
  <c r="B213" i="3"/>
  <c r="B217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C13" authorId="0" shapeId="0" xr:uid="{4D0FE3BC-49E3-4D25-8F76-F30B1D5A814C}">
      <text>
        <r>
          <rPr>
            <b/>
            <sz val="9"/>
            <color indexed="81"/>
            <rFont val="Tahoma"/>
            <family val="2"/>
          </rPr>
          <t>Prepared by Tom Keelin, April 15, 2017.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A34" authorId="0" shapeId="0" xr:uid="{00000000-0006-0000-0200-000001000000}">
      <text>
        <r>
          <rPr>
            <sz val="9"/>
            <color indexed="81"/>
            <rFont val="Tahoma"/>
            <family val="2"/>
          </rPr>
          <t>Custom Format String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A34" authorId="0" shapeId="0" xr:uid="{CDB12F40-18E0-4EDB-89CB-E3EC24C7C604}">
      <text>
        <r>
          <rPr>
            <sz val="9"/>
            <color indexed="81"/>
            <rFont val="Tahoma"/>
            <charset val="1"/>
          </rPr>
          <t>Custom Format String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<sst xmlns="http://schemas.openxmlformats.org/spreadsheetml/2006/main" count="207" uniqueCount="152">
  <si>
    <t>Generated with the SIPmath™ Modeler Tools from ProbabilityManagement.org</t>
  </si>
  <si>
    <t>Index</t>
  </si>
  <si>
    <t>Values</t>
  </si>
  <si>
    <t>Expected Value</t>
  </si>
  <si>
    <t>Series Name</t>
  </si>
  <si>
    <t>Integer chart?</t>
  </si>
  <si>
    <t>Loss Exceedance</t>
  </si>
  <si>
    <t>Number of Bins</t>
  </si>
  <si>
    <t>Label position</t>
  </si>
  <si>
    <t>Bin Width</t>
  </si>
  <si>
    <t>Decimals</t>
  </si>
  <si>
    <t>Scale</t>
  </si>
  <si>
    <t>Format Char</t>
  </si>
  <si>
    <t>Use Axis Title?</t>
  </si>
  <si>
    <t>Axis Title</t>
  </si>
  <si>
    <t>Min</t>
  </si>
  <si>
    <t>Bin Range</t>
  </si>
  <si>
    <t>Frequency</t>
  </si>
  <si>
    <t>Labels</t>
  </si>
  <si>
    <t>Cumulative</t>
  </si>
  <si>
    <t>Format Strings</t>
  </si>
  <si>
    <t>General</t>
  </si>
  <si>
    <t>$#,##0.00</t>
  </si>
  <si>
    <t>_($* #,##0.00_);_($* (#,##0.00);_($* " - "??_);_(@_)</t>
  </si>
  <si>
    <t>m/d/yyyy</t>
  </si>
  <si>
    <t>[$-x-systime] h: mm: ss AM / PM</t>
  </si>
  <si>
    <t># ?/?</t>
  </si>
  <si>
    <t>@</t>
  </si>
  <si>
    <t>00000-0000</t>
  </si>
  <si>
    <t>Format Names</t>
  </si>
  <si>
    <t>Number</t>
  </si>
  <si>
    <t>Currency</t>
  </si>
  <si>
    <t>Accounting</t>
  </si>
  <si>
    <t>Date</t>
  </si>
  <si>
    <t>Time</t>
  </si>
  <si>
    <t>Percentage</t>
  </si>
  <si>
    <t>Fraction</t>
  </si>
  <si>
    <t>Scientific</t>
  </si>
  <si>
    <t>Text</t>
  </si>
  <si>
    <t>Special</t>
  </si>
  <si>
    <t>Custom</t>
  </si>
  <si>
    <t>u</t>
  </si>
  <si>
    <t>Low</t>
  </si>
  <si>
    <t>Median</t>
  </si>
  <si>
    <t>High</t>
  </si>
  <si>
    <t>STEP 3</t>
  </si>
  <si>
    <t>Will Your Distribution Be Bounded in Any Way?</t>
  </si>
  <si>
    <t>Select an option-&gt;</t>
  </si>
  <si>
    <t>u = unbounded, no limits</t>
  </si>
  <si>
    <t>su = upper bound only, upper limit, but no lower limit</t>
  </si>
  <si>
    <t>sl = lower bound only, lower limit but no upper limit</t>
  </si>
  <si>
    <t>b = bounded, both a lower and upper limit</t>
  </si>
  <si>
    <t>lower bound, if selected-&gt;</t>
  </si>
  <si>
    <t>upper bound, if selected-&gt;</t>
  </si>
  <si>
    <t>Are Your Parameters Valid?</t>
  </si>
  <si>
    <t>Error message will appear below if there is a problem</t>
  </si>
  <si>
    <t>Distribution</t>
  </si>
  <si>
    <t>Percentile</t>
  </si>
  <si>
    <t>Value</t>
  </si>
  <si>
    <t>Random Variable (DO NOT MODIFY)</t>
  </si>
  <si>
    <t>TOTAL_DIVERSE</t>
  </si>
  <si>
    <t>SimSurplusDeficit</t>
  </si>
  <si>
    <t>SimEndRsrv</t>
  </si>
  <si>
    <t>Not in use</t>
  </si>
  <si>
    <r>
      <t>DEFINE YOUR REVENUE FORECAST PARAMETERS (</t>
    </r>
    <r>
      <rPr>
        <b/>
        <u/>
        <sz val="11"/>
        <color theme="1"/>
        <rFont val="Calibri"/>
        <family val="2"/>
        <scheme val="minor"/>
      </rPr>
      <t>ENTER GREEN CELLS ONLY</t>
    </r>
    <r>
      <rPr>
        <b/>
        <sz val="11"/>
        <color theme="1"/>
        <rFont val="Calibri"/>
        <family val="2"/>
        <scheme val="minor"/>
      </rPr>
      <t>)</t>
    </r>
  </si>
  <si>
    <r>
      <t xml:space="preserve">What Percentiles Will You be Using to Define Your </t>
    </r>
    <r>
      <rPr>
        <b/>
        <u/>
        <sz val="11"/>
        <color theme="1"/>
        <rFont val="Calibri"/>
        <family val="2"/>
        <scheme val="minor"/>
      </rPr>
      <t>Revenue Forecast</t>
    </r>
    <r>
      <rPr>
        <b/>
        <sz val="11"/>
        <color theme="1"/>
        <rFont val="Calibri"/>
        <family val="2"/>
        <scheme val="minor"/>
      </rPr>
      <t>?</t>
    </r>
  </si>
  <si>
    <t>What are the Values for Your Revenue Forecast at each Percentile?</t>
  </si>
  <si>
    <t>Data</t>
  </si>
  <si>
    <t>metalog</t>
  </si>
  <si>
    <t>var name</t>
  </si>
  <si>
    <t>distribution</t>
  </si>
  <si>
    <t>low prob</t>
  </si>
  <si>
    <t>bounds</t>
  </si>
  <si>
    <t>plot</t>
  </si>
  <si>
    <t>lower bnd</t>
  </si>
  <si>
    <t>low</t>
  </si>
  <si>
    <t>show</t>
  </si>
  <si>
    <t>median</t>
  </si>
  <si>
    <t>input data</t>
  </si>
  <si>
    <t>high</t>
  </si>
  <si>
    <t>upper bnd</t>
  </si>
  <si>
    <t>message</t>
  </si>
  <si>
    <t>CDF-x</t>
  </si>
  <si>
    <t>tutorial</t>
  </si>
  <si>
    <t>prob-y</t>
  </si>
  <si>
    <t>Version 7, 2019 Dec 10</t>
  </si>
  <si>
    <t>sum</t>
  </si>
  <si>
    <t>metalog chart data</t>
  </si>
  <si>
    <t>plot data</t>
  </si>
  <si>
    <t>probability</t>
  </si>
  <si>
    <t>CDF</t>
  </si>
  <si>
    <t>PDF</t>
  </si>
  <si>
    <t>intermediate</t>
  </si>
  <si>
    <r>
      <t>a</t>
    </r>
    <r>
      <rPr>
        <vertAlign val="subscript"/>
        <sz val="11"/>
        <color theme="1"/>
        <rFont val="Calibri"/>
        <family val="2"/>
        <scheme val="minor"/>
      </rPr>
      <t>1</t>
    </r>
  </si>
  <si>
    <t>calculations</t>
  </si>
  <si>
    <r>
      <t>a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/>
    </r>
  </si>
  <si>
    <t>on=1,off=0 -&gt;</t>
  </si>
  <si>
    <r>
      <t>a</t>
    </r>
    <r>
      <rPr>
        <vertAlign val="sub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/>
    </r>
  </si>
  <si>
    <t>a</t>
  </si>
  <si>
    <r>
      <t>k</t>
    </r>
    <r>
      <rPr>
        <vertAlign val="subscript"/>
        <sz val="11"/>
        <color theme="1"/>
        <rFont val="Symbol"/>
        <family val="1"/>
        <charset val="2"/>
      </rPr>
      <t>a</t>
    </r>
  </si>
  <si>
    <t>r</t>
  </si>
  <si>
    <t>sparkline pdf</t>
  </si>
  <si>
    <t>moments</t>
  </si>
  <si>
    <t>mean</t>
  </si>
  <si>
    <t xml:space="preserve"> </t>
  </si>
  <si>
    <t>variance</t>
  </si>
  <si>
    <t>cumulative and density data</t>
  </si>
  <si>
    <t>index</t>
  </si>
  <si>
    <t>x</t>
  </si>
  <si>
    <t>lo index</t>
  </si>
  <si>
    <t>y'</t>
  </si>
  <si>
    <t>skewness</t>
  </si>
  <si>
    <t>X</t>
  </si>
  <si>
    <t>Y</t>
  </si>
  <si>
    <t>DEFINE YOUR EXPENDITURES AND COMPARE TO REVENUES</t>
  </si>
  <si>
    <r>
      <t xml:space="preserve">Chance of a </t>
    </r>
    <r>
      <rPr>
        <b/>
        <sz val="11"/>
        <color rgb="FFFF0000"/>
        <rFont val="Calibri"/>
        <family val="2"/>
        <scheme val="minor"/>
      </rPr>
      <t>deficit</t>
    </r>
    <r>
      <rPr>
        <sz val="11"/>
        <color theme="1"/>
        <rFont val="Calibri"/>
        <family val="2"/>
        <scheme val="minor"/>
      </rPr>
      <t xml:space="preserve"> →</t>
    </r>
  </si>
  <si>
    <r>
      <t xml:space="preserve">Chance of a </t>
    </r>
    <r>
      <rPr>
        <b/>
        <sz val="11"/>
        <color rgb="FF00B050"/>
        <rFont val="Calibri"/>
        <family val="2"/>
        <scheme val="minor"/>
      </rPr>
      <t>surplus</t>
    </r>
    <r>
      <rPr>
        <sz val="11"/>
        <color theme="1"/>
        <rFont val="Calibri"/>
        <family val="2"/>
        <scheme val="minor"/>
      </rPr>
      <t xml:space="preserve"> →</t>
    </r>
  </si>
  <si>
    <r>
      <t xml:space="preserve">Odds of a </t>
    </r>
    <r>
      <rPr>
        <b/>
        <sz val="11"/>
        <color rgb="FFFF0000"/>
        <rFont val="Calibri"/>
        <family val="2"/>
        <scheme val="minor"/>
      </rPr>
      <t>deficit</t>
    </r>
    <r>
      <rPr>
        <sz val="11"/>
        <color theme="1"/>
        <rFont val="Calibri"/>
        <family val="2"/>
        <scheme val="minor"/>
      </rPr>
      <t xml:space="preserve"> →</t>
    </r>
  </si>
  <si>
    <r>
      <t xml:space="preserve">Odds of a </t>
    </r>
    <r>
      <rPr>
        <b/>
        <sz val="11"/>
        <color rgb="FF00B050"/>
        <rFont val="Calibri"/>
        <family val="2"/>
        <scheme val="minor"/>
      </rPr>
      <t>surplus</t>
    </r>
    <r>
      <rPr>
        <sz val="11"/>
        <color theme="1"/>
        <rFont val="Calibri"/>
        <family val="2"/>
        <scheme val="minor"/>
      </rPr>
      <t xml:space="preserve"> →</t>
    </r>
  </si>
  <si>
    <t>Check→</t>
  </si>
  <si>
    <t xml:space="preserve"> Enter your proposed expenditure budget→</t>
  </si>
  <si>
    <t>STEP 1→</t>
  </si>
  <si>
    <t>STEP 2→</t>
  </si>
  <si>
    <t>STEP 3→</t>
  </si>
  <si>
    <t>STEP 4 →</t>
  </si>
  <si>
    <t>Observe the Results</t>
  </si>
  <si>
    <t>THE END  - email skavanagh@gfoa.org for more sophisticated applications of stress testing</t>
  </si>
  <si>
    <t>Follow the 5 steps below to complete the mini stress test.</t>
  </si>
  <si>
    <t>For a real life case study of the application of this kind of stress test, check out ↓</t>
  </si>
  <si>
    <t>or</t>
  </si>
  <si>
    <t>→Informed Decision-Making through Forecasting: A Practitioner's Guide</t>
  </si>
  <si>
    <t>→"Speaking Uncertainty to Power: Risk-Aware Forecasting and Budgeting"</t>
  </si>
  <si>
    <t xml:space="preserve">and go to the 5th </t>
  </si>
  <si>
    <t>and final step ↓</t>
  </si>
  <si>
    <t>Expenditure Line</t>
  </si>
  <si>
    <t>Chance of Deficit?</t>
  </si>
  <si>
    <t>(must be between 1% and 99%)</t>
  </si>
  <si>
    <t>Expenditure to get that chance</t>
  </si>
  <si>
    <t>Here's your expenditure budget→</t>
  </si>
  <si>
    <t>←The median is always the same</t>
  </si>
  <si>
    <t xml:space="preserve">←Enter this one. </t>
  </si>
  <si>
    <t>←The high changes automatically</t>
  </si>
  <si>
    <t>STEP 5 →</t>
  </si>
  <si>
    <t>Check Your Risk of a Budget Deficit</t>
  </si>
  <si>
    <t>A Mini Demonstration of Stress Testing a Local Government Budget</t>
  </si>
  <si>
    <t>Data Values at Each Percentile of the Distribution</t>
  </si>
  <si>
    <t>←This is  your single most OBJECTIVE (not conservative) estimate</t>
  </si>
  <si>
    <t>(i.e.could the tails be unlimited or should be there be a limit to how high or low the distribution can go?)</t>
  </si>
  <si>
    <t>Your average surplus or (deficit)↓</t>
  </si>
  <si>
    <t>What is an acceptable chance of deficit?→</t>
  </si>
  <si>
    <t xml:space="preserve">This model shows your risk of running a deficit, given uncertainty in your annual revenue forecast. </t>
  </si>
  <si>
    <t>Is this acceptable risk? If not, discuss what would be acceptable…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</si>
</sst>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_(* #,##0_);_(* \(#,##0\);_(* &quot;-&quot;??_);_(@_)"/>
    <numFmt numFmtId="166" formatCode="0.000"/>
    <numFmt numFmtId="167" formatCode="0.0000"/>
    <numFmt numFmtId="168" formatCode="_(&quot;$&quot;* #,##0_);_(&quot;$&quot;* \(#,##0\);_(&quot;$&quot;* &quot;-&quot;??_);_(@_)"/>
    <numFmt numFmtId="169" formatCode="0.00000000"/>
    <numFmt numFmtId="170" formatCode="_(* #,##0.0000000000_);_(* \(#,##0.0000000000\);_(* &quot;-&quot;??_);_(@_)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sz val="11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9"/>
      <color indexed="81"/>
      <name val="Tahoma"/>
      <charset val="1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i/>
      <u/>
      <sz val="9"/>
      <color theme="10"/>
      <name val="Calibri"/>
      <family val="2"/>
      <scheme val="minor"/>
    </font>
    <font>
      <b/>
      <sz val="9"/>
      <color indexed="81"/>
      <name val="Tahoma"/>
      <family val="2"/>
    </font>
    <font>
      <sz val="8"/>
      <color rgb="FFCCFFCC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sz val="11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11"/>
      <color theme="1"/>
      <name val="Symbol"/>
      <family val="1"/>
      <charset val="2"/>
    </font>
    <font>
      <vertAlign val="subscript"/>
      <sz val="11"/>
      <color theme="1"/>
      <name val="Symbol"/>
      <family val="1"/>
      <charset val="2"/>
    </font>
    <font>
      <i/>
      <sz val="11"/>
      <color theme="0" tint="-0.49998474074526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8080"/>
        <bgColor indexed="64"/>
      </patternFill>
    </fill>
    <fill>
      <patternFill patternType="solid">
        <fgColor rgb="FFFFFF80"/>
        <bgColor indexed="64"/>
      </patternFill>
    </fill>
    <fill>
      <patternFill patternType="solid">
        <fgColor rgb="FF80FFFF"/>
        <bgColor indexed="64"/>
      </patternFill>
    </fill>
    <fill>
      <patternFill patternType="solid">
        <fgColor rgb="FF80FF8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9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3" fillId="3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2" fillId="0" borderId="0" applyNumberFormat="0" applyFill="0" applyBorder="0" applyAlignment="0" applyProtection="0"/>
  </cellStyleXfs>
  <cellXfs count="173">
    <xf numFmtId="0" fontId="0" fillId="0" borderId="0" xfId="0"/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0" fillId="8" borderId="0" xfId="0" applyFill="1"/>
    <xf numFmtId="0" fontId="0" fillId="9" borderId="0" xfId="0" applyFill="1"/>
    <xf numFmtId="9" fontId="0" fillId="0" borderId="0" xfId="1" applyFont="1"/>
    <xf numFmtId="9" fontId="2" fillId="2" borderId="1" xfId="1" applyFont="1" applyFill="1" applyBorder="1" applyAlignment="1">
      <alignment horizontal="center"/>
    </xf>
    <xf numFmtId="0" fontId="5" fillId="0" borderId="0" xfId="0" applyFont="1"/>
    <xf numFmtId="9" fontId="5" fillId="0" borderId="0" xfId="1" applyFont="1" applyAlignment="1">
      <alignment horizontal="center"/>
    </xf>
    <xf numFmtId="9" fontId="0" fillId="0" borderId="0" xfId="0" applyNumberFormat="1"/>
    <xf numFmtId="0" fontId="2" fillId="2" borderId="1" xfId="2" applyNumberFormat="1" applyBorder="1" applyAlignment="1">
      <alignment horizontal="center"/>
    </xf>
    <xf numFmtId="0" fontId="0" fillId="0" borderId="0" xfId="0" applyAlignment="1">
      <alignment horizontal="right"/>
    </xf>
    <xf numFmtId="0" fontId="0" fillId="11" borderId="1" xfId="0" applyFill="1" applyBorder="1" applyAlignment="1">
      <alignment horizontal="center"/>
    </xf>
    <xf numFmtId="0" fontId="7" fillId="11" borderId="1" xfId="0" applyFont="1" applyFill="1" applyBorder="1" applyAlignment="1">
      <alignment horizontal="center"/>
    </xf>
    <xf numFmtId="2" fontId="0" fillId="0" borderId="0" xfId="0" applyNumberFormat="1"/>
    <xf numFmtId="0" fontId="0" fillId="0" borderId="9" xfId="0" applyBorder="1"/>
    <xf numFmtId="0" fontId="0" fillId="4" borderId="11" xfId="0" applyFill="1" applyBorder="1"/>
    <xf numFmtId="0" fontId="0" fillId="4" borderId="13" xfId="0" applyFill="1" applyBorder="1"/>
    <xf numFmtId="0" fontId="0" fillId="13" borderId="12" xfId="0" applyFill="1" applyBorder="1"/>
    <xf numFmtId="0" fontId="0" fillId="13" borderId="14" xfId="0" applyFill="1" applyBorder="1"/>
    <xf numFmtId="0" fontId="0" fillId="0" borderId="1" xfId="0" applyBorder="1"/>
    <xf numFmtId="2" fontId="3" fillId="3" borderId="2" xfId="3" applyNumberFormat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/>
    </xf>
    <xf numFmtId="0" fontId="0" fillId="0" borderId="10" xfId="0" applyBorder="1"/>
    <xf numFmtId="165" fontId="2" fillId="2" borderId="1" xfId="4" applyNumberFormat="1" applyFont="1" applyFill="1" applyBorder="1" applyAlignment="1">
      <alignment horizontal="center"/>
    </xf>
    <xf numFmtId="165" fontId="5" fillId="0" borderId="0" xfId="4" applyNumberFormat="1" applyFont="1" applyAlignment="1">
      <alignment horizontal="center"/>
    </xf>
    <xf numFmtId="0" fontId="0" fillId="13" borderId="0" xfId="0" applyFill="1"/>
    <xf numFmtId="2" fontId="0" fillId="0" borderId="17" xfId="0" applyNumberFormat="1" applyBorder="1"/>
    <xf numFmtId="5" fontId="0" fillId="0" borderId="17" xfId="0" applyNumberFormat="1" applyBorder="1"/>
    <xf numFmtId="0" fontId="0" fillId="0" borderId="17" xfId="0" applyBorder="1"/>
    <xf numFmtId="0" fontId="0" fillId="13" borderId="18" xfId="0" applyFill="1" applyBorder="1"/>
    <xf numFmtId="0" fontId="10" fillId="0" borderId="0" xfId="0" applyFont="1"/>
    <xf numFmtId="0" fontId="0" fillId="14" borderId="0" xfId="0" applyFill="1"/>
    <xf numFmtId="0" fontId="0" fillId="14" borderId="1" xfId="0" applyFill="1" applyBorder="1"/>
    <xf numFmtId="43" fontId="0" fillId="7" borderId="0" xfId="4" applyFont="1" applyFill="1"/>
    <xf numFmtId="44" fontId="0" fillId="7" borderId="0" xfId="5" applyFont="1" applyFill="1"/>
    <xf numFmtId="0" fontId="0" fillId="15" borderId="19" xfId="0" applyFill="1" applyBorder="1" applyAlignment="1">
      <alignment horizontal="centerContinuous"/>
    </xf>
    <xf numFmtId="0" fontId="0" fillId="15" borderId="20" xfId="0" applyFill="1" applyBorder="1" applyAlignment="1">
      <alignment horizontal="center"/>
    </xf>
    <xf numFmtId="0" fontId="0" fillId="15" borderId="21" xfId="0" applyFill="1" applyBorder="1" applyAlignment="1">
      <alignment horizontal="centerContinuous"/>
    </xf>
    <xf numFmtId="0" fontId="13" fillId="15" borderId="21" xfId="0" applyFont="1" applyFill="1" applyBorder="1" applyAlignment="1">
      <alignment horizontal="centerContinuous"/>
    </xf>
    <xf numFmtId="0" fontId="13" fillId="16" borderId="19" xfId="0" applyFont="1" applyFill="1" applyBorder="1" applyAlignment="1">
      <alignment horizontal="centerContinuous"/>
    </xf>
    <xf numFmtId="0" fontId="0" fillId="15" borderId="1" xfId="0" applyFill="1" applyBorder="1" applyAlignment="1">
      <alignment horizontal="center"/>
    </xf>
    <xf numFmtId="0" fontId="13" fillId="15" borderId="19" xfId="0" applyFont="1" applyFill="1" applyBorder="1" applyAlignment="1">
      <alignment horizontal="centerContinuous"/>
    </xf>
    <xf numFmtId="0" fontId="13" fillId="15" borderId="22" xfId="0" applyFont="1" applyFill="1" applyBorder="1" applyAlignment="1">
      <alignment horizontal="centerContinuous"/>
    </xf>
    <xf numFmtId="0" fontId="13" fillId="16" borderId="22" xfId="0" applyFont="1" applyFill="1" applyBorder="1" applyAlignment="1">
      <alignment horizontal="centerContinuous"/>
    </xf>
    <xf numFmtId="0" fontId="0" fillId="15" borderId="20" xfId="0" applyFill="1" applyBorder="1" applyAlignment="1">
      <alignment horizontal="centerContinuous"/>
    </xf>
    <xf numFmtId="0" fontId="14" fillId="15" borderId="21" xfId="6" applyFont="1" applyFill="1" applyBorder="1" applyAlignment="1">
      <alignment horizontal="center"/>
    </xf>
    <xf numFmtId="0" fontId="13" fillId="0" borderId="0" xfId="0" applyFont="1"/>
    <xf numFmtId="0" fontId="0" fillId="0" borderId="23" xfId="0" applyBorder="1"/>
    <xf numFmtId="0" fontId="7" fillId="16" borderId="24" xfId="0" applyFont="1" applyFill="1" applyBorder="1" applyAlignment="1">
      <alignment horizontal="center"/>
    </xf>
    <xf numFmtId="0" fontId="7" fillId="16" borderId="1" xfId="0" applyFont="1" applyFill="1" applyBorder="1" applyAlignment="1">
      <alignment horizontal="center"/>
    </xf>
    <xf numFmtId="2" fontId="0" fillId="16" borderId="1" xfId="0" applyNumberFormat="1" applyFill="1" applyBorder="1" applyAlignment="1">
      <alignment horizontal="center"/>
    </xf>
    <xf numFmtId="0" fontId="0" fillId="16" borderId="24" xfId="0" applyFill="1" applyBorder="1" applyAlignment="1">
      <alignment horizontal="center"/>
    </xf>
    <xf numFmtId="0" fontId="0" fillId="16" borderId="1" xfId="0" applyFill="1" applyBorder="1" applyAlignment="1">
      <alignment horizontal="center"/>
    </xf>
    <xf numFmtId="0" fontId="0" fillId="15" borderId="25" xfId="0" applyFill="1" applyBorder="1" applyAlignment="1">
      <alignment horizontal="centerContinuous"/>
    </xf>
    <xf numFmtId="0" fontId="0" fillId="15" borderId="26" xfId="0" applyFill="1" applyBorder="1" applyAlignment="1">
      <alignment horizontal="centerContinuous"/>
    </xf>
    <xf numFmtId="0" fontId="0" fillId="15" borderId="27" xfId="0" applyFill="1" applyBorder="1" applyAlignment="1">
      <alignment horizontal="centerContinuous"/>
    </xf>
    <xf numFmtId="0" fontId="13" fillId="15" borderId="28" xfId="0" applyFont="1" applyFill="1" applyBorder="1" applyAlignment="1">
      <alignment horizontal="centerContinuous"/>
    </xf>
    <xf numFmtId="0" fontId="13" fillId="15" borderId="0" xfId="0" applyFont="1" applyFill="1" applyAlignment="1">
      <alignment horizontal="centerContinuous"/>
    </xf>
    <xf numFmtId="0" fontId="0" fillId="15" borderId="23" xfId="0" applyFill="1" applyBorder="1" applyAlignment="1">
      <alignment horizontal="centerContinuous"/>
    </xf>
    <xf numFmtId="0" fontId="7" fillId="16" borderId="28" xfId="0" applyFont="1" applyFill="1" applyBorder="1" applyAlignment="1">
      <alignment horizontal="center"/>
    </xf>
    <xf numFmtId="0" fontId="16" fillId="15" borderId="0" xfId="0" applyFont="1" applyFill="1" applyAlignment="1">
      <alignment horizontal="left"/>
    </xf>
    <xf numFmtId="0" fontId="16" fillId="15" borderId="23" xfId="0" applyFont="1" applyFill="1" applyBorder="1" applyAlignment="1">
      <alignment horizontal="right"/>
    </xf>
    <xf numFmtId="1" fontId="17" fillId="15" borderId="28" xfId="0" applyNumberFormat="1" applyFont="1" applyFill="1" applyBorder="1" applyAlignment="1">
      <alignment horizontal="center"/>
    </xf>
    <xf numFmtId="1" fontId="18" fillId="15" borderId="0" xfId="0" applyNumberFormat="1" applyFont="1" applyFill="1" applyAlignment="1">
      <alignment horizontal="center"/>
    </xf>
    <xf numFmtId="2" fontId="17" fillId="15" borderId="23" xfId="0" applyNumberFormat="1" applyFont="1" applyFill="1" applyBorder="1" applyAlignment="1">
      <alignment horizontal="center"/>
    </xf>
    <xf numFmtId="2" fontId="17" fillId="15" borderId="0" xfId="0" applyNumberFormat="1" applyFont="1" applyFill="1" applyAlignment="1">
      <alignment horizontal="center"/>
    </xf>
    <xf numFmtId="0" fontId="17" fillId="15" borderId="23" xfId="0" applyFont="1" applyFill="1" applyBorder="1" applyAlignment="1">
      <alignment horizontal="center"/>
    </xf>
    <xf numFmtId="0" fontId="8" fillId="15" borderId="25" xfId="0" applyFont="1" applyFill="1" applyBorder="1" applyAlignment="1">
      <alignment horizontal="center" vertical="center" wrapText="1"/>
    </xf>
    <xf numFmtId="0" fontId="8" fillId="15" borderId="1" xfId="0" applyFont="1" applyFill="1" applyBorder="1" applyAlignment="1">
      <alignment horizontal="center" vertical="center" wrapText="1"/>
    </xf>
    <xf numFmtId="0" fontId="17" fillId="15" borderId="28" xfId="0" applyFont="1" applyFill="1" applyBorder="1" applyAlignment="1">
      <alignment horizontal="center"/>
    </xf>
    <xf numFmtId="0" fontId="17" fillId="15" borderId="0" xfId="0" applyFont="1" applyFill="1" applyAlignment="1">
      <alignment horizontal="center"/>
    </xf>
    <xf numFmtId="1" fontId="17" fillId="15" borderId="23" xfId="0" applyNumberFormat="1" applyFont="1" applyFill="1" applyBorder="1" applyAlignment="1">
      <alignment horizontal="center"/>
    </xf>
    <xf numFmtId="2" fontId="19" fillId="10" borderId="1" xfId="0" applyNumberFormat="1" applyFont="1" applyFill="1" applyBorder="1" applyAlignment="1">
      <alignment horizontal="center"/>
    </xf>
    <xf numFmtId="0" fontId="17" fillId="15" borderId="29" xfId="0" applyFont="1" applyFill="1" applyBorder="1" applyAlignment="1">
      <alignment horizontal="center"/>
    </xf>
    <xf numFmtId="0" fontId="17" fillId="15" borderId="30" xfId="0" applyFont="1" applyFill="1" applyBorder="1" applyAlignment="1">
      <alignment horizontal="center"/>
    </xf>
    <xf numFmtId="0" fontId="20" fillId="15" borderId="31" xfId="0" applyFont="1" applyFill="1" applyBorder="1" applyAlignment="1">
      <alignment horizontal="center" vertical="center" wrapText="1"/>
    </xf>
    <xf numFmtId="2" fontId="0" fillId="15" borderId="24" xfId="0" applyNumberFormat="1" applyFill="1" applyBorder="1" applyAlignment="1">
      <alignment horizontal="center"/>
    </xf>
    <xf numFmtId="2" fontId="0" fillId="15" borderId="1" xfId="0" applyNumberFormat="1" applyFill="1" applyBorder="1" applyAlignment="1">
      <alignment horizontal="center"/>
    </xf>
    <xf numFmtId="0" fontId="13" fillId="15" borderId="28" xfId="0" applyFont="1" applyFill="1" applyBorder="1" applyAlignment="1">
      <alignment horizontal="center"/>
    </xf>
    <xf numFmtId="0" fontId="13" fillId="15" borderId="0" xfId="0" applyFont="1" applyFill="1" applyAlignment="1">
      <alignment horizontal="center"/>
    </xf>
    <xf numFmtId="0" fontId="13" fillId="15" borderId="23" xfId="0" applyFont="1" applyFill="1" applyBorder="1" applyAlignment="1">
      <alignment horizontal="center"/>
    </xf>
    <xf numFmtId="0" fontId="22" fillId="15" borderId="29" xfId="0" applyFont="1" applyFill="1" applyBorder="1" applyAlignment="1">
      <alignment horizontal="right"/>
    </xf>
    <xf numFmtId="0" fontId="0" fillId="16" borderId="30" xfId="0" applyFill="1" applyBorder="1" applyAlignment="1">
      <alignment horizontal="centerContinuous"/>
    </xf>
    <xf numFmtId="0" fontId="0" fillId="16" borderId="31" xfId="0" applyFill="1" applyBorder="1" applyAlignment="1">
      <alignment horizontal="centerContinuous"/>
    </xf>
    <xf numFmtId="166" fontId="0" fillId="15" borderId="28" xfId="0" applyNumberFormat="1" applyFill="1" applyBorder="1" applyAlignment="1">
      <alignment horizontal="center"/>
    </xf>
    <xf numFmtId="164" fontId="0" fillId="15" borderId="0" xfId="0" applyNumberFormat="1" applyFill="1" applyAlignment="1">
      <alignment horizontal="center"/>
    </xf>
    <xf numFmtId="166" fontId="0" fillId="15" borderId="23" xfId="0" applyNumberFormat="1" applyFill="1" applyBorder="1" applyAlignment="1">
      <alignment horizontal="center"/>
    </xf>
    <xf numFmtId="0" fontId="23" fillId="15" borderId="1" xfId="0" applyFont="1" applyFill="1" applyBorder="1" applyAlignment="1">
      <alignment horizontal="center"/>
    </xf>
    <xf numFmtId="0" fontId="0" fillId="15" borderId="24" xfId="0" applyFill="1" applyBorder="1" applyAlignment="1">
      <alignment horizontal="centerContinuous"/>
    </xf>
    <xf numFmtId="0" fontId="0" fillId="15" borderId="32" xfId="0" applyFill="1" applyBorder="1" applyAlignment="1">
      <alignment horizontal="centerContinuous"/>
    </xf>
    <xf numFmtId="0" fontId="0" fillId="15" borderId="20" xfId="0" applyFill="1" applyBorder="1"/>
    <xf numFmtId="166" fontId="0" fillId="15" borderId="29" xfId="0" applyNumberFormat="1" applyFill="1" applyBorder="1" applyAlignment="1">
      <alignment horizontal="center"/>
    </xf>
    <xf numFmtId="164" fontId="0" fillId="15" borderId="30" xfId="0" applyNumberFormat="1" applyFill="1" applyBorder="1" applyAlignment="1">
      <alignment horizontal="center"/>
    </xf>
    <xf numFmtId="166" fontId="0" fillId="15" borderId="31" xfId="0" applyNumberFormat="1" applyFill="1" applyBorder="1" applyAlignment="1">
      <alignment horizontal="center"/>
    </xf>
    <xf numFmtId="0" fontId="0" fillId="15" borderId="25" xfId="0" applyFill="1" applyBorder="1" applyAlignment="1">
      <alignment horizontal="center"/>
    </xf>
    <xf numFmtId="2" fontId="25" fillId="15" borderId="26" xfId="0" applyNumberFormat="1" applyFont="1" applyFill="1" applyBorder="1" applyAlignment="1">
      <alignment horizontal="centerContinuous"/>
    </xf>
    <xf numFmtId="0" fontId="0" fillId="15" borderId="29" xfId="0" applyFill="1" applyBorder="1" applyAlignment="1">
      <alignment horizontal="center" vertical="top"/>
    </xf>
    <xf numFmtId="0" fontId="0" fillId="15" borderId="30" xfId="0" applyFill="1" applyBorder="1" applyAlignment="1">
      <alignment horizontal="center" vertical="top"/>
    </xf>
    <xf numFmtId="0" fontId="0" fillId="15" borderId="31" xfId="0" applyFill="1" applyBorder="1" applyAlignment="1">
      <alignment horizontal="center" vertical="top"/>
    </xf>
    <xf numFmtId="166" fontId="0" fillId="15" borderId="25" xfId="0" applyNumberFormat="1" applyFill="1" applyBorder="1" applyAlignment="1">
      <alignment horizontal="center"/>
    </xf>
    <xf numFmtId="164" fontId="0" fillId="15" borderId="26" xfId="0" applyNumberFormat="1" applyFill="1" applyBorder="1" applyAlignment="1">
      <alignment horizontal="center"/>
    </xf>
    <xf numFmtId="166" fontId="0" fillId="15" borderId="27" xfId="0" applyNumberFormat="1" applyFill="1" applyBorder="1" applyAlignment="1">
      <alignment horizontal="center"/>
    </xf>
    <xf numFmtId="1" fontId="0" fillId="15" borderId="19" xfId="0" applyNumberFormat="1" applyFill="1" applyBorder="1" applyAlignment="1">
      <alignment horizontal="center"/>
    </xf>
    <xf numFmtId="166" fontId="0" fillId="15" borderId="0" xfId="0" applyNumberFormat="1" applyFill="1" applyAlignment="1">
      <alignment horizontal="center"/>
    </xf>
    <xf numFmtId="1" fontId="0" fillId="15" borderId="0" xfId="0" applyNumberFormat="1" applyFill="1" applyAlignment="1">
      <alignment horizontal="center"/>
    </xf>
    <xf numFmtId="167" fontId="0" fillId="15" borderId="23" xfId="0" applyNumberFormat="1" applyFill="1" applyBorder="1" applyAlignment="1">
      <alignment horizontal="center"/>
    </xf>
    <xf numFmtId="1" fontId="0" fillId="15" borderId="21" xfId="0" applyNumberFormat="1" applyFill="1" applyBorder="1" applyAlignment="1">
      <alignment horizontal="center"/>
    </xf>
    <xf numFmtId="166" fontId="0" fillId="0" borderId="25" xfId="0" applyNumberFormat="1" applyBorder="1" applyAlignment="1">
      <alignment horizontal="center"/>
    </xf>
    <xf numFmtId="1" fontId="0" fillId="0" borderId="26" xfId="0" applyNumberFormat="1" applyBorder="1" applyAlignment="1">
      <alignment horizontal="center"/>
    </xf>
    <xf numFmtId="167" fontId="0" fillId="0" borderId="26" xfId="0" applyNumberFormat="1" applyBorder="1" applyAlignment="1">
      <alignment horizontal="center"/>
    </xf>
    <xf numFmtId="166" fontId="0" fillId="0" borderId="28" xfId="0" applyNumberFormat="1" applyBorder="1" applyAlignment="1">
      <alignment horizontal="center"/>
    </xf>
    <xf numFmtId="1" fontId="0" fillId="0" borderId="0" xfId="0" applyNumberFormat="1" applyAlignment="1">
      <alignment horizontal="center"/>
    </xf>
    <xf numFmtId="167" fontId="0" fillId="0" borderId="0" xfId="0" applyNumberFormat="1" applyAlignment="1">
      <alignment horizontal="center"/>
    </xf>
    <xf numFmtId="1" fontId="0" fillId="15" borderId="22" xfId="0" applyNumberFormat="1" applyFill="1" applyBorder="1" applyAlignment="1">
      <alignment horizontal="center"/>
    </xf>
    <xf numFmtId="9" fontId="0" fillId="16" borderId="24" xfId="0" applyNumberFormat="1" applyFill="1" applyBorder="1" applyAlignment="1">
      <alignment horizontal="center"/>
    </xf>
    <xf numFmtId="168" fontId="0" fillId="0" borderId="0" xfId="5" applyNumberFormat="1" applyFont="1"/>
    <xf numFmtId="169" fontId="0" fillId="15" borderId="23" xfId="0" applyNumberFormat="1" applyFill="1" applyBorder="1" applyAlignment="1">
      <alignment horizontal="center"/>
    </xf>
    <xf numFmtId="170" fontId="0" fillId="0" borderId="0" xfId="4" applyNumberFormat="1" applyFont="1"/>
    <xf numFmtId="165" fontId="0" fillId="0" borderId="0" xfId="4" applyNumberFormat="1" applyFont="1"/>
    <xf numFmtId="168" fontId="2" fillId="2" borderId="1" xfId="5" applyNumberFormat="1" applyFont="1" applyFill="1" applyBorder="1"/>
    <xf numFmtId="0" fontId="29" fillId="0" borderId="0" xfId="0" applyFont="1"/>
    <xf numFmtId="9" fontId="0" fillId="0" borderId="0" xfId="0" applyNumberFormat="1" applyAlignment="1">
      <alignment horizontal="right"/>
    </xf>
    <xf numFmtId="168" fontId="0" fillId="0" borderId="0" xfId="0" applyNumberFormat="1"/>
    <xf numFmtId="9" fontId="2" fillId="2" borderId="1" xfId="1" applyFont="1" applyFill="1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15" xfId="0" applyBorder="1"/>
    <xf numFmtId="170" fontId="0" fillId="0" borderId="0" xfId="4" applyNumberFormat="1" applyFont="1" applyBorder="1"/>
    <xf numFmtId="168" fontId="0" fillId="0" borderId="0" xfId="5" applyNumberFormat="1" applyFont="1" applyBorder="1"/>
    <xf numFmtId="0" fontId="0" fillId="0" borderId="16" xfId="0" applyBorder="1"/>
    <xf numFmtId="0" fontId="0" fillId="0" borderId="6" xfId="0" applyBorder="1"/>
    <xf numFmtId="9" fontId="0" fillId="0" borderId="7" xfId="0" applyNumberFormat="1" applyBorder="1" applyAlignment="1">
      <alignment horizontal="right"/>
    </xf>
    <xf numFmtId="170" fontId="0" fillId="0" borderId="7" xfId="4" applyNumberFormat="1" applyFont="1" applyBorder="1"/>
    <xf numFmtId="168" fontId="0" fillId="0" borderId="7" xfId="5" applyNumberFormat="1" applyFont="1" applyBorder="1"/>
    <xf numFmtId="0" fontId="0" fillId="0" borderId="8" xfId="0" applyBorder="1"/>
    <xf numFmtId="168" fontId="5" fillId="0" borderId="0" xfId="5" applyNumberFormat="1" applyFont="1"/>
    <xf numFmtId="0" fontId="28" fillId="17" borderId="3" xfId="0" applyFont="1" applyFill="1" applyBorder="1"/>
    <xf numFmtId="0" fontId="10" fillId="17" borderId="4" xfId="0" applyFont="1" applyFill="1" applyBorder="1"/>
    <xf numFmtId="0" fontId="10" fillId="17" borderId="5" xfId="0" applyFont="1" applyFill="1" applyBorder="1"/>
    <xf numFmtId="0" fontId="29" fillId="17" borderId="15" xfId="0" applyFont="1" applyFill="1" applyBorder="1"/>
    <xf numFmtId="0" fontId="10" fillId="17" borderId="0" xfId="0" applyFont="1" applyFill="1"/>
    <xf numFmtId="0" fontId="31" fillId="17" borderId="0" xfId="0" applyFont="1" applyFill="1"/>
    <xf numFmtId="0" fontId="10" fillId="17" borderId="16" xfId="0" applyFont="1" applyFill="1" applyBorder="1"/>
    <xf numFmtId="0" fontId="0" fillId="17" borderId="15" xfId="0" applyFill="1" applyBorder="1"/>
    <xf numFmtId="0" fontId="5" fillId="17" borderId="0" xfId="0" applyFont="1" applyFill="1"/>
    <xf numFmtId="0" fontId="0" fillId="17" borderId="0" xfId="0" applyFill="1"/>
    <xf numFmtId="0" fontId="0" fillId="17" borderId="16" xfId="0" applyFill="1" applyBorder="1"/>
    <xf numFmtId="0" fontId="29" fillId="17" borderId="0" xfId="0" applyFont="1" applyFill="1" applyAlignment="1">
      <alignment horizontal="center"/>
    </xf>
    <xf numFmtId="0" fontId="0" fillId="17" borderId="8" xfId="0" applyFill="1" applyBorder="1"/>
    <xf numFmtId="0" fontId="8" fillId="12" borderId="3" xfId="0" applyFont="1" applyFill="1" applyBorder="1" applyAlignment="1">
      <alignment horizontal="center" vertical="center" wrapText="1"/>
    </xf>
    <xf numFmtId="0" fontId="8" fillId="12" borderId="4" xfId="0" applyFont="1" applyFill="1" applyBorder="1" applyAlignment="1">
      <alignment horizontal="center" vertical="center" wrapText="1"/>
    </xf>
    <xf numFmtId="0" fontId="8" fillId="12" borderId="5" xfId="0" applyFont="1" applyFill="1" applyBorder="1" applyAlignment="1">
      <alignment horizontal="center" vertical="center" wrapText="1"/>
    </xf>
    <xf numFmtId="0" fontId="8" fillId="12" borderId="6" xfId="0" applyFont="1" applyFill="1" applyBorder="1" applyAlignment="1">
      <alignment horizontal="center" vertical="center" wrapText="1"/>
    </xf>
    <xf numFmtId="0" fontId="8" fillId="12" borderId="7" xfId="0" applyFont="1" applyFill="1" applyBorder="1" applyAlignment="1">
      <alignment horizontal="center" vertical="center" wrapText="1"/>
    </xf>
    <xf numFmtId="0" fontId="8" fillId="12" borderId="8" xfId="0" applyFont="1" applyFill="1" applyBorder="1" applyAlignment="1">
      <alignment horizontal="center" vertical="center" wrapText="1"/>
    </xf>
    <xf numFmtId="2" fontId="4" fillId="10" borderId="3" xfId="0" applyNumberFormat="1" applyFont="1" applyFill="1" applyBorder="1" applyAlignment="1">
      <alignment horizontal="left" vertical="top"/>
    </xf>
    <xf numFmtId="2" fontId="4" fillId="10" borderId="4" xfId="0" applyNumberFormat="1" applyFont="1" applyFill="1" applyBorder="1" applyAlignment="1">
      <alignment horizontal="left" vertical="top"/>
    </xf>
    <xf numFmtId="2" fontId="4" fillId="10" borderId="5" xfId="0" applyNumberFormat="1" applyFont="1" applyFill="1" applyBorder="1" applyAlignment="1">
      <alignment horizontal="left" vertical="top"/>
    </xf>
    <xf numFmtId="2" fontId="4" fillId="10" borderId="15" xfId="0" applyNumberFormat="1" applyFont="1" applyFill="1" applyBorder="1" applyAlignment="1">
      <alignment horizontal="left" vertical="top"/>
    </xf>
    <xf numFmtId="2" fontId="4" fillId="10" borderId="0" xfId="0" applyNumberFormat="1" applyFont="1" applyFill="1" applyAlignment="1">
      <alignment horizontal="left" vertical="top"/>
    </xf>
    <xf numFmtId="2" fontId="4" fillId="10" borderId="16" xfId="0" applyNumberFormat="1" applyFont="1" applyFill="1" applyBorder="1" applyAlignment="1">
      <alignment horizontal="left" vertical="top"/>
    </xf>
    <xf numFmtId="2" fontId="4" fillId="10" borderId="6" xfId="0" applyNumberFormat="1" applyFont="1" applyFill="1" applyBorder="1" applyAlignment="1">
      <alignment horizontal="left" vertical="top"/>
    </xf>
    <xf numFmtId="2" fontId="4" fillId="10" borderId="7" xfId="0" applyNumberFormat="1" applyFont="1" applyFill="1" applyBorder="1" applyAlignment="1">
      <alignment horizontal="left" vertical="top"/>
    </xf>
    <xf numFmtId="2" fontId="4" fillId="10" borderId="8" xfId="0" applyNumberFormat="1" applyFont="1" applyFill="1" applyBorder="1" applyAlignment="1">
      <alignment horizontal="left" vertical="top"/>
    </xf>
    <xf numFmtId="0" fontId="12" fillId="17" borderId="15" xfId="6" applyFill="1" applyBorder="1" applyAlignment="1">
      <alignment horizontal="center"/>
    </xf>
    <xf numFmtId="0" fontId="12" fillId="17" borderId="0" xfId="6" applyFill="1" applyBorder="1" applyAlignment="1">
      <alignment horizontal="center"/>
    </xf>
    <xf numFmtId="0" fontId="30" fillId="17" borderId="6" xfId="6" applyFont="1" applyFill="1" applyBorder="1" applyAlignment="1">
      <alignment horizontal="center"/>
    </xf>
    <xf numFmtId="0" fontId="30" fillId="17" borderId="7" xfId="6" applyFont="1" applyFill="1" applyBorder="1" applyAlignment="1">
      <alignment horizontal="center"/>
    </xf>
  </cellXfs>
  <cellStyles count="7">
    <cellStyle name="Bad" xfId="3" builtinId="27"/>
    <cellStyle name="Comma" xfId="4" builtinId="3"/>
    <cellStyle name="Currency" xfId="5" builtinId="4"/>
    <cellStyle name="Good" xfId="2" builtinId="26"/>
    <cellStyle name="Hyperlink" xfId="6" builtinId="8"/>
    <cellStyle name="Normal" xfId="0" builtinId="0"/>
    <cellStyle name="Percent" xfId="1" builtinId="5"/>
  </cellStyles>
  <dxfs count="17">
    <dxf>
      <font>
        <strike val="0"/>
        <color rgb="FFFF0000"/>
      </font>
      <fill>
        <patternFill>
          <bgColor rgb="FFFFFF00"/>
        </patternFill>
      </fill>
    </dxf>
    <dxf>
      <font>
        <color rgb="FFCCFFCC"/>
      </font>
      <fill>
        <patternFill>
          <bgColor rgb="FFCCFFCC"/>
        </patternFill>
      </fill>
    </dxf>
    <dxf>
      <font>
        <strike/>
        <color rgb="FFCCFFCC"/>
      </font>
      <fill>
        <patternFill>
          <bgColor rgb="FFCCFFCC"/>
        </patternFill>
      </fill>
    </dxf>
    <dxf>
      <font>
        <strike val="0"/>
        <color rgb="FFCCFFCC"/>
      </font>
    </dxf>
    <dxf>
      <font>
        <strike val="0"/>
        <color rgb="FFFF0000"/>
      </font>
      <fill>
        <patternFill>
          <bgColor rgb="FFFFFF00"/>
        </patternFill>
      </fill>
    </dxf>
    <dxf>
      <font>
        <color rgb="FFCCFFCC"/>
      </font>
      <fill>
        <patternFill>
          <bgColor rgb="FFCCFFCC"/>
        </patternFill>
      </fill>
    </dxf>
    <dxf>
      <font>
        <strike/>
        <color rgb="FFCCFFCC"/>
      </font>
    </dxf>
    <dxf>
      <font>
        <strike/>
        <color rgb="FFCCFFCC"/>
      </font>
    </dxf>
    <dxf>
      <font>
        <strike/>
        <color rgb="FFCCFFCC"/>
      </font>
      <fill>
        <patternFill>
          <bgColor rgb="FFCCFFCC"/>
        </patternFill>
      </fill>
    </dxf>
    <dxf>
      <font>
        <strike val="0"/>
        <color rgb="FFFF0000"/>
      </font>
      <fill>
        <patternFill>
          <bgColor rgb="FFFFFF00"/>
        </patternFill>
      </fill>
    </dxf>
    <dxf>
      <font>
        <color rgb="FFCCFFCC"/>
      </font>
      <fill>
        <patternFill>
          <bgColor rgb="FFCCFFCC"/>
        </patternFill>
      </fill>
    </dxf>
    <dxf>
      <font>
        <strike/>
        <color rgb="FFCCFFCC"/>
      </font>
      <fill>
        <patternFill>
          <bgColor rgb="FFCCFFCC"/>
        </patternFill>
      </fill>
    </dxf>
    <dxf>
      <font>
        <b/>
        <i val="0"/>
        <color rgb="FF00B050"/>
      </font>
    </dxf>
    <dxf>
      <font>
        <b/>
        <i val="0"/>
        <color rgb="FFFF0000"/>
      </font>
    </dxf>
    <dxf>
      <font>
        <color rgb="FFCCFFCC"/>
      </font>
      <fill>
        <patternFill>
          <bgColor rgb="FFFF0000"/>
        </patternFill>
      </fill>
    </dxf>
    <dxf>
      <font>
        <strike/>
        <color rgb="FFCCFFCC"/>
      </font>
      <fill>
        <patternFill>
          <bgColor rgb="FFFF0000"/>
        </patternFill>
      </fill>
    </dxf>
    <dxf>
      <font>
        <strike val="0"/>
        <color rgb="FFFF0000"/>
      </font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99984717749051"/>
          <c:y val="3.1448373710258638E-2"/>
          <c:w val="0.81370813834879163"/>
          <c:h val="0.77424558318401548"/>
        </c:manualLayout>
      </c:layout>
      <c:scatterChart>
        <c:scatterStyle val="smoothMarker"/>
        <c:varyColors val="0"/>
        <c:ser>
          <c:idx val="0"/>
          <c:order val="0"/>
          <c:tx>
            <c:v>metalog</c:v>
          </c:tx>
          <c:spPr>
            <a:ln w="53975"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'one-column metalog charts'!$E$37:$E$143</c:f>
              <c:numCache>
                <c:formatCode>0.0</c:formatCode>
                <c:ptCount val="107"/>
                <c:pt idx="0">
                  <c:v>#N/A</c:v>
                </c:pt>
                <c:pt idx="1">
                  <c:v>44550384.657149151</c:v>
                </c:pt>
                <c:pt idx="2">
                  <c:v>53276930.968794689</c:v>
                </c:pt>
                <c:pt idx="3">
                  <c:v>58734442.809079945</c:v>
                </c:pt>
                <c:pt idx="4">
                  <c:v>62718769.752848089</c:v>
                </c:pt>
                <c:pt idx="5">
                  <c:v>68057642.037590235</c:v>
                </c:pt>
                <c:pt idx="6">
                  <c:v>71141768.632902861</c:v>
                </c:pt>
                <c:pt idx="7">
                  <c:v>73316290.95255053</c:v>
                </c:pt>
                <c:pt idx="8">
                  <c:v>75000000</c:v>
                </c:pt>
                <c:pt idx="9">
                  <c:v>76378285.071313411</c:v>
                </c:pt>
                <c:pt idx="10">
                  <c:v>77549447.04040958</c:v>
                </c:pt>
                <c:pt idx="11">
                  <c:v>78571821.142568633</c:v>
                </c:pt>
                <c:pt idx="12">
                  <c:v>79482821.979389295</c:v>
                </c:pt>
                <c:pt idx="13">
                  <c:v>80307856.387746945</c:v>
                </c:pt>
                <c:pt idx="14">
                  <c:v>81064951.145967588</c:v>
                </c:pt>
                <c:pt idx="15">
                  <c:v>81767350.499778882</c:v>
                </c:pt>
                <c:pt idx="16">
                  <c:v>82425065.624172941</c:v>
                </c:pt>
                <c:pt idx="17">
                  <c:v>83045845.257528767</c:v>
                </c:pt>
                <c:pt idx="18">
                  <c:v>83635808.726010635</c:v>
                </c:pt>
                <c:pt idx="19">
                  <c:v>84199872.961842537</c:v>
                </c:pt>
                <c:pt idx="20">
                  <c:v>84742048.952668086</c:v>
                </c:pt>
                <c:pt idx="21">
                  <c:v>85265652.707244515</c:v>
                </c:pt>
                <c:pt idx="22">
                  <c:v>85773458.664166391</c:v>
                </c:pt>
                <c:pt idx="23">
                  <c:v>86267813.386946112</c:v>
                </c:pt>
                <c:pt idx="24">
                  <c:v>86750721.260151744</c:v>
                </c:pt>
                <c:pt idx="25">
                  <c:v>87223910.064525813</c:v>
                </c:pt>
                <c:pt idx="26">
                  <c:v>87688881.843291551</c:v>
                </c:pt>
                <c:pt idx="27">
                  <c:v>88146952.849811673</c:v>
                </c:pt>
                <c:pt idx="28">
                  <c:v>88599285.277116656</c:v>
                </c:pt>
                <c:pt idx="29">
                  <c:v>89046912.723841563</c:v>
                </c:pt>
                <c:pt idx="30">
                  <c:v>89490760.831563756</c:v>
                </c:pt>
                <c:pt idx="31">
                  <c:v>89931664.160987541</c:v>
                </c:pt>
                <c:pt idx="32">
                  <c:v>90370380.110657439</c:v>
                </c:pt>
                <c:pt idx="33">
                  <c:v>90807600.490094692</c:v>
                </c:pt>
                <c:pt idx="34">
                  <c:v>91243961.218106106</c:v>
                </c:pt>
                <c:pt idx="35">
                  <c:v>91680050.51197648</c:v>
                </c:pt>
                <c:pt idx="36">
                  <c:v>92116415.854281723</c:v>
                </c:pt>
                <c:pt idx="37">
                  <c:v>92553569.964119017</c:v>
                </c:pt>
                <c:pt idx="38">
                  <c:v>92991995.953657344</c:v>
                </c:pt>
                <c:pt idx="39">
                  <c:v>93432151.815495342</c:v>
                </c:pt>
                <c:pt idx="40">
                  <c:v>93874474.358783618</c:v>
                </c:pt>
                <c:pt idx="41">
                  <c:v>94319382.690532923</c:v>
                </c:pt>
                <c:pt idx="42">
                  <c:v>94767281.321588799</c:v>
                </c:pt>
                <c:pt idx="43">
                  <c:v>95218562.963368088</c:v>
                </c:pt>
                <c:pt idx="44">
                  <c:v>95673611.070841178</c:v>
                </c:pt>
                <c:pt idx="45">
                  <c:v>96132802.178818122</c:v>
                </c:pt>
                <c:pt idx="46">
                  <c:v>96596508.071910113</c:v>
                </c:pt>
                <c:pt idx="47">
                  <c:v>97065097.823247045</c:v>
                </c:pt>
                <c:pt idx="48">
                  <c:v>97538939.732882798</c:v>
                </c:pt>
                <c:pt idx="49">
                  <c:v>98018403.193606853</c:v>
                </c:pt>
                <c:pt idx="50">
                  <c:v>98503860.509462446</c:v>
                </c:pt>
                <c:pt idx="51">
                  <c:v>98995688.690527722</c:v>
                </c:pt>
                <c:pt idx="52">
                  <c:v>99494271.2463727</c:v>
                </c:pt>
                <c:pt idx="53">
                  <c:v>100000000</c:v>
                </c:pt>
                <c:pt idx="54">
                  <c:v>100513276.94397995</c:v>
                </c:pt>
                <c:pt idx="55">
                  <c:v>101034516.16088499</c:v>
                </c:pt>
                <c:pt idx="56">
                  <c:v>101564145.83101654</c:v>
                </c:pt>
                <c:pt idx="57">
                  <c:v>102102610.35182172</c:v>
                </c:pt>
                <c:pt idx="58">
                  <c:v>102650372.595357</c:v>
                </c:pt>
                <c:pt idx="59">
                  <c:v>103207916.33272997</c:v>
                </c:pt>
                <c:pt idx="60">
                  <c:v>103775748.85772473</c:v>
                </c:pt>
                <c:pt idx="61">
                  <c:v>104354403.84589767</c:v>
                </c:pt>
                <c:pt idx="62">
                  <c:v>104944444.49046724</c:v>
                </c:pt>
                <c:pt idx="63">
                  <c:v>105546466.96249299</c:v>
                </c:pt>
                <c:pt idx="64">
                  <c:v>106161104.25038739</c:v>
                </c:pt>
                <c:pt idx="65">
                  <c:v>106789030.44302163</c:v>
                </c:pt>
                <c:pt idx="66">
                  <c:v>107430965.53196742</c:v>
                </c:pt>
                <c:pt idx="67">
                  <c:v>108087680.82224128</c:v>
                </c:pt>
                <c:pt idx="68">
                  <c:v>108760005.05792831</c:v>
                </c:pt>
                <c:pt idx="69">
                  <c:v>109448831.39006747</c:v>
                </c:pt>
                <c:pt idx="70">
                  <c:v>110155125.34024729</c:v>
                </c:pt>
                <c:pt idx="71">
                  <c:v>110879933.94587694</c:v>
                </c:pt>
                <c:pt idx="72">
                  <c:v>111624396.31389363</c:v>
                </c:pt>
                <c:pt idx="73">
                  <c:v>112389755.86117671</c:v>
                </c:pt>
                <c:pt idx="74">
                  <c:v>113177374.58541612</c:v>
                </c:pt>
                <c:pt idx="75">
                  <c:v>113988749.79402615</c:v>
                </c:pt>
                <c:pt idx="76">
                  <c:v>114825533.82690112</c:v>
                </c:pt>
                <c:pt idx="77">
                  <c:v>115689557.44963236</c:v>
                </c:pt>
                <c:pt idx="78">
                  <c:v>116582857.77873942</c:v>
                </c:pt>
                <c:pt idx="79">
                  <c:v>117507711.84569103</c:v>
                </c:pt>
                <c:pt idx="80">
                  <c:v>118466677.23506266</c:v>
                </c:pt>
                <c:pt idx="81">
                  <c:v>119462641.67740461</c:v>
                </c:pt>
                <c:pt idx="82">
                  <c:v>120498884.08806711</c:v>
                </c:pt>
                <c:pt idx="83">
                  <c:v>121579150.39194185</c:v>
                </c:pt>
                <c:pt idx="84">
                  <c:v>122707748.67065749</c:v>
                </c:pt>
                <c:pt idx="85">
                  <c:v>123889669.88242878</c:v>
                </c:pt>
                <c:pt idx="86">
                  <c:v>125130742.90148784</c:v>
                </c:pt>
                <c:pt idx="87">
                  <c:v>126437836.33117437</c:v>
                </c:pt>
                <c:pt idx="88">
                  <c:v>127819125.16578193</c:v>
                </c:pt>
                <c:pt idx="89">
                  <c:v>129284449.10063212</c:v>
                </c:pt>
                <c:pt idx="90">
                  <c:v>130845803.19022708</c:v>
                </c:pt>
                <c:pt idx="91">
                  <c:v>132518024.36637373</c:v>
                </c:pt>
                <c:pt idx="92">
                  <c:v>134319776.04793376</c:v>
                </c:pt>
                <c:pt idx="93">
                  <c:v>136275001.39099249</c:v>
                </c:pt>
                <c:pt idx="94">
                  <c:v>138415141.82582432</c:v>
                </c:pt>
                <c:pt idx="95">
                  <c:v>140782662.98672423</c:v>
                </c:pt>
                <c:pt idx="96">
                  <c:v>143436939.42181626</c:v>
                </c:pt>
                <c:pt idx="97">
                  <c:v>146464692.0025813</c:v>
                </c:pt>
                <c:pt idx="98">
                  <c:v>150000000</c:v>
                </c:pt>
                <c:pt idx="99">
                  <c:v>154266868.96166688</c:v>
                </c:pt>
                <c:pt idx="100">
                  <c:v>159684069.41831452</c:v>
                </c:pt>
                <c:pt idx="101">
                  <c:v>167189097.78299984</c:v>
                </c:pt>
                <c:pt idx="102">
                  <c:v>179764492.62181336</c:v>
                </c:pt>
                <c:pt idx="103">
                  <c:v>188894494.69632778</c:v>
                </c:pt>
                <c:pt idx="104">
                  <c:v>201169412.07577515</c:v>
                </c:pt>
                <c:pt idx="105">
                  <c:v>220477483.86478403</c:v>
                </c:pt>
                <c:pt idx="106">
                  <c:v>#N/A</c:v>
                </c:pt>
              </c:numCache>
            </c:numRef>
          </c:xVal>
          <c:yVal>
            <c:numRef>
              <c:f>'one-column metalog charts'!$F$37:$F$143</c:f>
              <c:numCache>
                <c:formatCode>0.00000000</c:formatCode>
                <c:ptCount val="107"/>
                <c:pt idx="0" formatCode="0.000">
                  <c:v>#N/A</c:v>
                </c:pt>
                <c:pt idx="1">
                  <c:v>1.2545170522577565E-10</c:v>
                </c:pt>
                <c:pt idx="2">
                  <c:v>3.7940709964028903E-10</c:v>
                </c:pt>
                <c:pt idx="3">
                  <c:v>7.6579573160445534E-10</c:v>
                </c:pt>
                <c:pt idx="4">
                  <c:v>1.2883822482874654E-9</c:v>
                </c:pt>
                <c:pt idx="5">
                  <c:v>2.6175418289073404E-9</c:v>
                </c:pt>
                <c:pt idx="6">
                  <c:v>3.9604699047287348E-9</c:v>
                </c:pt>
                <c:pt idx="7">
                  <c:v>5.3002473562113875E-9</c:v>
                </c:pt>
                <c:pt idx="8">
                  <c:v>6.6237749553870523E-9</c:v>
                </c:pt>
                <c:pt idx="9">
                  <c:v>7.9203533445599575E-9</c:v>
                </c:pt>
                <c:pt idx="10">
                  <c:v>9.1811166800568248E-9</c:v>
                </c:pt>
                <c:pt idx="11">
                  <c:v>1.0398741253537066E-8</c:v>
                </c:pt>
                <c:pt idx="12">
                  <c:v>1.1567261891654935E-8</c:v>
                </c:pt>
                <c:pt idx="13">
                  <c:v>1.2681934171572389E-8</c:v>
                </c:pt>
                <c:pt idx="14">
                  <c:v>1.3739116610987727E-8</c:v>
                </c:pt>
                <c:pt idx="15">
                  <c:v>1.473616171546375E-8</c:v>
                </c:pt>
                <c:pt idx="16">
                  <c:v>1.5671311419521315E-8</c:v>
                </c:pt>
                <c:pt idx="17">
                  <c:v>1.6543595611818207E-8</c:v>
                </c:pt>
                <c:pt idx="18">
                  <c:v>1.7352733910036877E-8</c:v>
                </c:pt>
                <c:pt idx="19">
                  <c:v>1.8099041465885289E-8</c:v>
                </c:pt>
                <c:pt idx="20">
                  <c:v>1.878333974043601E-8</c:v>
                </c:pt>
                <c:pt idx="21">
                  <c:v>1.9406873112435457E-8</c:v>
                </c:pt>
                <c:pt idx="22">
                  <c:v>1.99712319905615E-8</c:v>
                </c:pt>
                <c:pt idx="23">
                  <c:v>2.0478282866854055E-8</c:v>
                </c:pt>
                <c:pt idx="24">
                  <c:v>2.0930105514518395E-8</c:v>
                </c:pt>
                <c:pt idx="25">
                  <c:v>2.1328937322238212E-8</c:v>
                </c:pt>
                <c:pt idx="26">
                  <c:v>2.167712458046603E-8</c:v>
                </c:pt>
                <c:pt idx="27">
                  <c:v>2.1977080396815098E-8</c:v>
                </c:pt>
                <c:pt idx="28">
                  <c:v>2.2231248816941227E-8</c:v>
                </c:pt>
                <c:pt idx="29">
                  <c:v>2.2442074660755391E-8</c:v>
                </c:pt>
                <c:pt idx="30">
                  <c:v>2.2611978546649197E-8</c:v>
                </c:pt>
                <c:pt idx="31">
                  <c:v>2.2743336563354902E-8</c:v>
                </c:pt>
                <c:pt idx="32">
                  <c:v>2.2838464054892104E-8</c:v>
                </c:pt>
                <c:pt idx="33">
                  <c:v>2.2899603003989157E-8</c:v>
                </c:pt>
                <c:pt idx="34">
                  <c:v>2.2928912529228864E-8</c:v>
                </c:pt>
                <c:pt idx="35">
                  <c:v>2.2928462047449449E-8</c:v>
                </c:pt>
                <c:pt idx="36">
                  <c:v>2.2900226692796277E-8</c:v>
                </c:pt>
                <c:pt idx="37">
                  <c:v>2.2846084625053923E-8</c:v>
                </c:pt>
                <c:pt idx="38">
                  <c:v>2.2767815900825763E-8</c:v>
                </c:pt>
                <c:pt idx="39">
                  <c:v>2.266710262057185E-8</c:v>
                </c:pt>
                <c:pt idx="40">
                  <c:v>2.2545530101651452E-8</c:v>
                </c:pt>
                <c:pt idx="41">
                  <c:v>2.2404588861837563E-8</c:v>
                </c:pt>
                <c:pt idx="42">
                  <c:v>2.224567722900825E-8</c:v>
                </c:pt>
                <c:pt idx="43">
                  <c:v>2.2070104420785423E-8</c:v>
                </c:pt>
                <c:pt idx="44">
                  <c:v>2.1879093962824985E-8</c:v>
                </c:pt>
                <c:pt idx="45">
                  <c:v>2.1673787336395142E-8</c:v>
                </c:pt>
                <c:pt idx="46">
                  <c:v>2.1455247765001593E-8</c:v>
                </c:pt>
                <c:pt idx="47">
                  <c:v>2.1224464066352512E-8</c:v>
                </c:pt>
                <c:pt idx="48">
                  <c:v>2.0982354510145461E-8</c:v>
                </c:pt>
                <c:pt idx="49">
                  <c:v>2.0729770634244279E-8</c:v>
                </c:pt>
                <c:pt idx="50">
                  <c:v>2.0467500982036206E-8</c:v>
                </c:pt>
                <c:pt idx="51">
                  <c:v>2.0196274732342859E-8</c:v>
                </c:pt>
                <c:pt idx="52">
                  <c:v>1.9916765200413124E-8</c:v>
                </c:pt>
                <c:pt idx="53">
                  <c:v>1.9629593194442935E-8</c:v>
                </c:pt>
                <c:pt idx="54">
                  <c:v>1.9335330216919066E-8</c:v>
                </c:pt>
                <c:pt idx="55">
                  <c:v>1.9034501504025008E-8</c:v>
                </c:pt>
                <c:pt idx="56">
                  <c:v>1.8727588899512629E-8</c:v>
                </c:pt>
                <c:pt idx="57">
                  <c:v>1.8415033561952058E-8</c:v>
                </c:pt>
                <c:pt idx="58">
                  <c:v>1.8097238506227278E-8</c:v>
                </c:pt>
                <c:pt idx="59">
                  <c:v>1.7774570981634666E-8</c:v>
                </c:pt>
                <c:pt idx="60">
                  <c:v>1.7447364690041916E-8</c:v>
                </c:pt>
                <c:pt idx="61">
                  <c:v>1.7115921848340125E-8</c:v>
                </c:pt>
                <c:pt idx="62">
                  <c:v>1.6780515099925722E-8</c:v>
                </c:pt>
                <c:pt idx="63">
                  <c:v>1.6441389280226699E-8</c:v>
                </c:pt>
                <c:pt idx="64">
                  <c:v>1.6098763041376466E-8</c:v>
                </c:pt>
                <c:pt idx="65">
                  <c:v>1.5752830341067942E-8</c:v>
                </c:pt>
                <c:pt idx="66">
                  <c:v>1.5403761800414322E-8</c:v>
                </c:pt>
                <c:pt idx="67">
                  <c:v>1.5051705935318695E-8</c:v>
                </c:pt>
                <c:pt idx="68">
                  <c:v>1.469679026542553E-8</c:v>
                </c:pt>
                <c:pt idx="69">
                  <c:v>1.4339122304199817E-8</c:v>
                </c:pt>
                <c:pt idx="70">
                  <c:v>1.3978790433058214E-8</c:v>
                </c:pt>
                <c:pt idx="71">
                  <c:v>1.3615864661757962E-8</c:v>
                </c:pt>
                <c:pt idx="72">
                  <c:v>1.3250397276427247E-8</c:v>
                </c:pt>
                <c:pt idx="73">
                  <c:v>1.2882423375681724E-8</c:v>
                </c:pt>
                <c:pt idx="74">
                  <c:v>1.2511961294197312E-8</c:v>
                </c:pt>
                <c:pt idx="75">
                  <c:v>1.2139012911871338E-8</c:v>
                </c:pt>
                <c:pt idx="76">
                  <c:v>1.1763563845266331E-8</c:v>
                </c:pt>
                <c:pt idx="77">
                  <c:v>1.1385583516343363E-8</c:v>
                </c:pt>
                <c:pt idx="78">
                  <c:v>1.1005025091489866E-8</c:v>
                </c:pt>
                <c:pt idx="79">
                  <c:v>1.0621825281442697E-8</c:v>
                </c:pt>
                <c:pt idx="80">
                  <c:v>1.0235903989785486E-8</c:v>
                </c:pt>
                <c:pt idx="81">
                  <c:v>9.8471637941040068E-9</c:v>
                </c:pt>
                <c:pt idx="82">
                  <c:v>9.4554892394035787E-9</c:v>
                </c:pt>
                <c:pt idx="83">
                  <c:v>9.0607459177395757E-9</c:v>
                </c:pt>
                <c:pt idx="84">
                  <c:v>8.6627793007859113E-9</c:v>
                </c:pt>
                <c:pt idx="85">
                  <c:v>8.2614132827038549E-9</c:v>
                </c:pt>
                <c:pt idx="86">
                  <c:v>7.8564483783726863E-9</c:v>
                </c:pt>
                <c:pt idx="87">
                  <c:v>7.4476595056394053E-9</c:v>
                </c:pt>
                <c:pt idx="88">
                  <c:v>7.0347932580151254E-9</c:v>
                </c:pt>
                <c:pt idx="89">
                  <c:v>6.6175645435926452E-9</c:v>
                </c:pt>
                <c:pt idx="90">
                  <c:v>6.1956524228683235E-9</c:v>
                </c:pt>
                <c:pt idx="91">
                  <c:v>5.7686949162583009E-9</c:v>
                </c:pt>
                <c:pt idx="92">
                  <c:v>5.3362824610128391E-9</c:v>
                </c:pt>
                <c:pt idx="93">
                  <c:v>4.8979495594037249E-9</c:v>
                </c:pt>
                <c:pt idx="94">
                  <c:v>4.4531639446719936E-9</c:v>
                </c:pt>
                <c:pt idx="95">
                  <c:v>4.001312241641148E-9</c:v>
                </c:pt>
                <c:pt idx="96">
                  <c:v>3.5416805052519135E-9</c:v>
                </c:pt>
                <c:pt idx="97">
                  <c:v>3.0734269550003859E-9</c:v>
                </c:pt>
                <c:pt idx="98">
                  <c:v>2.595542175334017E-9</c:v>
                </c:pt>
                <c:pt idx="99">
                  <c:v>2.10678774894452E-9</c:v>
                </c:pt>
                <c:pt idx="100">
                  <c:v>1.6055940944538159E-9</c:v>
                </c:pt>
                <c:pt idx="101">
                  <c:v>1.0898695337563085E-9</c:v>
                </c:pt>
                <c:pt idx="102">
                  <c:v>5.5656466675480627E-10</c:v>
                </c:pt>
                <c:pt idx="103">
                  <c:v>3.3725844335790838E-10</c:v>
                </c:pt>
                <c:pt idx="104">
                  <c:v>1.700553347777625E-10</c:v>
                </c:pt>
                <c:pt idx="105">
                  <c:v>5.7057929909038918E-11</c:v>
                </c:pt>
                <c:pt idx="106" formatCode="0.000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47C-4F34-81FF-3B5D9208AD5C}"/>
            </c:ext>
          </c:extLst>
        </c:ser>
        <c:ser>
          <c:idx val="1"/>
          <c:order val="1"/>
          <c:tx>
            <c:v>input data</c:v>
          </c:tx>
          <c:spPr>
            <a:ln>
              <a:noFill/>
            </a:ln>
          </c:spPr>
          <c:marker>
            <c:symbol val="none"/>
          </c:marker>
          <c:xVal>
            <c:numRef>
              <c:f>'one-column metalog charts'!$E$31:$E$35</c:f>
              <c:numCache>
                <c:formatCode>0.0</c:formatCode>
                <c:ptCount val="5"/>
                <c:pt idx="0">
                  <c:v>#N/A</c:v>
                </c:pt>
                <c:pt idx="1">
                  <c:v>75000000</c:v>
                </c:pt>
                <c:pt idx="2">
                  <c:v>100000000</c:v>
                </c:pt>
                <c:pt idx="3">
                  <c:v>150000000</c:v>
                </c:pt>
                <c:pt idx="4">
                  <c:v>#N/A</c:v>
                </c:pt>
              </c:numCache>
            </c:numRef>
          </c:xVal>
          <c:yVal>
            <c:numRef>
              <c:f>'one-column metalog charts'!$F$31:$F$35</c:f>
              <c:numCache>
                <c:formatCode>0.000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47C-4F34-81FF-3B5D9208AD5C}"/>
            </c:ext>
          </c:extLst>
        </c:ser>
        <c:ser>
          <c:idx val="2"/>
          <c:order val="2"/>
          <c:tx>
            <c:strRef>
              <c:f>Distribution!$E$18</c:f>
              <c:strCache>
                <c:ptCount val="1"/>
                <c:pt idx="0">
                  <c:v>5th percentile, $75M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10"/>
            <c:spPr>
              <a:solidFill>
                <a:srgbClr val="92D050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0.25100748416810598"/>
                  <c:y val="-6.344628214778154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47C-4F34-81FF-3B5D9208AD5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DataLabelsRange val="1"/>
                <c15:showLeaderLines val="1"/>
              </c:ext>
            </c:extLst>
          </c:dLbls>
          <c:xVal>
            <c:numRef>
              <c:f>Distribution!$D$18</c:f>
              <c:numCache>
                <c:formatCode>_("$"* #,##0_);_("$"* \(#,##0\);_("$"* "-"??_);_(@_)</c:formatCode>
                <c:ptCount val="1"/>
                <c:pt idx="0">
                  <c:v>75000000</c:v>
                </c:pt>
              </c:numCache>
            </c:numRef>
          </c:xVal>
          <c:yVal>
            <c:numRef>
              <c:f>Distribution!$C$18</c:f>
              <c:numCache>
                <c:formatCode>_(* #,##0.0000000000_);_(* \(#,##0.0000000000\);_(* "-"??_);_(@_)</c:formatCode>
                <c:ptCount val="1"/>
                <c:pt idx="0">
                  <c:v>6.6237749553870523E-9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647C-4F34-81FF-3B5D9208AD5C}"/>
            </c:ext>
          </c:extLst>
        </c:ser>
        <c:ser>
          <c:idx val="3"/>
          <c:order val="3"/>
          <c:tx>
            <c:strRef>
              <c:f>Distribution!$E$19</c:f>
              <c:strCache>
                <c:ptCount val="1"/>
                <c:pt idx="0">
                  <c:v>50th percentile, $100M</c:v>
                </c:pt>
              </c:strCache>
            </c:strRef>
          </c:tx>
          <c:marker>
            <c:symbol val="circle"/>
            <c:size val="10"/>
            <c:spPr>
              <a:solidFill>
                <a:srgbClr val="92D050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2.072538860103627E-2"/>
                  <c:y val="-0.13746694465352668"/>
                </c:manualLayout>
              </c:layout>
              <c:numFmt formatCode="&quot;$&quot;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E-647C-4F34-81FF-3B5D9208AD5C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65000"/>
                    <a:lumOff val="35000"/>
                  </a:sysClr>
                </a:solidFill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1"/>
              </c:ext>
            </c:extLst>
          </c:dLbls>
          <c:xVal>
            <c:numRef>
              <c:f>Distribution!$D$19</c:f>
              <c:numCache>
                <c:formatCode>_("$"* #,##0_);_("$"* \(#,##0\);_("$"* "-"??_);_(@_)</c:formatCode>
                <c:ptCount val="1"/>
                <c:pt idx="0">
                  <c:v>100000000</c:v>
                </c:pt>
              </c:numCache>
            </c:numRef>
          </c:xVal>
          <c:yVal>
            <c:numRef>
              <c:f>Distribution!$C$19</c:f>
              <c:numCache>
                <c:formatCode>_(* #,##0.0000000000_);_(* \(#,##0.0000000000\);_(* "-"??_);_(@_)</c:formatCode>
                <c:ptCount val="1"/>
                <c:pt idx="0">
                  <c:v>1.9629593194442935E-8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647C-4F34-81FF-3B5D9208AD5C}"/>
            </c:ext>
          </c:extLst>
        </c:ser>
        <c:ser>
          <c:idx val="4"/>
          <c:order val="4"/>
          <c:tx>
            <c:strRef>
              <c:f>Distribution!$E$20</c:f>
              <c:strCache>
                <c:ptCount val="1"/>
                <c:pt idx="0">
                  <c:v>95th percentile, $150M</c:v>
                </c:pt>
              </c:strCache>
            </c:strRef>
          </c:tx>
          <c:marker>
            <c:symbol val="circle"/>
            <c:size val="10"/>
            <c:spPr>
              <a:solidFill>
                <a:srgbClr val="92D050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2.072538860103627E-2"/>
                  <c:y val="-6.344628214778154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F-647C-4F34-81FF-3B5D9208AD5C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65000"/>
                    <a:lumOff val="35000"/>
                  </a:sysClr>
                </a:solidFill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1"/>
              </c:ext>
            </c:extLst>
          </c:dLbls>
          <c:xVal>
            <c:numRef>
              <c:f>Distribution!$D$20</c:f>
              <c:numCache>
                <c:formatCode>_("$"* #,##0_);_("$"* \(#,##0\);_("$"* "-"??_);_(@_)</c:formatCode>
                <c:ptCount val="1"/>
                <c:pt idx="0">
                  <c:v>150000000</c:v>
                </c:pt>
              </c:numCache>
            </c:numRef>
          </c:xVal>
          <c:yVal>
            <c:numRef>
              <c:f>Distribution!$C$20</c:f>
              <c:numCache>
                <c:formatCode>_(* #,##0.0000000000_);_(* \(#,##0.0000000000\);_(* "-"??_);_(@_)</c:formatCode>
                <c:ptCount val="1"/>
                <c:pt idx="0">
                  <c:v>2.595542175334017E-9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647C-4F34-81FF-3B5D9208AD5C}"/>
            </c:ext>
          </c:extLst>
        </c:ser>
        <c:ser>
          <c:idx val="5"/>
          <c:order val="5"/>
          <c:tx>
            <c:strRef>
              <c:f>Distribution!$E$21</c:f>
              <c:strCache>
                <c:ptCount val="1"/>
                <c:pt idx="0">
                  <c:v>Proposed Expenditures, $95M</c:v>
                </c:pt>
              </c:strCache>
            </c:strRef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xVal>
            <c:numRef>
              <c:f>Distribution!$D$21:$D$22</c:f>
              <c:numCache>
                <c:formatCode>_("$"* #,##0_);_("$"* \(#,##0\);_("$"* "-"??_);_(@_)</c:formatCode>
                <c:ptCount val="2"/>
                <c:pt idx="0">
                  <c:v>95000000</c:v>
                </c:pt>
                <c:pt idx="1">
                  <c:v>95000000</c:v>
                </c:pt>
              </c:numCache>
            </c:numRef>
          </c:xVal>
          <c:yVal>
            <c:numRef>
              <c:f>Distribution!$C$21:$C$22</c:f>
              <c:numCache>
                <c:formatCode>_(* #,##0.0000000000_);_(* \(#,##0.0000000000\);_(* "-"??_);_(@_)</c:formatCode>
                <c:ptCount val="2"/>
                <c:pt idx="0">
                  <c:v>5.7057929909038918E-11</c:v>
                </c:pt>
                <c:pt idx="1">
                  <c:v>2.2928912529228864E-8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647C-4F34-81FF-3B5D9208A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0126264"/>
        <c:axId val="700126656"/>
      </c:scatterChart>
      <c:valAx>
        <c:axId val="700126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n-US" sz="1050"/>
                  <a:t>Dollar Amount→</a:t>
                </a:r>
              </a:p>
            </c:rich>
          </c:tx>
          <c:layout>
            <c:manualLayout>
              <c:xMode val="edge"/>
              <c:yMode val="edge"/>
              <c:x val="0.45659771803136007"/>
              <c:y val="0.89925390946776185"/>
            </c:manualLayout>
          </c:layout>
          <c:overlay val="0"/>
        </c:title>
        <c:numFmt formatCode="&quot;$&quot;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/>
            </a:pPr>
            <a:endParaRPr lang="en-US"/>
          </a:p>
        </c:txPr>
        <c:crossAx val="700126656"/>
        <c:crosses val="autoZero"/>
        <c:crossBetween val="midCat"/>
        <c:dispUnits>
          <c:builtInUnit val="millions"/>
          <c:dispUnitsLbl>
            <c:layout>
              <c:manualLayout>
                <c:xMode val="edge"/>
                <c:yMode val="edge"/>
                <c:x val="0.86048368306293299"/>
                <c:y val="0.88078756754825904"/>
              </c:manualLayout>
            </c:layout>
            <c:tx>
              <c:rich>
                <a:bodyPr/>
                <a:lstStyle/>
                <a:p>
                  <a:pPr>
                    <a:defRPr sz="1200"/>
                  </a:pPr>
                  <a:r>
                    <a:rPr lang="en-US" sz="1200"/>
                    <a:t>Millions (M)</a:t>
                  </a:r>
                </a:p>
              </c:rich>
            </c:tx>
          </c:dispUnitsLbl>
        </c:dispUnits>
      </c:valAx>
      <c:valAx>
        <c:axId val="700126656"/>
        <c:scaling>
          <c:orientation val="minMax"/>
        </c:scaling>
        <c:delete val="1"/>
        <c:axPos val="l"/>
        <c:title>
          <c:tx>
            <c:rich>
              <a:bodyPr rot="0" vert="horz"/>
              <a:lstStyle/>
              <a:p>
                <a:pPr>
                  <a:defRPr sz="1050"/>
                </a:pPr>
                <a:r>
                  <a:rPr lang="en-US" sz="1050"/>
                  <a:t>↑</a:t>
                </a:r>
              </a:p>
              <a:p>
                <a:pPr>
                  <a:defRPr sz="1050"/>
                </a:pPr>
                <a:r>
                  <a:rPr lang="en-US" sz="1050"/>
                  <a:t>Likelihood</a:t>
                </a:r>
              </a:p>
            </c:rich>
          </c:tx>
          <c:layout>
            <c:manualLayout>
              <c:xMode val="edge"/>
              <c:yMode val="edge"/>
              <c:x val="3.7793462345704189E-3"/>
              <c:y val="0.39548372218708838"/>
            </c:manualLayout>
          </c:layout>
          <c:overlay val="0"/>
        </c:title>
        <c:numFmt formatCode="0%" sourceLinked="0"/>
        <c:majorTickMark val="out"/>
        <c:minorTickMark val="none"/>
        <c:tickLblPos val="nextTo"/>
        <c:crossAx val="700126264"/>
        <c:crosses val="autoZero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6736694182657219"/>
          <c:y val="2.0751103830535991E-2"/>
          <c:w val="0.31675501702183601"/>
          <c:h val="5.8262011296462538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'one-column metalog charts'!$E$23</c:f>
          <c:strCache>
            <c:ptCount val="1"/>
            <c:pt idx="0">
              <c:v>Data CDF</c:v>
            </c:pt>
          </c:strCache>
        </c:strRef>
      </c:tx>
      <c:layout>
        <c:manualLayout>
          <c:xMode val="edge"/>
          <c:yMode val="edge"/>
          <c:x val="0.29668900123321329"/>
          <c:y val="3.89303012858824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37890609646246"/>
          <c:y val="0.14278921275191481"/>
          <c:w val="0.81867713519631113"/>
          <c:h val="0.62994047825159871"/>
        </c:manualLayout>
      </c:layout>
      <c:scatterChart>
        <c:scatterStyle val="smoothMarker"/>
        <c:varyColors val="0"/>
        <c:ser>
          <c:idx val="0"/>
          <c:order val="0"/>
          <c:tx>
            <c:v>metalog</c:v>
          </c:tx>
          <c:spPr>
            <a:ln w="53975">
              <a:solidFill>
                <a:schemeClr val="accent5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'one-column metalog charts'!$E$37:$E$143</c:f>
              <c:numCache>
                <c:formatCode>0.0</c:formatCode>
                <c:ptCount val="107"/>
                <c:pt idx="0">
                  <c:v>#N/A</c:v>
                </c:pt>
                <c:pt idx="1">
                  <c:v>44550384.657149151</c:v>
                </c:pt>
                <c:pt idx="2">
                  <c:v>53276930.968794689</c:v>
                </c:pt>
                <c:pt idx="3">
                  <c:v>58734442.809079945</c:v>
                </c:pt>
                <c:pt idx="4">
                  <c:v>62718769.752848089</c:v>
                </c:pt>
                <c:pt idx="5">
                  <c:v>68057642.037590235</c:v>
                </c:pt>
                <c:pt idx="6">
                  <c:v>71141768.632902861</c:v>
                </c:pt>
                <c:pt idx="7">
                  <c:v>73316290.95255053</c:v>
                </c:pt>
                <c:pt idx="8">
                  <c:v>75000000</c:v>
                </c:pt>
                <c:pt idx="9">
                  <c:v>76378285.071313411</c:v>
                </c:pt>
                <c:pt idx="10">
                  <c:v>77549447.04040958</c:v>
                </c:pt>
                <c:pt idx="11">
                  <c:v>78571821.142568633</c:v>
                </c:pt>
                <c:pt idx="12">
                  <c:v>79482821.979389295</c:v>
                </c:pt>
                <c:pt idx="13">
                  <c:v>80307856.387746945</c:v>
                </c:pt>
                <c:pt idx="14">
                  <c:v>81064951.145967588</c:v>
                </c:pt>
                <c:pt idx="15">
                  <c:v>81767350.499778882</c:v>
                </c:pt>
                <c:pt idx="16">
                  <c:v>82425065.624172941</c:v>
                </c:pt>
                <c:pt idx="17">
                  <c:v>83045845.257528767</c:v>
                </c:pt>
                <c:pt idx="18">
                  <c:v>83635808.726010635</c:v>
                </c:pt>
                <c:pt idx="19">
                  <c:v>84199872.961842537</c:v>
                </c:pt>
                <c:pt idx="20">
                  <c:v>84742048.952668086</c:v>
                </c:pt>
                <c:pt idx="21">
                  <c:v>85265652.707244515</c:v>
                </c:pt>
                <c:pt idx="22">
                  <c:v>85773458.664166391</c:v>
                </c:pt>
                <c:pt idx="23">
                  <c:v>86267813.386946112</c:v>
                </c:pt>
                <c:pt idx="24">
                  <c:v>86750721.260151744</c:v>
                </c:pt>
                <c:pt idx="25">
                  <c:v>87223910.064525813</c:v>
                </c:pt>
                <c:pt idx="26">
                  <c:v>87688881.843291551</c:v>
                </c:pt>
                <c:pt idx="27">
                  <c:v>88146952.849811673</c:v>
                </c:pt>
                <c:pt idx="28">
                  <c:v>88599285.277116656</c:v>
                </c:pt>
                <c:pt idx="29">
                  <c:v>89046912.723841563</c:v>
                </c:pt>
                <c:pt idx="30">
                  <c:v>89490760.831563756</c:v>
                </c:pt>
                <c:pt idx="31">
                  <c:v>89931664.160987541</c:v>
                </c:pt>
                <c:pt idx="32">
                  <c:v>90370380.110657439</c:v>
                </c:pt>
                <c:pt idx="33">
                  <c:v>90807600.490094692</c:v>
                </c:pt>
                <c:pt idx="34">
                  <c:v>91243961.218106106</c:v>
                </c:pt>
                <c:pt idx="35">
                  <c:v>91680050.51197648</c:v>
                </c:pt>
                <c:pt idx="36">
                  <c:v>92116415.854281723</c:v>
                </c:pt>
                <c:pt idx="37">
                  <c:v>92553569.964119017</c:v>
                </c:pt>
                <c:pt idx="38">
                  <c:v>92991995.953657344</c:v>
                </c:pt>
                <c:pt idx="39">
                  <c:v>93432151.815495342</c:v>
                </c:pt>
                <c:pt idx="40">
                  <c:v>93874474.358783618</c:v>
                </c:pt>
                <c:pt idx="41">
                  <c:v>94319382.690532923</c:v>
                </c:pt>
                <c:pt idx="42">
                  <c:v>94767281.321588799</c:v>
                </c:pt>
                <c:pt idx="43">
                  <c:v>95218562.963368088</c:v>
                </c:pt>
                <c:pt idx="44">
                  <c:v>95673611.070841178</c:v>
                </c:pt>
                <c:pt idx="45">
                  <c:v>96132802.178818122</c:v>
                </c:pt>
                <c:pt idx="46">
                  <c:v>96596508.071910113</c:v>
                </c:pt>
                <c:pt idx="47">
                  <c:v>97065097.823247045</c:v>
                </c:pt>
                <c:pt idx="48">
                  <c:v>97538939.732882798</c:v>
                </c:pt>
                <c:pt idx="49">
                  <c:v>98018403.193606853</c:v>
                </c:pt>
                <c:pt idx="50">
                  <c:v>98503860.509462446</c:v>
                </c:pt>
                <c:pt idx="51">
                  <c:v>98995688.690527722</c:v>
                </c:pt>
                <c:pt idx="52">
                  <c:v>99494271.2463727</c:v>
                </c:pt>
                <c:pt idx="53">
                  <c:v>100000000</c:v>
                </c:pt>
                <c:pt idx="54">
                  <c:v>100513276.94397995</c:v>
                </c:pt>
                <c:pt idx="55">
                  <c:v>101034516.16088499</c:v>
                </c:pt>
                <c:pt idx="56">
                  <c:v>101564145.83101654</c:v>
                </c:pt>
                <c:pt idx="57">
                  <c:v>102102610.35182172</c:v>
                </c:pt>
                <c:pt idx="58">
                  <c:v>102650372.595357</c:v>
                </c:pt>
                <c:pt idx="59">
                  <c:v>103207916.33272997</c:v>
                </c:pt>
                <c:pt idx="60">
                  <c:v>103775748.85772473</c:v>
                </c:pt>
                <c:pt idx="61">
                  <c:v>104354403.84589767</c:v>
                </c:pt>
                <c:pt idx="62">
                  <c:v>104944444.49046724</c:v>
                </c:pt>
                <c:pt idx="63">
                  <c:v>105546466.96249299</c:v>
                </c:pt>
                <c:pt idx="64">
                  <c:v>106161104.25038739</c:v>
                </c:pt>
                <c:pt idx="65">
                  <c:v>106789030.44302163</c:v>
                </c:pt>
                <c:pt idx="66">
                  <c:v>107430965.53196742</c:v>
                </c:pt>
                <c:pt idx="67">
                  <c:v>108087680.82224128</c:v>
                </c:pt>
                <c:pt idx="68">
                  <c:v>108760005.05792831</c:v>
                </c:pt>
                <c:pt idx="69">
                  <c:v>109448831.39006747</c:v>
                </c:pt>
                <c:pt idx="70">
                  <c:v>110155125.34024729</c:v>
                </c:pt>
                <c:pt idx="71">
                  <c:v>110879933.94587694</c:v>
                </c:pt>
                <c:pt idx="72">
                  <c:v>111624396.31389363</c:v>
                </c:pt>
                <c:pt idx="73">
                  <c:v>112389755.86117671</c:v>
                </c:pt>
                <c:pt idx="74">
                  <c:v>113177374.58541612</c:v>
                </c:pt>
                <c:pt idx="75">
                  <c:v>113988749.79402615</c:v>
                </c:pt>
                <c:pt idx="76">
                  <c:v>114825533.82690112</c:v>
                </c:pt>
                <c:pt idx="77">
                  <c:v>115689557.44963236</c:v>
                </c:pt>
                <c:pt idx="78">
                  <c:v>116582857.77873942</c:v>
                </c:pt>
                <c:pt idx="79">
                  <c:v>117507711.84569103</c:v>
                </c:pt>
                <c:pt idx="80">
                  <c:v>118466677.23506266</c:v>
                </c:pt>
                <c:pt idx="81">
                  <c:v>119462641.67740461</c:v>
                </c:pt>
                <c:pt idx="82">
                  <c:v>120498884.08806711</c:v>
                </c:pt>
                <c:pt idx="83">
                  <c:v>121579150.39194185</c:v>
                </c:pt>
                <c:pt idx="84">
                  <c:v>122707748.67065749</c:v>
                </c:pt>
                <c:pt idx="85">
                  <c:v>123889669.88242878</c:v>
                </c:pt>
                <c:pt idx="86">
                  <c:v>125130742.90148784</c:v>
                </c:pt>
                <c:pt idx="87">
                  <c:v>126437836.33117437</c:v>
                </c:pt>
                <c:pt idx="88">
                  <c:v>127819125.16578193</c:v>
                </c:pt>
                <c:pt idx="89">
                  <c:v>129284449.10063212</c:v>
                </c:pt>
                <c:pt idx="90">
                  <c:v>130845803.19022708</c:v>
                </c:pt>
                <c:pt idx="91">
                  <c:v>132518024.36637373</c:v>
                </c:pt>
                <c:pt idx="92">
                  <c:v>134319776.04793376</c:v>
                </c:pt>
                <c:pt idx="93">
                  <c:v>136275001.39099249</c:v>
                </c:pt>
                <c:pt idx="94">
                  <c:v>138415141.82582432</c:v>
                </c:pt>
                <c:pt idx="95">
                  <c:v>140782662.98672423</c:v>
                </c:pt>
                <c:pt idx="96">
                  <c:v>143436939.42181626</c:v>
                </c:pt>
                <c:pt idx="97">
                  <c:v>146464692.0025813</c:v>
                </c:pt>
                <c:pt idx="98">
                  <c:v>150000000</c:v>
                </c:pt>
                <c:pt idx="99">
                  <c:v>154266868.96166688</c:v>
                </c:pt>
                <c:pt idx="100">
                  <c:v>159684069.41831452</c:v>
                </c:pt>
                <c:pt idx="101">
                  <c:v>167189097.78299984</c:v>
                </c:pt>
                <c:pt idx="102">
                  <c:v>179764492.62181336</c:v>
                </c:pt>
                <c:pt idx="103">
                  <c:v>188894494.69632778</c:v>
                </c:pt>
                <c:pt idx="104">
                  <c:v>201169412.07577515</c:v>
                </c:pt>
                <c:pt idx="105">
                  <c:v>220477483.86478403</c:v>
                </c:pt>
                <c:pt idx="106">
                  <c:v>#N/A</c:v>
                </c:pt>
              </c:numCache>
            </c:numRef>
          </c:xVal>
          <c:yVal>
            <c:numRef>
              <c:f>'one-column metalog charts'!$D$37:$D$143</c:f>
              <c:numCache>
                <c:formatCode>0.000</c:formatCode>
                <c:ptCount val="107"/>
                <c:pt idx="0">
                  <c:v>#N/A</c:v>
                </c:pt>
                <c:pt idx="1">
                  <c:v>1E-3</c:v>
                </c:pt>
                <c:pt idx="2">
                  <c:v>3.0000000000000001E-3</c:v>
                </c:pt>
                <c:pt idx="3">
                  <c:v>6.0000000000000001E-3</c:v>
                </c:pt>
                <c:pt idx="4">
                  <c:v>0.01</c:v>
                </c:pt>
                <c:pt idx="5">
                  <c:v>0.02</c:v>
                </c:pt>
                <c:pt idx="6">
                  <c:v>0.03</c:v>
                </c:pt>
                <c:pt idx="7">
                  <c:v>0.04</c:v>
                </c:pt>
                <c:pt idx="8">
                  <c:v>0.05</c:v>
                </c:pt>
                <c:pt idx="9">
                  <c:v>0.06</c:v>
                </c:pt>
                <c:pt idx="10">
                  <c:v>7.0000000000000007E-2</c:v>
                </c:pt>
                <c:pt idx="11">
                  <c:v>0.08</c:v>
                </c:pt>
                <c:pt idx="12">
                  <c:v>0.09</c:v>
                </c:pt>
                <c:pt idx="13">
                  <c:v>0.1</c:v>
                </c:pt>
                <c:pt idx="14">
                  <c:v>0.11</c:v>
                </c:pt>
                <c:pt idx="15">
                  <c:v>0.12</c:v>
                </c:pt>
                <c:pt idx="16">
                  <c:v>0.13</c:v>
                </c:pt>
                <c:pt idx="17">
                  <c:v>0.14000000000000001</c:v>
                </c:pt>
                <c:pt idx="18">
                  <c:v>0.15</c:v>
                </c:pt>
                <c:pt idx="19">
                  <c:v>0.16</c:v>
                </c:pt>
                <c:pt idx="20">
                  <c:v>0.17</c:v>
                </c:pt>
                <c:pt idx="21">
                  <c:v>0.18</c:v>
                </c:pt>
                <c:pt idx="22">
                  <c:v>0.19</c:v>
                </c:pt>
                <c:pt idx="23">
                  <c:v>0.2</c:v>
                </c:pt>
                <c:pt idx="24">
                  <c:v>0.21</c:v>
                </c:pt>
                <c:pt idx="25">
                  <c:v>0.22</c:v>
                </c:pt>
                <c:pt idx="26">
                  <c:v>0.23</c:v>
                </c:pt>
                <c:pt idx="27">
                  <c:v>0.24</c:v>
                </c:pt>
                <c:pt idx="28">
                  <c:v>0.25</c:v>
                </c:pt>
                <c:pt idx="29">
                  <c:v>0.26</c:v>
                </c:pt>
                <c:pt idx="30">
                  <c:v>0.27</c:v>
                </c:pt>
                <c:pt idx="31">
                  <c:v>0.28000000000000003</c:v>
                </c:pt>
                <c:pt idx="32">
                  <c:v>0.28999999999999998</c:v>
                </c:pt>
                <c:pt idx="33">
                  <c:v>0.3</c:v>
                </c:pt>
                <c:pt idx="34">
                  <c:v>0.31</c:v>
                </c:pt>
                <c:pt idx="35">
                  <c:v>0.32</c:v>
                </c:pt>
                <c:pt idx="36">
                  <c:v>0.33</c:v>
                </c:pt>
                <c:pt idx="37">
                  <c:v>0.34</c:v>
                </c:pt>
                <c:pt idx="38">
                  <c:v>0.35</c:v>
                </c:pt>
                <c:pt idx="39">
                  <c:v>0.36</c:v>
                </c:pt>
                <c:pt idx="40">
                  <c:v>0.37</c:v>
                </c:pt>
                <c:pt idx="41">
                  <c:v>0.38</c:v>
                </c:pt>
                <c:pt idx="42">
                  <c:v>0.39</c:v>
                </c:pt>
                <c:pt idx="43">
                  <c:v>0.4</c:v>
                </c:pt>
                <c:pt idx="44">
                  <c:v>0.41</c:v>
                </c:pt>
                <c:pt idx="45">
                  <c:v>0.42</c:v>
                </c:pt>
                <c:pt idx="46">
                  <c:v>0.43</c:v>
                </c:pt>
                <c:pt idx="47">
                  <c:v>0.44</c:v>
                </c:pt>
                <c:pt idx="48">
                  <c:v>0.45</c:v>
                </c:pt>
                <c:pt idx="49">
                  <c:v>0.46</c:v>
                </c:pt>
                <c:pt idx="50">
                  <c:v>0.47</c:v>
                </c:pt>
                <c:pt idx="51">
                  <c:v>0.48</c:v>
                </c:pt>
                <c:pt idx="52">
                  <c:v>0.49</c:v>
                </c:pt>
                <c:pt idx="53">
                  <c:v>0.5</c:v>
                </c:pt>
                <c:pt idx="54">
                  <c:v>0.51</c:v>
                </c:pt>
                <c:pt idx="55">
                  <c:v>0.52</c:v>
                </c:pt>
                <c:pt idx="56">
                  <c:v>0.53</c:v>
                </c:pt>
                <c:pt idx="57">
                  <c:v>0.54</c:v>
                </c:pt>
                <c:pt idx="58">
                  <c:v>0.55000000000000004</c:v>
                </c:pt>
                <c:pt idx="59">
                  <c:v>0.56000000000000005</c:v>
                </c:pt>
                <c:pt idx="60">
                  <c:v>0.56999999999999995</c:v>
                </c:pt>
                <c:pt idx="61">
                  <c:v>0.57999999999999996</c:v>
                </c:pt>
                <c:pt idx="62">
                  <c:v>0.59</c:v>
                </c:pt>
                <c:pt idx="63">
                  <c:v>0.6</c:v>
                </c:pt>
                <c:pt idx="64">
                  <c:v>0.61</c:v>
                </c:pt>
                <c:pt idx="65">
                  <c:v>0.62</c:v>
                </c:pt>
                <c:pt idx="66">
                  <c:v>0.63</c:v>
                </c:pt>
                <c:pt idx="67">
                  <c:v>0.64</c:v>
                </c:pt>
                <c:pt idx="68">
                  <c:v>0.65</c:v>
                </c:pt>
                <c:pt idx="69">
                  <c:v>0.66</c:v>
                </c:pt>
                <c:pt idx="70">
                  <c:v>0.67</c:v>
                </c:pt>
                <c:pt idx="71">
                  <c:v>0.68</c:v>
                </c:pt>
                <c:pt idx="72">
                  <c:v>0.69</c:v>
                </c:pt>
                <c:pt idx="73">
                  <c:v>0.7</c:v>
                </c:pt>
                <c:pt idx="74">
                  <c:v>0.71</c:v>
                </c:pt>
                <c:pt idx="75">
                  <c:v>0.72</c:v>
                </c:pt>
                <c:pt idx="76">
                  <c:v>0.73</c:v>
                </c:pt>
                <c:pt idx="77">
                  <c:v>0.74</c:v>
                </c:pt>
                <c:pt idx="78">
                  <c:v>0.75</c:v>
                </c:pt>
                <c:pt idx="79">
                  <c:v>0.76</c:v>
                </c:pt>
                <c:pt idx="80">
                  <c:v>0.77</c:v>
                </c:pt>
                <c:pt idx="81">
                  <c:v>0.78</c:v>
                </c:pt>
                <c:pt idx="82">
                  <c:v>0.79</c:v>
                </c:pt>
                <c:pt idx="83">
                  <c:v>0.8</c:v>
                </c:pt>
                <c:pt idx="84">
                  <c:v>0.81</c:v>
                </c:pt>
                <c:pt idx="85">
                  <c:v>0.82</c:v>
                </c:pt>
                <c:pt idx="86">
                  <c:v>0.83</c:v>
                </c:pt>
                <c:pt idx="87">
                  <c:v>0.84</c:v>
                </c:pt>
                <c:pt idx="88">
                  <c:v>0.85</c:v>
                </c:pt>
                <c:pt idx="89">
                  <c:v>0.86</c:v>
                </c:pt>
                <c:pt idx="90">
                  <c:v>0.87</c:v>
                </c:pt>
                <c:pt idx="91">
                  <c:v>0.88</c:v>
                </c:pt>
                <c:pt idx="92">
                  <c:v>0.89</c:v>
                </c:pt>
                <c:pt idx="93">
                  <c:v>0.9</c:v>
                </c:pt>
                <c:pt idx="94">
                  <c:v>0.91</c:v>
                </c:pt>
                <c:pt idx="95">
                  <c:v>0.92</c:v>
                </c:pt>
                <c:pt idx="96">
                  <c:v>0.93</c:v>
                </c:pt>
                <c:pt idx="97">
                  <c:v>0.94</c:v>
                </c:pt>
                <c:pt idx="98">
                  <c:v>0.95</c:v>
                </c:pt>
                <c:pt idx="99">
                  <c:v>0.96</c:v>
                </c:pt>
                <c:pt idx="100">
                  <c:v>0.97</c:v>
                </c:pt>
                <c:pt idx="101">
                  <c:v>0.98</c:v>
                </c:pt>
                <c:pt idx="102">
                  <c:v>0.99</c:v>
                </c:pt>
                <c:pt idx="103">
                  <c:v>0.99399999999999999</c:v>
                </c:pt>
                <c:pt idx="104">
                  <c:v>0.997</c:v>
                </c:pt>
                <c:pt idx="105">
                  <c:v>0.999</c:v>
                </c:pt>
                <c:pt idx="106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2D5-4E57-A26C-F7B6DDE44CC0}"/>
            </c:ext>
          </c:extLst>
        </c:ser>
        <c:ser>
          <c:idx val="1"/>
          <c:order val="1"/>
          <c:tx>
            <c:v>input data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rgbClr val="FFFF00"/>
              </a:solidFill>
              <a:ln>
                <a:solidFill>
                  <a:srgbClr val="0070C0"/>
                </a:solidFill>
              </a:ln>
            </c:spPr>
          </c:marker>
          <c:xVal>
            <c:numRef>
              <c:f>'one-column metalog charts'!$E$31:$E$35</c:f>
              <c:numCache>
                <c:formatCode>0.0</c:formatCode>
                <c:ptCount val="5"/>
                <c:pt idx="0">
                  <c:v>#N/A</c:v>
                </c:pt>
                <c:pt idx="1">
                  <c:v>75000000</c:v>
                </c:pt>
                <c:pt idx="2">
                  <c:v>100000000</c:v>
                </c:pt>
                <c:pt idx="3">
                  <c:v>150000000</c:v>
                </c:pt>
                <c:pt idx="4">
                  <c:v>#N/A</c:v>
                </c:pt>
              </c:numCache>
            </c:numRef>
          </c:xVal>
          <c:yVal>
            <c:numRef>
              <c:f>'one-column metalog charts'!$D$31:$D$35</c:f>
              <c:numCache>
                <c:formatCode>0.000</c:formatCode>
                <c:ptCount val="5"/>
                <c:pt idx="0">
                  <c:v>#N/A</c:v>
                </c:pt>
                <c:pt idx="1">
                  <c:v>0.05</c:v>
                </c:pt>
                <c:pt idx="2">
                  <c:v>0.5</c:v>
                </c:pt>
                <c:pt idx="3">
                  <c:v>0.95</c:v>
                </c:pt>
                <c:pt idx="4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2D5-4E57-A26C-F7B6DDE44C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0125872"/>
        <c:axId val="700124696"/>
      </c:scatterChart>
      <c:valAx>
        <c:axId val="700125872"/>
        <c:scaling>
          <c:orientation val="minMax"/>
        </c:scaling>
        <c:delete val="0"/>
        <c:axPos val="b"/>
        <c:title>
          <c:tx>
            <c:strRef>
              <c:f>'one-column metalog charts'!$D$23</c:f>
              <c:strCache>
                <c:ptCount val="1"/>
                <c:pt idx="0">
                  <c:v>1</c:v>
                </c:pt>
              </c:strCache>
            </c:strRef>
          </c:tx>
          <c:layout>
            <c:manualLayout>
              <c:xMode val="edge"/>
              <c:yMode val="edge"/>
              <c:x val="0.48396513389638951"/>
              <c:y val="0.82814050712095544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700124696"/>
        <c:crosses val="autoZero"/>
        <c:crossBetween val="midCat"/>
      </c:valAx>
      <c:valAx>
        <c:axId val="700124696"/>
        <c:scaling>
          <c:orientation val="minMax"/>
          <c:max val="1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700125872"/>
        <c:crosses val="autoZero"/>
        <c:crossBetween val="midCat"/>
        <c:majorUnit val="0.2"/>
        <c:minorUnit val="0.1"/>
      </c:valAx>
      <c:spPr>
        <a:solidFill>
          <a:schemeClr val="bg1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718456388603597"/>
          <c:y val="0.9212840938742306"/>
          <c:w val="0.62847891001576617"/>
          <c:h val="6.997094508892283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99984717749051"/>
          <c:y val="0.14424190126919068"/>
          <c:w val="0.81370813834879163"/>
          <c:h val="0.66145212753693094"/>
        </c:manualLayout>
      </c:layout>
      <c:scatterChart>
        <c:scatterStyle val="smoothMarker"/>
        <c:varyColors val="0"/>
        <c:ser>
          <c:idx val="0"/>
          <c:order val="0"/>
          <c:tx>
            <c:v>metalog</c:v>
          </c:tx>
          <c:spPr>
            <a:ln w="53975">
              <a:solidFill>
                <a:schemeClr val="accent5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'one-column metalog charts'!$E$37:$E$143</c:f>
              <c:numCache>
                <c:formatCode>0.0</c:formatCode>
                <c:ptCount val="107"/>
                <c:pt idx="0">
                  <c:v>#N/A</c:v>
                </c:pt>
                <c:pt idx="1">
                  <c:v>44550384.657149151</c:v>
                </c:pt>
                <c:pt idx="2">
                  <c:v>53276930.968794689</c:v>
                </c:pt>
                <c:pt idx="3">
                  <c:v>58734442.809079945</c:v>
                </c:pt>
                <c:pt idx="4">
                  <c:v>62718769.752848089</c:v>
                </c:pt>
                <c:pt idx="5">
                  <c:v>68057642.037590235</c:v>
                </c:pt>
                <c:pt idx="6">
                  <c:v>71141768.632902861</c:v>
                </c:pt>
                <c:pt idx="7">
                  <c:v>73316290.95255053</c:v>
                </c:pt>
                <c:pt idx="8">
                  <c:v>75000000</c:v>
                </c:pt>
                <c:pt idx="9">
                  <c:v>76378285.071313411</c:v>
                </c:pt>
                <c:pt idx="10">
                  <c:v>77549447.04040958</c:v>
                </c:pt>
                <c:pt idx="11">
                  <c:v>78571821.142568633</c:v>
                </c:pt>
                <c:pt idx="12">
                  <c:v>79482821.979389295</c:v>
                </c:pt>
                <c:pt idx="13">
                  <c:v>80307856.387746945</c:v>
                </c:pt>
                <c:pt idx="14">
                  <c:v>81064951.145967588</c:v>
                </c:pt>
                <c:pt idx="15">
                  <c:v>81767350.499778882</c:v>
                </c:pt>
                <c:pt idx="16">
                  <c:v>82425065.624172941</c:v>
                </c:pt>
                <c:pt idx="17">
                  <c:v>83045845.257528767</c:v>
                </c:pt>
                <c:pt idx="18">
                  <c:v>83635808.726010635</c:v>
                </c:pt>
                <c:pt idx="19">
                  <c:v>84199872.961842537</c:v>
                </c:pt>
                <c:pt idx="20">
                  <c:v>84742048.952668086</c:v>
                </c:pt>
                <c:pt idx="21">
                  <c:v>85265652.707244515</c:v>
                </c:pt>
                <c:pt idx="22">
                  <c:v>85773458.664166391</c:v>
                </c:pt>
                <c:pt idx="23">
                  <c:v>86267813.386946112</c:v>
                </c:pt>
                <c:pt idx="24">
                  <c:v>86750721.260151744</c:v>
                </c:pt>
                <c:pt idx="25">
                  <c:v>87223910.064525813</c:v>
                </c:pt>
                <c:pt idx="26">
                  <c:v>87688881.843291551</c:v>
                </c:pt>
                <c:pt idx="27">
                  <c:v>88146952.849811673</c:v>
                </c:pt>
                <c:pt idx="28">
                  <c:v>88599285.277116656</c:v>
                </c:pt>
                <c:pt idx="29">
                  <c:v>89046912.723841563</c:v>
                </c:pt>
                <c:pt idx="30">
                  <c:v>89490760.831563756</c:v>
                </c:pt>
                <c:pt idx="31">
                  <c:v>89931664.160987541</c:v>
                </c:pt>
                <c:pt idx="32">
                  <c:v>90370380.110657439</c:v>
                </c:pt>
                <c:pt idx="33">
                  <c:v>90807600.490094692</c:v>
                </c:pt>
                <c:pt idx="34">
                  <c:v>91243961.218106106</c:v>
                </c:pt>
                <c:pt idx="35">
                  <c:v>91680050.51197648</c:v>
                </c:pt>
                <c:pt idx="36">
                  <c:v>92116415.854281723</c:v>
                </c:pt>
                <c:pt idx="37">
                  <c:v>92553569.964119017</c:v>
                </c:pt>
                <c:pt idx="38">
                  <c:v>92991995.953657344</c:v>
                </c:pt>
                <c:pt idx="39">
                  <c:v>93432151.815495342</c:v>
                </c:pt>
                <c:pt idx="40">
                  <c:v>93874474.358783618</c:v>
                </c:pt>
                <c:pt idx="41">
                  <c:v>94319382.690532923</c:v>
                </c:pt>
                <c:pt idx="42">
                  <c:v>94767281.321588799</c:v>
                </c:pt>
                <c:pt idx="43">
                  <c:v>95218562.963368088</c:v>
                </c:pt>
                <c:pt idx="44">
                  <c:v>95673611.070841178</c:v>
                </c:pt>
                <c:pt idx="45">
                  <c:v>96132802.178818122</c:v>
                </c:pt>
                <c:pt idx="46">
                  <c:v>96596508.071910113</c:v>
                </c:pt>
                <c:pt idx="47">
                  <c:v>97065097.823247045</c:v>
                </c:pt>
                <c:pt idx="48">
                  <c:v>97538939.732882798</c:v>
                </c:pt>
                <c:pt idx="49">
                  <c:v>98018403.193606853</c:v>
                </c:pt>
                <c:pt idx="50">
                  <c:v>98503860.509462446</c:v>
                </c:pt>
                <c:pt idx="51">
                  <c:v>98995688.690527722</c:v>
                </c:pt>
                <c:pt idx="52">
                  <c:v>99494271.2463727</c:v>
                </c:pt>
                <c:pt idx="53">
                  <c:v>100000000</c:v>
                </c:pt>
                <c:pt idx="54">
                  <c:v>100513276.94397995</c:v>
                </c:pt>
                <c:pt idx="55">
                  <c:v>101034516.16088499</c:v>
                </c:pt>
                <c:pt idx="56">
                  <c:v>101564145.83101654</c:v>
                </c:pt>
                <c:pt idx="57">
                  <c:v>102102610.35182172</c:v>
                </c:pt>
                <c:pt idx="58">
                  <c:v>102650372.595357</c:v>
                </c:pt>
                <c:pt idx="59">
                  <c:v>103207916.33272997</c:v>
                </c:pt>
                <c:pt idx="60">
                  <c:v>103775748.85772473</c:v>
                </c:pt>
                <c:pt idx="61">
                  <c:v>104354403.84589767</c:v>
                </c:pt>
                <c:pt idx="62">
                  <c:v>104944444.49046724</c:v>
                </c:pt>
                <c:pt idx="63">
                  <c:v>105546466.96249299</c:v>
                </c:pt>
                <c:pt idx="64">
                  <c:v>106161104.25038739</c:v>
                </c:pt>
                <c:pt idx="65">
                  <c:v>106789030.44302163</c:v>
                </c:pt>
                <c:pt idx="66">
                  <c:v>107430965.53196742</c:v>
                </c:pt>
                <c:pt idx="67">
                  <c:v>108087680.82224128</c:v>
                </c:pt>
                <c:pt idx="68">
                  <c:v>108760005.05792831</c:v>
                </c:pt>
                <c:pt idx="69">
                  <c:v>109448831.39006747</c:v>
                </c:pt>
                <c:pt idx="70">
                  <c:v>110155125.34024729</c:v>
                </c:pt>
                <c:pt idx="71">
                  <c:v>110879933.94587694</c:v>
                </c:pt>
                <c:pt idx="72">
                  <c:v>111624396.31389363</c:v>
                </c:pt>
                <c:pt idx="73">
                  <c:v>112389755.86117671</c:v>
                </c:pt>
                <c:pt idx="74">
                  <c:v>113177374.58541612</c:v>
                </c:pt>
                <c:pt idx="75">
                  <c:v>113988749.79402615</c:v>
                </c:pt>
                <c:pt idx="76">
                  <c:v>114825533.82690112</c:v>
                </c:pt>
                <c:pt idx="77">
                  <c:v>115689557.44963236</c:v>
                </c:pt>
                <c:pt idx="78">
                  <c:v>116582857.77873942</c:v>
                </c:pt>
                <c:pt idx="79">
                  <c:v>117507711.84569103</c:v>
                </c:pt>
                <c:pt idx="80">
                  <c:v>118466677.23506266</c:v>
                </c:pt>
                <c:pt idx="81">
                  <c:v>119462641.67740461</c:v>
                </c:pt>
                <c:pt idx="82">
                  <c:v>120498884.08806711</c:v>
                </c:pt>
                <c:pt idx="83">
                  <c:v>121579150.39194185</c:v>
                </c:pt>
                <c:pt idx="84">
                  <c:v>122707748.67065749</c:v>
                </c:pt>
                <c:pt idx="85">
                  <c:v>123889669.88242878</c:v>
                </c:pt>
                <c:pt idx="86">
                  <c:v>125130742.90148784</c:v>
                </c:pt>
                <c:pt idx="87">
                  <c:v>126437836.33117437</c:v>
                </c:pt>
                <c:pt idx="88">
                  <c:v>127819125.16578193</c:v>
                </c:pt>
                <c:pt idx="89">
                  <c:v>129284449.10063212</c:v>
                </c:pt>
                <c:pt idx="90">
                  <c:v>130845803.19022708</c:v>
                </c:pt>
                <c:pt idx="91">
                  <c:v>132518024.36637373</c:v>
                </c:pt>
                <c:pt idx="92">
                  <c:v>134319776.04793376</c:v>
                </c:pt>
                <c:pt idx="93">
                  <c:v>136275001.39099249</c:v>
                </c:pt>
                <c:pt idx="94">
                  <c:v>138415141.82582432</c:v>
                </c:pt>
                <c:pt idx="95">
                  <c:v>140782662.98672423</c:v>
                </c:pt>
                <c:pt idx="96">
                  <c:v>143436939.42181626</c:v>
                </c:pt>
                <c:pt idx="97">
                  <c:v>146464692.0025813</c:v>
                </c:pt>
                <c:pt idx="98">
                  <c:v>150000000</c:v>
                </c:pt>
                <c:pt idx="99">
                  <c:v>154266868.96166688</c:v>
                </c:pt>
                <c:pt idx="100">
                  <c:v>159684069.41831452</c:v>
                </c:pt>
                <c:pt idx="101">
                  <c:v>167189097.78299984</c:v>
                </c:pt>
                <c:pt idx="102">
                  <c:v>179764492.62181336</c:v>
                </c:pt>
                <c:pt idx="103">
                  <c:v>188894494.69632778</c:v>
                </c:pt>
                <c:pt idx="104">
                  <c:v>201169412.07577515</c:v>
                </c:pt>
                <c:pt idx="105">
                  <c:v>220477483.86478403</c:v>
                </c:pt>
                <c:pt idx="106">
                  <c:v>#N/A</c:v>
                </c:pt>
              </c:numCache>
            </c:numRef>
          </c:xVal>
          <c:yVal>
            <c:numRef>
              <c:f>'one-column metalog charts'!$F$37:$F$143</c:f>
              <c:numCache>
                <c:formatCode>0.00000000</c:formatCode>
                <c:ptCount val="107"/>
                <c:pt idx="0" formatCode="0.000">
                  <c:v>#N/A</c:v>
                </c:pt>
                <c:pt idx="1">
                  <c:v>1.2545170522577565E-10</c:v>
                </c:pt>
                <c:pt idx="2">
                  <c:v>3.7940709964028903E-10</c:v>
                </c:pt>
                <c:pt idx="3">
                  <c:v>7.6579573160445534E-10</c:v>
                </c:pt>
                <c:pt idx="4">
                  <c:v>1.2883822482874654E-9</c:v>
                </c:pt>
                <c:pt idx="5">
                  <c:v>2.6175418289073404E-9</c:v>
                </c:pt>
                <c:pt idx="6">
                  <c:v>3.9604699047287348E-9</c:v>
                </c:pt>
                <c:pt idx="7">
                  <c:v>5.3002473562113875E-9</c:v>
                </c:pt>
                <c:pt idx="8">
                  <c:v>6.6237749553870523E-9</c:v>
                </c:pt>
                <c:pt idx="9">
                  <c:v>7.9203533445599575E-9</c:v>
                </c:pt>
                <c:pt idx="10">
                  <c:v>9.1811166800568248E-9</c:v>
                </c:pt>
                <c:pt idx="11">
                  <c:v>1.0398741253537066E-8</c:v>
                </c:pt>
                <c:pt idx="12">
                  <c:v>1.1567261891654935E-8</c:v>
                </c:pt>
                <c:pt idx="13">
                  <c:v>1.2681934171572389E-8</c:v>
                </c:pt>
                <c:pt idx="14">
                  <c:v>1.3739116610987727E-8</c:v>
                </c:pt>
                <c:pt idx="15">
                  <c:v>1.473616171546375E-8</c:v>
                </c:pt>
                <c:pt idx="16">
                  <c:v>1.5671311419521315E-8</c:v>
                </c:pt>
                <c:pt idx="17">
                  <c:v>1.6543595611818207E-8</c:v>
                </c:pt>
                <c:pt idx="18">
                  <c:v>1.7352733910036877E-8</c:v>
                </c:pt>
                <c:pt idx="19">
                  <c:v>1.8099041465885289E-8</c:v>
                </c:pt>
                <c:pt idx="20">
                  <c:v>1.878333974043601E-8</c:v>
                </c:pt>
                <c:pt idx="21">
                  <c:v>1.9406873112435457E-8</c:v>
                </c:pt>
                <c:pt idx="22">
                  <c:v>1.99712319905615E-8</c:v>
                </c:pt>
                <c:pt idx="23">
                  <c:v>2.0478282866854055E-8</c:v>
                </c:pt>
                <c:pt idx="24">
                  <c:v>2.0930105514518395E-8</c:v>
                </c:pt>
                <c:pt idx="25">
                  <c:v>2.1328937322238212E-8</c:v>
                </c:pt>
                <c:pt idx="26">
                  <c:v>2.167712458046603E-8</c:v>
                </c:pt>
                <c:pt idx="27">
                  <c:v>2.1977080396815098E-8</c:v>
                </c:pt>
                <c:pt idx="28">
                  <c:v>2.2231248816941227E-8</c:v>
                </c:pt>
                <c:pt idx="29">
                  <c:v>2.2442074660755391E-8</c:v>
                </c:pt>
                <c:pt idx="30">
                  <c:v>2.2611978546649197E-8</c:v>
                </c:pt>
                <c:pt idx="31">
                  <c:v>2.2743336563354902E-8</c:v>
                </c:pt>
                <c:pt idx="32">
                  <c:v>2.2838464054892104E-8</c:v>
                </c:pt>
                <c:pt idx="33">
                  <c:v>2.2899603003989157E-8</c:v>
                </c:pt>
                <c:pt idx="34">
                  <c:v>2.2928912529228864E-8</c:v>
                </c:pt>
                <c:pt idx="35">
                  <c:v>2.2928462047449449E-8</c:v>
                </c:pt>
                <c:pt idx="36">
                  <c:v>2.2900226692796277E-8</c:v>
                </c:pt>
                <c:pt idx="37">
                  <c:v>2.2846084625053923E-8</c:v>
                </c:pt>
                <c:pt idx="38">
                  <c:v>2.2767815900825763E-8</c:v>
                </c:pt>
                <c:pt idx="39">
                  <c:v>2.266710262057185E-8</c:v>
                </c:pt>
                <c:pt idx="40">
                  <c:v>2.2545530101651452E-8</c:v>
                </c:pt>
                <c:pt idx="41">
                  <c:v>2.2404588861837563E-8</c:v>
                </c:pt>
                <c:pt idx="42">
                  <c:v>2.224567722900825E-8</c:v>
                </c:pt>
                <c:pt idx="43">
                  <c:v>2.2070104420785423E-8</c:v>
                </c:pt>
                <c:pt idx="44">
                  <c:v>2.1879093962824985E-8</c:v>
                </c:pt>
                <c:pt idx="45">
                  <c:v>2.1673787336395142E-8</c:v>
                </c:pt>
                <c:pt idx="46">
                  <c:v>2.1455247765001593E-8</c:v>
                </c:pt>
                <c:pt idx="47">
                  <c:v>2.1224464066352512E-8</c:v>
                </c:pt>
                <c:pt idx="48">
                  <c:v>2.0982354510145461E-8</c:v>
                </c:pt>
                <c:pt idx="49">
                  <c:v>2.0729770634244279E-8</c:v>
                </c:pt>
                <c:pt idx="50">
                  <c:v>2.0467500982036206E-8</c:v>
                </c:pt>
                <c:pt idx="51">
                  <c:v>2.0196274732342859E-8</c:v>
                </c:pt>
                <c:pt idx="52">
                  <c:v>1.9916765200413124E-8</c:v>
                </c:pt>
                <c:pt idx="53">
                  <c:v>1.9629593194442935E-8</c:v>
                </c:pt>
                <c:pt idx="54">
                  <c:v>1.9335330216919066E-8</c:v>
                </c:pt>
                <c:pt idx="55">
                  <c:v>1.9034501504025008E-8</c:v>
                </c:pt>
                <c:pt idx="56">
                  <c:v>1.8727588899512629E-8</c:v>
                </c:pt>
                <c:pt idx="57">
                  <c:v>1.8415033561952058E-8</c:v>
                </c:pt>
                <c:pt idx="58">
                  <c:v>1.8097238506227278E-8</c:v>
                </c:pt>
                <c:pt idx="59">
                  <c:v>1.7774570981634666E-8</c:v>
                </c:pt>
                <c:pt idx="60">
                  <c:v>1.7447364690041916E-8</c:v>
                </c:pt>
                <c:pt idx="61">
                  <c:v>1.7115921848340125E-8</c:v>
                </c:pt>
                <c:pt idx="62">
                  <c:v>1.6780515099925722E-8</c:v>
                </c:pt>
                <c:pt idx="63">
                  <c:v>1.6441389280226699E-8</c:v>
                </c:pt>
                <c:pt idx="64">
                  <c:v>1.6098763041376466E-8</c:v>
                </c:pt>
                <c:pt idx="65">
                  <c:v>1.5752830341067942E-8</c:v>
                </c:pt>
                <c:pt idx="66">
                  <c:v>1.5403761800414322E-8</c:v>
                </c:pt>
                <c:pt idx="67">
                  <c:v>1.5051705935318695E-8</c:v>
                </c:pt>
                <c:pt idx="68">
                  <c:v>1.469679026542553E-8</c:v>
                </c:pt>
                <c:pt idx="69">
                  <c:v>1.4339122304199817E-8</c:v>
                </c:pt>
                <c:pt idx="70">
                  <c:v>1.3978790433058214E-8</c:v>
                </c:pt>
                <c:pt idx="71">
                  <c:v>1.3615864661757962E-8</c:v>
                </c:pt>
                <c:pt idx="72">
                  <c:v>1.3250397276427247E-8</c:v>
                </c:pt>
                <c:pt idx="73">
                  <c:v>1.2882423375681724E-8</c:v>
                </c:pt>
                <c:pt idx="74">
                  <c:v>1.2511961294197312E-8</c:v>
                </c:pt>
                <c:pt idx="75">
                  <c:v>1.2139012911871338E-8</c:v>
                </c:pt>
                <c:pt idx="76">
                  <c:v>1.1763563845266331E-8</c:v>
                </c:pt>
                <c:pt idx="77">
                  <c:v>1.1385583516343363E-8</c:v>
                </c:pt>
                <c:pt idx="78">
                  <c:v>1.1005025091489866E-8</c:v>
                </c:pt>
                <c:pt idx="79">
                  <c:v>1.0621825281442697E-8</c:v>
                </c:pt>
                <c:pt idx="80">
                  <c:v>1.0235903989785486E-8</c:v>
                </c:pt>
                <c:pt idx="81">
                  <c:v>9.8471637941040068E-9</c:v>
                </c:pt>
                <c:pt idx="82">
                  <c:v>9.4554892394035787E-9</c:v>
                </c:pt>
                <c:pt idx="83">
                  <c:v>9.0607459177395757E-9</c:v>
                </c:pt>
                <c:pt idx="84">
                  <c:v>8.6627793007859113E-9</c:v>
                </c:pt>
                <c:pt idx="85">
                  <c:v>8.2614132827038549E-9</c:v>
                </c:pt>
                <c:pt idx="86">
                  <c:v>7.8564483783726863E-9</c:v>
                </c:pt>
                <c:pt idx="87">
                  <c:v>7.4476595056394053E-9</c:v>
                </c:pt>
                <c:pt idx="88">
                  <c:v>7.0347932580151254E-9</c:v>
                </c:pt>
                <c:pt idx="89">
                  <c:v>6.6175645435926452E-9</c:v>
                </c:pt>
                <c:pt idx="90">
                  <c:v>6.1956524228683235E-9</c:v>
                </c:pt>
                <c:pt idx="91">
                  <c:v>5.7686949162583009E-9</c:v>
                </c:pt>
                <c:pt idx="92">
                  <c:v>5.3362824610128391E-9</c:v>
                </c:pt>
                <c:pt idx="93">
                  <c:v>4.8979495594037249E-9</c:v>
                </c:pt>
                <c:pt idx="94">
                  <c:v>4.4531639446719936E-9</c:v>
                </c:pt>
                <c:pt idx="95">
                  <c:v>4.001312241641148E-9</c:v>
                </c:pt>
                <c:pt idx="96">
                  <c:v>3.5416805052519135E-9</c:v>
                </c:pt>
                <c:pt idx="97">
                  <c:v>3.0734269550003859E-9</c:v>
                </c:pt>
                <c:pt idx="98">
                  <c:v>2.595542175334017E-9</c:v>
                </c:pt>
                <c:pt idx="99">
                  <c:v>2.10678774894452E-9</c:v>
                </c:pt>
                <c:pt idx="100">
                  <c:v>1.6055940944538159E-9</c:v>
                </c:pt>
                <c:pt idx="101">
                  <c:v>1.0898695337563085E-9</c:v>
                </c:pt>
                <c:pt idx="102">
                  <c:v>5.5656466675480627E-10</c:v>
                </c:pt>
                <c:pt idx="103">
                  <c:v>3.3725844335790838E-10</c:v>
                </c:pt>
                <c:pt idx="104">
                  <c:v>1.700553347777625E-10</c:v>
                </c:pt>
                <c:pt idx="105">
                  <c:v>5.7057929909038918E-11</c:v>
                </c:pt>
                <c:pt idx="106" formatCode="0.000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DA3-4BDB-8386-769C726DA3C2}"/>
            </c:ext>
          </c:extLst>
        </c:ser>
        <c:ser>
          <c:idx val="1"/>
          <c:order val="1"/>
          <c:tx>
            <c:v>input data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rgbClr val="FFFF00"/>
              </a:solidFill>
              <a:ln>
                <a:solidFill>
                  <a:schemeClr val="accent1"/>
                </a:solidFill>
              </a:ln>
            </c:spPr>
          </c:marker>
          <c:xVal>
            <c:numRef>
              <c:f>'one-column metalog charts'!$E$31:$E$35</c:f>
              <c:numCache>
                <c:formatCode>0.0</c:formatCode>
                <c:ptCount val="5"/>
                <c:pt idx="0">
                  <c:v>#N/A</c:v>
                </c:pt>
                <c:pt idx="1">
                  <c:v>75000000</c:v>
                </c:pt>
                <c:pt idx="2">
                  <c:v>100000000</c:v>
                </c:pt>
                <c:pt idx="3">
                  <c:v>150000000</c:v>
                </c:pt>
                <c:pt idx="4">
                  <c:v>#N/A</c:v>
                </c:pt>
              </c:numCache>
            </c:numRef>
          </c:xVal>
          <c:yVal>
            <c:numRef>
              <c:f>'one-column metalog charts'!$F$31:$F$35</c:f>
              <c:numCache>
                <c:formatCode>0.000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DA3-4BDB-8386-769C726DA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0126264"/>
        <c:axId val="700126656"/>
      </c:scatterChart>
      <c:valAx>
        <c:axId val="70012626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700126656"/>
        <c:crosses val="autoZero"/>
        <c:crossBetween val="midCat"/>
      </c:valAx>
      <c:valAx>
        <c:axId val="700126656"/>
        <c:scaling>
          <c:orientation val="minMax"/>
        </c:scaling>
        <c:delete val="1"/>
        <c:axPos val="l"/>
        <c:numFmt formatCode="0%" sourceLinked="0"/>
        <c:majorTickMark val="out"/>
        <c:minorTickMark val="none"/>
        <c:tickLblPos val="nextTo"/>
        <c:crossAx val="700126264"/>
        <c:crosses val="autoZero"/>
        <c:crossBetween val="midCat"/>
      </c:valAx>
      <c:spPr>
        <a:solidFill>
          <a:schemeClr val="bg1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'one-column metalog charts'!$E$23</c:f>
          <c:strCache>
            <c:ptCount val="1"/>
            <c:pt idx="0">
              <c:v>Data CDF</c:v>
            </c:pt>
          </c:strCache>
        </c:strRef>
      </c:tx>
      <c:layout>
        <c:manualLayout>
          <c:xMode val="edge"/>
          <c:yMode val="edge"/>
          <c:x val="0.29668900123321329"/>
          <c:y val="3.89303012858824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37890609646246"/>
          <c:y val="0.14278921275191481"/>
          <c:w val="0.81867713519631113"/>
          <c:h val="0.62994047825159871"/>
        </c:manualLayout>
      </c:layout>
      <c:scatterChart>
        <c:scatterStyle val="smoothMarker"/>
        <c:varyColors val="0"/>
        <c:ser>
          <c:idx val="0"/>
          <c:order val="0"/>
          <c:tx>
            <c:v>metalog</c:v>
          </c:tx>
          <c:spPr>
            <a:ln w="53975">
              <a:solidFill>
                <a:schemeClr val="accent5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'one-column metalog charts'!$E$37:$E$143</c:f>
              <c:numCache>
                <c:formatCode>0.0</c:formatCode>
                <c:ptCount val="107"/>
                <c:pt idx="0">
                  <c:v>#N/A</c:v>
                </c:pt>
                <c:pt idx="1">
                  <c:v>44550384.657149151</c:v>
                </c:pt>
                <c:pt idx="2">
                  <c:v>53276930.968794689</c:v>
                </c:pt>
                <c:pt idx="3">
                  <c:v>58734442.809079945</c:v>
                </c:pt>
                <c:pt idx="4">
                  <c:v>62718769.752848089</c:v>
                </c:pt>
                <c:pt idx="5">
                  <c:v>68057642.037590235</c:v>
                </c:pt>
                <c:pt idx="6">
                  <c:v>71141768.632902861</c:v>
                </c:pt>
                <c:pt idx="7">
                  <c:v>73316290.95255053</c:v>
                </c:pt>
                <c:pt idx="8">
                  <c:v>75000000</c:v>
                </c:pt>
                <c:pt idx="9">
                  <c:v>76378285.071313411</c:v>
                </c:pt>
                <c:pt idx="10">
                  <c:v>77549447.04040958</c:v>
                </c:pt>
                <c:pt idx="11">
                  <c:v>78571821.142568633</c:v>
                </c:pt>
                <c:pt idx="12">
                  <c:v>79482821.979389295</c:v>
                </c:pt>
                <c:pt idx="13">
                  <c:v>80307856.387746945</c:v>
                </c:pt>
                <c:pt idx="14">
                  <c:v>81064951.145967588</c:v>
                </c:pt>
                <c:pt idx="15">
                  <c:v>81767350.499778882</c:v>
                </c:pt>
                <c:pt idx="16">
                  <c:v>82425065.624172941</c:v>
                </c:pt>
                <c:pt idx="17">
                  <c:v>83045845.257528767</c:v>
                </c:pt>
                <c:pt idx="18">
                  <c:v>83635808.726010635</c:v>
                </c:pt>
                <c:pt idx="19">
                  <c:v>84199872.961842537</c:v>
                </c:pt>
                <c:pt idx="20">
                  <c:v>84742048.952668086</c:v>
                </c:pt>
                <c:pt idx="21">
                  <c:v>85265652.707244515</c:v>
                </c:pt>
                <c:pt idx="22">
                  <c:v>85773458.664166391</c:v>
                </c:pt>
                <c:pt idx="23">
                  <c:v>86267813.386946112</c:v>
                </c:pt>
                <c:pt idx="24">
                  <c:v>86750721.260151744</c:v>
                </c:pt>
                <c:pt idx="25">
                  <c:v>87223910.064525813</c:v>
                </c:pt>
                <c:pt idx="26">
                  <c:v>87688881.843291551</c:v>
                </c:pt>
                <c:pt idx="27">
                  <c:v>88146952.849811673</c:v>
                </c:pt>
                <c:pt idx="28">
                  <c:v>88599285.277116656</c:v>
                </c:pt>
                <c:pt idx="29">
                  <c:v>89046912.723841563</c:v>
                </c:pt>
                <c:pt idx="30">
                  <c:v>89490760.831563756</c:v>
                </c:pt>
                <c:pt idx="31">
                  <c:v>89931664.160987541</c:v>
                </c:pt>
                <c:pt idx="32">
                  <c:v>90370380.110657439</c:v>
                </c:pt>
                <c:pt idx="33">
                  <c:v>90807600.490094692</c:v>
                </c:pt>
                <c:pt idx="34">
                  <c:v>91243961.218106106</c:v>
                </c:pt>
                <c:pt idx="35">
                  <c:v>91680050.51197648</c:v>
                </c:pt>
                <c:pt idx="36">
                  <c:v>92116415.854281723</c:v>
                </c:pt>
                <c:pt idx="37">
                  <c:v>92553569.964119017</c:v>
                </c:pt>
                <c:pt idx="38">
                  <c:v>92991995.953657344</c:v>
                </c:pt>
                <c:pt idx="39">
                  <c:v>93432151.815495342</c:v>
                </c:pt>
                <c:pt idx="40">
                  <c:v>93874474.358783618</c:v>
                </c:pt>
                <c:pt idx="41">
                  <c:v>94319382.690532923</c:v>
                </c:pt>
                <c:pt idx="42">
                  <c:v>94767281.321588799</c:v>
                </c:pt>
                <c:pt idx="43">
                  <c:v>95218562.963368088</c:v>
                </c:pt>
                <c:pt idx="44">
                  <c:v>95673611.070841178</c:v>
                </c:pt>
                <c:pt idx="45">
                  <c:v>96132802.178818122</c:v>
                </c:pt>
                <c:pt idx="46">
                  <c:v>96596508.071910113</c:v>
                </c:pt>
                <c:pt idx="47">
                  <c:v>97065097.823247045</c:v>
                </c:pt>
                <c:pt idx="48">
                  <c:v>97538939.732882798</c:v>
                </c:pt>
                <c:pt idx="49">
                  <c:v>98018403.193606853</c:v>
                </c:pt>
                <c:pt idx="50">
                  <c:v>98503860.509462446</c:v>
                </c:pt>
                <c:pt idx="51">
                  <c:v>98995688.690527722</c:v>
                </c:pt>
                <c:pt idx="52">
                  <c:v>99494271.2463727</c:v>
                </c:pt>
                <c:pt idx="53">
                  <c:v>100000000</c:v>
                </c:pt>
                <c:pt idx="54">
                  <c:v>100513276.94397995</c:v>
                </c:pt>
                <c:pt idx="55">
                  <c:v>101034516.16088499</c:v>
                </c:pt>
                <c:pt idx="56">
                  <c:v>101564145.83101654</c:v>
                </c:pt>
                <c:pt idx="57">
                  <c:v>102102610.35182172</c:v>
                </c:pt>
                <c:pt idx="58">
                  <c:v>102650372.595357</c:v>
                </c:pt>
                <c:pt idx="59">
                  <c:v>103207916.33272997</c:v>
                </c:pt>
                <c:pt idx="60">
                  <c:v>103775748.85772473</c:v>
                </c:pt>
                <c:pt idx="61">
                  <c:v>104354403.84589767</c:v>
                </c:pt>
                <c:pt idx="62">
                  <c:v>104944444.49046724</c:v>
                </c:pt>
                <c:pt idx="63">
                  <c:v>105546466.96249299</c:v>
                </c:pt>
                <c:pt idx="64">
                  <c:v>106161104.25038739</c:v>
                </c:pt>
                <c:pt idx="65">
                  <c:v>106789030.44302163</c:v>
                </c:pt>
                <c:pt idx="66">
                  <c:v>107430965.53196742</c:v>
                </c:pt>
                <c:pt idx="67">
                  <c:v>108087680.82224128</c:v>
                </c:pt>
                <c:pt idx="68">
                  <c:v>108760005.05792831</c:v>
                </c:pt>
                <c:pt idx="69">
                  <c:v>109448831.39006747</c:v>
                </c:pt>
                <c:pt idx="70">
                  <c:v>110155125.34024729</c:v>
                </c:pt>
                <c:pt idx="71">
                  <c:v>110879933.94587694</c:v>
                </c:pt>
                <c:pt idx="72">
                  <c:v>111624396.31389363</c:v>
                </c:pt>
                <c:pt idx="73">
                  <c:v>112389755.86117671</c:v>
                </c:pt>
                <c:pt idx="74">
                  <c:v>113177374.58541612</c:v>
                </c:pt>
                <c:pt idx="75">
                  <c:v>113988749.79402615</c:v>
                </c:pt>
                <c:pt idx="76">
                  <c:v>114825533.82690112</c:v>
                </c:pt>
                <c:pt idx="77">
                  <c:v>115689557.44963236</c:v>
                </c:pt>
                <c:pt idx="78">
                  <c:v>116582857.77873942</c:v>
                </c:pt>
                <c:pt idx="79">
                  <c:v>117507711.84569103</c:v>
                </c:pt>
                <c:pt idx="80">
                  <c:v>118466677.23506266</c:v>
                </c:pt>
                <c:pt idx="81">
                  <c:v>119462641.67740461</c:v>
                </c:pt>
                <c:pt idx="82">
                  <c:v>120498884.08806711</c:v>
                </c:pt>
                <c:pt idx="83">
                  <c:v>121579150.39194185</c:v>
                </c:pt>
                <c:pt idx="84">
                  <c:v>122707748.67065749</c:v>
                </c:pt>
                <c:pt idx="85">
                  <c:v>123889669.88242878</c:v>
                </c:pt>
                <c:pt idx="86">
                  <c:v>125130742.90148784</c:v>
                </c:pt>
                <c:pt idx="87">
                  <c:v>126437836.33117437</c:v>
                </c:pt>
                <c:pt idx="88">
                  <c:v>127819125.16578193</c:v>
                </c:pt>
                <c:pt idx="89">
                  <c:v>129284449.10063212</c:v>
                </c:pt>
                <c:pt idx="90">
                  <c:v>130845803.19022708</c:v>
                </c:pt>
                <c:pt idx="91">
                  <c:v>132518024.36637373</c:v>
                </c:pt>
                <c:pt idx="92">
                  <c:v>134319776.04793376</c:v>
                </c:pt>
                <c:pt idx="93">
                  <c:v>136275001.39099249</c:v>
                </c:pt>
                <c:pt idx="94">
                  <c:v>138415141.82582432</c:v>
                </c:pt>
                <c:pt idx="95">
                  <c:v>140782662.98672423</c:v>
                </c:pt>
                <c:pt idx="96">
                  <c:v>143436939.42181626</c:v>
                </c:pt>
                <c:pt idx="97">
                  <c:v>146464692.0025813</c:v>
                </c:pt>
                <c:pt idx="98">
                  <c:v>150000000</c:v>
                </c:pt>
                <c:pt idx="99">
                  <c:v>154266868.96166688</c:v>
                </c:pt>
                <c:pt idx="100">
                  <c:v>159684069.41831452</c:v>
                </c:pt>
                <c:pt idx="101">
                  <c:v>167189097.78299984</c:v>
                </c:pt>
                <c:pt idx="102">
                  <c:v>179764492.62181336</c:v>
                </c:pt>
                <c:pt idx="103">
                  <c:v>188894494.69632778</c:v>
                </c:pt>
                <c:pt idx="104">
                  <c:v>201169412.07577515</c:v>
                </c:pt>
                <c:pt idx="105">
                  <c:v>220477483.86478403</c:v>
                </c:pt>
                <c:pt idx="106">
                  <c:v>#N/A</c:v>
                </c:pt>
              </c:numCache>
            </c:numRef>
          </c:xVal>
          <c:yVal>
            <c:numRef>
              <c:f>'one-column metalog charts'!$D$37:$D$143</c:f>
              <c:numCache>
                <c:formatCode>0.000</c:formatCode>
                <c:ptCount val="107"/>
                <c:pt idx="0">
                  <c:v>#N/A</c:v>
                </c:pt>
                <c:pt idx="1">
                  <c:v>1E-3</c:v>
                </c:pt>
                <c:pt idx="2">
                  <c:v>3.0000000000000001E-3</c:v>
                </c:pt>
                <c:pt idx="3">
                  <c:v>6.0000000000000001E-3</c:v>
                </c:pt>
                <c:pt idx="4">
                  <c:v>0.01</c:v>
                </c:pt>
                <c:pt idx="5">
                  <c:v>0.02</c:v>
                </c:pt>
                <c:pt idx="6">
                  <c:v>0.03</c:v>
                </c:pt>
                <c:pt idx="7">
                  <c:v>0.04</c:v>
                </c:pt>
                <c:pt idx="8">
                  <c:v>0.05</c:v>
                </c:pt>
                <c:pt idx="9">
                  <c:v>0.06</c:v>
                </c:pt>
                <c:pt idx="10">
                  <c:v>7.0000000000000007E-2</c:v>
                </c:pt>
                <c:pt idx="11">
                  <c:v>0.08</c:v>
                </c:pt>
                <c:pt idx="12">
                  <c:v>0.09</c:v>
                </c:pt>
                <c:pt idx="13">
                  <c:v>0.1</c:v>
                </c:pt>
                <c:pt idx="14">
                  <c:v>0.11</c:v>
                </c:pt>
                <c:pt idx="15">
                  <c:v>0.12</c:v>
                </c:pt>
                <c:pt idx="16">
                  <c:v>0.13</c:v>
                </c:pt>
                <c:pt idx="17">
                  <c:v>0.14000000000000001</c:v>
                </c:pt>
                <c:pt idx="18">
                  <c:v>0.15</c:v>
                </c:pt>
                <c:pt idx="19">
                  <c:v>0.16</c:v>
                </c:pt>
                <c:pt idx="20">
                  <c:v>0.17</c:v>
                </c:pt>
                <c:pt idx="21">
                  <c:v>0.18</c:v>
                </c:pt>
                <c:pt idx="22">
                  <c:v>0.19</c:v>
                </c:pt>
                <c:pt idx="23">
                  <c:v>0.2</c:v>
                </c:pt>
                <c:pt idx="24">
                  <c:v>0.21</c:v>
                </c:pt>
                <c:pt idx="25">
                  <c:v>0.22</c:v>
                </c:pt>
                <c:pt idx="26">
                  <c:v>0.23</c:v>
                </c:pt>
                <c:pt idx="27">
                  <c:v>0.24</c:v>
                </c:pt>
                <c:pt idx="28">
                  <c:v>0.25</c:v>
                </c:pt>
                <c:pt idx="29">
                  <c:v>0.26</c:v>
                </c:pt>
                <c:pt idx="30">
                  <c:v>0.27</c:v>
                </c:pt>
                <c:pt idx="31">
                  <c:v>0.28000000000000003</c:v>
                </c:pt>
                <c:pt idx="32">
                  <c:v>0.28999999999999998</c:v>
                </c:pt>
                <c:pt idx="33">
                  <c:v>0.3</c:v>
                </c:pt>
                <c:pt idx="34">
                  <c:v>0.31</c:v>
                </c:pt>
                <c:pt idx="35">
                  <c:v>0.32</c:v>
                </c:pt>
                <c:pt idx="36">
                  <c:v>0.33</c:v>
                </c:pt>
                <c:pt idx="37">
                  <c:v>0.34</c:v>
                </c:pt>
                <c:pt idx="38">
                  <c:v>0.35</c:v>
                </c:pt>
                <c:pt idx="39">
                  <c:v>0.36</c:v>
                </c:pt>
                <c:pt idx="40">
                  <c:v>0.37</c:v>
                </c:pt>
                <c:pt idx="41">
                  <c:v>0.38</c:v>
                </c:pt>
                <c:pt idx="42">
                  <c:v>0.39</c:v>
                </c:pt>
                <c:pt idx="43">
                  <c:v>0.4</c:v>
                </c:pt>
                <c:pt idx="44">
                  <c:v>0.41</c:v>
                </c:pt>
                <c:pt idx="45">
                  <c:v>0.42</c:v>
                </c:pt>
                <c:pt idx="46">
                  <c:v>0.43</c:v>
                </c:pt>
                <c:pt idx="47">
                  <c:v>0.44</c:v>
                </c:pt>
                <c:pt idx="48">
                  <c:v>0.45</c:v>
                </c:pt>
                <c:pt idx="49">
                  <c:v>0.46</c:v>
                </c:pt>
                <c:pt idx="50">
                  <c:v>0.47</c:v>
                </c:pt>
                <c:pt idx="51">
                  <c:v>0.48</c:v>
                </c:pt>
                <c:pt idx="52">
                  <c:v>0.49</c:v>
                </c:pt>
                <c:pt idx="53">
                  <c:v>0.5</c:v>
                </c:pt>
                <c:pt idx="54">
                  <c:v>0.51</c:v>
                </c:pt>
                <c:pt idx="55">
                  <c:v>0.52</c:v>
                </c:pt>
                <c:pt idx="56">
                  <c:v>0.53</c:v>
                </c:pt>
                <c:pt idx="57">
                  <c:v>0.54</c:v>
                </c:pt>
                <c:pt idx="58">
                  <c:v>0.55000000000000004</c:v>
                </c:pt>
                <c:pt idx="59">
                  <c:v>0.56000000000000005</c:v>
                </c:pt>
                <c:pt idx="60">
                  <c:v>0.56999999999999995</c:v>
                </c:pt>
                <c:pt idx="61">
                  <c:v>0.57999999999999996</c:v>
                </c:pt>
                <c:pt idx="62">
                  <c:v>0.59</c:v>
                </c:pt>
                <c:pt idx="63">
                  <c:v>0.6</c:v>
                </c:pt>
                <c:pt idx="64">
                  <c:v>0.61</c:v>
                </c:pt>
                <c:pt idx="65">
                  <c:v>0.62</c:v>
                </c:pt>
                <c:pt idx="66">
                  <c:v>0.63</c:v>
                </c:pt>
                <c:pt idx="67">
                  <c:v>0.64</c:v>
                </c:pt>
                <c:pt idx="68">
                  <c:v>0.65</c:v>
                </c:pt>
                <c:pt idx="69">
                  <c:v>0.66</c:v>
                </c:pt>
                <c:pt idx="70">
                  <c:v>0.67</c:v>
                </c:pt>
                <c:pt idx="71">
                  <c:v>0.68</c:v>
                </c:pt>
                <c:pt idx="72">
                  <c:v>0.69</c:v>
                </c:pt>
                <c:pt idx="73">
                  <c:v>0.7</c:v>
                </c:pt>
                <c:pt idx="74">
                  <c:v>0.71</c:v>
                </c:pt>
                <c:pt idx="75">
                  <c:v>0.72</c:v>
                </c:pt>
                <c:pt idx="76">
                  <c:v>0.73</c:v>
                </c:pt>
                <c:pt idx="77">
                  <c:v>0.74</c:v>
                </c:pt>
                <c:pt idx="78">
                  <c:v>0.75</c:v>
                </c:pt>
                <c:pt idx="79">
                  <c:v>0.76</c:v>
                </c:pt>
                <c:pt idx="80">
                  <c:v>0.77</c:v>
                </c:pt>
                <c:pt idx="81">
                  <c:v>0.78</c:v>
                </c:pt>
                <c:pt idx="82">
                  <c:v>0.79</c:v>
                </c:pt>
                <c:pt idx="83">
                  <c:v>0.8</c:v>
                </c:pt>
                <c:pt idx="84">
                  <c:v>0.81</c:v>
                </c:pt>
                <c:pt idx="85">
                  <c:v>0.82</c:v>
                </c:pt>
                <c:pt idx="86">
                  <c:v>0.83</c:v>
                </c:pt>
                <c:pt idx="87">
                  <c:v>0.84</c:v>
                </c:pt>
                <c:pt idx="88">
                  <c:v>0.85</c:v>
                </c:pt>
                <c:pt idx="89">
                  <c:v>0.86</c:v>
                </c:pt>
                <c:pt idx="90">
                  <c:v>0.87</c:v>
                </c:pt>
                <c:pt idx="91">
                  <c:v>0.88</c:v>
                </c:pt>
                <c:pt idx="92">
                  <c:v>0.89</c:v>
                </c:pt>
                <c:pt idx="93">
                  <c:v>0.9</c:v>
                </c:pt>
                <c:pt idx="94">
                  <c:v>0.91</c:v>
                </c:pt>
                <c:pt idx="95">
                  <c:v>0.92</c:v>
                </c:pt>
                <c:pt idx="96">
                  <c:v>0.93</c:v>
                </c:pt>
                <c:pt idx="97">
                  <c:v>0.94</c:v>
                </c:pt>
                <c:pt idx="98">
                  <c:v>0.95</c:v>
                </c:pt>
                <c:pt idx="99">
                  <c:v>0.96</c:v>
                </c:pt>
                <c:pt idx="100">
                  <c:v>0.97</c:v>
                </c:pt>
                <c:pt idx="101">
                  <c:v>0.98</c:v>
                </c:pt>
                <c:pt idx="102">
                  <c:v>0.99</c:v>
                </c:pt>
                <c:pt idx="103">
                  <c:v>0.99399999999999999</c:v>
                </c:pt>
                <c:pt idx="104">
                  <c:v>0.997</c:v>
                </c:pt>
                <c:pt idx="105">
                  <c:v>0.999</c:v>
                </c:pt>
                <c:pt idx="106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D80-4393-B333-3220B62C8A52}"/>
            </c:ext>
          </c:extLst>
        </c:ser>
        <c:ser>
          <c:idx val="1"/>
          <c:order val="1"/>
          <c:tx>
            <c:v>input data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rgbClr val="FFFF00"/>
              </a:solidFill>
              <a:ln>
                <a:solidFill>
                  <a:srgbClr val="0070C0"/>
                </a:solidFill>
              </a:ln>
            </c:spPr>
          </c:marker>
          <c:xVal>
            <c:numRef>
              <c:f>'one-column metalog charts'!$E$31:$E$35</c:f>
              <c:numCache>
                <c:formatCode>0.0</c:formatCode>
                <c:ptCount val="5"/>
                <c:pt idx="0">
                  <c:v>#N/A</c:v>
                </c:pt>
                <c:pt idx="1">
                  <c:v>75000000</c:v>
                </c:pt>
                <c:pt idx="2">
                  <c:v>100000000</c:v>
                </c:pt>
                <c:pt idx="3">
                  <c:v>150000000</c:v>
                </c:pt>
                <c:pt idx="4">
                  <c:v>#N/A</c:v>
                </c:pt>
              </c:numCache>
            </c:numRef>
          </c:xVal>
          <c:yVal>
            <c:numRef>
              <c:f>'one-column metalog charts'!$D$31:$D$35</c:f>
              <c:numCache>
                <c:formatCode>0.000</c:formatCode>
                <c:ptCount val="5"/>
                <c:pt idx="0">
                  <c:v>#N/A</c:v>
                </c:pt>
                <c:pt idx="1">
                  <c:v>0.05</c:v>
                </c:pt>
                <c:pt idx="2">
                  <c:v>0.5</c:v>
                </c:pt>
                <c:pt idx="3">
                  <c:v>0.95</c:v>
                </c:pt>
                <c:pt idx="4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D80-4393-B333-3220B62C8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0125872"/>
        <c:axId val="700124696"/>
      </c:scatterChart>
      <c:valAx>
        <c:axId val="700125872"/>
        <c:scaling>
          <c:orientation val="minMax"/>
        </c:scaling>
        <c:delete val="0"/>
        <c:axPos val="b"/>
        <c:title>
          <c:tx>
            <c:strRef>
              <c:f>'one-column metalog charts'!$D$23</c:f>
              <c:strCache>
                <c:ptCount val="1"/>
                <c:pt idx="0">
                  <c:v>1</c:v>
                </c:pt>
              </c:strCache>
            </c:strRef>
          </c:tx>
          <c:layout>
            <c:manualLayout>
              <c:xMode val="edge"/>
              <c:yMode val="edge"/>
              <c:x val="0.48396513389638951"/>
              <c:y val="0.82814050712095544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700124696"/>
        <c:crosses val="autoZero"/>
        <c:crossBetween val="midCat"/>
      </c:valAx>
      <c:valAx>
        <c:axId val="700124696"/>
        <c:scaling>
          <c:orientation val="minMax"/>
          <c:max val="1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700125872"/>
        <c:crosses val="autoZero"/>
        <c:crossBetween val="midCat"/>
        <c:majorUnit val="0.2"/>
        <c:minorUnit val="0.1"/>
      </c:valAx>
      <c:spPr>
        <a:solidFill>
          <a:schemeClr val="bg1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718456388603597"/>
          <c:y val="0.9212840938742306"/>
          <c:w val="0.62847891001576617"/>
          <c:h val="6.997094508892283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'one-column metalog charts'!$F$23</c:f>
          <c:strCache>
            <c:ptCount val="1"/>
            <c:pt idx="0">
              <c:v>Data PDF</c:v>
            </c:pt>
          </c:strCache>
        </c:strRef>
      </c:tx>
      <c:overlay val="0"/>
    </c:title>
    <c:autoTitleDeleted val="0"/>
    <c:plotArea>
      <c:layout>
        <c:manualLayout>
          <c:layoutTarget val="inner"/>
          <c:xMode val="edge"/>
          <c:yMode val="edge"/>
          <c:x val="0.12499984717749051"/>
          <c:y val="0.14424190126919068"/>
          <c:w val="0.81370813834879163"/>
          <c:h val="0.66145212753693094"/>
        </c:manualLayout>
      </c:layout>
      <c:scatterChart>
        <c:scatterStyle val="smoothMarker"/>
        <c:varyColors val="0"/>
        <c:ser>
          <c:idx val="0"/>
          <c:order val="0"/>
          <c:tx>
            <c:v>metalog</c:v>
          </c:tx>
          <c:spPr>
            <a:ln w="53975">
              <a:solidFill>
                <a:schemeClr val="accent5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'one-column metalog charts'!$E$37:$E$143</c:f>
              <c:numCache>
                <c:formatCode>0.0</c:formatCode>
                <c:ptCount val="107"/>
                <c:pt idx="0">
                  <c:v>#N/A</c:v>
                </c:pt>
                <c:pt idx="1">
                  <c:v>44550384.657149151</c:v>
                </c:pt>
                <c:pt idx="2">
                  <c:v>53276930.968794689</c:v>
                </c:pt>
                <c:pt idx="3">
                  <c:v>58734442.809079945</c:v>
                </c:pt>
                <c:pt idx="4">
                  <c:v>62718769.752848089</c:v>
                </c:pt>
                <c:pt idx="5">
                  <c:v>68057642.037590235</c:v>
                </c:pt>
                <c:pt idx="6">
                  <c:v>71141768.632902861</c:v>
                </c:pt>
                <c:pt idx="7">
                  <c:v>73316290.95255053</c:v>
                </c:pt>
                <c:pt idx="8">
                  <c:v>75000000</c:v>
                </c:pt>
                <c:pt idx="9">
                  <c:v>76378285.071313411</c:v>
                </c:pt>
                <c:pt idx="10">
                  <c:v>77549447.04040958</c:v>
                </c:pt>
                <c:pt idx="11">
                  <c:v>78571821.142568633</c:v>
                </c:pt>
                <c:pt idx="12">
                  <c:v>79482821.979389295</c:v>
                </c:pt>
                <c:pt idx="13">
                  <c:v>80307856.387746945</c:v>
                </c:pt>
                <c:pt idx="14">
                  <c:v>81064951.145967588</c:v>
                </c:pt>
                <c:pt idx="15">
                  <c:v>81767350.499778882</c:v>
                </c:pt>
                <c:pt idx="16">
                  <c:v>82425065.624172941</c:v>
                </c:pt>
                <c:pt idx="17">
                  <c:v>83045845.257528767</c:v>
                </c:pt>
                <c:pt idx="18">
                  <c:v>83635808.726010635</c:v>
                </c:pt>
                <c:pt idx="19">
                  <c:v>84199872.961842537</c:v>
                </c:pt>
                <c:pt idx="20">
                  <c:v>84742048.952668086</c:v>
                </c:pt>
                <c:pt idx="21">
                  <c:v>85265652.707244515</c:v>
                </c:pt>
                <c:pt idx="22">
                  <c:v>85773458.664166391</c:v>
                </c:pt>
                <c:pt idx="23">
                  <c:v>86267813.386946112</c:v>
                </c:pt>
                <c:pt idx="24">
                  <c:v>86750721.260151744</c:v>
                </c:pt>
                <c:pt idx="25">
                  <c:v>87223910.064525813</c:v>
                </c:pt>
                <c:pt idx="26">
                  <c:v>87688881.843291551</c:v>
                </c:pt>
                <c:pt idx="27">
                  <c:v>88146952.849811673</c:v>
                </c:pt>
                <c:pt idx="28">
                  <c:v>88599285.277116656</c:v>
                </c:pt>
                <c:pt idx="29">
                  <c:v>89046912.723841563</c:v>
                </c:pt>
                <c:pt idx="30">
                  <c:v>89490760.831563756</c:v>
                </c:pt>
                <c:pt idx="31">
                  <c:v>89931664.160987541</c:v>
                </c:pt>
                <c:pt idx="32">
                  <c:v>90370380.110657439</c:v>
                </c:pt>
                <c:pt idx="33">
                  <c:v>90807600.490094692</c:v>
                </c:pt>
                <c:pt idx="34">
                  <c:v>91243961.218106106</c:v>
                </c:pt>
                <c:pt idx="35">
                  <c:v>91680050.51197648</c:v>
                </c:pt>
                <c:pt idx="36">
                  <c:v>92116415.854281723</c:v>
                </c:pt>
                <c:pt idx="37">
                  <c:v>92553569.964119017</c:v>
                </c:pt>
                <c:pt idx="38">
                  <c:v>92991995.953657344</c:v>
                </c:pt>
                <c:pt idx="39">
                  <c:v>93432151.815495342</c:v>
                </c:pt>
                <c:pt idx="40">
                  <c:v>93874474.358783618</c:v>
                </c:pt>
                <c:pt idx="41">
                  <c:v>94319382.690532923</c:v>
                </c:pt>
                <c:pt idx="42">
                  <c:v>94767281.321588799</c:v>
                </c:pt>
                <c:pt idx="43">
                  <c:v>95218562.963368088</c:v>
                </c:pt>
                <c:pt idx="44">
                  <c:v>95673611.070841178</c:v>
                </c:pt>
                <c:pt idx="45">
                  <c:v>96132802.178818122</c:v>
                </c:pt>
                <c:pt idx="46">
                  <c:v>96596508.071910113</c:v>
                </c:pt>
                <c:pt idx="47">
                  <c:v>97065097.823247045</c:v>
                </c:pt>
                <c:pt idx="48">
                  <c:v>97538939.732882798</c:v>
                </c:pt>
                <c:pt idx="49">
                  <c:v>98018403.193606853</c:v>
                </c:pt>
                <c:pt idx="50">
                  <c:v>98503860.509462446</c:v>
                </c:pt>
                <c:pt idx="51">
                  <c:v>98995688.690527722</c:v>
                </c:pt>
                <c:pt idx="52">
                  <c:v>99494271.2463727</c:v>
                </c:pt>
                <c:pt idx="53">
                  <c:v>100000000</c:v>
                </c:pt>
                <c:pt idx="54">
                  <c:v>100513276.94397995</c:v>
                </c:pt>
                <c:pt idx="55">
                  <c:v>101034516.16088499</c:v>
                </c:pt>
                <c:pt idx="56">
                  <c:v>101564145.83101654</c:v>
                </c:pt>
                <c:pt idx="57">
                  <c:v>102102610.35182172</c:v>
                </c:pt>
                <c:pt idx="58">
                  <c:v>102650372.595357</c:v>
                </c:pt>
                <c:pt idx="59">
                  <c:v>103207916.33272997</c:v>
                </c:pt>
                <c:pt idx="60">
                  <c:v>103775748.85772473</c:v>
                </c:pt>
                <c:pt idx="61">
                  <c:v>104354403.84589767</c:v>
                </c:pt>
                <c:pt idx="62">
                  <c:v>104944444.49046724</c:v>
                </c:pt>
                <c:pt idx="63">
                  <c:v>105546466.96249299</c:v>
                </c:pt>
                <c:pt idx="64">
                  <c:v>106161104.25038739</c:v>
                </c:pt>
                <c:pt idx="65">
                  <c:v>106789030.44302163</c:v>
                </c:pt>
                <c:pt idx="66">
                  <c:v>107430965.53196742</c:v>
                </c:pt>
                <c:pt idx="67">
                  <c:v>108087680.82224128</c:v>
                </c:pt>
                <c:pt idx="68">
                  <c:v>108760005.05792831</c:v>
                </c:pt>
                <c:pt idx="69">
                  <c:v>109448831.39006747</c:v>
                </c:pt>
                <c:pt idx="70">
                  <c:v>110155125.34024729</c:v>
                </c:pt>
                <c:pt idx="71">
                  <c:v>110879933.94587694</c:v>
                </c:pt>
                <c:pt idx="72">
                  <c:v>111624396.31389363</c:v>
                </c:pt>
                <c:pt idx="73">
                  <c:v>112389755.86117671</c:v>
                </c:pt>
                <c:pt idx="74">
                  <c:v>113177374.58541612</c:v>
                </c:pt>
                <c:pt idx="75">
                  <c:v>113988749.79402615</c:v>
                </c:pt>
                <c:pt idx="76">
                  <c:v>114825533.82690112</c:v>
                </c:pt>
                <c:pt idx="77">
                  <c:v>115689557.44963236</c:v>
                </c:pt>
                <c:pt idx="78">
                  <c:v>116582857.77873942</c:v>
                </c:pt>
                <c:pt idx="79">
                  <c:v>117507711.84569103</c:v>
                </c:pt>
                <c:pt idx="80">
                  <c:v>118466677.23506266</c:v>
                </c:pt>
                <c:pt idx="81">
                  <c:v>119462641.67740461</c:v>
                </c:pt>
                <c:pt idx="82">
                  <c:v>120498884.08806711</c:v>
                </c:pt>
                <c:pt idx="83">
                  <c:v>121579150.39194185</c:v>
                </c:pt>
                <c:pt idx="84">
                  <c:v>122707748.67065749</c:v>
                </c:pt>
                <c:pt idx="85">
                  <c:v>123889669.88242878</c:v>
                </c:pt>
                <c:pt idx="86">
                  <c:v>125130742.90148784</c:v>
                </c:pt>
                <c:pt idx="87">
                  <c:v>126437836.33117437</c:v>
                </c:pt>
                <c:pt idx="88">
                  <c:v>127819125.16578193</c:v>
                </c:pt>
                <c:pt idx="89">
                  <c:v>129284449.10063212</c:v>
                </c:pt>
                <c:pt idx="90">
                  <c:v>130845803.19022708</c:v>
                </c:pt>
                <c:pt idx="91">
                  <c:v>132518024.36637373</c:v>
                </c:pt>
                <c:pt idx="92">
                  <c:v>134319776.04793376</c:v>
                </c:pt>
                <c:pt idx="93">
                  <c:v>136275001.39099249</c:v>
                </c:pt>
                <c:pt idx="94">
                  <c:v>138415141.82582432</c:v>
                </c:pt>
                <c:pt idx="95">
                  <c:v>140782662.98672423</c:v>
                </c:pt>
                <c:pt idx="96">
                  <c:v>143436939.42181626</c:v>
                </c:pt>
                <c:pt idx="97">
                  <c:v>146464692.0025813</c:v>
                </c:pt>
                <c:pt idx="98">
                  <c:v>150000000</c:v>
                </c:pt>
                <c:pt idx="99">
                  <c:v>154266868.96166688</c:v>
                </c:pt>
                <c:pt idx="100">
                  <c:v>159684069.41831452</c:v>
                </c:pt>
                <c:pt idx="101">
                  <c:v>167189097.78299984</c:v>
                </c:pt>
                <c:pt idx="102">
                  <c:v>179764492.62181336</c:v>
                </c:pt>
                <c:pt idx="103">
                  <c:v>188894494.69632778</c:v>
                </c:pt>
                <c:pt idx="104">
                  <c:v>201169412.07577515</c:v>
                </c:pt>
                <c:pt idx="105">
                  <c:v>220477483.86478403</c:v>
                </c:pt>
                <c:pt idx="106">
                  <c:v>#N/A</c:v>
                </c:pt>
              </c:numCache>
            </c:numRef>
          </c:xVal>
          <c:yVal>
            <c:numRef>
              <c:f>'one-column metalog charts'!$F$37:$F$143</c:f>
              <c:numCache>
                <c:formatCode>0.00000000</c:formatCode>
                <c:ptCount val="107"/>
                <c:pt idx="0" formatCode="0.000">
                  <c:v>#N/A</c:v>
                </c:pt>
                <c:pt idx="1">
                  <c:v>1.2545170522577565E-10</c:v>
                </c:pt>
                <c:pt idx="2">
                  <c:v>3.7940709964028903E-10</c:v>
                </c:pt>
                <c:pt idx="3">
                  <c:v>7.6579573160445534E-10</c:v>
                </c:pt>
                <c:pt idx="4">
                  <c:v>1.2883822482874654E-9</c:v>
                </c:pt>
                <c:pt idx="5">
                  <c:v>2.6175418289073404E-9</c:v>
                </c:pt>
                <c:pt idx="6">
                  <c:v>3.9604699047287348E-9</c:v>
                </c:pt>
                <c:pt idx="7">
                  <c:v>5.3002473562113875E-9</c:v>
                </c:pt>
                <c:pt idx="8">
                  <c:v>6.6237749553870523E-9</c:v>
                </c:pt>
                <c:pt idx="9">
                  <c:v>7.9203533445599575E-9</c:v>
                </c:pt>
                <c:pt idx="10">
                  <c:v>9.1811166800568248E-9</c:v>
                </c:pt>
                <c:pt idx="11">
                  <c:v>1.0398741253537066E-8</c:v>
                </c:pt>
                <c:pt idx="12">
                  <c:v>1.1567261891654935E-8</c:v>
                </c:pt>
                <c:pt idx="13">
                  <c:v>1.2681934171572389E-8</c:v>
                </c:pt>
                <c:pt idx="14">
                  <c:v>1.3739116610987727E-8</c:v>
                </c:pt>
                <c:pt idx="15">
                  <c:v>1.473616171546375E-8</c:v>
                </c:pt>
                <c:pt idx="16">
                  <c:v>1.5671311419521315E-8</c:v>
                </c:pt>
                <c:pt idx="17">
                  <c:v>1.6543595611818207E-8</c:v>
                </c:pt>
                <c:pt idx="18">
                  <c:v>1.7352733910036877E-8</c:v>
                </c:pt>
                <c:pt idx="19">
                  <c:v>1.8099041465885289E-8</c:v>
                </c:pt>
                <c:pt idx="20">
                  <c:v>1.878333974043601E-8</c:v>
                </c:pt>
                <c:pt idx="21">
                  <c:v>1.9406873112435457E-8</c:v>
                </c:pt>
                <c:pt idx="22">
                  <c:v>1.99712319905615E-8</c:v>
                </c:pt>
                <c:pt idx="23">
                  <c:v>2.0478282866854055E-8</c:v>
                </c:pt>
                <c:pt idx="24">
                  <c:v>2.0930105514518395E-8</c:v>
                </c:pt>
                <c:pt idx="25">
                  <c:v>2.1328937322238212E-8</c:v>
                </c:pt>
                <c:pt idx="26">
                  <c:v>2.167712458046603E-8</c:v>
                </c:pt>
                <c:pt idx="27">
                  <c:v>2.1977080396815098E-8</c:v>
                </c:pt>
                <c:pt idx="28">
                  <c:v>2.2231248816941227E-8</c:v>
                </c:pt>
                <c:pt idx="29">
                  <c:v>2.2442074660755391E-8</c:v>
                </c:pt>
                <c:pt idx="30">
                  <c:v>2.2611978546649197E-8</c:v>
                </c:pt>
                <c:pt idx="31">
                  <c:v>2.2743336563354902E-8</c:v>
                </c:pt>
                <c:pt idx="32">
                  <c:v>2.2838464054892104E-8</c:v>
                </c:pt>
                <c:pt idx="33">
                  <c:v>2.2899603003989157E-8</c:v>
                </c:pt>
                <c:pt idx="34">
                  <c:v>2.2928912529228864E-8</c:v>
                </c:pt>
                <c:pt idx="35">
                  <c:v>2.2928462047449449E-8</c:v>
                </c:pt>
                <c:pt idx="36">
                  <c:v>2.2900226692796277E-8</c:v>
                </c:pt>
                <c:pt idx="37">
                  <c:v>2.2846084625053923E-8</c:v>
                </c:pt>
                <c:pt idx="38">
                  <c:v>2.2767815900825763E-8</c:v>
                </c:pt>
                <c:pt idx="39">
                  <c:v>2.266710262057185E-8</c:v>
                </c:pt>
                <c:pt idx="40">
                  <c:v>2.2545530101651452E-8</c:v>
                </c:pt>
                <c:pt idx="41">
                  <c:v>2.2404588861837563E-8</c:v>
                </c:pt>
                <c:pt idx="42">
                  <c:v>2.224567722900825E-8</c:v>
                </c:pt>
                <c:pt idx="43">
                  <c:v>2.2070104420785423E-8</c:v>
                </c:pt>
                <c:pt idx="44">
                  <c:v>2.1879093962824985E-8</c:v>
                </c:pt>
                <c:pt idx="45">
                  <c:v>2.1673787336395142E-8</c:v>
                </c:pt>
                <c:pt idx="46">
                  <c:v>2.1455247765001593E-8</c:v>
                </c:pt>
                <c:pt idx="47">
                  <c:v>2.1224464066352512E-8</c:v>
                </c:pt>
                <c:pt idx="48">
                  <c:v>2.0982354510145461E-8</c:v>
                </c:pt>
                <c:pt idx="49">
                  <c:v>2.0729770634244279E-8</c:v>
                </c:pt>
                <c:pt idx="50">
                  <c:v>2.0467500982036206E-8</c:v>
                </c:pt>
                <c:pt idx="51">
                  <c:v>2.0196274732342859E-8</c:v>
                </c:pt>
                <c:pt idx="52">
                  <c:v>1.9916765200413124E-8</c:v>
                </c:pt>
                <c:pt idx="53">
                  <c:v>1.9629593194442935E-8</c:v>
                </c:pt>
                <c:pt idx="54">
                  <c:v>1.9335330216919066E-8</c:v>
                </c:pt>
                <c:pt idx="55">
                  <c:v>1.9034501504025008E-8</c:v>
                </c:pt>
                <c:pt idx="56">
                  <c:v>1.8727588899512629E-8</c:v>
                </c:pt>
                <c:pt idx="57">
                  <c:v>1.8415033561952058E-8</c:v>
                </c:pt>
                <c:pt idx="58">
                  <c:v>1.8097238506227278E-8</c:v>
                </c:pt>
                <c:pt idx="59">
                  <c:v>1.7774570981634666E-8</c:v>
                </c:pt>
                <c:pt idx="60">
                  <c:v>1.7447364690041916E-8</c:v>
                </c:pt>
                <c:pt idx="61">
                  <c:v>1.7115921848340125E-8</c:v>
                </c:pt>
                <c:pt idx="62">
                  <c:v>1.6780515099925722E-8</c:v>
                </c:pt>
                <c:pt idx="63">
                  <c:v>1.6441389280226699E-8</c:v>
                </c:pt>
                <c:pt idx="64">
                  <c:v>1.6098763041376466E-8</c:v>
                </c:pt>
                <c:pt idx="65">
                  <c:v>1.5752830341067942E-8</c:v>
                </c:pt>
                <c:pt idx="66">
                  <c:v>1.5403761800414322E-8</c:v>
                </c:pt>
                <c:pt idx="67">
                  <c:v>1.5051705935318695E-8</c:v>
                </c:pt>
                <c:pt idx="68">
                  <c:v>1.469679026542553E-8</c:v>
                </c:pt>
                <c:pt idx="69">
                  <c:v>1.4339122304199817E-8</c:v>
                </c:pt>
                <c:pt idx="70">
                  <c:v>1.3978790433058214E-8</c:v>
                </c:pt>
                <c:pt idx="71">
                  <c:v>1.3615864661757962E-8</c:v>
                </c:pt>
                <c:pt idx="72">
                  <c:v>1.3250397276427247E-8</c:v>
                </c:pt>
                <c:pt idx="73">
                  <c:v>1.2882423375681724E-8</c:v>
                </c:pt>
                <c:pt idx="74">
                  <c:v>1.2511961294197312E-8</c:v>
                </c:pt>
                <c:pt idx="75">
                  <c:v>1.2139012911871338E-8</c:v>
                </c:pt>
                <c:pt idx="76">
                  <c:v>1.1763563845266331E-8</c:v>
                </c:pt>
                <c:pt idx="77">
                  <c:v>1.1385583516343363E-8</c:v>
                </c:pt>
                <c:pt idx="78">
                  <c:v>1.1005025091489866E-8</c:v>
                </c:pt>
                <c:pt idx="79">
                  <c:v>1.0621825281442697E-8</c:v>
                </c:pt>
                <c:pt idx="80">
                  <c:v>1.0235903989785486E-8</c:v>
                </c:pt>
                <c:pt idx="81">
                  <c:v>9.8471637941040068E-9</c:v>
                </c:pt>
                <c:pt idx="82">
                  <c:v>9.4554892394035787E-9</c:v>
                </c:pt>
                <c:pt idx="83">
                  <c:v>9.0607459177395757E-9</c:v>
                </c:pt>
                <c:pt idx="84">
                  <c:v>8.6627793007859113E-9</c:v>
                </c:pt>
                <c:pt idx="85">
                  <c:v>8.2614132827038549E-9</c:v>
                </c:pt>
                <c:pt idx="86">
                  <c:v>7.8564483783726863E-9</c:v>
                </c:pt>
                <c:pt idx="87">
                  <c:v>7.4476595056394053E-9</c:v>
                </c:pt>
                <c:pt idx="88">
                  <c:v>7.0347932580151254E-9</c:v>
                </c:pt>
                <c:pt idx="89">
                  <c:v>6.6175645435926452E-9</c:v>
                </c:pt>
                <c:pt idx="90">
                  <c:v>6.1956524228683235E-9</c:v>
                </c:pt>
                <c:pt idx="91">
                  <c:v>5.7686949162583009E-9</c:v>
                </c:pt>
                <c:pt idx="92">
                  <c:v>5.3362824610128391E-9</c:v>
                </c:pt>
                <c:pt idx="93">
                  <c:v>4.8979495594037249E-9</c:v>
                </c:pt>
                <c:pt idx="94">
                  <c:v>4.4531639446719936E-9</c:v>
                </c:pt>
                <c:pt idx="95">
                  <c:v>4.001312241641148E-9</c:v>
                </c:pt>
                <c:pt idx="96">
                  <c:v>3.5416805052519135E-9</c:v>
                </c:pt>
                <c:pt idx="97">
                  <c:v>3.0734269550003859E-9</c:v>
                </c:pt>
                <c:pt idx="98">
                  <c:v>2.595542175334017E-9</c:v>
                </c:pt>
                <c:pt idx="99">
                  <c:v>2.10678774894452E-9</c:v>
                </c:pt>
                <c:pt idx="100">
                  <c:v>1.6055940944538159E-9</c:v>
                </c:pt>
                <c:pt idx="101">
                  <c:v>1.0898695337563085E-9</c:v>
                </c:pt>
                <c:pt idx="102">
                  <c:v>5.5656466675480627E-10</c:v>
                </c:pt>
                <c:pt idx="103">
                  <c:v>3.3725844335790838E-10</c:v>
                </c:pt>
                <c:pt idx="104">
                  <c:v>1.700553347777625E-10</c:v>
                </c:pt>
                <c:pt idx="105">
                  <c:v>5.7057929909038918E-11</c:v>
                </c:pt>
                <c:pt idx="106" formatCode="0.000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2B4-45F1-8441-5E607D078BA3}"/>
            </c:ext>
          </c:extLst>
        </c:ser>
        <c:ser>
          <c:idx val="1"/>
          <c:order val="1"/>
          <c:tx>
            <c:v>input data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rgbClr val="FFFF00"/>
              </a:solidFill>
              <a:ln>
                <a:solidFill>
                  <a:schemeClr val="accent1"/>
                </a:solidFill>
              </a:ln>
            </c:spPr>
          </c:marker>
          <c:xVal>
            <c:numRef>
              <c:f>'one-column metalog charts'!$E$31:$E$35</c:f>
              <c:numCache>
                <c:formatCode>0.0</c:formatCode>
                <c:ptCount val="5"/>
                <c:pt idx="0">
                  <c:v>#N/A</c:v>
                </c:pt>
                <c:pt idx="1">
                  <c:v>75000000</c:v>
                </c:pt>
                <c:pt idx="2">
                  <c:v>100000000</c:v>
                </c:pt>
                <c:pt idx="3">
                  <c:v>150000000</c:v>
                </c:pt>
                <c:pt idx="4">
                  <c:v>#N/A</c:v>
                </c:pt>
              </c:numCache>
            </c:numRef>
          </c:xVal>
          <c:yVal>
            <c:numRef>
              <c:f>'one-column metalog charts'!$F$31:$F$35</c:f>
              <c:numCache>
                <c:formatCode>0.000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2B4-45F1-8441-5E607D078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0126264"/>
        <c:axId val="700126656"/>
      </c:scatterChart>
      <c:valAx>
        <c:axId val="700126264"/>
        <c:scaling>
          <c:orientation val="minMax"/>
        </c:scaling>
        <c:delete val="0"/>
        <c:axPos val="b"/>
        <c:title>
          <c:tx>
            <c:strRef>
              <c:f>'one-column metalog charts'!$D$23</c:f>
              <c:strCache>
                <c:ptCount val="1"/>
                <c:pt idx="0">
                  <c:v>1</c:v>
                </c:pt>
              </c:strCache>
            </c:strRef>
          </c:tx>
          <c:layout>
            <c:manualLayout>
              <c:xMode val="edge"/>
              <c:yMode val="edge"/>
              <c:x val="0.48826574803149597"/>
              <c:y val="0.8846830977860537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700126656"/>
        <c:crosses val="autoZero"/>
        <c:crossBetween val="midCat"/>
      </c:valAx>
      <c:valAx>
        <c:axId val="7001266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700126264"/>
        <c:crosses val="autoZero"/>
        <c:crossBetween val="midCat"/>
      </c:valAx>
      <c:spPr>
        <a:solidFill>
          <a:schemeClr val="bg1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13138</xdr:colOff>
      <xdr:row>5</xdr:row>
      <xdr:rowOff>39411</xdr:rowOff>
    </xdr:from>
    <xdr:to>
      <xdr:col>17</xdr:col>
      <xdr:colOff>512379</xdr:colOff>
      <xdr:row>31</xdr:row>
      <xdr:rowOff>151086</xdr:rowOff>
    </xdr:to>
    <xdr:graphicFrame macro="">
      <xdr:nvGraphicFramePr>
        <xdr:cNvPr id="9" name="Metalog Density Chart">
          <a:extLst>
            <a:ext uri="{FF2B5EF4-FFF2-40B4-BE49-F238E27FC236}">
              <a16:creationId xmlns:a16="http://schemas.microsoft.com/office/drawing/2014/main" id="{053EFDAB-09DE-43B6-9EE9-F81AE667A6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67883</xdr:colOff>
      <xdr:row>5</xdr:row>
      <xdr:rowOff>118242</xdr:rowOff>
    </xdr:from>
    <xdr:to>
      <xdr:col>11</xdr:col>
      <xdr:colOff>6570</xdr:colOff>
      <xdr:row>9</xdr:row>
      <xdr:rowOff>9165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97E3C0-8B48-0716-1054-FC992747D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75452" y="1267811"/>
          <a:ext cx="549600" cy="672630"/>
        </a:xfrm>
        <a:prstGeom prst="rect">
          <a:avLst/>
        </a:prstGeom>
      </xdr:spPr>
    </xdr:pic>
    <xdr:clientData/>
  </xdr:twoCellAnchor>
  <xdr:twoCellAnchor>
    <xdr:from>
      <xdr:col>11</xdr:col>
      <xdr:colOff>348155</xdr:colOff>
      <xdr:row>0</xdr:row>
      <xdr:rowOff>26276</xdr:rowOff>
    </xdr:from>
    <xdr:to>
      <xdr:col>17</xdr:col>
      <xdr:colOff>486102</xdr:colOff>
      <xdr:row>2</xdr:row>
      <xdr:rowOff>78829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4B1E379F-6623-29CD-DE12-D3C686AD9FA9}"/>
            </a:ext>
          </a:extLst>
        </xdr:cNvPr>
        <xdr:cNvSpPr txBox="1"/>
      </xdr:nvSpPr>
      <xdr:spPr>
        <a:xfrm>
          <a:off x="7324396" y="26276"/>
          <a:ext cx="4801913" cy="604346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 b="1"/>
            <a:t>Created by the Government</a:t>
          </a:r>
          <a:r>
            <a:rPr lang="en-US" sz="1100" b="1" baseline="0"/>
            <a:t> Finance Officers Association (GFOA)</a:t>
          </a:r>
          <a:r>
            <a:rPr lang="en-US" sz="1100" b="1"/>
            <a:t>, using open standards for risk modeling from ProbabilityManagement.org. Email Shayne Kavanagh at skavanagh@gfoa.org for more advanced applications.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352425</xdr:colOff>
      <xdr:row>1</xdr:row>
      <xdr:rowOff>161925</xdr:rowOff>
    </xdr:from>
    <xdr:to>
      <xdr:col>9</xdr:col>
      <xdr:colOff>601797</xdr:colOff>
      <xdr:row>12</xdr:row>
      <xdr:rowOff>97846</xdr:rowOff>
    </xdr:to>
    <xdr:graphicFrame macro="">
      <xdr:nvGraphicFramePr>
        <xdr:cNvPr id="2" name="Metalog Cumulative Chart">
          <a:extLst>
            <a:ext uri="{FF2B5EF4-FFF2-40B4-BE49-F238E27FC236}">
              <a16:creationId xmlns:a16="http://schemas.microsoft.com/office/drawing/2014/main" id="{73569386-D957-41A4-9325-BB7F78EE3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514350</xdr:colOff>
      <xdr:row>1</xdr:row>
      <xdr:rowOff>180976</xdr:rowOff>
    </xdr:from>
    <xdr:to>
      <xdr:col>19</xdr:col>
      <xdr:colOff>542925</xdr:colOff>
      <xdr:row>23</xdr:row>
      <xdr:rowOff>164524</xdr:rowOff>
    </xdr:to>
    <xdr:graphicFrame macro="">
      <xdr:nvGraphicFramePr>
        <xdr:cNvPr id="3" name="Metalog Density Chart">
          <a:extLst>
            <a:ext uri="{FF2B5EF4-FFF2-40B4-BE49-F238E27FC236}">
              <a16:creationId xmlns:a16="http://schemas.microsoft.com/office/drawing/2014/main" id="{3A1E3646-B033-411D-BBD1-E760BCDF4F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22091</xdr:colOff>
      <xdr:row>8</xdr:row>
      <xdr:rowOff>9480</xdr:rowOff>
    </xdr:from>
    <xdr:to>
      <xdr:col>6</xdr:col>
      <xdr:colOff>309563</xdr:colOff>
      <xdr:row>18</xdr:row>
      <xdr:rowOff>135901</xdr:rowOff>
    </xdr:to>
    <xdr:graphicFrame macro="">
      <xdr:nvGraphicFramePr>
        <xdr:cNvPr id="2" name="Metalog Cumulative Chart">
          <a:extLst>
            <a:ext uri="{FF2B5EF4-FFF2-40B4-BE49-F238E27FC236}">
              <a16:creationId xmlns:a16="http://schemas.microsoft.com/office/drawing/2014/main" id="{5844F65D-1392-4756-9B3F-359BA84D69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381008</xdr:colOff>
      <xdr:row>8</xdr:row>
      <xdr:rowOff>25977</xdr:rowOff>
    </xdr:from>
    <xdr:to>
      <xdr:col>10</xdr:col>
      <xdr:colOff>123824</xdr:colOff>
      <xdr:row>18</xdr:row>
      <xdr:rowOff>152400</xdr:rowOff>
    </xdr:to>
    <xdr:graphicFrame macro="">
      <xdr:nvGraphicFramePr>
        <xdr:cNvPr id="3" name="Metalog Density Chart">
          <a:extLst>
            <a:ext uri="{FF2B5EF4-FFF2-40B4-BE49-F238E27FC236}">
              <a16:creationId xmlns:a16="http://schemas.microsoft.com/office/drawing/2014/main" id="{E943D2C4-A4CB-4941-8228-1657DC513C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0</xdr:row>
      <xdr:rowOff>0</xdr:rowOff>
    </xdr:from>
    <xdr:to>
      <xdr:col>3</xdr:col>
      <xdr:colOff>388606</xdr:colOff>
      <xdr:row>0</xdr:row>
      <xdr:rowOff>519424</xdr:rowOff>
    </xdr:to>
    <xdr:pic>
      <xdr:nvPicPr>
        <xdr:cNvPr id="2" name="PM Log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1" y="0"/>
          <a:ext cx="1588755" cy="51942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Kavanagh\Resilio%20Sync\ShayneKavanagh\1.Working%20Files\BUSINESS%20DEVELOPMENT\Active%20Proposals\community%20Transit\Copy%20of%20Attachment_1_SimpleDemoModelForCommunityTransit_2020-05-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PMTable"/>
      <sheetName val="SIPmath Chart Data"/>
    </sheetNames>
    <sheetDataSet>
      <sheetData sheetId="0"/>
      <sheetData sheetId="1">
        <row r="4">
          <cell r="C4">
            <v>2293171.6975084417</v>
          </cell>
          <cell r="D4">
            <v>463168.80955862423</v>
          </cell>
          <cell r="E4">
            <v>1121170.2306706719</v>
          </cell>
          <cell r="F4">
            <v>648427.8681864948</v>
          </cell>
          <cell r="G4">
            <v>696865.4204198058</v>
          </cell>
          <cell r="H4">
            <v>1118508.0936407812</v>
          </cell>
          <cell r="I4">
            <v>2936904.0878544571</v>
          </cell>
          <cell r="J4">
            <v>1280584.8521419507</v>
          </cell>
          <cell r="K4">
            <v>957577.57289357251</v>
          </cell>
          <cell r="L4">
            <v>672297.89873552951</v>
          </cell>
          <cell r="M4">
            <v>12188676.531610329</v>
          </cell>
        </row>
        <row r="5">
          <cell r="C5">
            <v>1642092.2174655362</v>
          </cell>
          <cell r="D5">
            <v>377967.45894218446</v>
          </cell>
          <cell r="E5">
            <v>1037194.544475096</v>
          </cell>
          <cell r="F5">
            <v>1075522.6371621885</v>
          </cell>
          <cell r="G5">
            <v>624446.68653432303</v>
          </cell>
          <cell r="H5">
            <v>1127667.0241745198</v>
          </cell>
          <cell r="I5">
            <v>2787334.2052430511</v>
          </cell>
          <cell r="J5">
            <v>657460.95788523019</v>
          </cell>
          <cell r="K5">
            <v>1190459.1320139216</v>
          </cell>
          <cell r="L5">
            <v>736943.11469741946</v>
          </cell>
          <cell r="M5">
            <v>11257087.978593469</v>
          </cell>
        </row>
        <row r="6">
          <cell r="C6">
            <v>2343418.3914613524</v>
          </cell>
          <cell r="D6">
            <v>449779.08147708885</v>
          </cell>
          <cell r="E6">
            <v>1126509.7371330715</v>
          </cell>
          <cell r="F6">
            <v>804258.54116414068</v>
          </cell>
          <cell r="G6">
            <v>543898.32160244591</v>
          </cell>
          <cell r="H6">
            <v>1006289.7412975476</v>
          </cell>
          <cell r="I6">
            <v>2904422.691223619</v>
          </cell>
          <cell r="J6">
            <v>851502.38207636133</v>
          </cell>
          <cell r="K6">
            <v>895839.35971453437</v>
          </cell>
          <cell r="L6">
            <v>610561.54188342241</v>
          </cell>
          <cell r="M6">
            <v>11536479.789033584</v>
          </cell>
        </row>
        <row r="7">
          <cell r="C7">
            <v>2850654.1020287191</v>
          </cell>
          <cell r="D7">
            <v>369138.15139467898</v>
          </cell>
          <cell r="E7">
            <v>1339909.0384695362</v>
          </cell>
          <cell r="F7">
            <v>1094104.9419049583</v>
          </cell>
          <cell r="G7">
            <v>564498.91182033333</v>
          </cell>
          <cell r="H7">
            <v>1057298.1130808098</v>
          </cell>
          <cell r="I7">
            <v>2554904.7905018902</v>
          </cell>
          <cell r="J7">
            <v>751253.30190883111</v>
          </cell>
          <cell r="K7">
            <v>874644.36581751099</v>
          </cell>
          <cell r="L7">
            <v>639103.98105702142</v>
          </cell>
          <cell r="M7">
            <v>12095509.697984291</v>
          </cell>
        </row>
        <row r="8">
          <cell r="C8">
            <v>2400647.2168597355</v>
          </cell>
          <cell r="D8">
            <v>205643.20565621043</v>
          </cell>
          <cell r="E8">
            <v>1044693.322048085</v>
          </cell>
          <cell r="F8">
            <v>1018445.8481730763</v>
          </cell>
          <cell r="G8">
            <v>594521.95763417333</v>
          </cell>
          <cell r="H8">
            <v>646912.98391725146</v>
          </cell>
          <cell r="I8">
            <v>3996545.0230201315</v>
          </cell>
          <cell r="J8">
            <v>870703.09987374651</v>
          </cell>
          <cell r="K8">
            <v>1094401.7993431501</v>
          </cell>
          <cell r="L8">
            <v>784175.35690350761</v>
          </cell>
          <cell r="M8">
            <v>12656689.813429067</v>
          </cell>
        </row>
        <row r="9">
          <cell r="C9">
            <v>2779438.8200612715</v>
          </cell>
          <cell r="D9">
            <v>341700.06089171983</v>
          </cell>
          <cell r="E9">
            <v>1699396.7081671371</v>
          </cell>
          <cell r="F9">
            <v>658256.05250537139</v>
          </cell>
          <cell r="G9">
            <v>709342.77020710963</v>
          </cell>
          <cell r="H9">
            <v>1282758.1051408991</v>
          </cell>
          <cell r="I9">
            <v>3256363.8704646057</v>
          </cell>
          <cell r="J9">
            <v>1416490.7761680803</v>
          </cell>
          <cell r="K9">
            <v>442761.13832648034</v>
          </cell>
          <cell r="L9">
            <v>679619.26661250531</v>
          </cell>
          <cell r="M9">
            <v>13266127.568545181</v>
          </cell>
        </row>
        <row r="10">
          <cell r="C10">
            <v>2145864.5770917335</v>
          </cell>
          <cell r="D10">
            <v>411133.61478567956</v>
          </cell>
          <cell r="E10">
            <v>1224301.7656335433</v>
          </cell>
          <cell r="F10">
            <v>964263.18814034003</v>
          </cell>
          <cell r="G10">
            <v>580737.84302073845</v>
          </cell>
          <cell r="H10">
            <v>1529351.3634418889</v>
          </cell>
          <cell r="I10">
            <v>3087957.5415690658</v>
          </cell>
          <cell r="J10">
            <v>1081861.9635966423</v>
          </cell>
          <cell r="K10">
            <v>915922.94943160249</v>
          </cell>
          <cell r="L10">
            <v>841689.40134870238</v>
          </cell>
          <cell r="M10">
            <v>12783084.208059937</v>
          </cell>
        </row>
        <row r="11">
          <cell r="C11">
            <v>2132774.328630026</v>
          </cell>
          <cell r="D11">
            <v>430984.7041957957</v>
          </cell>
          <cell r="E11">
            <v>1203682.8412537472</v>
          </cell>
          <cell r="F11">
            <v>522890.88089278428</v>
          </cell>
          <cell r="G11">
            <v>764682.21223138832</v>
          </cell>
          <cell r="H11">
            <v>903899.2380585589</v>
          </cell>
          <cell r="I11">
            <v>3544389.5727860802</v>
          </cell>
          <cell r="J11">
            <v>1022469.2456532537</v>
          </cell>
          <cell r="K11">
            <v>856372.3682936359</v>
          </cell>
          <cell r="L11">
            <v>713457.02111899317</v>
          </cell>
          <cell r="M11">
            <v>12095602.413114261</v>
          </cell>
        </row>
        <row r="12">
          <cell r="C12">
            <v>3151589.5195521996</v>
          </cell>
          <cell r="D12">
            <v>477900.68825884687</v>
          </cell>
          <cell r="E12">
            <v>1454772.7498822405</v>
          </cell>
          <cell r="F12">
            <v>903941.76199999021</v>
          </cell>
          <cell r="G12">
            <v>572699.31345765176</v>
          </cell>
          <cell r="H12">
            <v>1717544.789987626</v>
          </cell>
          <cell r="I12">
            <v>3718806.4825151255</v>
          </cell>
          <cell r="J12">
            <v>1418004.129488627</v>
          </cell>
          <cell r="K12">
            <v>1078343.5704129441</v>
          </cell>
          <cell r="L12">
            <v>744299.27333332668</v>
          </cell>
          <cell r="M12">
            <v>15237902.278888576</v>
          </cell>
        </row>
        <row r="13">
          <cell r="C13">
            <v>1961070.4568523732</v>
          </cell>
          <cell r="D13">
            <v>393244.3948312588</v>
          </cell>
          <cell r="E13">
            <v>1539575.665105415</v>
          </cell>
          <cell r="F13">
            <v>1092303.1068198667</v>
          </cell>
          <cell r="G13">
            <v>524114.26946263999</v>
          </cell>
          <cell r="H13">
            <v>1545238.0896270892</v>
          </cell>
          <cell r="I13">
            <v>4103708.6153023792</v>
          </cell>
          <cell r="J13">
            <v>1049414.0520193283</v>
          </cell>
          <cell r="K13">
            <v>1273099.6110107093</v>
          </cell>
          <cell r="L13">
            <v>670169.25956307794</v>
          </cell>
          <cell r="M13">
            <v>14151937.520594137</v>
          </cell>
        </row>
        <row r="14">
          <cell r="C14">
            <v>2173912.0126400571</v>
          </cell>
          <cell r="D14">
            <v>401963.1627999926</v>
          </cell>
          <cell r="E14">
            <v>1407871.7243216117</v>
          </cell>
          <cell r="F14">
            <v>654750.09530382114</v>
          </cell>
          <cell r="G14">
            <v>672666.07783066342</v>
          </cell>
          <cell r="H14">
            <v>1487096.7178208837</v>
          </cell>
          <cell r="I14">
            <v>2708470.7456258237</v>
          </cell>
          <cell r="J14">
            <v>949997.54731241392</v>
          </cell>
          <cell r="K14">
            <v>965441.50718327961</v>
          </cell>
          <cell r="L14">
            <v>824589.10964837007</v>
          </cell>
          <cell r="M14">
            <v>12246758.700486915</v>
          </cell>
        </row>
        <row r="15">
          <cell r="C15">
            <v>2912637.8955043461</v>
          </cell>
          <cell r="D15">
            <v>454129.58763438719</v>
          </cell>
          <cell r="E15">
            <v>1469391.6722401278</v>
          </cell>
          <cell r="F15">
            <v>1241253.4561671328</v>
          </cell>
          <cell r="G15">
            <v>636284.41233604192</v>
          </cell>
          <cell r="H15">
            <v>1045333.1567547555</v>
          </cell>
          <cell r="I15">
            <v>3105150.5628231261</v>
          </cell>
          <cell r="J15">
            <v>1093887.5127638155</v>
          </cell>
          <cell r="K15">
            <v>1023969.5637166675</v>
          </cell>
          <cell r="L15">
            <v>666837.93101965159</v>
          </cell>
          <cell r="M15">
            <v>13648875.75096005</v>
          </cell>
        </row>
        <row r="16">
          <cell r="C16">
            <v>1872758.9756678566</v>
          </cell>
          <cell r="D16">
            <v>387240.7527328108</v>
          </cell>
          <cell r="E16">
            <v>1702327.4103351987</v>
          </cell>
          <cell r="F16">
            <v>1028769.1531480447</v>
          </cell>
          <cell r="G16">
            <v>567919.86581100745</v>
          </cell>
          <cell r="H16">
            <v>1165173.2974057682</v>
          </cell>
          <cell r="I16">
            <v>1993291.6646706574</v>
          </cell>
          <cell r="J16">
            <v>814585.17481813929</v>
          </cell>
          <cell r="K16">
            <v>884438.56307154242</v>
          </cell>
          <cell r="L16">
            <v>707360.9369035312</v>
          </cell>
          <cell r="M16">
            <v>11123865.794564554</v>
          </cell>
        </row>
        <row r="17">
          <cell r="C17">
            <v>2520123.9885390033</v>
          </cell>
          <cell r="D17">
            <v>365482.33479060291</v>
          </cell>
          <cell r="E17">
            <v>1785227.734409261</v>
          </cell>
          <cell r="F17">
            <v>1044807.8387928959</v>
          </cell>
          <cell r="G17">
            <v>501124.91495051823</v>
          </cell>
          <cell r="H17">
            <v>1419467.5442725536</v>
          </cell>
          <cell r="I17">
            <v>3978703.5452546105</v>
          </cell>
          <cell r="J17">
            <v>823406.22136552341</v>
          </cell>
          <cell r="K17">
            <v>888319.9528202957</v>
          </cell>
          <cell r="L17">
            <v>820525.09393333737</v>
          </cell>
          <cell r="M17">
            <v>14147189.169128601</v>
          </cell>
        </row>
        <row r="18">
          <cell r="C18">
            <v>2181023.886011757</v>
          </cell>
          <cell r="D18">
            <v>319053.92479624355</v>
          </cell>
          <cell r="E18">
            <v>1076941.6268510644</v>
          </cell>
          <cell r="F18">
            <v>1210577.8306644235</v>
          </cell>
          <cell r="G18">
            <v>481447.24863934558</v>
          </cell>
          <cell r="H18">
            <v>1701117.4474253687</v>
          </cell>
          <cell r="I18">
            <v>3516405.3320399178</v>
          </cell>
          <cell r="J18">
            <v>955070.52328843763</v>
          </cell>
          <cell r="K18">
            <v>1076945.1681404838</v>
          </cell>
          <cell r="L18">
            <v>642792.05422799906</v>
          </cell>
          <cell r="M18">
            <v>13161375.042085042</v>
          </cell>
        </row>
        <row r="19">
          <cell r="C19">
            <v>2136621.6136906482</v>
          </cell>
          <cell r="D19">
            <v>208697.78989885279</v>
          </cell>
          <cell r="E19">
            <v>1202426.2548896186</v>
          </cell>
          <cell r="F19">
            <v>1100721.5269936977</v>
          </cell>
          <cell r="G19">
            <v>652604.74928905431</v>
          </cell>
          <cell r="H19">
            <v>1449781.7930066502</v>
          </cell>
          <cell r="I19">
            <v>1726181.7532513645</v>
          </cell>
          <cell r="J19">
            <v>1051692.4789036876</v>
          </cell>
          <cell r="K19">
            <v>883906.29358296155</v>
          </cell>
          <cell r="L19">
            <v>716248.29811123386</v>
          </cell>
          <cell r="M19">
            <v>11128882.551617768</v>
          </cell>
        </row>
        <row r="20">
          <cell r="C20">
            <v>1612959.8214349537</v>
          </cell>
          <cell r="D20">
            <v>309975.36712307693</v>
          </cell>
          <cell r="E20">
            <v>1365175.5893750242</v>
          </cell>
          <cell r="F20">
            <v>1072498.6521723049</v>
          </cell>
          <cell r="G20">
            <v>518764.24688083329</v>
          </cell>
          <cell r="H20">
            <v>1238158.6075590695</v>
          </cell>
          <cell r="I20">
            <v>2810370.5997062162</v>
          </cell>
          <cell r="J20">
            <v>1258454.6455404742</v>
          </cell>
          <cell r="K20">
            <v>1064475.6785741895</v>
          </cell>
          <cell r="L20">
            <v>861406.05515902839</v>
          </cell>
          <cell r="M20">
            <v>12112239.263525169</v>
          </cell>
        </row>
        <row r="21">
          <cell r="C21">
            <v>2081181.6187873834</v>
          </cell>
          <cell r="D21">
            <v>371446.18006870517</v>
          </cell>
          <cell r="E21">
            <v>1557616.026719017</v>
          </cell>
          <cell r="F21">
            <v>1029436.4130716049</v>
          </cell>
          <cell r="G21">
            <v>620206.85163654375</v>
          </cell>
          <cell r="H21">
            <v>1466028.8288356031</v>
          </cell>
          <cell r="I21">
            <v>3270396.6629262455</v>
          </cell>
          <cell r="J21">
            <v>1288908.115554675</v>
          </cell>
          <cell r="K21">
            <v>835579.85043573077</v>
          </cell>
          <cell r="L21">
            <v>712007.03127105662</v>
          </cell>
          <cell r="M21">
            <v>13232807.579306565</v>
          </cell>
        </row>
        <row r="22">
          <cell r="C22">
            <v>2675884.1226591971</v>
          </cell>
          <cell r="D22">
            <v>374095.09764293529</v>
          </cell>
          <cell r="E22">
            <v>1504719.9980235114</v>
          </cell>
          <cell r="F22">
            <v>954739.77430267481</v>
          </cell>
          <cell r="G22">
            <v>355710.13483903487</v>
          </cell>
          <cell r="H22">
            <v>1198057.606617453</v>
          </cell>
          <cell r="I22">
            <v>2294124.8666150654</v>
          </cell>
          <cell r="J22">
            <v>1044824.7447425787</v>
          </cell>
          <cell r="K22">
            <v>998623.52846714668</v>
          </cell>
          <cell r="L22">
            <v>736234.25847380375</v>
          </cell>
          <cell r="M22">
            <v>12137014.132383401</v>
          </cell>
        </row>
        <row r="23">
          <cell r="C23">
            <v>3270481.9646083033</v>
          </cell>
          <cell r="D23">
            <v>356609.67089865776</v>
          </cell>
          <cell r="E23">
            <v>1028275.3374203206</v>
          </cell>
          <cell r="F23">
            <v>1094041.7173761604</v>
          </cell>
          <cell r="G23">
            <v>527129.36998583667</v>
          </cell>
          <cell r="H23">
            <v>1872603.5510289529</v>
          </cell>
          <cell r="I23">
            <v>2347756.3028722224</v>
          </cell>
          <cell r="J23">
            <v>1197817.0546521912</v>
          </cell>
          <cell r="K23">
            <v>755788.51199846773</v>
          </cell>
          <cell r="L23">
            <v>711575.54317382188</v>
          </cell>
          <cell r="M23">
            <v>13162079.024014935</v>
          </cell>
        </row>
        <row r="24">
          <cell r="C24">
            <v>2359268.319256274</v>
          </cell>
          <cell r="D24">
            <v>443394.4904054628</v>
          </cell>
          <cell r="E24">
            <v>1715738.08190114</v>
          </cell>
          <cell r="F24">
            <v>738449.08362436865</v>
          </cell>
          <cell r="G24">
            <v>616281.95348897018</v>
          </cell>
          <cell r="H24">
            <v>937847.84658154263</v>
          </cell>
          <cell r="I24">
            <v>2936510.3592442642</v>
          </cell>
          <cell r="J24">
            <v>1119567.3559286972</v>
          </cell>
          <cell r="K24">
            <v>664335.50951961929</v>
          </cell>
          <cell r="L24">
            <v>696215.83628115477</v>
          </cell>
          <cell r="M24">
            <v>12227608.836231494</v>
          </cell>
        </row>
        <row r="25">
          <cell r="C25">
            <v>2320731.6934292717</v>
          </cell>
          <cell r="D25">
            <v>518217.71386115969</v>
          </cell>
          <cell r="E25">
            <v>1750173.5988177382</v>
          </cell>
          <cell r="F25">
            <v>800253.78600174712</v>
          </cell>
          <cell r="G25">
            <v>571143.2645875212</v>
          </cell>
          <cell r="H25">
            <v>1124370.527418647</v>
          </cell>
          <cell r="I25">
            <v>3504098.6484081913</v>
          </cell>
          <cell r="J25">
            <v>1059504.8316578886</v>
          </cell>
          <cell r="K25">
            <v>701849.5217865007</v>
          </cell>
          <cell r="L25">
            <v>724273.01982984797</v>
          </cell>
          <cell r="M25">
            <v>13074616.605798515</v>
          </cell>
        </row>
        <row r="26">
          <cell r="C26">
            <v>1931581.4493550495</v>
          </cell>
          <cell r="D26">
            <v>307729.06559571321</v>
          </cell>
          <cell r="E26">
            <v>1385574.2040575284</v>
          </cell>
          <cell r="F26">
            <v>1240618.3090719229</v>
          </cell>
          <cell r="G26">
            <v>643185.89162388956</v>
          </cell>
          <cell r="H26">
            <v>1246624.7328767674</v>
          </cell>
          <cell r="I26">
            <v>3915039.9605273246</v>
          </cell>
          <cell r="J26">
            <v>1113821.7833953768</v>
          </cell>
          <cell r="K26">
            <v>655421.21206109482</v>
          </cell>
          <cell r="L26">
            <v>851586.75252812449</v>
          </cell>
          <cell r="M26">
            <v>13291183.361092791</v>
          </cell>
        </row>
        <row r="27">
          <cell r="C27">
            <v>2780350.5700654751</v>
          </cell>
          <cell r="D27">
            <v>434393.85549584037</v>
          </cell>
          <cell r="E27">
            <v>1386044.5605215146</v>
          </cell>
          <cell r="F27">
            <v>951601.46723355562</v>
          </cell>
          <cell r="G27">
            <v>606250.47546012141</v>
          </cell>
          <cell r="H27">
            <v>1570594.9654216862</v>
          </cell>
          <cell r="I27">
            <v>3589228.3639835385</v>
          </cell>
          <cell r="J27">
            <v>1065535.0903419002</v>
          </cell>
          <cell r="K27">
            <v>1035578.0898033434</v>
          </cell>
          <cell r="L27">
            <v>837756.09044411918</v>
          </cell>
          <cell r="M27">
            <v>14257333.528771093</v>
          </cell>
        </row>
        <row r="28">
          <cell r="C28">
            <v>2674268.6110715009</v>
          </cell>
          <cell r="D28">
            <v>408520.42172177095</v>
          </cell>
          <cell r="E28">
            <v>1144111.517287856</v>
          </cell>
          <cell r="F28">
            <v>895885.5103507021</v>
          </cell>
          <cell r="G28">
            <v>806748.71913951542</v>
          </cell>
          <cell r="H28">
            <v>1413238.7810794604</v>
          </cell>
          <cell r="I28">
            <v>3622123.7826966681</v>
          </cell>
          <cell r="J28">
            <v>894407.31128969311</v>
          </cell>
          <cell r="K28">
            <v>1237647.2029622595</v>
          </cell>
          <cell r="L28">
            <v>696012.4748953844</v>
          </cell>
          <cell r="M28">
            <v>13792964.33249481</v>
          </cell>
        </row>
        <row r="29">
          <cell r="C29">
            <v>3833525.2143091192</v>
          </cell>
          <cell r="D29">
            <v>479719.1881189454</v>
          </cell>
          <cell r="E29">
            <v>1141883.7167702075</v>
          </cell>
          <cell r="F29">
            <v>1250788.3718009021</v>
          </cell>
          <cell r="G29">
            <v>476283.3808475511</v>
          </cell>
          <cell r="H29">
            <v>1241072.3134842822</v>
          </cell>
          <cell r="I29">
            <v>2689025.6619330784</v>
          </cell>
          <cell r="J29">
            <v>1204971.0768102431</v>
          </cell>
          <cell r="K29">
            <v>1175895.3391969213</v>
          </cell>
          <cell r="L29">
            <v>715691.51920452737</v>
          </cell>
          <cell r="M29">
            <v>14208855.782475777</v>
          </cell>
        </row>
        <row r="30">
          <cell r="C30">
            <v>2307508.6470801178</v>
          </cell>
          <cell r="D30">
            <v>310366.04380828066</v>
          </cell>
          <cell r="E30">
            <v>1337969.1777033454</v>
          </cell>
          <cell r="F30">
            <v>1267855.5703784288</v>
          </cell>
          <cell r="G30">
            <v>560724.23193877575</v>
          </cell>
          <cell r="H30">
            <v>1982854.2267485762</v>
          </cell>
          <cell r="I30">
            <v>3033308.5694001322</v>
          </cell>
          <cell r="J30">
            <v>1257074.6251721738</v>
          </cell>
          <cell r="K30">
            <v>995428.53203816537</v>
          </cell>
          <cell r="L30">
            <v>783646.06606154249</v>
          </cell>
          <cell r="M30">
            <v>13836735.690329539</v>
          </cell>
        </row>
        <row r="31">
          <cell r="C31">
            <v>1453184.4944427107</v>
          </cell>
          <cell r="D31">
            <v>476282.89148379338</v>
          </cell>
          <cell r="E31">
            <v>1469131.9290779713</v>
          </cell>
          <cell r="F31">
            <v>1042041.8606571831</v>
          </cell>
          <cell r="G31">
            <v>676306.68125411216</v>
          </cell>
          <cell r="H31">
            <v>1343234.1021406483</v>
          </cell>
          <cell r="I31">
            <v>2198016.3931275918</v>
          </cell>
          <cell r="J31">
            <v>875676.14890155336</v>
          </cell>
          <cell r="K31">
            <v>830157.54483204114</v>
          </cell>
          <cell r="L31">
            <v>649577.93301120144</v>
          </cell>
          <cell r="M31">
            <v>11013609.978928808</v>
          </cell>
        </row>
        <row r="32">
          <cell r="C32">
            <v>2245524.288954658</v>
          </cell>
          <cell r="D32">
            <v>351297.85552811786</v>
          </cell>
          <cell r="E32">
            <v>1398354.809706233</v>
          </cell>
          <cell r="F32">
            <v>1100021.7383761271</v>
          </cell>
          <cell r="G32">
            <v>493094.3663123413</v>
          </cell>
          <cell r="H32">
            <v>1077012.5842415821</v>
          </cell>
          <cell r="I32">
            <v>2925451.7236381751</v>
          </cell>
          <cell r="J32">
            <v>1193503.4021460786</v>
          </cell>
          <cell r="K32">
            <v>830760.1148747236</v>
          </cell>
          <cell r="L32">
            <v>754934.50702217664</v>
          </cell>
          <cell r="M32">
            <v>12369955.390800213</v>
          </cell>
        </row>
        <row r="33">
          <cell r="C33">
            <v>2175837.3337013223</v>
          </cell>
          <cell r="D33">
            <v>431905.70823662303</v>
          </cell>
          <cell r="E33">
            <v>613073.03805357555</v>
          </cell>
          <cell r="F33">
            <v>1121542.2521512145</v>
          </cell>
          <cell r="G33">
            <v>380087.09941879555</v>
          </cell>
          <cell r="H33">
            <v>746806.13057544152</v>
          </cell>
          <cell r="I33">
            <v>3392905.5807538358</v>
          </cell>
          <cell r="J33">
            <v>1290907.2410554434</v>
          </cell>
          <cell r="K33">
            <v>866608.49783265532</v>
          </cell>
          <cell r="L33">
            <v>636980.35080275522</v>
          </cell>
          <cell r="M33">
            <v>11656653.232581662</v>
          </cell>
        </row>
        <row r="34">
          <cell r="C34">
            <v>2402688.442639648</v>
          </cell>
          <cell r="D34">
            <v>363160.26614417823</v>
          </cell>
          <cell r="E34">
            <v>1240990.6813475832</v>
          </cell>
          <cell r="F34">
            <v>983956.16236344632</v>
          </cell>
          <cell r="G34">
            <v>622935.11383093055</v>
          </cell>
          <cell r="H34">
            <v>1753452.6654365161</v>
          </cell>
          <cell r="I34">
            <v>2804437.6696496555</v>
          </cell>
          <cell r="J34">
            <v>1027509.7423758782</v>
          </cell>
          <cell r="K34">
            <v>848653.30948889465</v>
          </cell>
          <cell r="L34">
            <v>707085.1424720661</v>
          </cell>
          <cell r="M34">
            <v>12754869.195748797</v>
          </cell>
        </row>
        <row r="35">
          <cell r="C35">
            <v>2525540.9639073987</v>
          </cell>
          <cell r="D35">
            <v>481619.50933421496</v>
          </cell>
          <cell r="E35">
            <v>993332.93655953626</v>
          </cell>
          <cell r="F35">
            <v>802923.69396041078</v>
          </cell>
          <cell r="G35">
            <v>660078.48747192067</v>
          </cell>
          <cell r="H35">
            <v>1212283.8545689508</v>
          </cell>
          <cell r="I35">
            <v>3159021.00437538</v>
          </cell>
          <cell r="J35">
            <v>960176.31689437584</v>
          </cell>
          <cell r="K35">
            <v>863699.41034312383</v>
          </cell>
          <cell r="L35">
            <v>610006.7591982322</v>
          </cell>
          <cell r="M35">
            <v>12268682.936613543</v>
          </cell>
        </row>
        <row r="36">
          <cell r="C36">
            <v>3301339.1130557326</v>
          </cell>
          <cell r="D36">
            <v>413493.38045240671</v>
          </cell>
          <cell r="E36">
            <v>1187430.9578474024</v>
          </cell>
          <cell r="F36">
            <v>938853.94233553484</v>
          </cell>
          <cell r="G36">
            <v>772005.96168316226</v>
          </cell>
          <cell r="H36">
            <v>1497226.244538899</v>
          </cell>
          <cell r="I36">
            <v>3981056.0585725233</v>
          </cell>
          <cell r="J36">
            <v>1143642.754527508</v>
          </cell>
          <cell r="K36">
            <v>854693.15475697769</v>
          </cell>
          <cell r="L36">
            <v>679866.43860929413</v>
          </cell>
          <cell r="M36">
            <v>14769608.00637944</v>
          </cell>
        </row>
        <row r="37">
          <cell r="C37">
            <v>2318894.1185489246</v>
          </cell>
          <cell r="D37">
            <v>439976.0703893099</v>
          </cell>
          <cell r="E37">
            <v>1695049.8661594095</v>
          </cell>
          <cell r="F37">
            <v>888652.41234573605</v>
          </cell>
          <cell r="G37">
            <v>728893.60923965357</v>
          </cell>
          <cell r="H37">
            <v>1465436.5489170409</v>
          </cell>
          <cell r="I37">
            <v>3801795.2054900485</v>
          </cell>
          <cell r="J37">
            <v>1177901.0690922753</v>
          </cell>
          <cell r="K37">
            <v>1121833.6878081714</v>
          </cell>
          <cell r="L37">
            <v>722566.93459765788</v>
          </cell>
          <cell r="M37">
            <v>14360999.522588229</v>
          </cell>
        </row>
        <row r="38">
          <cell r="C38">
            <v>2933052.6399617759</v>
          </cell>
          <cell r="D38">
            <v>201639.03600825276</v>
          </cell>
          <cell r="E38">
            <v>1139088.8476575955</v>
          </cell>
          <cell r="F38">
            <v>754721.14228407328</v>
          </cell>
          <cell r="G38">
            <v>410647.6693506139</v>
          </cell>
          <cell r="H38">
            <v>1373822.2644533466</v>
          </cell>
          <cell r="I38">
            <v>3618922.5188789708</v>
          </cell>
          <cell r="J38">
            <v>1045216.3453324001</v>
          </cell>
          <cell r="K38">
            <v>1176192.5577055074</v>
          </cell>
          <cell r="L38">
            <v>709492.6564440548</v>
          </cell>
          <cell r="M38">
            <v>13362795.678076589</v>
          </cell>
        </row>
        <row r="39">
          <cell r="C39">
            <v>2735559.72522267</v>
          </cell>
          <cell r="D39">
            <v>302160.69562983973</v>
          </cell>
          <cell r="E39">
            <v>1401036.2972073692</v>
          </cell>
          <cell r="F39">
            <v>901128.55474308797</v>
          </cell>
          <cell r="G39">
            <v>545590.62456554058</v>
          </cell>
          <cell r="H39">
            <v>1590216.5717938109</v>
          </cell>
          <cell r="I39">
            <v>2841729.1628537588</v>
          </cell>
          <cell r="J39">
            <v>1422088.796411406</v>
          </cell>
          <cell r="K39">
            <v>705313.56113481137</v>
          </cell>
          <cell r="L39">
            <v>666937.37731347175</v>
          </cell>
          <cell r="M39">
            <v>13111761.366875768</v>
          </cell>
        </row>
        <row r="40">
          <cell r="C40">
            <v>2907785.2483717366</v>
          </cell>
          <cell r="D40">
            <v>476241.95336224325</v>
          </cell>
          <cell r="E40">
            <v>1333492.1885859796</v>
          </cell>
          <cell r="F40">
            <v>940397.28939607146</v>
          </cell>
          <cell r="G40">
            <v>541925.12143426784</v>
          </cell>
          <cell r="H40">
            <v>1354603.1007842612</v>
          </cell>
          <cell r="I40">
            <v>4132364.8665504279</v>
          </cell>
          <cell r="J40">
            <v>839532.43587198306</v>
          </cell>
          <cell r="K40">
            <v>998740.56515547505</v>
          </cell>
          <cell r="L40">
            <v>734042.16797328147</v>
          </cell>
          <cell r="M40">
            <v>14259124.937485727</v>
          </cell>
        </row>
        <row r="41">
          <cell r="C41">
            <v>1944803.9558855719</v>
          </cell>
          <cell r="D41">
            <v>365137.49821032066</v>
          </cell>
          <cell r="E41">
            <v>1477908.4365742805</v>
          </cell>
          <cell r="F41">
            <v>1224616.4187351451</v>
          </cell>
          <cell r="G41">
            <v>602566.81923434976</v>
          </cell>
          <cell r="H41">
            <v>1328913.6498794877</v>
          </cell>
          <cell r="I41">
            <v>2770470.8677697466</v>
          </cell>
          <cell r="J41">
            <v>1312723.7692672252</v>
          </cell>
          <cell r="K41">
            <v>1032723.6550092597</v>
          </cell>
          <cell r="L41">
            <v>836745.77835732058</v>
          </cell>
          <cell r="M41">
            <v>12896610.848922709</v>
          </cell>
        </row>
        <row r="42">
          <cell r="C42">
            <v>2465029.9185582171</v>
          </cell>
          <cell r="D42">
            <v>325573.12935695203</v>
          </cell>
          <cell r="E42">
            <v>1707951.1868744353</v>
          </cell>
          <cell r="F42">
            <v>742391.6689375334</v>
          </cell>
          <cell r="G42">
            <v>576391.24597804097</v>
          </cell>
          <cell r="H42">
            <v>1394869.5738546057</v>
          </cell>
          <cell r="I42">
            <v>3220145.050015999</v>
          </cell>
          <cell r="J42">
            <v>844396.35284927126</v>
          </cell>
          <cell r="K42">
            <v>875119.65444722376</v>
          </cell>
          <cell r="L42">
            <v>682042.80019011069</v>
          </cell>
          <cell r="M42">
            <v>12833910.581062388</v>
          </cell>
        </row>
        <row r="43">
          <cell r="C43">
            <v>2164487.7556846282</v>
          </cell>
          <cell r="D43">
            <v>384575.4686478129</v>
          </cell>
          <cell r="E43">
            <v>1098509.2277016293</v>
          </cell>
          <cell r="F43">
            <v>1026642.4508137085</v>
          </cell>
          <cell r="G43">
            <v>617264.68306729</v>
          </cell>
          <cell r="H43">
            <v>1082963.2341411726</v>
          </cell>
          <cell r="I43">
            <v>3567034.9844047907</v>
          </cell>
          <cell r="J43">
            <v>918849.5495496972</v>
          </cell>
          <cell r="K43">
            <v>516163.11431411409</v>
          </cell>
          <cell r="L43">
            <v>668709.56023066398</v>
          </cell>
          <cell r="M43">
            <v>12045200.028555509</v>
          </cell>
        </row>
        <row r="44">
          <cell r="C44">
            <v>2377364.0166373658</v>
          </cell>
          <cell r="D44">
            <v>478397.5950515272</v>
          </cell>
          <cell r="E44">
            <v>1186465.6160147167</v>
          </cell>
          <cell r="F44">
            <v>1106119.913436994</v>
          </cell>
          <cell r="G44">
            <v>485502.998709657</v>
          </cell>
          <cell r="H44">
            <v>1861863.0332601159</v>
          </cell>
          <cell r="I44">
            <v>2789816.6131030801</v>
          </cell>
          <cell r="J44">
            <v>581533.84148618556</v>
          </cell>
          <cell r="K44">
            <v>940520.54328158032</v>
          </cell>
          <cell r="L44">
            <v>699375.93312049645</v>
          </cell>
          <cell r="M44">
            <v>12506960.104101721</v>
          </cell>
        </row>
        <row r="45">
          <cell r="C45">
            <v>2484145.2852527844</v>
          </cell>
          <cell r="D45">
            <v>237822.9048760834</v>
          </cell>
          <cell r="E45">
            <v>1477306.8523346195</v>
          </cell>
          <cell r="F45">
            <v>826895.40464072092</v>
          </cell>
          <cell r="G45">
            <v>518354.35095429403</v>
          </cell>
          <cell r="H45">
            <v>1404682.1010991898</v>
          </cell>
          <cell r="I45">
            <v>4152974.5264602266</v>
          </cell>
          <cell r="J45">
            <v>1012249.757945308</v>
          </cell>
          <cell r="K45">
            <v>739520.96312263608</v>
          </cell>
          <cell r="L45">
            <v>758766.0319609961</v>
          </cell>
          <cell r="M45">
            <v>13612718.178646859</v>
          </cell>
        </row>
        <row r="46">
          <cell r="C46">
            <v>2430156.4222198618</v>
          </cell>
          <cell r="D46">
            <v>503601.63492146065</v>
          </cell>
          <cell r="E46">
            <v>1505196.1172786253</v>
          </cell>
          <cell r="F46">
            <v>1218827.1852927073</v>
          </cell>
          <cell r="G46">
            <v>592473.11359674344</v>
          </cell>
          <cell r="H46">
            <v>1664161.8023349091</v>
          </cell>
          <cell r="I46">
            <v>2538331.847508708</v>
          </cell>
          <cell r="J46">
            <v>987100.80826141825</v>
          </cell>
          <cell r="K46">
            <v>953868.69113093673</v>
          </cell>
          <cell r="L46">
            <v>745174.0078279695</v>
          </cell>
          <cell r="M46">
            <v>13138891.63037334</v>
          </cell>
        </row>
        <row r="47">
          <cell r="C47">
            <v>2382320.7022603354</v>
          </cell>
          <cell r="D47">
            <v>324430.23380832752</v>
          </cell>
          <cell r="E47">
            <v>1245377.7267212537</v>
          </cell>
          <cell r="F47">
            <v>755607.60276101576</v>
          </cell>
          <cell r="G47">
            <v>597552.42253557499</v>
          </cell>
          <cell r="H47">
            <v>821501.6771027639</v>
          </cell>
          <cell r="I47">
            <v>2586648.070568427</v>
          </cell>
          <cell r="J47">
            <v>1094593.0104017176</v>
          </cell>
          <cell r="K47">
            <v>585523.6278336664</v>
          </cell>
          <cell r="L47">
            <v>643304.81283378357</v>
          </cell>
          <cell r="M47">
            <v>11036859.886826867</v>
          </cell>
        </row>
        <row r="48">
          <cell r="C48">
            <v>2004419.681089099</v>
          </cell>
          <cell r="D48">
            <v>296090.69635202177</v>
          </cell>
          <cell r="E48">
            <v>1351158.5407737363</v>
          </cell>
          <cell r="F48">
            <v>1130792.3106549445</v>
          </cell>
          <cell r="G48">
            <v>570796.32060942461</v>
          </cell>
          <cell r="H48">
            <v>1523994.8367228066</v>
          </cell>
          <cell r="I48">
            <v>3769175.5390892467</v>
          </cell>
          <cell r="J48">
            <v>675656.64885275578</v>
          </cell>
          <cell r="K48">
            <v>942112.78702945402</v>
          </cell>
          <cell r="L48">
            <v>722972.07818658883</v>
          </cell>
          <cell r="M48">
            <v>12987169.439360077</v>
          </cell>
        </row>
        <row r="49">
          <cell r="C49">
            <v>3229922.0562827913</v>
          </cell>
          <cell r="D49">
            <v>362822.13920609176</v>
          </cell>
          <cell r="E49">
            <v>1511776.7607571045</v>
          </cell>
          <cell r="F49">
            <v>1483312.9498395231</v>
          </cell>
          <cell r="G49">
            <v>535265.01149871305</v>
          </cell>
          <cell r="H49">
            <v>1246888.0684319842</v>
          </cell>
          <cell r="I49">
            <v>2868880.8216704647</v>
          </cell>
          <cell r="J49">
            <v>1318166.8954840885</v>
          </cell>
          <cell r="K49">
            <v>851847.31145555456</v>
          </cell>
          <cell r="L49">
            <v>580063.41105943767</v>
          </cell>
          <cell r="M49">
            <v>13988945.425685754</v>
          </cell>
        </row>
        <row r="50">
          <cell r="C50">
            <v>1629135.0909270539</v>
          </cell>
          <cell r="D50">
            <v>259620.31949513991</v>
          </cell>
          <cell r="E50">
            <v>764705.43243574933</v>
          </cell>
          <cell r="F50">
            <v>1110006.8631010852</v>
          </cell>
          <cell r="G50">
            <v>764135.74664462381</v>
          </cell>
          <cell r="H50">
            <v>1286379.0463351312</v>
          </cell>
          <cell r="I50">
            <v>2978573.8968364131</v>
          </cell>
          <cell r="J50">
            <v>933013.10976822535</v>
          </cell>
          <cell r="K50">
            <v>968093.64611937082</v>
          </cell>
          <cell r="L50">
            <v>671489.45926482242</v>
          </cell>
          <cell r="M50">
            <v>11365152.610927613</v>
          </cell>
        </row>
        <row r="51">
          <cell r="C51">
            <v>1705881.5806320487</v>
          </cell>
          <cell r="D51">
            <v>390630.64327955246</v>
          </cell>
          <cell r="E51">
            <v>1266494.7370628091</v>
          </cell>
          <cell r="F51">
            <v>958819.15081591439</v>
          </cell>
          <cell r="G51">
            <v>512740.57592230546</v>
          </cell>
          <cell r="H51">
            <v>1099918.7127297584</v>
          </cell>
          <cell r="I51">
            <v>2301462.6173364469</v>
          </cell>
          <cell r="J51">
            <v>820788.53837740165</v>
          </cell>
          <cell r="K51">
            <v>878907.25495994953</v>
          </cell>
          <cell r="L51">
            <v>665752.90755763161</v>
          </cell>
          <cell r="M51">
            <v>10601396.71867382</v>
          </cell>
        </row>
        <row r="52">
          <cell r="C52">
            <v>2206881.0836337619</v>
          </cell>
          <cell r="D52">
            <v>365789.11972399394</v>
          </cell>
          <cell r="E52">
            <v>1556372.1206765447</v>
          </cell>
          <cell r="F52">
            <v>942557.62463307683</v>
          </cell>
          <cell r="G52">
            <v>676872.55466036731</v>
          </cell>
          <cell r="H52">
            <v>1110287.4278287839</v>
          </cell>
          <cell r="I52">
            <v>2081791.6228259164</v>
          </cell>
          <cell r="J52">
            <v>1305730.0183327235</v>
          </cell>
          <cell r="K52">
            <v>769672.97411347821</v>
          </cell>
          <cell r="L52">
            <v>626584.99409285688</v>
          </cell>
          <cell r="M52">
            <v>11642539.540521502</v>
          </cell>
        </row>
        <row r="53">
          <cell r="C53">
            <v>1978336.3867419504</v>
          </cell>
          <cell r="D53">
            <v>349855.44711541646</v>
          </cell>
          <cell r="E53">
            <v>1303835.9952560829</v>
          </cell>
          <cell r="F53">
            <v>958181.73794068943</v>
          </cell>
          <cell r="G53">
            <v>722181.86211677955</v>
          </cell>
          <cell r="H53">
            <v>1340649.9178053115</v>
          </cell>
          <cell r="I53">
            <v>3504366.7188896048</v>
          </cell>
          <cell r="J53">
            <v>1432190.7782033498</v>
          </cell>
          <cell r="K53">
            <v>579086.44627253362</v>
          </cell>
          <cell r="L53">
            <v>730420.87331635715</v>
          </cell>
          <cell r="M53">
            <v>12899106.163658075</v>
          </cell>
        </row>
        <row r="54">
          <cell r="C54">
            <v>3109490.6248440272</v>
          </cell>
          <cell r="D54">
            <v>293383.37930096925</v>
          </cell>
          <cell r="E54">
            <v>1140721.4718945939</v>
          </cell>
          <cell r="F54">
            <v>646006.39330714534</v>
          </cell>
          <cell r="G54">
            <v>490155.15003738337</v>
          </cell>
          <cell r="H54">
            <v>1113658.0493507558</v>
          </cell>
          <cell r="I54">
            <v>2792085.3614540724</v>
          </cell>
          <cell r="J54">
            <v>1137516.7040113476</v>
          </cell>
          <cell r="K54">
            <v>623993.86338664009</v>
          </cell>
          <cell r="L54">
            <v>765538.53897205275</v>
          </cell>
          <cell r="M54">
            <v>12112549.536558986</v>
          </cell>
        </row>
        <row r="55">
          <cell r="C55">
            <v>2018286.0032026723</v>
          </cell>
          <cell r="D55">
            <v>465683.08393159223</v>
          </cell>
          <cell r="E55">
            <v>1459120.6108299913</v>
          </cell>
          <cell r="F55">
            <v>1232115.9841239178</v>
          </cell>
          <cell r="G55">
            <v>582328.72229844518</v>
          </cell>
          <cell r="H55">
            <v>1325232.1654029407</v>
          </cell>
          <cell r="I55">
            <v>3450773.9300497463</v>
          </cell>
          <cell r="J55">
            <v>908183.93526071054</v>
          </cell>
          <cell r="K55">
            <v>971970.87165675813</v>
          </cell>
          <cell r="L55">
            <v>705286.89380213793</v>
          </cell>
          <cell r="M55">
            <v>13118982.200558914</v>
          </cell>
        </row>
        <row r="56">
          <cell r="C56">
            <v>2624349.2719504898</v>
          </cell>
          <cell r="D56">
            <v>417461.84156239458</v>
          </cell>
          <cell r="E56">
            <v>1247132.7724991606</v>
          </cell>
          <cell r="F56">
            <v>727281.43965351593</v>
          </cell>
          <cell r="G56">
            <v>608021.89242029493</v>
          </cell>
          <cell r="H56">
            <v>1322208.4868339088</v>
          </cell>
          <cell r="I56">
            <v>4293546.0262539294</v>
          </cell>
          <cell r="J56">
            <v>1215513.4669718987</v>
          </cell>
          <cell r="K56">
            <v>796720.05423442461</v>
          </cell>
          <cell r="L56">
            <v>684527.2056767944</v>
          </cell>
          <cell r="M56">
            <v>13936762.458056811</v>
          </cell>
        </row>
        <row r="57">
          <cell r="C57">
            <v>2429811.7865796224</v>
          </cell>
          <cell r="D57">
            <v>335966.64627247537</v>
          </cell>
          <cell r="E57">
            <v>713924.63804075925</v>
          </cell>
          <cell r="F57">
            <v>1172019.1261008845</v>
          </cell>
          <cell r="G57">
            <v>671491.94868747238</v>
          </cell>
          <cell r="H57">
            <v>1063068.1631089619</v>
          </cell>
          <cell r="I57">
            <v>1928677.2189615429</v>
          </cell>
          <cell r="J57">
            <v>1012364.5330148966</v>
          </cell>
          <cell r="K57">
            <v>969356.92485992261</v>
          </cell>
          <cell r="L57">
            <v>755099.23431687139</v>
          </cell>
          <cell r="M57">
            <v>11051780.219943408</v>
          </cell>
        </row>
        <row r="58">
          <cell r="C58">
            <v>2712509.8794300826</v>
          </cell>
          <cell r="D58">
            <v>368954.28854900785</v>
          </cell>
          <cell r="E58">
            <v>1336696.5267685403</v>
          </cell>
          <cell r="F58">
            <v>901558.60482122621</v>
          </cell>
          <cell r="G58">
            <v>624195.80500006047</v>
          </cell>
          <cell r="H58">
            <v>1570736.3284358282</v>
          </cell>
          <cell r="I58">
            <v>3970880.1775915623</v>
          </cell>
          <cell r="J58">
            <v>995528.41915377358</v>
          </cell>
          <cell r="K58">
            <v>1094494.1372034298</v>
          </cell>
          <cell r="L58">
            <v>752702.13958843146</v>
          </cell>
          <cell r="M58">
            <v>14328256.306541942</v>
          </cell>
        </row>
        <row r="59">
          <cell r="C59">
            <v>2384913.5341191432</v>
          </cell>
          <cell r="D59">
            <v>220688.75994550413</v>
          </cell>
          <cell r="E59">
            <v>1043663.5845845772</v>
          </cell>
          <cell r="F59">
            <v>845188.00299917487</v>
          </cell>
          <cell r="G59">
            <v>600830.6133927363</v>
          </cell>
          <cell r="H59">
            <v>1286354.8005880159</v>
          </cell>
          <cell r="I59">
            <v>3677487.6767330328</v>
          </cell>
          <cell r="J59">
            <v>911311.39209291292</v>
          </cell>
          <cell r="K59">
            <v>959914.98849422298</v>
          </cell>
          <cell r="L59">
            <v>635489.97149644606</v>
          </cell>
          <cell r="M59">
            <v>12565843.324445765</v>
          </cell>
        </row>
        <row r="60">
          <cell r="C60">
            <v>3079437.7981893769</v>
          </cell>
          <cell r="D60">
            <v>423647.52011319197</v>
          </cell>
          <cell r="E60">
            <v>1199855.0396214249</v>
          </cell>
          <cell r="F60">
            <v>687030.68289553339</v>
          </cell>
          <cell r="G60">
            <v>524984.91379361378</v>
          </cell>
          <cell r="H60">
            <v>1258166.416858932</v>
          </cell>
          <cell r="I60">
            <v>2888318.5211228225</v>
          </cell>
          <cell r="J60">
            <v>1396132.0369621215</v>
          </cell>
          <cell r="K60">
            <v>808534.78924732446</v>
          </cell>
          <cell r="L60">
            <v>827836.96480944939</v>
          </cell>
          <cell r="M60">
            <v>13093944.683613792</v>
          </cell>
        </row>
        <row r="61">
          <cell r="C61">
            <v>3074204.8899748507</v>
          </cell>
          <cell r="D61">
            <v>379293.96673072368</v>
          </cell>
          <cell r="E61">
            <v>730956.42863137939</v>
          </cell>
          <cell r="F61">
            <v>753499.07378222095</v>
          </cell>
          <cell r="G61">
            <v>436298.32385760284</v>
          </cell>
          <cell r="H61">
            <v>844704.83689197176</v>
          </cell>
          <cell r="I61">
            <v>2910278.6695406931</v>
          </cell>
          <cell r="J61">
            <v>897531.06296456465</v>
          </cell>
          <cell r="K61">
            <v>903615.00670196733</v>
          </cell>
          <cell r="L61">
            <v>652846.00789380004</v>
          </cell>
          <cell r="M61">
            <v>11583228.266969774</v>
          </cell>
        </row>
        <row r="62">
          <cell r="C62">
            <v>2367729.5860161409</v>
          </cell>
          <cell r="D62">
            <v>384603.15395737172</v>
          </cell>
          <cell r="E62">
            <v>1472613.2776689699</v>
          </cell>
          <cell r="F62">
            <v>786248.36520183878</v>
          </cell>
          <cell r="G62">
            <v>583966.42581709626</v>
          </cell>
          <cell r="H62">
            <v>1441260.1744019378</v>
          </cell>
          <cell r="I62">
            <v>3085729.9812391512</v>
          </cell>
          <cell r="J62">
            <v>1197440.8607921163</v>
          </cell>
          <cell r="K62">
            <v>899399.98781312443</v>
          </cell>
          <cell r="L62">
            <v>792011.18583257007</v>
          </cell>
          <cell r="M62">
            <v>13011002.998740315</v>
          </cell>
        </row>
        <row r="63">
          <cell r="C63">
            <v>3021607.2075707489</v>
          </cell>
          <cell r="D63">
            <v>377690.36365170759</v>
          </cell>
          <cell r="E63">
            <v>1134079.9092234843</v>
          </cell>
          <cell r="F63">
            <v>1215636.1743687675</v>
          </cell>
          <cell r="G63">
            <v>557200.21956842765</v>
          </cell>
          <cell r="H63">
            <v>1606082.3823930137</v>
          </cell>
          <cell r="I63">
            <v>2979275.0839151833</v>
          </cell>
          <cell r="J63">
            <v>1199420.9214603365</v>
          </cell>
          <cell r="K63">
            <v>1205668.4484382519</v>
          </cell>
          <cell r="L63">
            <v>682763.3210679749</v>
          </cell>
          <cell r="M63">
            <v>13979424.031657897</v>
          </cell>
        </row>
        <row r="64">
          <cell r="C64">
            <v>2686218.0200783899</v>
          </cell>
          <cell r="D64">
            <v>263699.88503939065</v>
          </cell>
          <cell r="E64">
            <v>1122414.4105357234</v>
          </cell>
          <cell r="F64">
            <v>709035.92514169961</v>
          </cell>
          <cell r="G64">
            <v>556348.76660637988</v>
          </cell>
          <cell r="H64">
            <v>1280528.3290560371</v>
          </cell>
          <cell r="I64">
            <v>3230939.4169843695</v>
          </cell>
          <cell r="J64">
            <v>1451401.3034639033</v>
          </cell>
          <cell r="K64">
            <v>1110463.7441860966</v>
          </cell>
          <cell r="L64">
            <v>802339.92972909298</v>
          </cell>
          <cell r="M64">
            <v>13213389.730821084</v>
          </cell>
        </row>
        <row r="65">
          <cell r="C65">
            <v>2822927.7485430716</v>
          </cell>
          <cell r="D65">
            <v>315940.68836018303</v>
          </cell>
          <cell r="E65">
            <v>1253531.2411644866</v>
          </cell>
          <cell r="F65">
            <v>873919.23253161204</v>
          </cell>
          <cell r="G65">
            <v>688907.33694896451</v>
          </cell>
          <cell r="H65">
            <v>976976.15974262031</v>
          </cell>
          <cell r="I65">
            <v>3911738.2395543987</v>
          </cell>
          <cell r="J65">
            <v>626294.96957207634</v>
          </cell>
          <cell r="K65">
            <v>933701.6188569247</v>
          </cell>
          <cell r="L65">
            <v>686020.97810534993</v>
          </cell>
          <cell r="M65">
            <v>13089958.213379689</v>
          </cell>
        </row>
        <row r="66">
          <cell r="C66">
            <v>1907915.1937273701</v>
          </cell>
          <cell r="D66">
            <v>378580.85515296063</v>
          </cell>
          <cell r="E66">
            <v>1305954.1980744333</v>
          </cell>
          <cell r="F66">
            <v>722365.34139252244</v>
          </cell>
          <cell r="G66">
            <v>454976.08428884833</v>
          </cell>
          <cell r="H66">
            <v>1150331.5927370591</v>
          </cell>
          <cell r="I66">
            <v>3897475.0720115528</v>
          </cell>
          <cell r="J66">
            <v>1314292.1274575621</v>
          </cell>
          <cell r="K66">
            <v>876167.42389422201</v>
          </cell>
          <cell r="L66">
            <v>681935.06857315241</v>
          </cell>
          <cell r="M66">
            <v>12689992.957309686</v>
          </cell>
        </row>
        <row r="67">
          <cell r="C67">
            <v>2649303.3409193559</v>
          </cell>
          <cell r="D67">
            <v>432293.85968613904</v>
          </cell>
          <cell r="E67">
            <v>1879430.7522226847</v>
          </cell>
          <cell r="F67">
            <v>1014838.780058363</v>
          </cell>
          <cell r="G67">
            <v>649434.26405334985</v>
          </cell>
          <cell r="H67">
            <v>1329962.4129442172</v>
          </cell>
          <cell r="I67">
            <v>2966989.2836923487</v>
          </cell>
          <cell r="J67">
            <v>1321630.1314267491</v>
          </cell>
          <cell r="K67">
            <v>749837.80291860143</v>
          </cell>
          <cell r="L67">
            <v>718339.80484486604</v>
          </cell>
          <cell r="M67">
            <v>13712060.432766676</v>
          </cell>
        </row>
        <row r="68">
          <cell r="C68">
            <v>2584655.8640613551</v>
          </cell>
          <cell r="D68">
            <v>325955.2515663958</v>
          </cell>
          <cell r="E68">
            <v>1101814.9587643058</v>
          </cell>
          <cell r="F68">
            <v>1324832.7301103207</v>
          </cell>
          <cell r="G68">
            <v>554923.00221818325</v>
          </cell>
          <cell r="H68">
            <v>1223043.6140474547</v>
          </cell>
          <cell r="I68">
            <v>2375395.1138264402</v>
          </cell>
          <cell r="J68">
            <v>897892.85700359591</v>
          </cell>
          <cell r="K68">
            <v>975776.45063061127</v>
          </cell>
          <cell r="L68">
            <v>624942.36612267094</v>
          </cell>
          <cell r="M68">
            <v>11989232.208351333</v>
          </cell>
        </row>
        <row r="69">
          <cell r="C69">
            <v>2529976.1364840353</v>
          </cell>
          <cell r="D69">
            <v>341234.21490086877</v>
          </cell>
          <cell r="E69">
            <v>1389403.9317982774</v>
          </cell>
          <cell r="F69">
            <v>927014.75014768948</v>
          </cell>
          <cell r="G69">
            <v>406770.65187162231</v>
          </cell>
          <cell r="H69">
            <v>1097430.2164614615</v>
          </cell>
          <cell r="I69">
            <v>3295497.4153514425</v>
          </cell>
          <cell r="J69">
            <v>1002905.2693383557</v>
          </cell>
          <cell r="K69">
            <v>643613.15751491184</v>
          </cell>
          <cell r="L69">
            <v>800479.47048356023</v>
          </cell>
          <cell r="M69">
            <v>12434325.214352226</v>
          </cell>
        </row>
        <row r="70">
          <cell r="C70">
            <v>1953958.8780370029</v>
          </cell>
          <cell r="D70">
            <v>516773.43343981716</v>
          </cell>
          <cell r="E70">
            <v>1347914.9479526163</v>
          </cell>
          <cell r="F70">
            <v>1032022.438368157</v>
          </cell>
          <cell r="G70">
            <v>567753.91458734183</v>
          </cell>
          <cell r="H70">
            <v>1478794.7421385709</v>
          </cell>
          <cell r="I70">
            <v>3461946.7402354227</v>
          </cell>
          <cell r="J70">
            <v>845280.97778298275</v>
          </cell>
          <cell r="K70">
            <v>695150.96634274907</v>
          </cell>
          <cell r="L70">
            <v>572848.82857362891</v>
          </cell>
          <cell r="M70">
            <v>12472445.867458289</v>
          </cell>
        </row>
        <row r="71">
          <cell r="C71">
            <v>2321980.9623289732</v>
          </cell>
          <cell r="D71">
            <v>409684.05335197027</v>
          </cell>
          <cell r="E71">
            <v>1227051.9826713572</v>
          </cell>
          <cell r="F71">
            <v>984018.3462421766</v>
          </cell>
          <cell r="G71">
            <v>539835.21504782746</v>
          </cell>
          <cell r="H71">
            <v>926905.80740708113</v>
          </cell>
          <cell r="I71">
            <v>2396172.6978430776</v>
          </cell>
          <cell r="J71">
            <v>941704.77482192218</v>
          </cell>
          <cell r="K71">
            <v>686092.22904126241</v>
          </cell>
          <cell r="L71">
            <v>611352.2493179203</v>
          </cell>
          <cell r="M71">
            <v>11044798.318073567</v>
          </cell>
        </row>
        <row r="72">
          <cell r="C72">
            <v>2917642.6317113941</v>
          </cell>
          <cell r="D72">
            <v>432484.86118882411</v>
          </cell>
          <cell r="E72">
            <v>1339026.4383123452</v>
          </cell>
          <cell r="F72">
            <v>578815.08815324819</v>
          </cell>
          <cell r="G72">
            <v>590494.54645718634</v>
          </cell>
          <cell r="H72">
            <v>1006968.2744043708</v>
          </cell>
          <cell r="I72">
            <v>2070995.7385509149</v>
          </cell>
          <cell r="J72">
            <v>1012484.760573483</v>
          </cell>
          <cell r="K72">
            <v>782911.78631631739</v>
          </cell>
          <cell r="L72">
            <v>750902.83038768638</v>
          </cell>
          <cell r="M72">
            <v>11482726.956055768</v>
          </cell>
        </row>
        <row r="73">
          <cell r="C73">
            <v>2972108.3883758294</v>
          </cell>
          <cell r="D73">
            <v>372878.65009895695</v>
          </cell>
          <cell r="E73">
            <v>1545774.0739593478</v>
          </cell>
          <cell r="F73">
            <v>867951.96873574168</v>
          </cell>
          <cell r="G73">
            <v>449577.52526321984</v>
          </cell>
          <cell r="H73">
            <v>1641536.0027893744</v>
          </cell>
          <cell r="I73">
            <v>4154439.9657705957</v>
          </cell>
          <cell r="J73">
            <v>796572.19203409832</v>
          </cell>
          <cell r="K73">
            <v>737278.5817292768</v>
          </cell>
          <cell r="L73">
            <v>713420.1182651805</v>
          </cell>
          <cell r="M73">
            <v>14251537.467021622</v>
          </cell>
        </row>
        <row r="74">
          <cell r="C74">
            <v>2319320.830612842</v>
          </cell>
          <cell r="D74">
            <v>450440.34799663676</v>
          </cell>
          <cell r="E74">
            <v>1156967.7399195589</v>
          </cell>
          <cell r="F74">
            <v>1074301.8977884748</v>
          </cell>
          <cell r="G74">
            <v>489470.41164475435</v>
          </cell>
          <cell r="H74">
            <v>1286380.7317933082</v>
          </cell>
          <cell r="I74">
            <v>3636472.5553471418</v>
          </cell>
          <cell r="J74">
            <v>1085473.8401113353</v>
          </cell>
          <cell r="K74">
            <v>972206.03387151274</v>
          </cell>
          <cell r="L74">
            <v>733778.77800332487</v>
          </cell>
          <cell r="M74">
            <v>13204813.167088889</v>
          </cell>
        </row>
        <row r="75">
          <cell r="C75">
            <v>3254182.0609840942</v>
          </cell>
          <cell r="D75">
            <v>461731.96155682846</v>
          </cell>
          <cell r="E75">
            <v>919347.80597521272</v>
          </cell>
          <cell r="F75">
            <v>849632.24529448536</v>
          </cell>
          <cell r="G75">
            <v>557051.60329293052</v>
          </cell>
          <cell r="H75">
            <v>1481729.5536339553</v>
          </cell>
          <cell r="I75">
            <v>2279059.5205394663</v>
          </cell>
          <cell r="J75">
            <v>1184764.2336634065</v>
          </cell>
          <cell r="K75">
            <v>843813.87394394854</v>
          </cell>
          <cell r="L75">
            <v>822086.16815310006</v>
          </cell>
          <cell r="M75">
            <v>12653399.027037429</v>
          </cell>
        </row>
        <row r="76">
          <cell r="C76">
            <v>3322340.3518550312</v>
          </cell>
          <cell r="D76">
            <v>553159.33563049696</v>
          </cell>
          <cell r="E76">
            <v>1596109.7917451728</v>
          </cell>
          <cell r="F76">
            <v>1338790.0860566846</v>
          </cell>
          <cell r="G76">
            <v>783901.7217916036</v>
          </cell>
          <cell r="H76">
            <v>1071590.8951864708</v>
          </cell>
          <cell r="I76">
            <v>3583703.0384876672</v>
          </cell>
          <cell r="J76">
            <v>1302676.7507840064</v>
          </cell>
          <cell r="K76">
            <v>666884.09352081758</v>
          </cell>
          <cell r="L76">
            <v>732436.9591857529</v>
          </cell>
          <cell r="M76">
            <v>14951593.024243705</v>
          </cell>
        </row>
        <row r="77">
          <cell r="C77">
            <v>3143085.8394476874</v>
          </cell>
          <cell r="D77">
            <v>697139.68614274834</v>
          </cell>
          <cell r="E77">
            <v>1277643.2303283559</v>
          </cell>
          <cell r="F77">
            <v>1324607.1295225383</v>
          </cell>
          <cell r="G77">
            <v>677973.45890644495</v>
          </cell>
          <cell r="H77">
            <v>1380497.5860890301</v>
          </cell>
          <cell r="I77">
            <v>3263395.0334157059</v>
          </cell>
          <cell r="J77">
            <v>1076232.348021565</v>
          </cell>
          <cell r="K77">
            <v>847967.99896156928</v>
          </cell>
          <cell r="L77">
            <v>606407.99558603298</v>
          </cell>
          <cell r="M77">
            <v>14294950.306421679</v>
          </cell>
        </row>
        <row r="78">
          <cell r="C78">
            <v>2631168.0619210759</v>
          </cell>
          <cell r="D78">
            <v>408393.88195118395</v>
          </cell>
          <cell r="E78">
            <v>1260633.8666116653</v>
          </cell>
          <cell r="F78">
            <v>788681.19193378417</v>
          </cell>
          <cell r="G78">
            <v>477320.17963265756</v>
          </cell>
          <cell r="H78">
            <v>624200.61314250249</v>
          </cell>
          <cell r="I78">
            <v>3556328.1353809321</v>
          </cell>
          <cell r="J78">
            <v>1174538.8139199405</v>
          </cell>
          <cell r="K78">
            <v>945263.3956247021</v>
          </cell>
          <cell r="L78">
            <v>740883.08738560078</v>
          </cell>
          <cell r="M78">
            <v>12607411.227504047</v>
          </cell>
        </row>
        <row r="79">
          <cell r="C79">
            <v>2123348.2670331607</v>
          </cell>
          <cell r="D79">
            <v>394291.86651773413</v>
          </cell>
          <cell r="E79">
            <v>1317581.234088073</v>
          </cell>
          <cell r="F79">
            <v>1374344.9138712285</v>
          </cell>
          <cell r="G79">
            <v>484226.44683230895</v>
          </cell>
          <cell r="H79">
            <v>1283094.6737864777</v>
          </cell>
          <cell r="I79">
            <v>2639645.9445672515</v>
          </cell>
          <cell r="J79">
            <v>1226897.8130797183</v>
          </cell>
          <cell r="K79">
            <v>1091756.1833131663</v>
          </cell>
          <cell r="L79">
            <v>748314.22618571401</v>
          </cell>
          <cell r="M79">
            <v>12683501.569274835</v>
          </cell>
        </row>
        <row r="80">
          <cell r="C80">
            <v>2710690.8894774206</v>
          </cell>
          <cell r="D80">
            <v>357796.21271036862</v>
          </cell>
          <cell r="E80">
            <v>1320829.7242861874</v>
          </cell>
          <cell r="F80">
            <v>827957.71775233257</v>
          </cell>
          <cell r="G80">
            <v>573572.12489337439</v>
          </cell>
          <cell r="H80">
            <v>1596606.6261047469</v>
          </cell>
          <cell r="I80">
            <v>2800085.5670785462</v>
          </cell>
          <cell r="J80">
            <v>975769.86554631183</v>
          </cell>
          <cell r="K80">
            <v>641929.20399186423</v>
          </cell>
          <cell r="L80">
            <v>697566.74652843073</v>
          </cell>
          <cell r="M80">
            <v>12502804.678369584</v>
          </cell>
        </row>
        <row r="81">
          <cell r="C81">
            <v>2158155.6354622017</v>
          </cell>
          <cell r="D81">
            <v>380447.73148031475</v>
          </cell>
          <cell r="E81">
            <v>889285.10470907949</v>
          </cell>
          <cell r="F81">
            <v>809800.36571759637</v>
          </cell>
          <cell r="G81">
            <v>570552.36539013684</v>
          </cell>
          <cell r="H81">
            <v>1298766.9183511857</v>
          </cell>
          <cell r="I81">
            <v>3335856.7399409264</v>
          </cell>
          <cell r="J81">
            <v>1006057.1786553663</v>
          </cell>
          <cell r="K81">
            <v>838020.32744797133</v>
          </cell>
          <cell r="L81">
            <v>701533.66211298003</v>
          </cell>
          <cell r="M81">
            <v>11988476.029267756</v>
          </cell>
        </row>
        <row r="82">
          <cell r="C82">
            <v>3381098.9340162524</v>
          </cell>
          <cell r="D82">
            <v>438197.93401887931</v>
          </cell>
          <cell r="E82">
            <v>1429631.5492366098</v>
          </cell>
          <cell r="F82">
            <v>1409282.6245674687</v>
          </cell>
          <cell r="G82">
            <v>665088.34719894524</v>
          </cell>
          <cell r="H82">
            <v>1256904.7500723391</v>
          </cell>
          <cell r="I82">
            <v>3032189.9523916496</v>
          </cell>
          <cell r="J82">
            <v>1246706.9913966495</v>
          </cell>
          <cell r="K82">
            <v>1028796.1835244871</v>
          </cell>
          <cell r="L82">
            <v>576237.15063919651</v>
          </cell>
          <cell r="M82">
            <v>14464134.417062478</v>
          </cell>
        </row>
        <row r="83">
          <cell r="C83">
            <v>2667025.3097972707</v>
          </cell>
          <cell r="D83">
            <v>423192.70158185251</v>
          </cell>
          <cell r="E83">
            <v>1511504.1265422965</v>
          </cell>
          <cell r="F83">
            <v>1037263.0521068135</v>
          </cell>
          <cell r="G83">
            <v>530947.74442797364</v>
          </cell>
          <cell r="H83">
            <v>1140698.9239398362</v>
          </cell>
          <cell r="I83">
            <v>2551677.2751975763</v>
          </cell>
          <cell r="J83">
            <v>1226189.7905800622</v>
          </cell>
          <cell r="K83">
            <v>822776.10770934448</v>
          </cell>
          <cell r="L83">
            <v>743111.00231801136</v>
          </cell>
          <cell r="M83">
            <v>12654386.034201037</v>
          </cell>
        </row>
        <row r="84">
          <cell r="C84">
            <v>2484365.3536625085</v>
          </cell>
          <cell r="D84">
            <v>335834.02809700341</v>
          </cell>
          <cell r="E84">
            <v>1356405.4810222457</v>
          </cell>
          <cell r="F84">
            <v>799098.78485064511</v>
          </cell>
          <cell r="G84">
            <v>746405.9572515419</v>
          </cell>
          <cell r="H84">
            <v>1416738.6279525801</v>
          </cell>
          <cell r="I84">
            <v>3220625.2373321159</v>
          </cell>
          <cell r="J84">
            <v>796811.63487088098</v>
          </cell>
          <cell r="K84">
            <v>943228.73835177836</v>
          </cell>
          <cell r="L84">
            <v>745586.42102898995</v>
          </cell>
          <cell r="M84">
            <v>12845100.264420291</v>
          </cell>
        </row>
        <row r="85">
          <cell r="C85">
            <v>3079752.2999863061</v>
          </cell>
          <cell r="D85">
            <v>473245.12499032001</v>
          </cell>
          <cell r="E85">
            <v>1252143.8175925047</v>
          </cell>
          <cell r="F85">
            <v>1265047.8330719231</v>
          </cell>
          <cell r="G85">
            <v>606446.61732770328</v>
          </cell>
          <cell r="H85">
            <v>1216802.0666718427</v>
          </cell>
          <cell r="I85">
            <v>2845716.3377566817</v>
          </cell>
          <cell r="J85">
            <v>1602597.9465276822</v>
          </cell>
          <cell r="K85">
            <v>841519.62125235202</v>
          </cell>
          <cell r="L85">
            <v>753611.11547341186</v>
          </cell>
          <cell r="M85">
            <v>13936882.780650727</v>
          </cell>
        </row>
        <row r="86">
          <cell r="C86">
            <v>2340025.0687766792</v>
          </cell>
          <cell r="D86">
            <v>316172.65919597307</v>
          </cell>
          <cell r="E86">
            <v>1125647.4783338883</v>
          </cell>
          <cell r="F86">
            <v>1031403.4125997032</v>
          </cell>
          <cell r="G86">
            <v>436734.1992315558</v>
          </cell>
          <cell r="H86">
            <v>1283697.7711438125</v>
          </cell>
          <cell r="I86">
            <v>3340488.2376649426</v>
          </cell>
          <cell r="J86">
            <v>1055831.9626023641</v>
          </cell>
          <cell r="K86">
            <v>685455.13169485226</v>
          </cell>
          <cell r="L86">
            <v>799808.68425612501</v>
          </cell>
          <cell r="M86">
            <v>12415264.605499895</v>
          </cell>
        </row>
        <row r="87">
          <cell r="C87">
            <v>3210760.196057687</v>
          </cell>
          <cell r="D87">
            <v>396113.23300536082</v>
          </cell>
          <cell r="E87">
            <v>1289004.8374062674</v>
          </cell>
          <cell r="F87">
            <v>1010400.7134315193</v>
          </cell>
          <cell r="G87">
            <v>687223.85699319118</v>
          </cell>
          <cell r="H87">
            <v>969944.37225716561</v>
          </cell>
          <cell r="I87">
            <v>2402448.8508177437</v>
          </cell>
          <cell r="J87">
            <v>690731.95448852819</v>
          </cell>
          <cell r="K87">
            <v>806575.36117259902</v>
          </cell>
          <cell r="L87">
            <v>761329.3054619605</v>
          </cell>
          <cell r="M87">
            <v>12224532.681092022</v>
          </cell>
        </row>
        <row r="88">
          <cell r="C88">
            <v>2015228.5433315169</v>
          </cell>
          <cell r="D88">
            <v>364440.22446310415</v>
          </cell>
          <cell r="E88">
            <v>1415507.1974109653</v>
          </cell>
          <cell r="F88">
            <v>960362.14177377021</v>
          </cell>
          <cell r="G88">
            <v>422653.94668184803</v>
          </cell>
          <cell r="H88">
            <v>1249825.3971512383</v>
          </cell>
          <cell r="I88">
            <v>3737634.4061579155</v>
          </cell>
          <cell r="J88">
            <v>1272718.2332871933</v>
          </cell>
          <cell r="K88">
            <v>915655.24540943385</v>
          </cell>
          <cell r="L88">
            <v>643781.06561333255</v>
          </cell>
          <cell r="M88">
            <v>12997806.401280319</v>
          </cell>
        </row>
        <row r="89">
          <cell r="C89">
            <v>1963455.4445190998</v>
          </cell>
          <cell r="D89">
            <v>465409.45875231747</v>
          </cell>
          <cell r="E89">
            <v>1438157.3309670312</v>
          </cell>
          <cell r="F89">
            <v>1225130.0908294872</v>
          </cell>
          <cell r="G89">
            <v>673198.13382772461</v>
          </cell>
          <cell r="H89">
            <v>1282414.6021743431</v>
          </cell>
          <cell r="I89">
            <v>3177046.2500721025</v>
          </cell>
          <cell r="J89">
            <v>1137027.1594972459</v>
          </cell>
          <cell r="K89">
            <v>656026.54192989855</v>
          </cell>
          <cell r="L89">
            <v>664023.19307423709</v>
          </cell>
          <cell r="M89">
            <v>12681888.205643488</v>
          </cell>
        </row>
        <row r="90">
          <cell r="C90">
            <v>2496941.4671341376</v>
          </cell>
          <cell r="D90">
            <v>268691.84951899748</v>
          </cell>
          <cell r="E90">
            <v>1462146.8905557427</v>
          </cell>
          <cell r="F90">
            <v>1058406.0750488164</v>
          </cell>
          <cell r="G90">
            <v>475182.34234803088</v>
          </cell>
          <cell r="H90">
            <v>1313001.948857795</v>
          </cell>
          <cell r="I90">
            <v>4097864.3557550479</v>
          </cell>
          <cell r="J90">
            <v>1490851.3822695862</v>
          </cell>
          <cell r="K90">
            <v>703858.88728666154</v>
          </cell>
          <cell r="L90">
            <v>762859.38253706391</v>
          </cell>
          <cell r="M90">
            <v>14129804.581311878</v>
          </cell>
        </row>
        <row r="91">
          <cell r="C91">
            <v>2702156.8071659617</v>
          </cell>
          <cell r="D91">
            <v>360471.89056199137</v>
          </cell>
          <cell r="E91">
            <v>1413895.7306080121</v>
          </cell>
          <cell r="F91">
            <v>1060202.3710932506</v>
          </cell>
          <cell r="G91">
            <v>523501.31307722145</v>
          </cell>
          <cell r="H91">
            <v>1206033.4128910797</v>
          </cell>
          <cell r="I91">
            <v>3149413.8082678509</v>
          </cell>
          <cell r="J91">
            <v>1291262.1321751666</v>
          </cell>
          <cell r="K91">
            <v>669936.51001168648</v>
          </cell>
          <cell r="L91">
            <v>644358.38274398795</v>
          </cell>
          <cell r="M91">
            <v>13021232.358596208</v>
          </cell>
        </row>
        <row r="92">
          <cell r="C92">
            <v>2240208.3721047416</v>
          </cell>
          <cell r="D92">
            <v>414876.99623473949</v>
          </cell>
          <cell r="E92">
            <v>1239224.1959283426</v>
          </cell>
          <cell r="F92">
            <v>1340183.1365380448</v>
          </cell>
          <cell r="G92">
            <v>710252.06994111394</v>
          </cell>
          <cell r="H92">
            <v>1242362.8461454969</v>
          </cell>
          <cell r="I92">
            <v>4470915.8502301872</v>
          </cell>
          <cell r="J92">
            <v>841131.04401695274</v>
          </cell>
          <cell r="K92">
            <v>706364.61635391368</v>
          </cell>
          <cell r="L92">
            <v>695883.11133764382</v>
          </cell>
          <cell r="M92">
            <v>13901402.238831177</v>
          </cell>
        </row>
        <row r="93">
          <cell r="C93">
            <v>2154758.0299738511</v>
          </cell>
          <cell r="D93">
            <v>436930.24228178465</v>
          </cell>
          <cell r="E93">
            <v>1152063.1647316178</v>
          </cell>
          <cell r="F93">
            <v>751297.92555491196</v>
          </cell>
          <cell r="G93">
            <v>613742.12670378061</v>
          </cell>
          <cell r="H93">
            <v>1173046.7828860648</v>
          </cell>
          <cell r="I93">
            <v>2560317.9841548461</v>
          </cell>
          <cell r="J93">
            <v>1424051.9978560677</v>
          </cell>
          <cell r="K93">
            <v>736930.56654499029</v>
          </cell>
          <cell r="L93">
            <v>763448.54304206057</v>
          </cell>
          <cell r="M93">
            <v>11766587.363729974</v>
          </cell>
        </row>
        <row r="94">
          <cell r="C94">
            <v>2340763.4968633801</v>
          </cell>
          <cell r="D94">
            <v>299162.23845250189</v>
          </cell>
          <cell r="E94">
            <v>1316042.4431040857</v>
          </cell>
          <cell r="F94">
            <v>911009.59183335118</v>
          </cell>
          <cell r="G94">
            <v>392237.69028603687</v>
          </cell>
          <cell r="H94">
            <v>1221033.844414996</v>
          </cell>
          <cell r="I94">
            <v>2392416.9491208517</v>
          </cell>
          <cell r="J94">
            <v>1416476.377020997</v>
          </cell>
          <cell r="K94">
            <v>561154.17310966062</v>
          </cell>
          <cell r="L94">
            <v>699048.50483992859</v>
          </cell>
          <cell r="M94">
            <v>11549345.309045788</v>
          </cell>
        </row>
        <row r="95">
          <cell r="C95">
            <v>1517845.198639391</v>
          </cell>
          <cell r="D95">
            <v>360031.31759085966</v>
          </cell>
          <cell r="E95">
            <v>1775576.8162591942</v>
          </cell>
          <cell r="F95">
            <v>872152.91426948702</v>
          </cell>
          <cell r="G95">
            <v>887654.43385273986</v>
          </cell>
          <cell r="H95">
            <v>1143841.0669666145</v>
          </cell>
          <cell r="I95">
            <v>2549845.6826608605</v>
          </cell>
          <cell r="J95">
            <v>1346123.6462037361</v>
          </cell>
          <cell r="K95">
            <v>768677.95153315039</v>
          </cell>
          <cell r="L95">
            <v>640099.2947975737</v>
          </cell>
          <cell r="M95">
            <v>11861848.322773606</v>
          </cell>
        </row>
        <row r="96">
          <cell r="C96">
            <v>3321767.6436849767</v>
          </cell>
          <cell r="D96">
            <v>478970.83007753117</v>
          </cell>
          <cell r="E96">
            <v>1780788.093789788</v>
          </cell>
          <cell r="F96">
            <v>1184696.7528882984</v>
          </cell>
          <cell r="G96">
            <v>754736.18984768644</v>
          </cell>
          <cell r="H96">
            <v>1227695.255097867</v>
          </cell>
          <cell r="I96">
            <v>2308541.3730966686</v>
          </cell>
          <cell r="J96">
            <v>1160900.0334959899</v>
          </cell>
          <cell r="K96">
            <v>812999.28592633759</v>
          </cell>
          <cell r="L96">
            <v>690044.16545272851</v>
          </cell>
          <cell r="M96">
            <v>13721139.623357875</v>
          </cell>
        </row>
        <row r="97">
          <cell r="C97">
            <v>3388083.5039492003</v>
          </cell>
          <cell r="D97">
            <v>461310.59997709206</v>
          </cell>
          <cell r="E97">
            <v>1247141.5789877684</v>
          </cell>
          <cell r="F97">
            <v>941454.24122133863</v>
          </cell>
          <cell r="G97">
            <v>412271.13186574529</v>
          </cell>
          <cell r="H97">
            <v>1202220.8183881759</v>
          </cell>
          <cell r="I97">
            <v>3694145.0536038983</v>
          </cell>
          <cell r="J97">
            <v>792528.5386800894</v>
          </cell>
          <cell r="K97">
            <v>853912.38812910358</v>
          </cell>
          <cell r="L97">
            <v>544809.25288988918</v>
          </cell>
          <cell r="M97">
            <v>13537877.107692301</v>
          </cell>
        </row>
        <row r="98">
          <cell r="C98">
            <v>2644577.9168322831</v>
          </cell>
          <cell r="D98">
            <v>272663.90195428993</v>
          </cell>
          <cell r="E98">
            <v>1242325.4993018603</v>
          </cell>
          <cell r="F98">
            <v>1078769.3631121858</v>
          </cell>
          <cell r="G98">
            <v>708976.03072795935</v>
          </cell>
          <cell r="H98">
            <v>1301420.2480258034</v>
          </cell>
          <cell r="I98">
            <v>3111129.1031556325</v>
          </cell>
          <cell r="J98">
            <v>853858.60991960263</v>
          </cell>
          <cell r="K98">
            <v>674708.17813077674</v>
          </cell>
          <cell r="L98">
            <v>635662.76649677882</v>
          </cell>
          <cell r="M98">
            <v>12524091.617657175</v>
          </cell>
        </row>
        <row r="99">
          <cell r="C99">
            <v>2346942.3357281638</v>
          </cell>
          <cell r="D99">
            <v>352734.92695683375</v>
          </cell>
          <cell r="E99">
            <v>1128384.8059564745</v>
          </cell>
          <cell r="F99">
            <v>1010201.2840889497</v>
          </cell>
          <cell r="G99">
            <v>471992.49477509357</v>
          </cell>
          <cell r="H99">
            <v>1361939.382732759</v>
          </cell>
          <cell r="I99">
            <v>2622477.055573225</v>
          </cell>
          <cell r="J99">
            <v>1131919.7293548882</v>
          </cell>
          <cell r="K99">
            <v>1018541.7776943495</v>
          </cell>
          <cell r="L99">
            <v>717305.04843132605</v>
          </cell>
          <cell r="M99">
            <v>12162438.841292063</v>
          </cell>
        </row>
        <row r="100">
          <cell r="C100">
            <v>3120013.9176325938</v>
          </cell>
          <cell r="D100">
            <v>359906.47823617753</v>
          </cell>
          <cell r="E100">
            <v>1287700.0247837056</v>
          </cell>
          <cell r="F100">
            <v>844690.60535857512</v>
          </cell>
          <cell r="G100">
            <v>613048.78683436417</v>
          </cell>
          <cell r="H100">
            <v>1344787.1963532739</v>
          </cell>
          <cell r="I100">
            <v>3406953.5690386272</v>
          </cell>
          <cell r="J100">
            <v>1062410.1430230665</v>
          </cell>
          <cell r="K100">
            <v>532089.76613672194</v>
          </cell>
          <cell r="L100">
            <v>644411.32805501006</v>
          </cell>
          <cell r="M100">
            <v>13216011.815452116</v>
          </cell>
        </row>
        <row r="101">
          <cell r="C101">
            <v>2102739.9513771227</v>
          </cell>
          <cell r="D101">
            <v>496636.41345974209</v>
          </cell>
          <cell r="E101">
            <v>950063.6158679761</v>
          </cell>
          <cell r="F101">
            <v>949743.3356105733</v>
          </cell>
          <cell r="G101">
            <v>492703.90752171644</v>
          </cell>
          <cell r="H101">
            <v>1032590.3123137557</v>
          </cell>
          <cell r="I101">
            <v>3385098.4543301952</v>
          </cell>
          <cell r="J101">
            <v>1048956.7465667792</v>
          </cell>
          <cell r="K101">
            <v>808443.26796383853</v>
          </cell>
          <cell r="L101">
            <v>678090.75947222102</v>
          </cell>
          <cell r="M101">
            <v>11945066.764483921</v>
          </cell>
        </row>
        <row r="102">
          <cell r="C102">
            <v>2393394.9602528126</v>
          </cell>
          <cell r="D102">
            <v>325449.86624358123</v>
          </cell>
          <cell r="E102">
            <v>1794899.5724117544</v>
          </cell>
          <cell r="F102">
            <v>1309255.9434446553</v>
          </cell>
          <cell r="G102">
            <v>646200.69208509091</v>
          </cell>
          <cell r="H102">
            <v>1321855.8755051449</v>
          </cell>
          <cell r="I102">
            <v>3703112.9706605049</v>
          </cell>
          <cell r="J102">
            <v>796713.87269009452</v>
          </cell>
          <cell r="K102">
            <v>1197178.3709043486</v>
          </cell>
          <cell r="L102">
            <v>669676.63658145838</v>
          </cell>
          <cell r="M102">
            <v>14157738.760779446</v>
          </cell>
        </row>
        <row r="103">
          <cell r="C103">
            <v>2445826.5835732021</v>
          </cell>
          <cell r="D103">
            <v>268868.11959304922</v>
          </cell>
          <cell r="E103">
            <v>703081.03511296236</v>
          </cell>
          <cell r="F103">
            <v>1076257.1628878599</v>
          </cell>
          <cell r="G103">
            <v>617444.65456637403</v>
          </cell>
          <cell r="H103">
            <v>1309585.8320707721</v>
          </cell>
          <cell r="I103">
            <v>2766983.4773453185</v>
          </cell>
          <cell r="J103">
            <v>1267295.6108127118</v>
          </cell>
          <cell r="K103">
            <v>755259.51641629951</v>
          </cell>
          <cell r="L103">
            <v>783986.76505259471</v>
          </cell>
          <cell r="M103">
            <v>11994588.757431146</v>
          </cell>
        </row>
        <row r="104">
          <cell r="C104">
            <v>2850551.7555816905</v>
          </cell>
          <cell r="D104">
            <v>416129.52629955625</v>
          </cell>
          <cell r="E104">
            <v>1305879.1429390619</v>
          </cell>
          <cell r="F104">
            <v>999798.30935753579</v>
          </cell>
          <cell r="G104">
            <v>553019.12844097603</v>
          </cell>
          <cell r="H104">
            <v>1629693.6079640095</v>
          </cell>
          <cell r="I104">
            <v>2858007.8369688843</v>
          </cell>
          <cell r="J104">
            <v>1351828.6942556137</v>
          </cell>
          <cell r="K104">
            <v>839274.65011030156</v>
          </cell>
          <cell r="L104">
            <v>703613.1711692767</v>
          </cell>
          <cell r="M104">
            <v>13507795.823086906</v>
          </cell>
        </row>
        <row r="105">
          <cell r="C105">
            <v>3138740.7575496747</v>
          </cell>
          <cell r="D105">
            <v>478310.91094534064</v>
          </cell>
          <cell r="E105">
            <v>1274081.4040324532</v>
          </cell>
          <cell r="F105">
            <v>806705.90445756447</v>
          </cell>
          <cell r="G105">
            <v>698422.89941830456</v>
          </cell>
          <cell r="H105">
            <v>1476401.4695907361</v>
          </cell>
          <cell r="I105">
            <v>2351807.2808562145</v>
          </cell>
          <cell r="J105">
            <v>828438.21134308516</v>
          </cell>
          <cell r="K105">
            <v>883862.59243297635</v>
          </cell>
          <cell r="L105">
            <v>726292.3638895289</v>
          </cell>
          <cell r="M105">
            <v>12663063.794515878</v>
          </cell>
        </row>
        <row r="106">
          <cell r="C106">
            <v>2484214.6519638668</v>
          </cell>
          <cell r="D106">
            <v>443624.41754300002</v>
          </cell>
          <cell r="E106">
            <v>1376841.635904076</v>
          </cell>
          <cell r="F106">
            <v>984208.24137006747</v>
          </cell>
          <cell r="G106">
            <v>706245.80205947009</v>
          </cell>
          <cell r="H106">
            <v>1663888.3570782561</v>
          </cell>
          <cell r="I106">
            <v>3095646.306631566</v>
          </cell>
          <cell r="J106">
            <v>1293488.6412070459</v>
          </cell>
          <cell r="K106">
            <v>819821.61063304928</v>
          </cell>
          <cell r="L106">
            <v>739244.75478655274</v>
          </cell>
          <cell r="M106">
            <v>13607224.419176949</v>
          </cell>
        </row>
        <row r="107">
          <cell r="C107">
            <v>3668378.5358473351</v>
          </cell>
          <cell r="D107">
            <v>475958.93186970847</v>
          </cell>
          <cell r="E107">
            <v>1595405.2708667486</v>
          </cell>
          <cell r="F107">
            <v>879989.14550007961</v>
          </cell>
          <cell r="G107">
            <v>538762.83982349932</v>
          </cell>
          <cell r="H107">
            <v>1931820.7409940171</v>
          </cell>
          <cell r="I107">
            <v>2939937.5766200768</v>
          </cell>
          <cell r="J107">
            <v>1055604.466853742</v>
          </cell>
          <cell r="K107">
            <v>919840.011919335</v>
          </cell>
          <cell r="L107">
            <v>711041.7701343667</v>
          </cell>
          <cell r="M107">
            <v>14716739.290428907</v>
          </cell>
        </row>
        <row r="108">
          <cell r="C108">
            <v>2268029.9634343651</v>
          </cell>
          <cell r="D108">
            <v>563471.1636251614</v>
          </cell>
          <cell r="E108">
            <v>1449738.615620248</v>
          </cell>
          <cell r="F108">
            <v>889382.21668790013</v>
          </cell>
          <cell r="G108">
            <v>530253.92801978823</v>
          </cell>
          <cell r="H108">
            <v>975075.83168684249</v>
          </cell>
          <cell r="I108">
            <v>3315982.8455467131</v>
          </cell>
          <cell r="J108">
            <v>1045082.0585705398</v>
          </cell>
          <cell r="K108">
            <v>936557.04787094751</v>
          </cell>
          <cell r="L108">
            <v>557598.8154234197</v>
          </cell>
          <cell r="M108">
            <v>12531172.486485925</v>
          </cell>
        </row>
        <row r="109">
          <cell r="C109">
            <v>2347724.7025245116</v>
          </cell>
          <cell r="D109">
            <v>411039.84020666697</v>
          </cell>
          <cell r="E109">
            <v>737234.47920651233</v>
          </cell>
          <cell r="F109">
            <v>1051009.1397586137</v>
          </cell>
          <cell r="G109">
            <v>409066.78894971695</v>
          </cell>
          <cell r="H109">
            <v>908729.3684357286</v>
          </cell>
          <cell r="I109">
            <v>2828868.2516132202</v>
          </cell>
          <cell r="J109">
            <v>798048.44592072372</v>
          </cell>
          <cell r="K109">
            <v>1001233.7596592091</v>
          </cell>
          <cell r="L109">
            <v>639634.89031618403</v>
          </cell>
          <cell r="M109">
            <v>11132589.666591087</v>
          </cell>
        </row>
        <row r="110">
          <cell r="C110">
            <v>2000244.6908688713</v>
          </cell>
          <cell r="D110">
            <v>248192.46873264224</v>
          </cell>
          <cell r="E110">
            <v>1362624.8842373448</v>
          </cell>
          <cell r="F110">
            <v>1096314.7416761038</v>
          </cell>
          <cell r="G110">
            <v>722203.45623109466</v>
          </cell>
          <cell r="H110">
            <v>1114303.8680274384</v>
          </cell>
          <cell r="I110">
            <v>3372698.5559864189</v>
          </cell>
          <cell r="J110">
            <v>1152880.1826972303</v>
          </cell>
          <cell r="K110">
            <v>1098841.9451785495</v>
          </cell>
          <cell r="L110">
            <v>701855.0852137953</v>
          </cell>
          <cell r="M110">
            <v>12870159.87884949</v>
          </cell>
        </row>
        <row r="111">
          <cell r="C111">
            <v>2852089.3957170737</v>
          </cell>
          <cell r="D111">
            <v>355843.86455903045</v>
          </cell>
          <cell r="E111">
            <v>1229208.8959622814</v>
          </cell>
          <cell r="F111">
            <v>1087877.8227434633</v>
          </cell>
          <cell r="G111">
            <v>517935.25172293198</v>
          </cell>
          <cell r="H111">
            <v>1343521.9825763637</v>
          </cell>
          <cell r="I111">
            <v>3216733.0539256451</v>
          </cell>
          <cell r="J111">
            <v>1417025.9274653411</v>
          </cell>
          <cell r="K111">
            <v>635840.11547508708</v>
          </cell>
          <cell r="L111">
            <v>719635.26560816576</v>
          </cell>
          <cell r="M111">
            <v>13375711.575755382</v>
          </cell>
        </row>
        <row r="112">
          <cell r="C112">
            <v>1057337.020437048</v>
          </cell>
          <cell r="D112">
            <v>405476.92368468054</v>
          </cell>
          <cell r="E112">
            <v>1188988.8144964585</v>
          </cell>
          <cell r="F112">
            <v>915884.60384070675</v>
          </cell>
          <cell r="G112">
            <v>628182.64434731565</v>
          </cell>
          <cell r="H112">
            <v>1457901.0783395793</v>
          </cell>
          <cell r="I112">
            <v>3017622.1719247624</v>
          </cell>
          <cell r="J112">
            <v>1424010.7586749364</v>
          </cell>
          <cell r="K112">
            <v>913457.92484918924</v>
          </cell>
          <cell r="L112">
            <v>684095.06215304066</v>
          </cell>
          <cell r="M112">
            <v>11692957.00274772</v>
          </cell>
        </row>
        <row r="113">
          <cell r="C113">
            <v>2657711.8782188953</v>
          </cell>
          <cell r="D113">
            <v>415135.90487041132</v>
          </cell>
          <cell r="E113">
            <v>1829040.7422798581</v>
          </cell>
          <cell r="F113">
            <v>672134.94775763364</v>
          </cell>
          <cell r="G113">
            <v>835996.67067753139</v>
          </cell>
          <cell r="H113">
            <v>1084402.0188077383</v>
          </cell>
          <cell r="I113">
            <v>4051343.1581233284</v>
          </cell>
          <cell r="J113">
            <v>1145408.1752979972</v>
          </cell>
          <cell r="K113">
            <v>421551.91455081018</v>
          </cell>
          <cell r="L113">
            <v>672076.48195855692</v>
          </cell>
          <cell r="M113">
            <v>13784801.892542761</v>
          </cell>
        </row>
        <row r="114">
          <cell r="C114">
            <v>2019825.0975898809</v>
          </cell>
          <cell r="D114">
            <v>424263.29558474326</v>
          </cell>
          <cell r="E114">
            <v>1188195.572056643</v>
          </cell>
          <cell r="F114">
            <v>801151.4152599778</v>
          </cell>
          <cell r="G114">
            <v>446784.50963087857</v>
          </cell>
          <cell r="H114">
            <v>1421106.339662849</v>
          </cell>
          <cell r="I114">
            <v>3073894.2156119924</v>
          </cell>
          <cell r="J114">
            <v>1090215.1016086165</v>
          </cell>
          <cell r="K114">
            <v>832128.65133906773</v>
          </cell>
          <cell r="L114">
            <v>744544.0339197265</v>
          </cell>
          <cell r="M114">
            <v>12042108.232264373</v>
          </cell>
        </row>
        <row r="115">
          <cell r="C115">
            <v>3080765.7043460617</v>
          </cell>
          <cell r="D115">
            <v>474865.35572722182</v>
          </cell>
          <cell r="E115">
            <v>1411902.5301826284</v>
          </cell>
          <cell r="F115">
            <v>795167.5141644699</v>
          </cell>
          <cell r="G115">
            <v>592832.439675792</v>
          </cell>
          <cell r="H115">
            <v>1429261.564053149</v>
          </cell>
          <cell r="I115">
            <v>3051712.3294804031</v>
          </cell>
          <cell r="J115">
            <v>1066615.8808102168</v>
          </cell>
          <cell r="K115">
            <v>1102998.7071240791</v>
          </cell>
          <cell r="L115">
            <v>618012.73664137279</v>
          </cell>
          <cell r="M115">
            <v>13624134.762205394</v>
          </cell>
        </row>
        <row r="116">
          <cell r="C116">
            <v>2470032.848714503</v>
          </cell>
          <cell r="D116">
            <v>442467.95634540077</v>
          </cell>
          <cell r="E116">
            <v>1057057.6046392599</v>
          </cell>
          <cell r="F116">
            <v>932232.34530602745</v>
          </cell>
          <cell r="G116">
            <v>744140.8345109378</v>
          </cell>
          <cell r="H116">
            <v>808911.11982416082</v>
          </cell>
          <cell r="I116">
            <v>1948598.6215244413</v>
          </cell>
          <cell r="J116">
            <v>927853.05513665243</v>
          </cell>
          <cell r="K116">
            <v>1112184.1760845184</v>
          </cell>
          <cell r="L116">
            <v>737658.3936719849</v>
          </cell>
          <cell r="M116">
            <v>11181136.955757888</v>
          </cell>
        </row>
        <row r="117">
          <cell r="C117">
            <v>2011864.3982781209</v>
          </cell>
          <cell r="D117">
            <v>363576.72370946786</v>
          </cell>
          <cell r="E117">
            <v>1428144.0208534501</v>
          </cell>
          <cell r="F117">
            <v>948234.5235054919</v>
          </cell>
          <cell r="G117">
            <v>363503.88534602965</v>
          </cell>
          <cell r="H117">
            <v>1473795.85469423</v>
          </cell>
          <cell r="I117">
            <v>2963255.1365611879</v>
          </cell>
          <cell r="J117">
            <v>1251183.3164081462</v>
          </cell>
          <cell r="K117">
            <v>427453.68945976452</v>
          </cell>
          <cell r="L117">
            <v>755387.08953430562</v>
          </cell>
          <cell r="M117">
            <v>11986398.638350194</v>
          </cell>
        </row>
        <row r="118">
          <cell r="C118">
            <v>2518707.7309024287</v>
          </cell>
          <cell r="D118">
            <v>460173.44180057943</v>
          </cell>
          <cell r="E118">
            <v>866726.72023639618</v>
          </cell>
          <cell r="F118">
            <v>1502145.3446364836</v>
          </cell>
          <cell r="G118">
            <v>809603.3608709157</v>
          </cell>
          <cell r="H118">
            <v>1267882.3154560504</v>
          </cell>
          <cell r="I118">
            <v>3782011.5855068848</v>
          </cell>
          <cell r="J118">
            <v>1045922.0383419276</v>
          </cell>
          <cell r="K118">
            <v>872988.58743666031</v>
          </cell>
          <cell r="L118">
            <v>696922.83990322193</v>
          </cell>
          <cell r="M118">
            <v>13823083.965091551</v>
          </cell>
        </row>
        <row r="119">
          <cell r="C119">
            <v>2182118.3909242135</v>
          </cell>
          <cell r="D119">
            <v>319244.86700329825</v>
          </cell>
          <cell r="E119">
            <v>1699566.9390480365</v>
          </cell>
          <cell r="F119">
            <v>1007370.3094567368</v>
          </cell>
          <cell r="G119">
            <v>550981.02061505732</v>
          </cell>
          <cell r="H119">
            <v>1446258.1605783533</v>
          </cell>
          <cell r="I119">
            <v>2777826.5629137484</v>
          </cell>
          <cell r="J119">
            <v>1113297.672730736</v>
          </cell>
          <cell r="K119">
            <v>809688.18391821557</v>
          </cell>
          <cell r="L119">
            <v>778825.93879032077</v>
          </cell>
          <cell r="M119">
            <v>12685178.045978718</v>
          </cell>
        </row>
        <row r="120">
          <cell r="C120">
            <v>2971192.6513207019</v>
          </cell>
          <cell r="D120">
            <v>378724.19726790267</v>
          </cell>
          <cell r="E120">
            <v>1138103.0822720532</v>
          </cell>
          <cell r="F120">
            <v>1050622.6730397844</v>
          </cell>
          <cell r="G120">
            <v>625511.58281601162</v>
          </cell>
          <cell r="H120">
            <v>2055236.5901322854</v>
          </cell>
          <cell r="I120">
            <v>2590404.0236655921</v>
          </cell>
          <cell r="J120">
            <v>1059068.7937646045</v>
          </cell>
          <cell r="K120">
            <v>750176.02499453386</v>
          </cell>
          <cell r="L120">
            <v>742887.48290258611</v>
          </cell>
          <cell r="M120">
            <v>13361927.102176055</v>
          </cell>
        </row>
        <row r="121">
          <cell r="C121">
            <v>2245172.1891207383</v>
          </cell>
          <cell r="D121">
            <v>298023.74174085591</v>
          </cell>
          <cell r="E121">
            <v>981724.35590797034</v>
          </cell>
          <cell r="F121">
            <v>968941.74254417128</v>
          </cell>
          <cell r="G121">
            <v>715404.52425186627</v>
          </cell>
          <cell r="H121">
            <v>1734676.8209768941</v>
          </cell>
          <cell r="I121">
            <v>2594282.3145386456</v>
          </cell>
          <cell r="J121">
            <v>1329720.6273759189</v>
          </cell>
          <cell r="K121">
            <v>762354.36825758894</v>
          </cell>
          <cell r="L121">
            <v>687527.93305464077</v>
          </cell>
          <cell r="M121">
            <v>12317828.617769292</v>
          </cell>
        </row>
        <row r="122">
          <cell r="C122">
            <v>2249491.9793144008</v>
          </cell>
          <cell r="D122">
            <v>488856.05282120564</v>
          </cell>
          <cell r="E122">
            <v>1424846.1733544674</v>
          </cell>
          <cell r="F122">
            <v>1154110.3864744043</v>
          </cell>
          <cell r="G122">
            <v>604271.23278700851</v>
          </cell>
          <cell r="H122">
            <v>1493744.7901578739</v>
          </cell>
          <cell r="I122">
            <v>3512107.7739290427</v>
          </cell>
          <cell r="J122">
            <v>1101408.4418798052</v>
          </cell>
          <cell r="K122">
            <v>731347.86111083603</v>
          </cell>
          <cell r="L122">
            <v>652973.4597983883</v>
          </cell>
          <cell r="M122">
            <v>13413158.151627433</v>
          </cell>
        </row>
        <row r="123">
          <cell r="C123">
            <v>2070598.6308012002</v>
          </cell>
          <cell r="D123">
            <v>504246.26693834772</v>
          </cell>
          <cell r="E123">
            <v>1364009.9794025896</v>
          </cell>
          <cell r="F123">
            <v>1156373.3648966476</v>
          </cell>
          <cell r="G123">
            <v>440699.84960538492</v>
          </cell>
          <cell r="H123">
            <v>822031.67087022727</v>
          </cell>
          <cell r="I123">
            <v>2306066.8632988711</v>
          </cell>
          <cell r="J123">
            <v>1051302.9712666448</v>
          </cell>
          <cell r="K123">
            <v>684045.07821070892</v>
          </cell>
          <cell r="L123">
            <v>632853.17165994237</v>
          </cell>
          <cell r="M123">
            <v>11032227.846950565</v>
          </cell>
        </row>
        <row r="124">
          <cell r="C124">
            <v>2189565.0115460618</v>
          </cell>
          <cell r="D124">
            <v>434897.79987085779</v>
          </cell>
          <cell r="E124">
            <v>1154867.8839419193</v>
          </cell>
          <cell r="F124">
            <v>1168218.0344092702</v>
          </cell>
          <cell r="G124">
            <v>717348.50447247515</v>
          </cell>
          <cell r="H124">
            <v>830400.3766828673</v>
          </cell>
          <cell r="I124">
            <v>2721739.1143937716</v>
          </cell>
          <cell r="J124">
            <v>1066960.0599192639</v>
          </cell>
          <cell r="K124">
            <v>951257.68328342412</v>
          </cell>
          <cell r="L124">
            <v>686179.74397822889</v>
          </cell>
          <cell r="M124">
            <v>11921434.21249814</v>
          </cell>
        </row>
        <row r="125">
          <cell r="C125">
            <v>1460425.3906295793</v>
          </cell>
          <cell r="D125">
            <v>302847.09633452783</v>
          </cell>
          <cell r="E125">
            <v>1199426.176035881</v>
          </cell>
          <cell r="F125">
            <v>723101.99439275614</v>
          </cell>
          <cell r="G125">
            <v>612441.375346157</v>
          </cell>
          <cell r="H125">
            <v>1556570.2022905678</v>
          </cell>
          <cell r="I125">
            <v>2891902.3383500627</v>
          </cell>
          <cell r="J125">
            <v>825226.2934583975</v>
          </cell>
          <cell r="K125">
            <v>769654.89077029855</v>
          </cell>
          <cell r="L125">
            <v>714135.48801374866</v>
          </cell>
          <cell r="M125">
            <v>11055731.245621977</v>
          </cell>
        </row>
        <row r="126">
          <cell r="C126">
            <v>1978240.7232689918</v>
          </cell>
          <cell r="D126">
            <v>374745.74943428853</v>
          </cell>
          <cell r="E126">
            <v>973608.26327463379</v>
          </cell>
          <cell r="F126">
            <v>828797.94651428901</v>
          </cell>
          <cell r="G126">
            <v>637586.84304494737</v>
          </cell>
          <cell r="H126">
            <v>1383048.8037313679</v>
          </cell>
          <cell r="I126">
            <v>3425199.124547191</v>
          </cell>
          <cell r="J126">
            <v>1197916.6497433831</v>
          </cell>
          <cell r="K126">
            <v>838735.34585840465</v>
          </cell>
          <cell r="L126">
            <v>750017.87596476695</v>
          </cell>
          <cell r="M126">
            <v>12387897.325382264</v>
          </cell>
        </row>
        <row r="127">
          <cell r="C127">
            <v>3334874.9933104645</v>
          </cell>
          <cell r="D127">
            <v>447444.94034976303</v>
          </cell>
          <cell r="E127">
            <v>925608.26483042073</v>
          </cell>
          <cell r="F127">
            <v>786792.69687684905</v>
          </cell>
          <cell r="G127">
            <v>620387.31358124048</v>
          </cell>
          <cell r="H127">
            <v>1504409.706370804</v>
          </cell>
          <cell r="I127">
            <v>1964965.2153031996</v>
          </cell>
          <cell r="J127">
            <v>773056.86891458486</v>
          </cell>
          <cell r="K127">
            <v>696237.59158142027</v>
          </cell>
          <cell r="L127">
            <v>821229.3209628585</v>
          </cell>
          <cell r="M127">
            <v>11875006.912081607</v>
          </cell>
        </row>
        <row r="128">
          <cell r="C128">
            <v>3276277.3501706142</v>
          </cell>
          <cell r="D128">
            <v>385499.01453726308</v>
          </cell>
          <cell r="E128">
            <v>793672.67847717763</v>
          </cell>
          <cell r="F128">
            <v>1152475.0770143031</v>
          </cell>
          <cell r="G128">
            <v>690008.28553577885</v>
          </cell>
          <cell r="H128">
            <v>1144281.7665955827</v>
          </cell>
          <cell r="I128">
            <v>3142367.627462313</v>
          </cell>
          <cell r="J128">
            <v>1193672.0440264747</v>
          </cell>
          <cell r="K128">
            <v>939439.06003936846</v>
          </cell>
          <cell r="L128">
            <v>703917.64719004871</v>
          </cell>
          <cell r="M128">
            <v>13421610.551048927</v>
          </cell>
        </row>
        <row r="129">
          <cell r="C129">
            <v>2540118.734888386</v>
          </cell>
          <cell r="D129">
            <v>349097.87486374081</v>
          </cell>
          <cell r="E129">
            <v>1284658.5357306488</v>
          </cell>
          <cell r="F129">
            <v>1007050.8053872725</v>
          </cell>
          <cell r="G129">
            <v>792804.749454053</v>
          </cell>
          <cell r="H129">
            <v>1384158.6945636191</v>
          </cell>
          <cell r="I129">
            <v>3448035.1904843138</v>
          </cell>
          <cell r="J129">
            <v>1021816.651173402</v>
          </cell>
          <cell r="K129">
            <v>785193.38554225583</v>
          </cell>
          <cell r="L129">
            <v>663790.68487343728</v>
          </cell>
          <cell r="M129">
            <v>13276725.306961128</v>
          </cell>
        </row>
        <row r="130">
          <cell r="C130">
            <v>1597349.543815827</v>
          </cell>
          <cell r="D130">
            <v>404329.84089050611</v>
          </cell>
          <cell r="E130">
            <v>1722190.0296476127</v>
          </cell>
          <cell r="F130">
            <v>892814.33094309235</v>
          </cell>
          <cell r="G130">
            <v>531935.41452097136</v>
          </cell>
          <cell r="H130">
            <v>1804032.7293571432</v>
          </cell>
          <cell r="I130">
            <v>3396732.9526748108</v>
          </cell>
          <cell r="J130">
            <v>1187217.1641227601</v>
          </cell>
          <cell r="K130">
            <v>814259.06573947321</v>
          </cell>
          <cell r="L130">
            <v>674614.0814155871</v>
          </cell>
          <cell r="M130">
            <v>13025475.153127786</v>
          </cell>
        </row>
        <row r="131">
          <cell r="C131">
            <v>2905571.9008488376</v>
          </cell>
          <cell r="D131">
            <v>441162.01767568238</v>
          </cell>
          <cell r="E131">
            <v>1672503.5386492591</v>
          </cell>
          <cell r="F131">
            <v>1116240.1641627653</v>
          </cell>
          <cell r="G131">
            <v>637966.72547811363</v>
          </cell>
          <cell r="H131">
            <v>987000.67475356883</v>
          </cell>
          <cell r="I131">
            <v>2739444.429647808</v>
          </cell>
          <cell r="J131">
            <v>1139207.7657896816</v>
          </cell>
          <cell r="K131">
            <v>846119.7372248614</v>
          </cell>
          <cell r="L131">
            <v>666535.30156077899</v>
          </cell>
          <cell r="M131">
            <v>13151752.255791357</v>
          </cell>
        </row>
        <row r="132">
          <cell r="C132">
            <v>2449411.1529343454</v>
          </cell>
          <cell r="D132">
            <v>421577.23844195367</v>
          </cell>
          <cell r="E132">
            <v>783453.10498310649</v>
          </cell>
          <cell r="F132">
            <v>1165981.8179589082</v>
          </cell>
          <cell r="G132">
            <v>420895.49081127922</v>
          </cell>
          <cell r="H132">
            <v>1158629.8955591044</v>
          </cell>
          <cell r="I132">
            <v>3097190.267604534</v>
          </cell>
          <cell r="J132">
            <v>1125803.2763271499</v>
          </cell>
          <cell r="K132">
            <v>1001042.1260696145</v>
          </cell>
          <cell r="L132">
            <v>766495.28413915518</v>
          </cell>
          <cell r="M132">
            <v>12390479.65482915</v>
          </cell>
        </row>
        <row r="133">
          <cell r="C133">
            <v>2181989.7685692594</v>
          </cell>
          <cell r="D133">
            <v>442485.39435671881</v>
          </cell>
          <cell r="E133">
            <v>1123319.5042110705</v>
          </cell>
          <cell r="F133">
            <v>951263.28010094934</v>
          </cell>
          <cell r="G133">
            <v>394340.07735974615</v>
          </cell>
          <cell r="H133">
            <v>1498484.2465608956</v>
          </cell>
          <cell r="I133">
            <v>3073572.6273828144</v>
          </cell>
          <cell r="J133">
            <v>1062951.730530919</v>
          </cell>
          <cell r="K133">
            <v>857155.05569479684</v>
          </cell>
          <cell r="L133">
            <v>634706.6297648414</v>
          </cell>
          <cell r="M133">
            <v>12220268.314532012</v>
          </cell>
        </row>
        <row r="134">
          <cell r="C134">
            <v>2788230.0391303026</v>
          </cell>
          <cell r="D134">
            <v>448195.60511927365</v>
          </cell>
          <cell r="E134">
            <v>1044164.3039421493</v>
          </cell>
          <cell r="F134">
            <v>578947.23598330631</v>
          </cell>
          <cell r="G134">
            <v>374731.73478093056</v>
          </cell>
          <cell r="H134">
            <v>1475022.8105385255</v>
          </cell>
          <cell r="I134">
            <v>2981578.5720249335</v>
          </cell>
          <cell r="J134">
            <v>1312946.9170034386</v>
          </cell>
          <cell r="K134">
            <v>864746.24065578554</v>
          </cell>
          <cell r="L134">
            <v>655480.93151285639</v>
          </cell>
          <cell r="M134">
            <v>12524044.390691502</v>
          </cell>
        </row>
        <row r="135">
          <cell r="C135">
            <v>2586163.6070169928</v>
          </cell>
          <cell r="D135">
            <v>404318.61601482029</v>
          </cell>
          <cell r="E135">
            <v>1316080.8207410336</v>
          </cell>
          <cell r="F135">
            <v>902280.87213978404</v>
          </cell>
          <cell r="G135">
            <v>605524.30957885424</v>
          </cell>
          <cell r="H135">
            <v>981966.48227625422</v>
          </cell>
          <cell r="I135">
            <v>3203857.6473606299</v>
          </cell>
          <cell r="J135">
            <v>1138706.5384915634</v>
          </cell>
          <cell r="K135">
            <v>731427.73783336254</v>
          </cell>
          <cell r="L135">
            <v>658984.91713586461</v>
          </cell>
          <cell r="M135">
            <v>12529311.548589159</v>
          </cell>
        </row>
        <row r="136">
          <cell r="C136">
            <v>3345538.2956866901</v>
          </cell>
          <cell r="D136">
            <v>418263.24372393166</v>
          </cell>
          <cell r="E136">
            <v>1810169.4040335419</v>
          </cell>
          <cell r="F136">
            <v>1365594.6068020447</v>
          </cell>
          <cell r="G136">
            <v>678221.77331324888</v>
          </cell>
          <cell r="H136">
            <v>1117804.8880149471</v>
          </cell>
          <cell r="I136">
            <v>2789894.9298670469</v>
          </cell>
          <cell r="J136">
            <v>1082328.8563701608</v>
          </cell>
          <cell r="K136">
            <v>918565.35859454365</v>
          </cell>
          <cell r="L136">
            <v>611759.11940240546</v>
          </cell>
          <cell r="M136">
            <v>14138140.475808559</v>
          </cell>
        </row>
        <row r="137">
          <cell r="C137">
            <v>2351288.2084013741</v>
          </cell>
          <cell r="D137">
            <v>425836.47153805784</v>
          </cell>
          <cell r="E137">
            <v>1356855.6555982288</v>
          </cell>
          <cell r="F137">
            <v>1178502.1423064615</v>
          </cell>
          <cell r="G137">
            <v>624891.1763844199</v>
          </cell>
          <cell r="H137">
            <v>1524146.1941425726</v>
          </cell>
          <cell r="I137">
            <v>2578303.175070215</v>
          </cell>
          <cell r="J137">
            <v>1016630.8011048477</v>
          </cell>
          <cell r="K137">
            <v>664593.47819503094</v>
          </cell>
          <cell r="L137">
            <v>665857.47932737798</v>
          </cell>
          <cell r="M137">
            <v>12386904.782068586</v>
          </cell>
        </row>
        <row r="138">
          <cell r="C138">
            <v>2719703.4660769482</v>
          </cell>
          <cell r="D138">
            <v>349261.83629490365</v>
          </cell>
          <cell r="E138">
            <v>1466866.7847976882</v>
          </cell>
          <cell r="F138">
            <v>882713.7944837953</v>
          </cell>
          <cell r="G138">
            <v>672381.81123034027</v>
          </cell>
          <cell r="H138">
            <v>1509679.3011141627</v>
          </cell>
          <cell r="I138">
            <v>3400605.9682678869</v>
          </cell>
          <cell r="J138">
            <v>1054233.2767881972</v>
          </cell>
          <cell r="K138">
            <v>1112232.1840903631</v>
          </cell>
          <cell r="L138">
            <v>700949.54451678752</v>
          </cell>
          <cell r="M138">
            <v>13868627.967661072</v>
          </cell>
        </row>
        <row r="139">
          <cell r="C139">
            <v>2585677.733777178</v>
          </cell>
          <cell r="D139">
            <v>342417.19749110047</v>
          </cell>
          <cell r="E139">
            <v>1471079.786869185</v>
          </cell>
          <cell r="F139">
            <v>1081805.9251555104</v>
          </cell>
          <cell r="G139">
            <v>444413.67833699647</v>
          </cell>
          <cell r="H139">
            <v>939917.99672723631</v>
          </cell>
          <cell r="I139">
            <v>2606952.9654365438</v>
          </cell>
          <cell r="J139">
            <v>754630.82983236271</v>
          </cell>
          <cell r="K139">
            <v>1069985.233017039</v>
          </cell>
          <cell r="L139">
            <v>862365.36474309454</v>
          </cell>
          <cell r="M139">
            <v>12159246.711386247</v>
          </cell>
        </row>
        <row r="140">
          <cell r="C140">
            <v>2716362.7266006363</v>
          </cell>
          <cell r="D140">
            <v>330751.81225534313</v>
          </cell>
          <cell r="E140">
            <v>1355804.1976605626</v>
          </cell>
          <cell r="F140">
            <v>823046.03761077859</v>
          </cell>
          <cell r="G140">
            <v>527420.11986275297</v>
          </cell>
          <cell r="H140">
            <v>1064927.4358600555</v>
          </cell>
          <cell r="I140">
            <v>2357070.471675897</v>
          </cell>
          <cell r="J140">
            <v>1018477.1954314645</v>
          </cell>
          <cell r="K140">
            <v>1066429.6578390931</v>
          </cell>
          <cell r="L140">
            <v>700195.12534331018</v>
          </cell>
          <cell r="M140">
            <v>11960484.780139893</v>
          </cell>
        </row>
        <row r="141">
          <cell r="C141">
            <v>2074838.8403667735</v>
          </cell>
          <cell r="D141">
            <v>441067.34568090411</v>
          </cell>
          <cell r="E141">
            <v>1276967.0908097986</v>
          </cell>
          <cell r="F141">
            <v>707927.77214620262</v>
          </cell>
          <cell r="G141">
            <v>384053.63621161395</v>
          </cell>
          <cell r="H141">
            <v>927567.57977466832</v>
          </cell>
          <cell r="I141">
            <v>1896698.7310895165</v>
          </cell>
          <cell r="J141">
            <v>1191897.6060703057</v>
          </cell>
          <cell r="K141">
            <v>850355.61453438341</v>
          </cell>
          <cell r="L141">
            <v>749414.15584551264</v>
          </cell>
          <cell r="M141">
            <v>10500788.372529682</v>
          </cell>
        </row>
        <row r="142">
          <cell r="C142">
            <v>2401339.5589026129</v>
          </cell>
          <cell r="D142">
            <v>536856.21842997591</v>
          </cell>
          <cell r="E142">
            <v>1516733.4095451005</v>
          </cell>
          <cell r="F142">
            <v>1168389.7629977742</v>
          </cell>
          <cell r="G142">
            <v>602835.62635325245</v>
          </cell>
          <cell r="H142">
            <v>1399851.3286712621</v>
          </cell>
          <cell r="I142">
            <v>1686206.1281861444</v>
          </cell>
          <cell r="J142">
            <v>1119313.5265157642</v>
          </cell>
          <cell r="K142">
            <v>916374.69389585231</v>
          </cell>
          <cell r="L142">
            <v>665058.53521543206</v>
          </cell>
          <cell r="M142">
            <v>12012958.788713172</v>
          </cell>
        </row>
        <row r="143">
          <cell r="C143">
            <v>3295687.6440282078</v>
          </cell>
          <cell r="D143">
            <v>407031.00734209875</v>
          </cell>
          <cell r="E143">
            <v>1552170.4464296894</v>
          </cell>
          <cell r="F143">
            <v>1049028.9390532435</v>
          </cell>
          <cell r="G143">
            <v>727949.99999263126</v>
          </cell>
          <cell r="H143">
            <v>1259660.3225634187</v>
          </cell>
          <cell r="I143">
            <v>3269672.3712837347</v>
          </cell>
          <cell r="J143">
            <v>1331968.5367976076</v>
          </cell>
          <cell r="K143">
            <v>998752.9983638773</v>
          </cell>
          <cell r="L143">
            <v>768369.28025214816</v>
          </cell>
          <cell r="M143">
            <v>14660291.546106655</v>
          </cell>
        </row>
        <row r="144">
          <cell r="C144">
            <v>2935533.3145984542</v>
          </cell>
          <cell r="D144">
            <v>572418.82462569128</v>
          </cell>
          <cell r="E144">
            <v>1447702.3769352217</v>
          </cell>
          <cell r="F144">
            <v>1099949.0859209127</v>
          </cell>
          <cell r="G144">
            <v>427066.96990605001</v>
          </cell>
          <cell r="H144">
            <v>485117.86661757703</v>
          </cell>
          <cell r="I144">
            <v>3411169.6966976165</v>
          </cell>
          <cell r="J144">
            <v>954531.50232201035</v>
          </cell>
          <cell r="K144">
            <v>952175.31688098435</v>
          </cell>
          <cell r="L144">
            <v>669200.18411020725</v>
          </cell>
          <cell r="M144">
            <v>12954865.138614725</v>
          </cell>
        </row>
        <row r="145">
          <cell r="C145">
            <v>2636122.8253997369</v>
          </cell>
          <cell r="D145">
            <v>405800.60164923238</v>
          </cell>
          <cell r="E145">
            <v>1134136.4232965307</v>
          </cell>
          <cell r="F145">
            <v>1026956.2466089036</v>
          </cell>
          <cell r="G145">
            <v>627768.87649184349</v>
          </cell>
          <cell r="H145">
            <v>1632955.1696541861</v>
          </cell>
          <cell r="I145">
            <v>2228427.468690136</v>
          </cell>
          <cell r="J145">
            <v>1042506.2956176612</v>
          </cell>
          <cell r="K145">
            <v>925975.97993220831</v>
          </cell>
          <cell r="L145">
            <v>648421.64243916422</v>
          </cell>
          <cell r="M145">
            <v>12309071.529779602</v>
          </cell>
        </row>
        <row r="146">
          <cell r="C146">
            <v>2384242.7428494799</v>
          </cell>
          <cell r="D146">
            <v>407212.14372979995</v>
          </cell>
          <cell r="E146">
            <v>1600870.4459324151</v>
          </cell>
          <cell r="F146">
            <v>995530.31131164171</v>
          </cell>
          <cell r="G146">
            <v>441557.81944275461</v>
          </cell>
          <cell r="H146">
            <v>1136005.1619855252</v>
          </cell>
          <cell r="I146">
            <v>2575681.480239715</v>
          </cell>
          <cell r="J146">
            <v>1106397.7446839148</v>
          </cell>
          <cell r="K146">
            <v>965624.33049120102</v>
          </cell>
          <cell r="L146">
            <v>795121.25454340049</v>
          </cell>
          <cell r="M146">
            <v>12408243.435209848</v>
          </cell>
        </row>
        <row r="147">
          <cell r="C147">
            <v>2615365.6527282344</v>
          </cell>
          <cell r="D147">
            <v>426148.97068344103</v>
          </cell>
          <cell r="E147">
            <v>1068785.8060513148</v>
          </cell>
          <cell r="F147">
            <v>1234478.008424724</v>
          </cell>
          <cell r="G147">
            <v>740405.4569999621</v>
          </cell>
          <cell r="H147">
            <v>1215913.9397494418</v>
          </cell>
          <cell r="I147">
            <v>3972625.1420894661</v>
          </cell>
          <cell r="J147">
            <v>1097640.2948897912</v>
          </cell>
          <cell r="K147">
            <v>861187.32900188561</v>
          </cell>
          <cell r="L147">
            <v>761829.28354500281</v>
          </cell>
          <cell r="M147">
            <v>13994379.884163262</v>
          </cell>
        </row>
        <row r="148">
          <cell r="C148">
            <v>2412790.9659393826</v>
          </cell>
          <cell r="D148">
            <v>466948.65865909884</v>
          </cell>
          <cell r="E148">
            <v>948370.27731131273</v>
          </cell>
          <cell r="F148">
            <v>1154188.5847467005</v>
          </cell>
          <cell r="G148">
            <v>506146.94712997181</v>
          </cell>
          <cell r="H148">
            <v>1365304.0602583047</v>
          </cell>
          <cell r="I148">
            <v>2967339.4918658584</v>
          </cell>
          <cell r="J148">
            <v>1010752.7113904564</v>
          </cell>
          <cell r="K148">
            <v>1109243.4612881977</v>
          </cell>
          <cell r="L148">
            <v>828689.49994701694</v>
          </cell>
          <cell r="M148">
            <v>12769774.6585363</v>
          </cell>
        </row>
        <row r="149">
          <cell r="C149">
            <v>2623318.3532985868</v>
          </cell>
          <cell r="D149">
            <v>370343.56819808471</v>
          </cell>
          <cell r="E149">
            <v>1180957.4071210569</v>
          </cell>
          <cell r="F149">
            <v>797022.97274251189</v>
          </cell>
          <cell r="G149">
            <v>419775.78090279514</v>
          </cell>
          <cell r="H149">
            <v>1701278.6674443805</v>
          </cell>
          <cell r="I149">
            <v>3366778.4513699887</v>
          </cell>
          <cell r="J149">
            <v>1084833.4890227946</v>
          </cell>
          <cell r="K149">
            <v>761346.18758743734</v>
          </cell>
          <cell r="L149">
            <v>717988.54480965831</v>
          </cell>
          <cell r="M149">
            <v>13023643.422497297</v>
          </cell>
        </row>
        <row r="150">
          <cell r="C150">
            <v>2325527.2628320809</v>
          </cell>
          <cell r="D150">
            <v>324123.29070862115</v>
          </cell>
          <cell r="E150">
            <v>1437334.3841848299</v>
          </cell>
          <cell r="F150">
            <v>939725.8997356426</v>
          </cell>
          <cell r="G150">
            <v>522092.98346285557</v>
          </cell>
          <cell r="H150">
            <v>1152718.3643080681</v>
          </cell>
          <cell r="I150">
            <v>2352162.5711940611</v>
          </cell>
          <cell r="J150">
            <v>1103474.2873515007</v>
          </cell>
          <cell r="K150">
            <v>795083.03661448136</v>
          </cell>
          <cell r="L150">
            <v>732531.39170413092</v>
          </cell>
          <cell r="M150">
            <v>11684773.472096272</v>
          </cell>
        </row>
        <row r="151">
          <cell r="C151">
            <v>2633308.0924954861</v>
          </cell>
          <cell r="D151">
            <v>389364.97847424296</v>
          </cell>
          <cell r="E151">
            <v>1614615.381225026</v>
          </cell>
          <cell r="F151">
            <v>1057431.1919006363</v>
          </cell>
          <cell r="G151">
            <v>651710.13919438655</v>
          </cell>
          <cell r="H151">
            <v>1517314.1401109048</v>
          </cell>
          <cell r="I151">
            <v>2966792.4453338622</v>
          </cell>
          <cell r="J151">
            <v>1258575.5521421046</v>
          </cell>
          <cell r="K151">
            <v>1004128.6796090349</v>
          </cell>
          <cell r="L151">
            <v>692809.57613325771</v>
          </cell>
          <cell r="M151">
            <v>13786050.176618941</v>
          </cell>
        </row>
        <row r="152">
          <cell r="C152">
            <v>2420650.2752983752</v>
          </cell>
          <cell r="D152">
            <v>375898.66871595406</v>
          </cell>
          <cell r="E152">
            <v>1399587.5399590947</v>
          </cell>
          <cell r="F152">
            <v>914295.03818537353</v>
          </cell>
          <cell r="G152">
            <v>506757.6330364311</v>
          </cell>
          <cell r="H152">
            <v>1706063.8255043277</v>
          </cell>
          <cell r="I152">
            <v>4070603.5405490613</v>
          </cell>
          <cell r="J152">
            <v>1175561.5142323801</v>
          </cell>
          <cell r="K152">
            <v>899474.82128651149</v>
          </cell>
          <cell r="L152">
            <v>764825.4134492646</v>
          </cell>
          <cell r="M152">
            <v>14233718.270216772</v>
          </cell>
        </row>
        <row r="153">
          <cell r="C153">
            <v>2580650.1289226436</v>
          </cell>
          <cell r="D153">
            <v>504687.17638368515</v>
          </cell>
          <cell r="E153">
            <v>1449232.2476584818</v>
          </cell>
          <cell r="F153">
            <v>1285845.2920314034</v>
          </cell>
          <cell r="G153">
            <v>375752.23112320318</v>
          </cell>
          <cell r="H153">
            <v>1776611.5016234682</v>
          </cell>
          <cell r="I153">
            <v>3935925.6723583108</v>
          </cell>
          <cell r="J153">
            <v>792226.01743566408</v>
          </cell>
          <cell r="K153">
            <v>1011235.2388088595</v>
          </cell>
          <cell r="L153">
            <v>691755.61181540496</v>
          </cell>
          <cell r="M153">
            <v>14403921.118161125</v>
          </cell>
        </row>
        <row r="154">
          <cell r="C154">
            <v>2241761.4906038153</v>
          </cell>
          <cell r="D154">
            <v>325969.44344341219</v>
          </cell>
          <cell r="E154">
            <v>574667.62831675448</v>
          </cell>
          <cell r="F154">
            <v>1049311.6751609582</v>
          </cell>
          <cell r="G154">
            <v>699518.0017801146</v>
          </cell>
          <cell r="H154">
            <v>910623.13904786878</v>
          </cell>
          <cell r="I154">
            <v>3871821.7678772532</v>
          </cell>
          <cell r="J154">
            <v>856174.31746010412</v>
          </cell>
          <cell r="K154">
            <v>724619.04970086564</v>
          </cell>
          <cell r="L154">
            <v>789753.62826451007</v>
          </cell>
          <cell r="M154">
            <v>12044220.141655657</v>
          </cell>
        </row>
        <row r="155">
          <cell r="C155">
            <v>2970687.6197472671</v>
          </cell>
          <cell r="D155">
            <v>369517.22021910164</v>
          </cell>
          <cell r="E155">
            <v>989371.11799578276</v>
          </cell>
          <cell r="F155">
            <v>939287.80382021796</v>
          </cell>
          <cell r="G155">
            <v>598809.11116545321</v>
          </cell>
          <cell r="H155">
            <v>1324137.0058836944</v>
          </cell>
          <cell r="I155">
            <v>3453778.9302239236</v>
          </cell>
          <cell r="J155">
            <v>870840.99734078941</v>
          </cell>
          <cell r="K155">
            <v>788455.28251782071</v>
          </cell>
          <cell r="L155">
            <v>657925.80197863397</v>
          </cell>
          <cell r="M155">
            <v>12962810.890892686</v>
          </cell>
        </row>
        <row r="156">
          <cell r="C156">
            <v>2062275.3704026677</v>
          </cell>
          <cell r="D156">
            <v>371913.11001599854</v>
          </cell>
          <cell r="E156">
            <v>981013.42625616165</v>
          </cell>
          <cell r="F156">
            <v>1203115.7754213086</v>
          </cell>
          <cell r="G156">
            <v>778869.1345823236</v>
          </cell>
          <cell r="H156">
            <v>1593574.656960099</v>
          </cell>
          <cell r="I156">
            <v>3700066.3071294357</v>
          </cell>
          <cell r="J156">
            <v>1194440.853871739</v>
          </cell>
          <cell r="K156">
            <v>880084.55548474565</v>
          </cell>
          <cell r="L156">
            <v>781671.18036029162</v>
          </cell>
          <cell r="M156">
            <v>13547024.370484771</v>
          </cell>
        </row>
        <row r="157">
          <cell r="C157">
            <v>1760199.8693582127</v>
          </cell>
          <cell r="D157">
            <v>454874.25172142888</v>
          </cell>
          <cell r="E157">
            <v>1866802.9069789695</v>
          </cell>
          <cell r="F157">
            <v>1150456.5020710605</v>
          </cell>
          <cell r="G157">
            <v>479565.61231583514</v>
          </cell>
          <cell r="H157">
            <v>1404579.8152211807</v>
          </cell>
          <cell r="I157">
            <v>2885746.7775699333</v>
          </cell>
          <cell r="J157">
            <v>1264325.5757113956</v>
          </cell>
          <cell r="K157">
            <v>781528.65049147164</v>
          </cell>
          <cell r="L157">
            <v>712911.98399073328</v>
          </cell>
          <cell r="M157">
            <v>12760991.945430221</v>
          </cell>
        </row>
        <row r="158">
          <cell r="C158">
            <v>2512476.2947201515</v>
          </cell>
          <cell r="D158">
            <v>375495.62782826903</v>
          </cell>
          <cell r="E158">
            <v>1831402.9648013804</v>
          </cell>
          <cell r="F158">
            <v>1132316.2832250616</v>
          </cell>
          <cell r="G158">
            <v>841158.54154802102</v>
          </cell>
          <cell r="H158">
            <v>1547419.2662654335</v>
          </cell>
          <cell r="I158">
            <v>2885611.9052680037</v>
          </cell>
          <cell r="J158">
            <v>1030590.4440878195</v>
          </cell>
          <cell r="K158">
            <v>885200.29274029762</v>
          </cell>
          <cell r="L158">
            <v>738756.23228916049</v>
          </cell>
          <cell r="M158">
            <v>13780427.852773599</v>
          </cell>
        </row>
        <row r="159">
          <cell r="C159">
            <v>3119053.3759417124</v>
          </cell>
          <cell r="D159">
            <v>394720.24213864317</v>
          </cell>
          <cell r="E159">
            <v>1585266.1122530843</v>
          </cell>
          <cell r="F159">
            <v>994183.83414552337</v>
          </cell>
          <cell r="G159">
            <v>500855.46879667474</v>
          </cell>
          <cell r="H159">
            <v>971295.78606189811</v>
          </cell>
          <cell r="I159">
            <v>3147190.158437551</v>
          </cell>
          <cell r="J159">
            <v>1303138.0188803028</v>
          </cell>
          <cell r="K159">
            <v>934032.6561348387</v>
          </cell>
          <cell r="L159">
            <v>707514.96463425038</v>
          </cell>
          <cell r="M159">
            <v>13657250.617424479</v>
          </cell>
        </row>
        <row r="160">
          <cell r="C160">
            <v>1728970.5215186202</v>
          </cell>
          <cell r="D160">
            <v>349799.22580178629</v>
          </cell>
          <cell r="E160">
            <v>1724422.7022390561</v>
          </cell>
          <cell r="F160">
            <v>1138758.9003325878</v>
          </cell>
          <cell r="G160">
            <v>756378.61272098077</v>
          </cell>
          <cell r="H160">
            <v>1497411.9546785911</v>
          </cell>
          <cell r="I160">
            <v>4948512.6105804481</v>
          </cell>
          <cell r="J160">
            <v>947944.88350401027</v>
          </cell>
          <cell r="K160">
            <v>1112609.6426860048</v>
          </cell>
          <cell r="L160">
            <v>750781.42367463117</v>
          </cell>
          <cell r="M160">
            <v>14955590.477736719</v>
          </cell>
        </row>
        <row r="161">
          <cell r="C161">
            <v>2152442.6799086612</v>
          </cell>
          <cell r="D161">
            <v>400872.47136896488</v>
          </cell>
          <cell r="E161">
            <v>1656915.6871719107</v>
          </cell>
          <cell r="F161">
            <v>886803.05770841637</v>
          </cell>
          <cell r="G161">
            <v>587833.83385319647</v>
          </cell>
          <cell r="H161">
            <v>1270056.2418085048</v>
          </cell>
          <cell r="I161">
            <v>2604980.367378714</v>
          </cell>
          <cell r="J161">
            <v>1296586.1360416168</v>
          </cell>
          <cell r="K161">
            <v>551504.63123744191</v>
          </cell>
          <cell r="L161">
            <v>656907.15351780574</v>
          </cell>
          <cell r="M161">
            <v>12064902.259995231</v>
          </cell>
        </row>
        <row r="162">
          <cell r="C162">
            <v>3030411.782264404</v>
          </cell>
          <cell r="D162">
            <v>432261.81897248718</v>
          </cell>
          <cell r="E162">
            <v>1492805.9264381831</v>
          </cell>
          <cell r="F162">
            <v>874916.08295086317</v>
          </cell>
          <cell r="G162">
            <v>556156.27968825679</v>
          </cell>
          <cell r="H162">
            <v>1535509.8262979558</v>
          </cell>
          <cell r="I162">
            <v>3426143.7661472163</v>
          </cell>
          <cell r="J162">
            <v>1003426.8157256494</v>
          </cell>
          <cell r="K162">
            <v>1012614.9636227351</v>
          </cell>
          <cell r="L162">
            <v>717138.0826024519</v>
          </cell>
          <cell r="M162">
            <v>14081385.344710203</v>
          </cell>
        </row>
        <row r="163">
          <cell r="C163">
            <v>1009135.5928571257</v>
          </cell>
          <cell r="D163">
            <v>412569.03730229253</v>
          </cell>
          <cell r="E163">
            <v>1146210.6647252515</v>
          </cell>
          <cell r="F163">
            <v>871863.67145687924</v>
          </cell>
          <cell r="G163">
            <v>443451.735540897</v>
          </cell>
          <cell r="H163">
            <v>1189286.9793117631</v>
          </cell>
          <cell r="I163">
            <v>3215122.2087395168</v>
          </cell>
          <cell r="J163">
            <v>1391626.9786279064</v>
          </cell>
          <cell r="K163">
            <v>896300.15109187609</v>
          </cell>
          <cell r="L163">
            <v>802312.83729899209</v>
          </cell>
          <cell r="M163">
            <v>11377879.8569525</v>
          </cell>
        </row>
        <row r="164">
          <cell r="C164">
            <v>2079680.1861968646</v>
          </cell>
          <cell r="D164">
            <v>301433.9983960219</v>
          </cell>
          <cell r="E164">
            <v>1241451.9080468935</v>
          </cell>
          <cell r="F164">
            <v>996984.66997671779</v>
          </cell>
          <cell r="G164">
            <v>692066.11233240308</v>
          </cell>
          <cell r="H164">
            <v>1658869.9361562764</v>
          </cell>
          <cell r="I164">
            <v>2608670.1374887759</v>
          </cell>
          <cell r="J164">
            <v>1020975.9614914046</v>
          </cell>
          <cell r="K164">
            <v>839406.77908630215</v>
          </cell>
          <cell r="L164">
            <v>640171.21919297113</v>
          </cell>
          <cell r="M164">
            <v>12079710.908364629</v>
          </cell>
        </row>
        <row r="165">
          <cell r="C165">
            <v>3003824.448298295</v>
          </cell>
          <cell r="D165">
            <v>437151.88711286243</v>
          </cell>
          <cell r="E165">
            <v>1500299.8682064298</v>
          </cell>
          <cell r="F165">
            <v>1104271.1888910735</v>
          </cell>
          <cell r="G165">
            <v>588647.85490077571</v>
          </cell>
          <cell r="H165">
            <v>1044137.5165707353</v>
          </cell>
          <cell r="I165">
            <v>2730448.760841181</v>
          </cell>
          <cell r="J165">
            <v>893951.01290142746</v>
          </cell>
          <cell r="K165">
            <v>1124414.6515979595</v>
          </cell>
          <cell r="L165">
            <v>718541.35502571566</v>
          </cell>
          <cell r="M165">
            <v>13145688.544346457</v>
          </cell>
        </row>
        <row r="166">
          <cell r="C166">
            <v>2099229.7532617943</v>
          </cell>
          <cell r="D166">
            <v>285131.21889107215</v>
          </cell>
          <cell r="E166">
            <v>1271780.7174052713</v>
          </cell>
          <cell r="F166">
            <v>1287881.588476832</v>
          </cell>
          <cell r="G166">
            <v>642375.52898192219</v>
          </cell>
          <cell r="H166">
            <v>917137.99563081982</v>
          </cell>
          <cell r="I166">
            <v>2464459.4527115771</v>
          </cell>
          <cell r="J166">
            <v>859443.20903326629</v>
          </cell>
          <cell r="K166">
            <v>1015412.9506015773</v>
          </cell>
          <cell r="L166">
            <v>705278.65926266613</v>
          </cell>
          <cell r="M166">
            <v>11548131.074256798</v>
          </cell>
        </row>
        <row r="167">
          <cell r="C167">
            <v>2181608.562511961</v>
          </cell>
          <cell r="D167">
            <v>255745.30479488405</v>
          </cell>
          <cell r="E167">
            <v>1492824.5524561545</v>
          </cell>
          <cell r="F167">
            <v>1063187.9757007444</v>
          </cell>
          <cell r="G167">
            <v>697935.29853032297</v>
          </cell>
          <cell r="H167">
            <v>1424172.5366504181</v>
          </cell>
          <cell r="I167">
            <v>2807223.6322219688</v>
          </cell>
          <cell r="J167">
            <v>1076616.3124928952</v>
          </cell>
          <cell r="K167">
            <v>1168147.3592657538</v>
          </cell>
          <cell r="L167">
            <v>618726.73909920629</v>
          </cell>
          <cell r="M167">
            <v>12786188.27372431</v>
          </cell>
        </row>
        <row r="168">
          <cell r="C168">
            <v>2492874.9208679548</v>
          </cell>
          <cell r="D168">
            <v>352915.44079167</v>
          </cell>
          <cell r="E168">
            <v>855781.0138858225</v>
          </cell>
          <cell r="F168">
            <v>588904.09890764556</v>
          </cell>
          <cell r="G168">
            <v>497714.44397574669</v>
          </cell>
          <cell r="H168">
            <v>859198.60408635379</v>
          </cell>
          <cell r="I168">
            <v>2141266.3132431954</v>
          </cell>
          <cell r="J168">
            <v>980564.4456504304</v>
          </cell>
          <cell r="K168">
            <v>918939.5577048905</v>
          </cell>
          <cell r="L168">
            <v>722836.25044840248</v>
          </cell>
          <cell r="M168">
            <v>10410995.089562111</v>
          </cell>
        </row>
        <row r="169">
          <cell r="C169">
            <v>3089348.1440579677</v>
          </cell>
          <cell r="D169">
            <v>420637.0606772867</v>
          </cell>
          <cell r="E169">
            <v>1394292.7374644831</v>
          </cell>
          <cell r="F169">
            <v>962868.13744449581</v>
          </cell>
          <cell r="G169">
            <v>529092.27407749812</v>
          </cell>
          <cell r="H169">
            <v>1017568.0416302736</v>
          </cell>
          <cell r="I169">
            <v>2859213.5297329142</v>
          </cell>
          <cell r="J169">
            <v>1614840.0151466657</v>
          </cell>
          <cell r="K169">
            <v>1051402.8822471527</v>
          </cell>
          <cell r="L169">
            <v>713904.47873321699</v>
          </cell>
          <cell r="M169">
            <v>13653167.301211955</v>
          </cell>
        </row>
        <row r="170">
          <cell r="C170">
            <v>2299206.5721571706</v>
          </cell>
          <cell r="D170">
            <v>501732.24144934386</v>
          </cell>
          <cell r="E170">
            <v>1106109.1996318533</v>
          </cell>
          <cell r="F170">
            <v>1061547.4763809897</v>
          </cell>
          <cell r="G170">
            <v>628395.40216582769</v>
          </cell>
          <cell r="H170">
            <v>1053964.1297537885</v>
          </cell>
          <cell r="I170">
            <v>2931418.1767060007</v>
          </cell>
          <cell r="J170">
            <v>779886.03350065043</v>
          </cell>
          <cell r="K170">
            <v>770523.68598387251</v>
          </cell>
          <cell r="L170">
            <v>756379.33539102995</v>
          </cell>
          <cell r="M170">
            <v>11889162.253120527</v>
          </cell>
        </row>
        <row r="171">
          <cell r="C171">
            <v>2069071.2010280229</v>
          </cell>
          <cell r="D171">
            <v>307942.96568501467</v>
          </cell>
          <cell r="E171">
            <v>1404445.6712186811</v>
          </cell>
          <cell r="F171">
            <v>810700.4662382548</v>
          </cell>
          <cell r="G171">
            <v>558412.16362074867</v>
          </cell>
          <cell r="H171">
            <v>1132778.0851227003</v>
          </cell>
          <cell r="I171">
            <v>3920442.2563203368</v>
          </cell>
          <cell r="J171">
            <v>901236.90667048353</v>
          </cell>
          <cell r="K171">
            <v>1144668.3386761604</v>
          </cell>
          <cell r="L171">
            <v>637543.67765332805</v>
          </cell>
          <cell r="M171">
            <v>12887241.732233729</v>
          </cell>
        </row>
        <row r="172">
          <cell r="C172">
            <v>3170652.2314745132</v>
          </cell>
          <cell r="D172">
            <v>416956.74857941788</v>
          </cell>
          <cell r="E172">
            <v>1122827.0790129011</v>
          </cell>
          <cell r="F172">
            <v>801525.38343792211</v>
          </cell>
          <cell r="G172">
            <v>710923.64842844277</v>
          </cell>
          <cell r="H172">
            <v>953173.68834893871</v>
          </cell>
          <cell r="I172">
            <v>2678353.046031489</v>
          </cell>
          <cell r="J172">
            <v>774843.45051179815</v>
          </cell>
          <cell r="K172">
            <v>895346.176060581</v>
          </cell>
          <cell r="L172">
            <v>780252.89024548361</v>
          </cell>
          <cell r="M172">
            <v>12304854.342131488</v>
          </cell>
        </row>
        <row r="173">
          <cell r="C173">
            <v>2592285.4631095179</v>
          </cell>
          <cell r="D173">
            <v>465324.0480194891</v>
          </cell>
          <cell r="E173">
            <v>1341959.7901889801</v>
          </cell>
          <cell r="F173">
            <v>986709.97434269043</v>
          </cell>
          <cell r="G173">
            <v>475906.96759758581</v>
          </cell>
          <cell r="H173">
            <v>1241725.8246163684</v>
          </cell>
          <cell r="I173">
            <v>3136441.0269448771</v>
          </cell>
          <cell r="J173">
            <v>1144637.6573136449</v>
          </cell>
          <cell r="K173">
            <v>772831.50645815837</v>
          </cell>
          <cell r="L173">
            <v>572536.33353367075</v>
          </cell>
          <cell r="M173">
            <v>12730358.592124984</v>
          </cell>
        </row>
        <row r="174">
          <cell r="C174">
            <v>2378322.6688383166</v>
          </cell>
          <cell r="D174">
            <v>510862.33279917756</v>
          </cell>
          <cell r="E174">
            <v>1390192.699913587</v>
          </cell>
          <cell r="F174">
            <v>629700.92712697701</v>
          </cell>
          <cell r="G174">
            <v>598887.02486337046</v>
          </cell>
          <cell r="H174">
            <v>1326150.914399808</v>
          </cell>
          <cell r="I174">
            <v>3226552.1150999521</v>
          </cell>
          <cell r="J174">
            <v>1025196.9879844785</v>
          </cell>
          <cell r="K174">
            <v>998516.58580309548</v>
          </cell>
          <cell r="L174">
            <v>663074.84248629957</v>
          </cell>
          <cell r="M174">
            <v>12747457.099315062</v>
          </cell>
        </row>
        <row r="175">
          <cell r="C175">
            <v>1999069.3847764239</v>
          </cell>
          <cell r="D175">
            <v>429485.78440441284</v>
          </cell>
          <cell r="E175">
            <v>1523560.5945153686</v>
          </cell>
          <cell r="F175">
            <v>863953.70360125811</v>
          </cell>
          <cell r="G175">
            <v>629081.12792959157</v>
          </cell>
          <cell r="H175">
            <v>1345646.4042934126</v>
          </cell>
          <cell r="I175">
            <v>3415091.4951305236</v>
          </cell>
          <cell r="J175">
            <v>1264012.4943634353</v>
          </cell>
          <cell r="K175">
            <v>615308.74932575389</v>
          </cell>
          <cell r="L175">
            <v>699752.64390587679</v>
          </cell>
          <cell r="M175">
            <v>12784962.382246055</v>
          </cell>
        </row>
        <row r="176">
          <cell r="C176">
            <v>1958086.0252484079</v>
          </cell>
          <cell r="D176">
            <v>357705.33769371477</v>
          </cell>
          <cell r="E176">
            <v>1866993.3890908286</v>
          </cell>
          <cell r="F176">
            <v>1054069.7773397628</v>
          </cell>
          <cell r="G176">
            <v>668171.79324150807</v>
          </cell>
          <cell r="H176">
            <v>1544732.3808840185</v>
          </cell>
          <cell r="I176">
            <v>2354978.109508615</v>
          </cell>
          <cell r="J176">
            <v>1502098.8529597674</v>
          </cell>
          <cell r="K176">
            <v>645593.46342695702</v>
          </cell>
          <cell r="L176">
            <v>677725.60409741674</v>
          </cell>
          <cell r="M176">
            <v>12630154.733490996</v>
          </cell>
        </row>
        <row r="177">
          <cell r="C177">
            <v>1661983.2662302763</v>
          </cell>
          <cell r="D177">
            <v>454319.57120573684</v>
          </cell>
          <cell r="E177">
            <v>1502825.6262920122</v>
          </cell>
          <cell r="F177">
            <v>1071654.3507243744</v>
          </cell>
          <cell r="G177">
            <v>652437.98662731925</v>
          </cell>
          <cell r="H177">
            <v>978251.8871561999</v>
          </cell>
          <cell r="I177">
            <v>2120804.1031645583</v>
          </cell>
          <cell r="J177">
            <v>1075291.9957637275</v>
          </cell>
          <cell r="K177">
            <v>884536.1031083205</v>
          </cell>
          <cell r="L177">
            <v>849034.72615424136</v>
          </cell>
          <cell r="M177">
            <v>11251139.616426766</v>
          </cell>
        </row>
        <row r="178">
          <cell r="C178">
            <v>2964022.0590179041</v>
          </cell>
          <cell r="D178">
            <v>415143.39985614439</v>
          </cell>
          <cell r="E178">
            <v>1019208.4563889508</v>
          </cell>
          <cell r="F178">
            <v>976979.48243965942</v>
          </cell>
          <cell r="G178">
            <v>656661.50623861211</v>
          </cell>
          <cell r="H178">
            <v>1306302.4306799576</v>
          </cell>
          <cell r="I178">
            <v>3800205.6356654111</v>
          </cell>
          <cell r="J178">
            <v>1315349.1145753495</v>
          </cell>
          <cell r="K178">
            <v>655458.77928377117</v>
          </cell>
          <cell r="L178">
            <v>671221.99728984525</v>
          </cell>
          <cell r="M178">
            <v>13780552.861435605</v>
          </cell>
        </row>
        <row r="179">
          <cell r="C179">
            <v>1933061.2561916839</v>
          </cell>
          <cell r="D179">
            <v>214551.46085448252</v>
          </cell>
          <cell r="E179">
            <v>1272277.1280230882</v>
          </cell>
          <cell r="F179">
            <v>933499.91446875676</v>
          </cell>
          <cell r="G179">
            <v>522017.01532831357</v>
          </cell>
          <cell r="H179">
            <v>1323794.2913607301</v>
          </cell>
          <cell r="I179">
            <v>3036735.0739056175</v>
          </cell>
          <cell r="J179">
            <v>1478492.6595751769</v>
          </cell>
          <cell r="K179">
            <v>962255.99570456287</v>
          </cell>
          <cell r="L179">
            <v>690147.54436752491</v>
          </cell>
          <cell r="M179">
            <v>12366832.33977994</v>
          </cell>
        </row>
        <row r="180">
          <cell r="C180">
            <v>1794736.3175589608</v>
          </cell>
          <cell r="D180">
            <v>505058.81405038724</v>
          </cell>
          <cell r="E180">
            <v>1049049.6655354777</v>
          </cell>
          <cell r="F180">
            <v>950770.15149348124</v>
          </cell>
          <cell r="G180">
            <v>695532.23065115861</v>
          </cell>
          <cell r="H180">
            <v>1601436.6050527282</v>
          </cell>
          <cell r="I180">
            <v>2157303.1336690802</v>
          </cell>
          <cell r="J180">
            <v>1097120.5445899868</v>
          </cell>
          <cell r="K180">
            <v>814816.67903672124</v>
          </cell>
          <cell r="L180">
            <v>699736.14331538568</v>
          </cell>
          <cell r="M180">
            <v>11365560.284953369</v>
          </cell>
        </row>
        <row r="181">
          <cell r="C181">
            <v>3396358.2842289368</v>
          </cell>
          <cell r="D181">
            <v>465210.89726777951</v>
          </cell>
          <cell r="E181">
            <v>1264042.5875652402</v>
          </cell>
          <cell r="F181">
            <v>890329.30315760477</v>
          </cell>
          <cell r="G181">
            <v>565896.69723969023</v>
          </cell>
          <cell r="H181">
            <v>1217042.3178406791</v>
          </cell>
          <cell r="I181">
            <v>2594339.7613957184</v>
          </cell>
          <cell r="J181">
            <v>855194.08730530506</v>
          </cell>
          <cell r="K181">
            <v>670123.57358307927</v>
          </cell>
          <cell r="L181">
            <v>600465.7474390812</v>
          </cell>
          <cell r="M181">
            <v>12519003.257023117</v>
          </cell>
        </row>
        <row r="182">
          <cell r="C182">
            <v>2631479.5141565562</v>
          </cell>
          <cell r="D182">
            <v>417286.97786352469</v>
          </cell>
          <cell r="E182">
            <v>1502098.3331042761</v>
          </cell>
          <cell r="F182">
            <v>1017466.9257901437</v>
          </cell>
          <cell r="G182">
            <v>486756.85328115133</v>
          </cell>
          <cell r="H182">
            <v>1524396.7500410329</v>
          </cell>
          <cell r="I182">
            <v>3136175.4646369237</v>
          </cell>
          <cell r="J182">
            <v>1068714.4591735541</v>
          </cell>
          <cell r="K182">
            <v>800926.89145565568</v>
          </cell>
          <cell r="L182">
            <v>774469.26028559566</v>
          </cell>
          <cell r="M182">
            <v>13359771.429788416</v>
          </cell>
        </row>
        <row r="183">
          <cell r="C183">
            <v>2520442.9324226319</v>
          </cell>
          <cell r="D183">
            <v>372880.19470386772</v>
          </cell>
          <cell r="E183">
            <v>1152612.3188838807</v>
          </cell>
          <cell r="F183">
            <v>991047.77390831709</v>
          </cell>
          <cell r="G183">
            <v>492146.63813827699</v>
          </cell>
          <cell r="H183">
            <v>1405085.6145929578</v>
          </cell>
          <cell r="I183">
            <v>3288548.7891609021</v>
          </cell>
          <cell r="J183">
            <v>1138682.1092503511</v>
          </cell>
          <cell r="K183">
            <v>835072.21747868671</v>
          </cell>
          <cell r="L183">
            <v>773055.58060678653</v>
          </cell>
          <cell r="M183">
            <v>12969574.169146659</v>
          </cell>
        </row>
        <row r="184">
          <cell r="C184">
            <v>2472927.1187845715</v>
          </cell>
          <cell r="D184">
            <v>409496.24810118164</v>
          </cell>
          <cell r="E184">
            <v>1286987.8417860374</v>
          </cell>
          <cell r="F184">
            <v>542523.80802261247</v>
          </cell>
          <cell r="G184">
            <v>556479.98519848392</v>
          </cell>
          <cell r="H184">
            <v>1602189.0609354181</v>
          </cell>
          <cell r="I184">
            <v>3227934.8862105999</v>
          </cell>
          <cell r="J184">
            <v>1027066.6529051254</v>
          </cell>
          <cell r="K184">
            <v>601942.26277069561</v>
          </cell>
          <cell r="L184">
            <v>618821.69847846043</v>
          </cell>
          <cell r="M184">
            <v>12346369.563193185</v>
          </cell>
        </row>
        <row r="185">
          <cell r="C185">
            <v>2180089.8627395034</v>
          </cell>
          <cell r="D185">
            <v>443774.06933868822</v>
          </cell>
          <cell r="E185">
            <v>1564470.7108070978</v>
          </cell>
          <cell r="F185">
            <v>855304.82427425869</v>
          </cell>
          <cell r="G185">
            <v>540174.31390500022</v>
          </cell>
          <cell r="H185">
            <v>1141411.8988335121</v>
          </cell>
          <cell r="I185">
            <v>3160782.2293795999</v>
          </cell>
          <cell r="J185">
            <v>1325556.7554304898</v>
          </cell>
          <cell r="K185">
            <v>754364.16811794066</v>
          </cell>
          <cell r="L185">
            <v>720599.9233140006</v>
          </cell>
          <cell r="M185">
            <v>12686528.756140091</v>
          </cell>
        </row>
        <row r="186">
          <cell r="C186">
            <v>2137986.8363975049</v>
          </cell>
          <cell r="D186">
            <v>460961.40711242816</v>
          </cell>
          <cell r="E186">
            <v>1509424.6840429897</v>
          </cell>
          <cell r="F186">
            <v>1105850.8385577591</v>
          </cell>
          <cell r="G186">
            <v>706023.41952403751</v>
          </cell>
          <cell r="H186">
            <v>1244102.6528652296</v>
          </cell>
          <cell r="I186">
            <v>3061986.7368322476</v>
          </cell>
          <cell r="J186">
            <v>1163596.2694199276</v>
          </cell>
          <cell r="K186">
            <v>821633.57588704152</v>
          </cell>
          <cell r="L186">
            <v>735277.73708495242</v>
          </cell>
          <cell r="M186">
            <v>12946844.157724118</v>
          </cell>
        </row>
        <row r="187">
          <cell r="C187">
            <v>2366303.6352415299</v>
          </cell>
          <cell r="D187">
            <v>592807.277161818</v>
          </cell>
          <cell r="E187">
            <v>1230540.9519150055</v>
          </cell>
          <cell r="F187">
            <v>896225.34379595867</v>
          </cell>
          <cell r="G187">
            <v>611971.9161703143</v>
          </cell>
          <cell r="H187">
            <v>822233.79710587941</v>
          </cell>
          <cell r="I187">
            <v>2810454.375570043</v>
          </cell>
          <cell r="J187">
            <v>1211478.2692398941</v>
          </cell>
          <cell r="K187">
            <v>545973.51870681159</v>
          </cell>
          <cell r="L187">
            <v>686474.07243267738</v>
          </cell>
          <cell r="M187">
            <v>11774463.157339932</v>
          </cell>
        </row>
        <row r="188">
          <cell r="C188">
            <v>3595896.1234406992</v>
          </cell>
          <cell r="D188">
            <v>347613.51044602424</v>
          </cell>
          <cell r="E188">
            <v>1254215.1276711882</v>
          </cell>
          <cell r="F188">
            <v>843771.5179683296</v>
          </cell>
          <cell r="G188">
            <v>581490.47207106068</v>
          </cell>
          <cell r="H188">
            <v>1610557.5529048056</v>
          </cell>
          <cell r="I188">
            <v>3106844.0922191269</v>
          </cell>
          <cell r="J188">
            <v>885581.26150225359</v>
          </cell>
          <cell r="K188">
            <v>1033722.0102289115</v>
          </cell>
          <cell r="L188">
            <v>798853.67610763793</v>
          </cell>
          <cell r="M188">
            <v>14058545.344560036</v>
          </cell>
        </row>
        <row r="189">
          <cell r="C189">
            <v>3112470.0517314989</v>
          </cell>
          <cell r="D189">
            <v>409832.06662939023</v>
          </cell>
          <cell r="E189">
            <v>1270864.0579873456</v>
          </cell>
          <cell r="F189">
            <v>1129759.6309545881</v>
          </cell>
          <cell r="G189">
            <v>674741.57584080286</v>
          </cell>
          <cell r="H189">
            <v>824733.16144048003</v>
          </cell>
          <cell r="I189">
            <v>3247937.5535032935</v>
          </cell>
          <cell r="J189">
            <v>1169590.4854054945</v>
          </cell>
          <cell r="K189">
            <v>845504.92426790716</v>
          </cell>
          <cell r="L189">
            <v>721237.25980441656</v>
          </cell>
          <cell r="M189">
            <v>13406670.767565217</v>
          </cell>
        </row>
        <row r="190">
          <cell r="C190">
            <v>1661491.577523154</v>
          </cell>
          <cell r="D190">
            <v>366466.16409482667</v>
          </cell>
          <cell r="E190">
            <v>1084044.9968940218</v>
          </cell>
          <cell r="F190">
            <v>1154210.8984498174</v>
          </cell>
          <cell r="G190">
            <v>424167.1412670415</v>
          </cell>
          <cell r="H190">
            <v>1080877.1458485259</v>
          </cell>
          <cell r="I190">
            <v>3662889.2110940414</v>
          </cell>
          <cell r="J190">
            <v>1058976.3310203478</v>
          </cell>
          <cell r="K190">
            <v>1021783.0816332204</v>
          </cell>
          <cell r="L190">
            <v>627814.91223410028</v>
          </cell>
          <cell r="M190">
            <v>12142721.460059097</v>
          </cell>
        </row>
        <row r="191">
          <cell r="C191">
            <v>3258514.1435877085</v>
          </cell>
          <cell r="D191">
            <v>462330.1585883142</v>
          </cell>
          <cell r="E191">
            <v>1460389.7165457273</v>
          </cell>
          <cell r="F191">
            <v>930367.13623180892</v>
          </cell>
          <cell r="G191">
            <v>659155.18957332138</v>
          </cell>
          <cell r="H191">
            <v>1250379.4384162787</v>
          </cell>
          <cell r="I191">
            <v>1973764.846333632</v>
          </cell>
          <cell r="J191">
            <v>1202942.678524042</v>
          </cell>
          <cell r="K191">
            <v>1101301.8248485671</v>
          </cell>
          <cell r="L191">
            <v>728067.14864567784</v>
          </cell>
          <cell r="M191">
            <v>13027212.281295078</v>
          </cell>
        </row>
        <row r="192">
          <cell r="C192">
            <v>2684557.5225266116</v>
          </cell>
          <cell r="D192">
            <v>396345.2980023761</v>
          </cell>
          <cell r="E192">
            <v>1165490.9063135972</v>
          </cell>
          <cell r="F192">
            <v>833659.35718489147</v>
          </cell>
          <cell r="G192">
            <v>631631.90676466562</v>
          </cell>
          <cell r="H192">
            <v>820595.43283606134</v>
          </cell>
          <cell r="I192">
            <v>3732346.2440967062</v>
          </cell>
          <cell r="J192">
            <v>1197938.9919325865</v>
          </cell>
          <cell r="K192">
            <v>850531.3269157852</v>
          </cell>
          <cell r="L192">
            <v>786615.22298143979</v>
          </cell>
          <cell r="M192">
            <v>13099712.209554721</v>
          </cell>
        </row>
        <row r="193">
          <cell r="C193">
            <v>1227103.8485082616</v>
          </cell>
          <cell r="D193">
            <v>313260.37175702362</v>
          </cell>
          <cell r="E193">
            <v>1740600.342305626</v>
          </cell>
          <cell r="F193">
            <v>934617.70405117015</v>
          </cell>
          <cell r="G193">
            <v>385759.98450623808</v>
          </cell>
          <cell r="H193">
            <v>548640.04794842389</v>
          </cell>
          <cell r="I193">
            <v>3396591.4583202791</v>
          </cell>
          <cell r="J193">
            <v>760001.44949120062</v>
          </cell>
          <cell r="K193">
            <v>731174.17267265008</v>
          </cell>
          <cell r="L193">
            <v>902999.99892010144</v>
          </cell>
          <cell r="M193">
            <v>10940749.378480975</v>
          </cell>
        </row>
        <row r="194">
          <cell r="C194">
            <v>2395313.4048363315</v>
          </cell>
          <cell r="D194">
            <v>483060.23208735185</v>
          </cell>
          <cell r="E194">
            <v>1303720.973471411</v>
          </cell>
          <cell r="F194">
            <v>828321.37729269278</v>
          </cell>
          <cell r="G194">
            <v>507617.77174192131</v>
          </cell>
          <cell r="H194">
            <v>1553660.2365975222</v>
          </cell>
          <cell r="I194">
            <v>3031576.5479932013</v>
          </cell>
          <cell r="J194">
            <v>657110.38984288182</v>
          </cell>
          <cell r="K194">
            <v>1057011.8332832316</v>
          </cell>
          <cell r="L194">
            <v>698556.22264693584</v>
          </cell>
          <cell r="M194">
            <v>12515948.989793479</v>
          </cell>
        </row>
        <row r="195">
          <cell r="C195">
            <v>2160919.2778692911</v>
          </cell>
          <cell r="D195">
            <v>352850.72265696147</v>
          </cell>
          <cell r="E195">
            <v>1607808.6391900182</v>
          </cell>
          <cell r="F195">
            <v>1105272.0854647956</v>
          </cell>
          <cell r="G195">
            <v>509737.44336068904</v>
          </cell>
          <cell r="H195">
            <v>1383960.7012932461</v>
          </cell>
          <cell r="I195">
            <v>3720470.6632449743</v>
          </cell>
          <cell r="J195">
            <v>1343868.7473629043</v>
          </cell>
          <cell r="K195">
            <v>809249.19634239515</v>
          </cell>
          <cell r="L195">
            <v>682797.03886280046</v>
          </cell>
          <cell r="M195">
            <v>13676934.515648076</v>
          </cell>
        </row>
        <row r="196">
          <cell r="C196">
            <v>2125839.7179512773</v>
          </cell>
          <cell r="D196">
            <v>494292.66902230505</v>
          </cell>
          <cell r="E196">
            <v>1433433.6161967823</v>
          </cell>
          <cell r="F196">
            <v>1015415.4465722828</v>
          </cell>
          <cell r="G196">
            <v>758951.91288299905</v>
          </cell>
          <cell r="H196">
            <v>1429344.7682616247</v>
          </cell>
          <cell r="I196">
            <v>3085555.5282639377</v>
          </cell>
          <cell r="J196">
            <v>781412.04454381822</v>
          </cell>
          <cell r="K196">
            <v>926308.92016051651</v>
          </cell>
          <cell r="L196">
            <v>596345.95496728085</v>
          </cell>
          <cell r="M196">
            <v>12646900.578822823</v>
          </cell>
        </row>
        <row r="197">
          <cell r="C197">
            <v>2128824.9153974573</v>
          </cell>
          <cell r="D197">
            <v>409315.70998787263</v>
          </cell>
          <cell r="E197">
            <v>1101092.6047379333</v>
          </cell>
          <cell r="F197">
            <v>1272947.9594735345</v>
          </cell>
          <cell r="G197">
            <v>740144.62145181955</v>
          </cell>
          <cell r="H197">
            <v>1538436.562832986</v>
          </cell>
          <cell r="I197">
            <v>3665779.8367217919</v>
          </cell>
          <cell r="J197">
            <v>1153506.9063492983</v>
          </cell>
          <cell r="K197">
            <v>612924.60447860835</v>
          </cell>
          <cell r="L197">
            <v>724017.17416454188</v>
          </cell>
          <cell r="M197">
            <v>13346990.895595843</v>
          </cell>
        </row>
        <row r="198">
          <cell r="C198">
            <v>2379943.6243090942</v>
          </cell>
          <cell r="D198">
            <v>517570.15500503103</v>
          </cell>
          <cell r="E198">
            <v>1295677.3856669774</v>
          </cell>
          <cell r="F198">
            <v>1047545.7606642212</v>
          </cell>
          <cell r="G198">
            <v>539378.48524751689</v>
          </cell>
          <cell r="H198">
            <v>1491566.3980845595</v>
          </cell>
          <cell r="I198">
            <v>2418612.8584654033</v>
          </cell>
          <cell r="J198">
            <v>1010641.8320905408</v>
          </cell>
          <cell r="K198">
            <v>794200.49770300265</v>
          </cell>
          <cell r="L198">
            <v>725992.15244417393</v>
          </cell>
          <cell r="M198">
            <v>12221129.149680521</v>
          </cell>
        </row>
        <row r="199">
          <cell r="C199">
            <v>2000817.5193638334</v>
          </cell>
          <cell r="D199">
            <v>337567.51212996891</v>
          </cell>
          <cell r="E199">
            <v>1270830.2407156986</v>
          </cell>
          <cell r="F199">
            <v>883779.87819668523</v>
          </cell>
          <cell r="G199">
            <v>557252.98234643391</v>
          </cell>
          <cell r="H199">
            <v>1237404.429168849</v>
          </cell>
          <cell r="I199">
            <v>2429415.4658634881</v>
          </cell>
          <cell r="J199">
            <v>1088302.9020125896</v>
          </cell>
          <cell r="K199">
            <v>1038471.860583622</v>
          </cell>
          <cell r="L199">
            <v>741249.43541076954</v>
          </cell>
          <cell r="M199">
            <v>11585092.22579194</v>
          </cell>
        </row>
        <row r="200">
          <cell r="C200">
            <v>3441287.0201361049</v>
          </cell>
          <cell r="D200">
            <v>465096.09624699928</v>
          </cell>
          <cell r="E200">
            <v>1002677.7562762827</v>
          </cell>
          <cell r="F200">
            <v>1175974.6178985673</v>
          </cell>
          <cell r="G200">
            <v>573768.80926788284</v>
          </cell>
          <cell r="H200">
            <v>1253639.1007587644</v>
          </cell>
          <cell r="I200">
            <v>2167235.5829779459</v>
          </cell>
          <cell r="J200">
            <v>908269.54717497004</v>
          </cell>
          <cell r="K200">
            <v>966781.23356815032</v>
          </cell>
          <cell r="L200">
            <v>611007.11743726849</v>
          </cell>
          <cell r="M200">
            <v>12565736.881742936</v>
          </cell>
        </row>
        <row r="201">
          <cell r="C201">
            <v>2223644.2415723754</v>
          </cell>
          <cell r="D201">
            <v>310654.21020758752</v>
          </cell>
          <cell r="E201">
            <v>1258041.5134419005</v>
          </cell>
          <cell r="F201">
            <v>627226.68435281911</v>
          </cell>
          <cell r="G201">
            <v>569027.1507222075</v>
          </cell>
          <cell r="H201">
            <v>1314617.4517591931</v>
          </cell>
          <cell r="I201">
            <v>3488436.5246126642</v>
          </cell>
          <cell r="J201">
            <v>1352836.1275136308</v>
          </cell>
          <cell r="K201">
            <v>928037.84160509927</v>
          </cell>
          <cell r="L201">
            <v>668516.19109097752</v>
          </cell>
          <cell r="M201">
            <v>12741037.936878452</v>
          </cell>
        </row>
        <row r="202">
          <cell r="C202">
            <v>2233288.1403651293</v>
          </cell>
          <cell r="D202">
            <v>479517.0661666193</v>
          </cell>
          <cell r="E202">
            <v>1393748.1220979092</v>
          </cell>
          <cell r="F202">
            <v>882668.02958872891</v>
          </cell>
          <cell r="G202">
            <v>454505.70759841218</v>
          </cell>
          <cell r="H202">
            <v>1352752.1305146099</v>
          </cell>
          <cell r="I202">
            <v>3590773.955041083</v>
          </cell>
          <cell r="J202">
            <v>1251214.2016966422</v>
          </cell>
          <cell r="K202">
            <v>611211.17812921363</v>
          </cell>
          <cell r="L202">
            <v>783606.15105017752</v>
          </cell>
          <cell r="M202">
            <v>13033284.682248525</v>
          </cell>
        </row>
        <row r="203">
          <cell r="C203">
            <v>2729412.8013796583</v>
          </cell>
          <cell r="D203">
            <v>459671.91330984543</v>
          </cell>
          <cell r="E203">
            <v>1438854.6258339104</v>
          </cell>
          <cell r="F203">
            <v>611970.74058427988</v>
          </cell>
          <cell r="G203">
            <v>403306.65070283471</v>
          </cell>
          <cell r="H203">
            <v>1463072.5999841818</v>
          </cell>
          <cell r="I203">
            <v>3146919.7126839473</v>
          </cell>
          <cell r="J203">
            <v>1145411.1773068076</v>
          </cell>
          <cell r="K203">
            <v>1113948.7270332493</v>
          </cell>
          <cell r="L203">
            <v>703673.15732013655</v>
          </cell>
          <cell r="M203">
            <v>13216242.106138853</v>
          </cell>
        </row>
        <row r="204">
          <cell r="C204">
            <v>2943886.8088875976</v>
          </cell>
          <cell r="D204">
            <v>340296.75601272791</v>
          </cell>
          <cell r="E204">
            <v>1548306.145062058</v>
          </cell>
          <cell r="F204">
            <v>611687.50185894058</v>
          </cell>
          <cell r="G204">
            <v>538378.11512710003</v>
          </cell>
          <cell r="H204">
            <v>925807.30630583316</v>
          </cell>
          <cell r="I204">
            <v>3164882.8442126908</v>
          </cell>
          <cell r="J204">
            <v>1192955.8542117518</v>
          </cell>
          <cell r="K204">
            <v>1017394.6875695939</v>
          </cell>
          <cell r="L204">
            <v>684882.63429927151</v>
          </cell>
          <cell r="M204">
            <v>12968478.653547565</v>
          </cell>
        </row>
        <row r="205">
          <cell r="C205">
            <v>3020433.8314689053</v>
          </cell>
          <cell r="D205">
            <v>254579.52854684717</v>
          </cell>
          <cell r="E205">
            <v>1338506.6187828698</v>
          </cell>
          <cell r="F205">
            <v>1005470.2448574818</v>
          </cell>
          <cell r="G205">
            <v>595533.66174160573</v>
          </cell>
          <cell r="H205">
            <v>1165581.5874425389</v>
          </cell>
          <cell r="I205">
            <v>3164762.5560728055</v>
          </cell>
          <cell r="J205">
            <v>1134771.1623137074</v>
          </cell>
          <cell r="K205">
            <v>797867.92687739455</v>
          </cell>
          <cell r="L205">
            <v>802033.08084829478</v>
          </cell>
          <cell r="M205">
            <v>13279540.198952451</v>
          </cell>
        </row>
        <row r="206">
          <cell r="C206">
            <v>2105940.6550567932</v>
          </cell>
          <cell r="D206">
            <v>425030.15112821828</v>
          </cell>
          <cell r="E206">
            <v>1266142.837845936</v>
          </cell>
          <cell r="F206">
            <v>939991.01528406551</v>
          </cell>
          <cell r="G206">
            <v>685498.12443454796</v>
          </cell>
          <cell r="H206">
            <v>518627.72606934386</v>
          </cell>
          <cell r="I206">
            <v>2801943.4606532827</v>
          </cell>
          <cell r="J206">
            <v>1186267.0173397344</v>
          </cell>
          <cell r="K206">
            <v>1007280.7958456114</v>
          </cell>
          <cell r="L206">
            <v>735405.69399033999</v>
          </cell>
          <cell r="M206">
            <v>11672127.477647875</v>
          </cell>
        </row>
        <row r="207">
          <cell r="C207">
            <v>2528382.6606948739</v>
          </cell>
          <cell r="D207">
            <v>440437.3751717867</v>
          </cell>
          <cell r="E207">
            <v>1136971.8666543667</v>
          </cell>
          <cell r="F207">
            <v>1254417.42327981</v>
          </cell>
          <cell r="G207">
            <v>487739.86448566936</v>
          </cell>
          <cell r="H207">
            <v>1408972.9372802468</v>
          </cell>
          <cell r="I207">
            <v>3755429.7450863081</v>
          </cell>
          <cell r="J207">
            <v>1541852.9395216322</v>
          </cell>
          <cell r="K207">
            <v>974821.68361982412</v>
          </cell>
          <cell r="L207">
            <v>750089.88729996758</v>
          </cell>
          <cell r="M207">
            <v>14279116.383094484</v>
          </cell>
        </row>
        <row r="208">
          <cell r="C208">
            <v>2862598.4976961445</v>
          </cell>
          <cell r="D208">
            <v>444512.51770537521</v>
          </cell>
          <cell r="E208">
            <v>1022305.7195543725</v>
          </cell>
          <cell r="F208">
            <v>906101.56317848526</v>
          </cell>
          <cell r="G208">
            <v>646554.60861569759</v>
          </cell>
          <cell r="H208">
            <v>1643715.2464667808</v>
          </cell>
          <cell r="I208">
            <v>2955306.6781568993</v>
          </cell>
          <cell r="J208">
            <v>1141326.5746882686</v>
          </cell>
          <cell r="K208">
            <v>779939.40793968202</v>
          </cell>
          <cell r="L208">
            <v>799599.23632286652</v>
          </cell>
          <cell r="M208">
            <v>13201960.050324572</v>
          </cell>
        </row>
        <row r="209">
          <cell r="C209">
            <v>1830234.9170012593</v>
          </cell>
          <cell r="D209">
            <v>434514.06312748475</v>
          </cell>
          <cell r="E209">
            <v>1025864.5926653573</v>
          </cell>
          <cell r="F209">
            <v>1046321.2893830342</v>
          </cell>
          <cell r="G209">
            <v>411521.52022818319</v>
          </cell>
          <cell r="H209">
            <v>1392710.3209793107</v>
          </cell>
          <cell r="I209">
            <v>2963815.326452753</v>
          </cell>
          <cell r="J209">
            <v>1338736.7767147422</v>
          </cell>
          <cell r="K209">
            <v>997658.94392821973</v>
          </cell>
          <cell r="L209">
            <v>757891.33052925474</v>
          </cell>
          <cell r="M209">
            <v>12199269.081009597</v>
          </cell>
        </row>
        <row r="210">
          <cell r="C210">
            <v>2777831.9847722272</v>
          </cell>
          <cell r="D210">
            <v>442606.00455737021</v>
          </cell>
          <cell r="E210">
            <v>1549360.1102008312</v>
          </cell>
          <cell r="F210">
            <v>882231.87548948708</v>
          </cell>
          <cell r="G210">
            <v>617741.90018449398</v>
          </cell>
          <cell r="H210">
            <v>1356544.0443566358</v>
          </cell>
          <cell r="I210">
            <v>3141037.7315541445</v>
          </cell>
          <cell r="J210">
            <v>1267648.7751863108</v>
          </cell>
          <cell r="K210">
            <v>773835.3693795919</v>
          </cell>
          <cell r="L210">
            <v>662088.2401196924</v>
          </cell>
          <cell r="M210">
            <v>13470926.035800785</v>
          </cell>
        </row>
        <row r="211">
          <cell r="C211">
            <v>2200576.7861819547</v>
          </cell>
          <cell r="D211">
            <v>282254.82487649447</v>
          </cell>
          <cell r="E211">
            <v>1195715.6452984321</v>
          </cell>
          <cell r="F211">
            <v>1186530.1661544952</v>
          </cell>
          <cell r="G211">
            <v>612112.40910749603</v>
          </cell>
          <cell r="H211">
            <v>1156782.6952588758</v>
          </cell>
          <cell r="I211">
            <v>2367010.4060089742</v>
          </cell>
          <cell r="J211">
            <v>1018749.5345359156</v>
          </cell>
          <cell r="K211">
            <v>968699.94371195673</v>
          </cell>
          <cell r="L211">
            <v>816052.24222010304</v>
          </cell>
          <cell r="M211">
            <v>11804484.653354699</v>
          </cell>
        </row>
        <row r="212">
          <cell r="C212">
            <v>3328963.1897757328</v>
          </cell>
          <cell r="D212">
            <v>400401.81209056417</v>
          </cell>
          <cell r="E212">
            <v>1595648.1700383993</v>
          </cell>
          <cell r="F212">
            <v>1314996.887635347</v>
          </cell>
          <cell r="G212">
            <v>659860.10444011574</v>
          </cell>
          <cell r="H212">
            <v>893201.77161985636</v>
          </cell>
          <cell r="I212">
            <v>2744358.3283015266</v>
          </cell>
          <cell r="J212">
            <v>1153917.940211606</v>
          </cell>
          <cell r="K212">
            <v>1019431.0732261228</v>
          </cell>
          <cell r="L212">
            <v>718458.62185712263</v>
          </cell>
          <cell r="M212">
            <v>13829237.899196392</v>
          </cell>
        </row>
        <row r="213">
          <cell r="C213">
            <v>2871491.482003557</v>
          </cell>
          <cell r="D213">
            <v>430501.63467004523</v>
          </cell>
          <cell r="E213">
            <v>1369159.779265275</v>
          </cell>
          <cell r="F213">
            <v>737474.06639541755</v>
          </cell>
          <cell r="G213">
            <v>629329.16261440341</v>
          </cell>
          <cell r="H213">
            <v>724125.14752306417</v>
          </cell>
          <cell r="I213">
            <v>3560057.118616214</v>
          </cell>
          <cell r="J213">
            <v>1027406.3853407947</v>
          </cell>
          <cell r="K213">
            <v>841729.35899632436</v>
          </cell>
          <cell r="L213">
            <v>708331.13264459826</v>
          </cell>
          <cell r="M213">
            <v>12899605.268069692</v>
          </cell>
        </row>
        <row r="214">
          <cell r="C214">
            <v>2184047.1377976993</v>
          </cell>
          <cell r="D214">
            <v>373582.58614955714</v>
          </cell>
          <cell r="E214">
            <v>1372974.875797566</v>
          </cell>
          <cell r="F214">
            <v>787178.79819704953</v>
          </cell>
          <cell r="G214">
            <v>581822.15367100434</v>
          </cell>
          <cell r="H214">
            <v>1430324.0769795955</v>
          </cell>
          <cell r="I214">
            <v>4140093.6227977327</v>
          </cell>
          <cell r="J214">
            <v>1425071.4315252611</v>
          </cell>
          <cell r="K214">
            <v>961478.78434665524</v>
          </cell>
          <cell r="L214">
            <v>655114.22795472189</v>
          </cell>
          <cell r="M214">
            <v>13911687.69521684</v>
          </cell>
        </row>
        <row r="215">
          <cell r="C215">
            <v>3860431.5023857737</v>
          </cell>
          <cell r="D215">
            <v>397966.18150872545</v>
          </cell>
          <cell r="E215">
            <v>1683066.4652188998</v>
          </cell>
          <cell r="F215">
            <v>1208419.9565755466</v>
          </cell>
          <cell r="G215">
            <v>587674.21100439155</v>
          </cell>
          <cell r="H215">
            <v>1463908.3173710287</v>
          </cell>
          <cell r="I215">
            <v>2645346.6212466685</v>
          </cell>
          <cell r="J215">
            <v>1145326.931593786</v>
          </cell>
          <cell r="K215">
            <v>1283032.5897076759</v>
          </cell>
          <cell r="L215">
            <v>700639.35700636602</v>
          </cell>
          <cell r="M215">
            <v>14975812.133618863</v>
          </cell>
        </row>
        <row r="216">
          <cell r="C216">
            <v>1818207.1460367879</v>
          </cell>
          <cell r="D216">
            <v>323981.5896700765</v>
          </cell>
          <cell r="E216">
            <v>958055.57496631262</v>
          </cell>
          <cell r="F216">
            <v>1002406.5674525249</v>
          </cell>
          <cell r="G216">
            <v>533812.27535758587</v>
          </cell>
          <cell r="H216">
            <v>1370735.7382864472</v>
          </cell>
          <cell r="I216">
            <v>3482233.0826192806</v>
          </cell>
          <cell r="J216">
            <v>792444.09873134643</v>
          </cell>
          <cell r="K216">
            <v>1013181.2099318727</v>
          </cell>
          <cell r="L216">
            <v>766776.75185074017</v>
          </cell>
          <cell r="M216">
            <v>12061834.034902977</v>
          </cell>
        </row>
        <row r="217">
          <cell r="C217">
            <v>2775031.1517103058</v>
          </cell>
          <cell r="D217">
            <v>305411.26084869914</v>
          </cell>
          <cell r="E217">
            <v>1613101.7780100217</v>
          </cell>
          <cell r="F217">
            <v>722420.33012083196</v>
          </cell>
          <cell r="G217">
            <v>525237.34585197223</v>
          </cell>
          <cell r="H217">
            <v>1646508.24753077</v>
          </cell>
          <cell r="I217">
            <v>3635877.7988390317</v>
          </cell>
          <cell r="J217">
            <v>1376660.0470426544</v>
          </cell>
          <cell r="K217">
            <v>779315.14528749487</v>
          </cell>
          <cell r="L217">
            <v>637479.14865167066</v>
          </cell>
          <cell r="M217">
            <v>14017042.253893452</v>
          </cell>
        </row>
        <row r="218">
          <cell r="C218">
            <v>1901156.7161505986</v>
          </cell>
          <cell r="D218">
            <v>483191.77163739002</v>
          </cell>
          <cell r="E218">
            <v>1586747.0068398719</v>
          </cell>
          <cell r="F218">
            <v>1154763.6909675826</v>
          </cell>
          <cell r="G218">
            <v>533776.00974157103</v>
          </cell>
          <cell r="H218">
            <v>1362555.6685358505</v>
          </cell>
          <cell r="I218">
            <v>2380038.0829458456</v>
          </cell>
          <cell r="J218">
            <v>1232454.0810587415</v>
          </cell>
          <cell r="K218">
            <v>622484.79762308102</v>
          </cell>
          <cell r="L218">
            <v>684335.39326660999</v>
          </cell>
          <cell r="M218">
            <v>11941503.218767146</v>
          </cell>
        </row>
        <row r="219">
          <cell r="C219">
            <v>2037508.410762497</v>
          </cell>
          <cell r="D219">
            <v>453323.82332971622</v>
          </cell>
          <cell r="E219">
            <v>1205664.4384112</v>
          </cell>
          <cell r="F219">
            <v>1041648.8717791851</v>
          </cell>
          <cell r="G219">
            <v>483239.88201727718</v>
          </cell>
          <cell r="H219">
            <v>1619493.6300909717</v>
          </cell>
          <cell r="I219">
            <v>2398324.6683560722</v>
          </cell>
          <cell r="J219">
            <v>1248261.2108276198</v>
          </cell>
          <cell r="K219">
            <v>1053271.5501592662</v>
          </cell>
          <cell r="L219">
            <v>776448.71786716452</v>
          </cell>
          <cell r="M219">
            <v>12317185.203600969</v>
          </cell>
        </row>
        <row r="220">
          <cell r="C220">
            <v>2069340.6519250665</v>
          </cell>
          <cell r="D220">
            <v>366375.83417427383</v>
          </cell>
          <cell r="E220">
            <v>1409678.271452883</v>
          </cell>
          <cell r="F220">
            <v>872170.73645702633</v>
          </cell>
          <cell r="G220">
            <v>509278.02963651187</v>
          </cell>
          <cell r="H220">
            <v>1297107.6819020617</v>
          </cell>
          <cell r="I220">
            <v>2583144.3099833489</v>
          </cell>
          <cell r="J220">
            <v>1290325.0730877873</v>
          </cell>
          <cell r="K220">
            <v>1123229.7307574996</v>
          </cell>
          <cell r="L220">
            <v>670964.76462743967</v>
          </cell>
          <cell r="M220">
            <v>12191615.084003897</v>
          </cell>
        </row>
        <row r="221">
          <cell r="C221">
            <v>3339674.0377464294</v>
          </cell>
          <cell r="D221">
            <v>409983.9071013038</v>
          </cell>
          <cell r="E221">
            <v>1515079.8924216884</v>
          </cell>
          <cell r="F221">
            <v>886946.58630563505</v>
          </cell>
          <cell r="G221">
            <v>684151.94760189485</v>
          </cell>
          <cell r="H221">
            <v>1718096.7495344935</v>
          </cell>
          <cell r="I221">
            <v>3033956.3584266161</v>
          </cell>
          <cell r="J221">
            <v>1152032.8860174227</v>
          </cell>
          <cell r="K221">
            <v>904672.7184794714</v>
          </cell>
          <cell r="L221">
            <v>730525.28774408239</v>
          </cell>
          <cell r="M221">
            <v>14375120.371379038</v>
          </cell>
        </row>
        <row r="222">
          <cell r="C222">
            <v>2799346.2161558545</v>
          </cell>
          <cell r="D222">
            <v>442506.96904504171</v>
          </cell>
          <cell r="E222">
            <v>970323.07447601925</v>
          </cell>
          <cell r="F222">
            <v>1047279.9662317402</v>
          </cell>
          <cell r="G222">
            <v>648690.15675761818</v>
          </cell>
          <cell r="H222">
            <v>1036346.6517388374</v>
          </cell>
          <cell r="I222">
            <v>1613496.6221303085</v>
          </cell>
          <cell r="J222">
            <v>982497.39088476996</v>
          </cell>
          <cell r="K222">
            <v>1255765.207028701</v>
          </cell>
          <cell r="L222">
            <v>863910.60100979835</v>
          </cell>
          <cell r="M222">
            <v>11660162.85545869</v>
          </cell>
        </row>
        <row r="223">
          <cell r="C223">
            <v>2017062.8790523026</v>
          </cell>
          <cell r="D223">
            <v>252980.95031879825</v>
          </cell>
          <cell r="E223">
            <v>871825.24063520972</v>
          </cell>
          <cell r="F223">
            <v>1186973.2089093011</v>
          </cell>
          <cell r="G223">
            <v>602933.59394153382</v>
          </cell>
          <cell r="H223">
            <v>1034982.3685604982</v>
          </cell>
          <cell r="I223">
            <v>3891577.3738100789</v>
          </cell>
          <cell r="J223">
            <v>1088659.9361228282</v>
          </cell>
          <cell r="K223">
            <v>1121816.5418094308</v>
          </cell>
          <cell r="L223">
            <v>589697.48381546116</v>
          </cell>
          <cell r="M223">
            <v>12658509.576975444</v>
          </cell>
        </row>
        <row r="224">
          <cell r="C224">
            <v>1933934.7786588129</v>
          </cell>
          <cell r="D224">
            <v>445116.32788629574</v>
          </cell>
          <cell r="E224">
            <v>1143759.1519252609</v>
          </cell>
          <cell r="F224">
            <v>1065984.3769102942</v>
          </cell>
          <cell r="G224">
            <v>344607.20326161204</v>
          </cell>
          <cell r="H224">
            <v>1579806.8125151882</v>
          </cell>
          <cell r="I224">
            <v>3035078.2899868372</v>
          </cell>
          <cell r="J224">
            <v>858709.57542036357</v>
          </cell>
          <cell r="K224">
            <v>613363.49691135064</v>
          </cell>
          <cell r="L224">
            <v>550323.95693314506</v>
          </cell>
          <cell r="M224">
            <v>11570683.970409159</v>
          </cell>
        </row>
        <row r="225">
          <cell r="C225">
            <v>2999073.5690017305</v>
          </cell>
          <cell r="D225">
            <v>411253.58853711915</v>
          </cell>
          <cell r="E225">
            <v>1668979.9146633311</v>
          </cell>
          <cell r="F225">
            <v>1059688.8282157327</v>
          </cell>
          <cell r="G225">
            <v>653030.36134387553</v>
          </cell>
          <cell r="H225">
            <v>1363821.1780166326</v>
          </cell>
          <cell r="I225">
            <v>2622054.309244913</v>
          </cell>
          <cell r="J225">
            <v>1042491.7748006012</v>
          </cell>
          <cell r="K225">
            <v>960980.91349022137</v>
          </cell>
          <cell r="L225">
            <v>665224.85779219749</v>
          </cell>
          <cell r="M225">
            <v>13446599.295106355</v>
          </cell>
        </row>
        <row r="226">
          <cell r="C226">
            <v>1811273.6055896475</v>
          </cell>
          <cell r="D226">
            <v>509465.96770766558</v>
          </cell>
          <cell r="E226">
            <v>1130606.9857279973</v>
          </cell>
          <cell r="F226">
            <v>1152106.6999867263</v>
          </cell>
          <cell r="G226">
            <v>745820.18956786173</v>
          </cell>
          <cell r="H226">
            <v>1153411.5564860485</v>
          </cell>
          <cell r="I226">
            <v>2589750.5253306264</v>
          </cell>
          <cell r="J226">
            <v>1389427.8348917242</v>
          </cell>
          <cell r="K226">
            <v>1113310.4955360687</v>
          </cell>
          <cell r="L226">
            <v>701303.60241482244</v>
          </cell>
          <cell r="M226">
            <v>12296477.463239187</v>
          </cell>
        </row>
        <row r="227">
          <cell r="C227">
            <v>2831364.3795314305</v>
          </cell>
          <cell r="D227">
            <v>351998.49600752117</v>
          </cell>
          <cell r="E227">
            <v>1254589.8950329432</v>
          </cell>
          <cell r="F227">
            <v>796925.90902689204</v>
          </cell>
          <cell r="G227">
            <v>535775.29874206323</v>
          </cell>
          <cell r="H227">
            <v>1151393.4940272397</v>
          </cell>
          <cell r="I227">
            <v>3697209.5447030282</v>
          </cell>
          <cell r="J227">
            <v>996783.5972335143</v>
          </cell>
          <cell r="K227">
            <v>925675.42527620902</v>
          </cell>
          <cell r="L227">
            <v>650961.46859818173</v>
          </cell>
          <cell r="M227">
            <v>13192677.508179022</v>
          </cell>
        </row>
        <row r="228">
          <cell r="C228">
            <v>1471152.5375953941</v>
          </cell>
          <cell r="D228">
            <v>306134.0533763867</v>
          </cell>
          <cell r="E228">
            <v>642631.33408879687</v>
          </cell>
          <cell r="F228">
            <v>744909.28841293673</v>
          </cell>
          <cell r="G228">
            <v>709297.46333084779</v>
          </cell>
          <cell r="H228">
            <v>1131122.6866533326</v>
          </cell>
          <cell r="I228">
            <v>1303944.1430532383</v>
          </cell>
          <cell r="J228">
            <v>969229.08726688265</v>
          </cell>
          <cell r="K228">
            <v>628621.03893845971</v>
          </cell>
          <cell r="L228">
            <v>700354.25615851604</v>
          </cell>
          <cell r="M228">
            <v>8607395.8888747916</v>
          </cell>
        </row>
        <row r="229">
          <cell r="C229">
            <v>2248278.081205755</v>
          </cell>
          <cell r="D229">
            <v>496509.72268219001</v>
          </cell>
          <cell r="E229">
            <v>1160060.8399912226</v>
          </cell>
          <cell r="F229">
            <v>884457.30525031791</v>
          </cell>
          <cell r="G229">
            <v>608387.08537099988</v>
          </cell>
          <cell r="H229">
            <v>1179422.3690374261</v>
          </cell>
          <cell r="I229">
            <v>1850312.2365177958</v>
          </cell>
          <cell r="J229">
            <v>1366598.7134212011</v>
          </cell>
          <cell r="K229">
            <v>680302.17884948628</v>
          </cell>
          <cell r="L229">
            <v>772277.7373808811</v>
          </cell>
          <cell r="M229">
            <v>11246606.269707276</v>
          </cell>
        </row>
        <row r="230">
          <cell r="C230">
            <v>2664770.6982986904</v>
          </cell>
          <cell r="D230">
            <v>395995.8462253316</v>
          </cell>
          <cell r="E230">
            <v>1295578.9527344543</v>
          </cell>
          <cell r="F230">
            <v>1040752.2898738843</v>
          </cell>
          <cell r="G230">
            <v>598459.21315668954</v>
          </cell>
          <cell r="H230">
            <v>1252424.8806224195</v>
          </cell>
          <cell r="I230">
            <v>1668120.3854137829</v>
          </cell>
          <cell r="J230">
            <v>800750.57361649722</v>
          </cell>
          <cell r="K230">
            <v>805089.7582028606</v>
          </cell>
          <cell r="L230">
            <v>702146.81862800755</v>
          </cell>
          <cell r="M230">
            <v>11224089.416772617</v>
          </cell>
        </row>
        <row r="231">
          <cell r="C231">
            <v>1759823.506714225</v>
          </cell>
          <cell r="D231">
            <v>269832.80923564365</v>
          </cell>
          <cell r="E231">
            <v>1013268.1330866651</v>
          </cell>
          <cell r="F231">
            <v>1121799.984160281</v>
          </cell>
          <cell r="G231">
            <v>573008.87888324389</v>
          </cell>
          <cell r="H231">
            <v>1165630.7371557478</v>
          </cell>
          <cell r="I231">
            <v>3208984.2364154714</v>
          </cell>
          <cell r="J231">
            <v>909456.72389089561</v>
          </cell>
          <cell r="K231">
            <v>805576.88316579466</v>
          </cell>
          <cell r="L231">
            <v>737234.83490284835</v>
          </cell>
          <cell r="M231">
            <v>11564616.727610817</v>
          </cell>
        </row>
        <row r="232">
          <cell r="C232">
            <v>1619130.9269099073</v>
          </cell>
          <cell r="D232">
            <v>475140.2326333797</v>
          </cell>
          <cell r="E232">
            <v>1378767.2122206099</v>
          </cell>
          <cell r="F232">
            <v>1214276.2623615309</v>
          </cell>
          <cell r="G232">
            <v>467485.49833930342</v>
          </cell>
          <cell r="H232">
            <v>1037773.5796617795</v>
          </cell>
          <cell r="I232">
            <v>3422610.2468880857</v>
          </cell>
          <cell r="J232">
            <v>1354830.8844959955</v>
          </cell>
          <cell r="K232">
            <v>783601.66830703535</v>
          </cell>
          <cell r="L232">
            <v>690067.60476529796</v>
          </cell>
          <cell r="M232">
            <v>12443684.116582926</v>
          </cell>
        </row>
        <row r="233">
          <cell r="C233">
            <v>2744711.692024841</v>
          </cell>
          <cell r="D233">
            <v>442605.89931767673</v>
          </cell>
          <cell r="E233">
            <v>1177626.9653087799</v>
          </cell>
          <cell r="F233">
            <v>818598.25756068667</v>
          </cell>
          <cell r="G233">
            <v>540515.17466833279</v>
          </cell>
          <cell r="H233">
            <v>1248594.2260058797</v>
          </cell>
          <cell r="I233">
            <v>2962790.8374441918</v>
          </cell>
          <cell r="J233">
            <v>1040545.2066790607</v>
          </cell>
          <cell r="K233">
            <v>1126600.3238543156</v>
          </cell>
          <cell r="L233">
            <v>773270.2645527639</v>
          </cell>
          <cell r="M233">
            <v>12875858.847416531</v>
          </cell>
        </row>
        <row r="234">
          <cell r="C234">
            <v>1803885.0597185292</v>
          </cell>
          <cell r="D234">
            <v>543498.63180784206</v>
          </cell>
          <cell r="E234">
            <v>1447517.6853885248</v>
          </cell>
          <cell r="F234">
            <v>967441.56896007445</v>
          </cell>
          <cell r="G234">
            <v>511191.37363496132</v>
          </cell>
          <cell r="H234">
            <v>1348888.9626555166</v>
          </cell>
          <cell r="I234">
            <v>3393327.8432771815</v>
          </cell>
          <cell r="J234">
            <v>902013.38924904796</v>
          </cell>
          <cell r="K234">
            <v>800267.99010407808</v>
          </cell>
          <cell r="L234">
            <v>797029.00316853845</v>
          </cell>
          <cell r="M234">
            <v>12515061.507964293</v>
          </cell>
        </row>
        <row r="235">
          <cell r="C235">
            <v>2571606.7085764175</v>
          </cell>
          <cell r="D235">
            <v>410525.07083274616</v>
          </cell>
          <cell r="E235">
            <v>1348837.2378608682</v>
          </cell>
          <cell r="F235">
            <v>721396.04451336898</v>
          </cell>
          <cell r="G235">
            <v>693655.88703949749</v>
          </cell>
          <cell r="H235">
            <v>1073770.445704286</v>
          </cell>
          <cell r="I235">
            <v>2654350.4259659825</v>
          </cell>
          <cell r="J235">
            <v>913557.81316875108</v>
          </cell>
          <cell r="K235">
            <v>1032488.9677201852</v>
          </cell>
          <cell r="L235">
            <v>753875.57419952191</v>
          </cell>
          <cell r="M235">
            <v>12174064.175581625</v>
          </cell>
        </row>
        <row r="236">
          <cell r="C236">
            <v>2700385.2215173733</v>
          </cell>
          <cell r="D236">
            <v>269766.42313340952</v>
          </cell>
          <cell r="E236">
            <v>1257840.2970418846</v>
          </cell>
          <cell r="F236">
            <v>1099514.8126905421</v>
          </cell>
          <cell r="G236">
            <v>577644.82515512954</v>
          </cell>
          <cell r="H236">
            <v>960102.08280303469</v>
          </cell>
          <cell r="I236">
            <v>2962469.7347434531</v>
          </cell>
          <cell r="J236">
            <v>1027770.0874034197</v>
          </cell>
          <cell r="K236">
            <v>675524.8201341714</v>
          </cell>
          <cell r="L236">
            <v>716587.42415955674</v>
          </cell>
          <cell r="M236">
            <v>12247605.728781976</v>
          </cell>
        </row>
        <row r="237">
          <cell r="C237">
            <v>3606378.4644421372</v>
          </cell>
          <cell r="D237">
            <v>429660.61996974132</v>
          </cell>
          <cell r="E237">
            <v>1315204.1631298861</v>
          </cell>
          <cell r="F237">
            <v>713190.06691092718</v>
          </cell>
          <cell r="G237">
            <v>543234.73198354791</v>
          </cell>
          <cell r="H237">
            <v>1601528.4525631918</v>
          </cell>
          <cell r="I237">
            <v>2324438.4054021146</v>
          </cell>
          <cell r="J237">
            <v>1154078.9224073868</v>
          </cell>
          <cell r="K237">
            <v>835758.93025986652</v>
          </cell>
          <cell r="L237">
            <v>607492.22013517225</v>
          </cell>
          <cell r="M237">
            <v>13130964.977203973</v>
          </cell>
        </row>
        <row r="238">
          <cell r="C238">
            <v>2336698.8883662126</v>
          </cell>
          <cell r="D238">
            <v>480440.70996904752</v>
          </cell>
          <cell r="E238">
            <v>1476662.501064209</v>
          </cell>
          <cell r="F238">
            <v>857075.00511467073</v>
          </cell>
          <cell r="G238">
            <v>484873.88271731511</v>
          </cell>
          <cell r="H238">
            <v>1426615.259606367</v>
          </cell>
          <cell r="I238">
            <v>2744065.4729067772</v>
          </cell>
          <cell r="J238">
            <v>1006091.9165353288</v>
          </cell>
          <cell r="K238">
            <v>1203517.6749004247</v>
          </cell>
          <cell r="L238">
            <v>820629.49221562233</v>
          </cell>
          <cell r="M238">
            <v>12836670.803395975</v>
          </cell>
        </row>
        <row r="239">
          <cell r="C239">
            <v>2539638.5413073949</v>
          </cell>
          <cell r="D239">
            <v>364406.47200333799</v>
          </cell>
          <cell r="E239">
            <v>1607722.4842525218</v>
          </cell>
          <cell r="F239">
            <v>696845.32203739788</v>
          </cell>
          <cell r="G239">
            <v>439976.78495826788</v>
          </cell>
          <cell r="H239">
            <v>1088703.4440738729</v>
          </cell>
          <cell r="I239">
            <v>1864354.1058095368</v>
          </cell>
          <cell r="J239">
            <v>1240575.8581353836</v>
          </cell>
          <cell r="K239">
            <v>882803.57493170281</v>
          </cell>
          <cell r="L239">
            <v>673739.17836688471</v>
          </cell>
          <cell r="M239">
            <v>11398765.765876301</v>
          </cell>
        </row>
        <row r="240">
          <cell r="C240">
            <v>2206031.9823198351</v>
          </cell>
          <cell r="D240">
            <v>340655.43233559001</v>
          </cell>
          <cell r="E240">
            <v>1380404.6727535059</v>
          </cell>
          <cell r="F240">
            <v>796664.97986388276</v>
          </cell>
          <cell r="G240">
            <v>626855.7534105177</v>
          </cell>
          <cell r="H240">
            <v>1143038.0974904392</v>
          </cell>
          <cell r="I240">
            <v>2849724.2896582037</v>
          </cell>
          <cell r="J240">
            <v>1288729.0817888912</v>
          </cell>
          <cell r="K240">
            <v>759056.86813526612</v>
          </cell>
          <cell r="L240">
            <v>678123.74110109347</v>
          </cell>
          <cell r="M240">
            <v>12069284.898857227</v>
          </cell>
        </row>
        <row r="241">
          <cell r="C241">
            <v>1891780.5742998989</v>
          </cell>
          <cell r="D241">
            <v>309648.46378026728</v>
          </cell>
          <cell r="E241">
            <v>927997.26298287429</v>
          </cell>
          <cell r="F241">
            <v>1087952.6879156183</v>
          </cell>
          <cell r="G241">
            <v>688516.40447487356</v>
          </cell>
          <cell r="H241">
            <v>1235292.9259070924</v>
          </cell>
          <cell r="I241">
            <v>3235962.3854450905</v>
          </cell>
          <cell r="J241">
            <v>1268567.6427651439</v>
          </cell>
          <cell r="K241">
            <v>604601.58054758317</v>
          </cell>
          <cell r="L241">
            <v>682998.04309454467</v>
          </cell>
          <cell r="M241">
            <v>11933317.971212987</v>
          </cell>
        </row>
        <row r="242">
          <cell r="C242">
            <v>3027453.2749114558</v>
          </cell>
          <cell r="D242">
            <v>413784.91432834411</v>
          </cell>
          <cell r="E242">
            <v>1537939.2716046402</v>
          </cell>
          <cell r="F242">
            <v>1039720.8746315315</v>
          </cell>
          <cell r="G242">
            <v>670650.603532276</v>
          </cell>
          <cell r="H242">
            <v>1268279.1195029141</v>
          </cell>
          <cell r="I242">
            <v>1919028.0616215807</v>
          </cell>
          <cell r="J242">
            <v>1532831.1821010543</v>
          </cell>
          <cell r="K242">
            <v>780646.78805717826</v>
          </cell>
          <cell r="L242">
            <v>840416.60207042471</v>
          </cell>
          <cell r="M242">
            <v>13030750.6923614</v>
          </cell>
        </row>
        <row r="243">
          <cell r="C243">
            <v>2457682.2676953017</v>
          </cell>
          <cell r="D243">
            <v>370093.69813791104</v>
          </cell>
          <cell r="E243">
            <v>1185913.2147202136</v>
          </cell>
          <cell r="F243">
            <v>942318.02297886112</v>
          </cell>
          <cell r="G243">
            <v>470592.72212579858</v>
          </cell>
          <cell r="H243">
            <v>1134126.173380432</v>
          </cell>
          <cell r="I243">
            <v>2765722.721387954</v>
          </cell>
          <cell r="J243">
            <v>955974.52486017754</v>
          </cell>
          <cell r="K243">
            <v>925492.29409500957</v>
          </cell>
          <cell r="L243">
            <v>792988.24619856034</v>
          </cell>
          <cell r="M243">
            <v>12000903.885580219</v>
          </cell>
        </row>
        <row r="244">
          <cell r="C244">
            <v>1852496.580473044</v>
          </cell>
          <cell r="D244">
            <v>464760.00186053547</v>
          </cell>
          <cell r="E244">
            <v>1071846.7229853305</v>
          </cell>
          <cell r="F244">
            <v>1070967.1277879595</v>
          </cell>
          <cell r="G244">
            <v>503999.28052357712</v>
          </cell>
          <cell r="H244">
            <v>926348.85807663016</v>
          </cell>
          <cell r="I244">
            <v>3420604.713715354</v>
          </cell>
          <cell r="J244">
            <v>847924.89665510657</v>
          </cell>
          <cell r="K244">
            <v>782535.03094339999</v>
          </cell>
          <cell r="L244">
            <v>837962.43638531386</v>
          </cell>
          <cell r="M244">
            <v>11779445.649406249</v>
          </cell>
        </row>
        <row r="245">
          <cell r="C245">
            <v>2529080.1118135443</v>
          </cell>
          <cell r="D245">
            <v>413448.97108812048</v>
          </cell>
          <cell r="E245">
            <v>1230103.39556328</v>
          </cell>
          <cell r="F245">
            <v>1001999.1707237317</v>
          </cell>
          <cell r="G245">
            <v>472609.86300064303</v>
          </cell>
          <cell r="H245">
            <v>1015533.1690917579</v>
          </cell>
          <cell r="I245">
            <v>1644233.5740463261</v>
          </cell>
          <cell r="J245">
            <v>883028.63626449928</v>
          </cell>
          <cell r="K245">
            <v>1037360.6057246315</v>
          </cell>
          <cell r="L245">
            <v>600611.07716397278</v>
          </cell>
          <cell r="M245">
            <v>10828008.574480506</v>
          </cell>
        </row>
        <row r="246">
          <cell r="C246">
            <v>2075282.66631712</v>
          </cell>
          <cell r="D246">
            <v>316029.02549151814</v>
          </cell>
          <cell r="E246">
            <v>930486.9296896283</v>
          </cell>
          <cell r="F246">
            <v>1136433.8736691868</v>
          </cell>
          <cell r="G246">
            <v>553481.86757622182</v>
          </cell>
          <cell r="H246">
            <v>1065351.5760392034</v>
          </cell>
          <cell r="I246">
            <v>1423543.0944797799</v>
          </cell>
          <cell r="J246">
            <v>1271495.8352833351</v>
          </cell>
          <cell r="K246">
            <v>940821.18036150385</v>
          </cell>
          <cell r="L246">
            <v>745209.7111154719</v>
          </cell>
          <cell r="M246">
            <v>10458135.760022968</v>
          </cell>
        </row>
        <row r="247">
          <cell r="C247">
            <v>2594279.4226118498</v>
          </cell>
          <cell r="D247">
            <v>536459.78509282623</v>
          </cell>
          <cell r="E247">
            <v>1554859.7843918516</v>
          </cell>
          <cell r="F247">
            <v>601211.67211699067</v>
          </cell>
          <cell r="G247">
            <v>636806.61024608847</v>
          </cell>
          <cell r="H247">
            <v>1271179.4019498585</v>
          </cell>
          <cell r="I247">
            <v>3636349.5150117129</v>
          </cell>
          <cell r="J247">
            <v>1004650.394181213</v>
          </cell>
          <cell r="K247">
            <v>962663.02970824041</v>
          </cell>
          <cell r="L247">
            <v>737837.28278085485</v>
          </cell>
          <cell r="M247">
            <v>13536296.898091486</v>
          </cell>
        </row>
        <row r="248">
          <cell r="C248">
            <v>2887354.3873231895</v>
          </cell>
          <cell r="D248">
            <v>333193.92440368404</v>
          </cell>
          <cell r="E248">
            <v>1186072.6122257246</v>
          </cell>
          <cell r="F248">
            <v>1029027.3835796808</v>
          </cell>
          <cell r="G248">
            <v>859951.34234726126</v>
          </cell>
          <cell r="H248">
            <v>1635985.3488826081</v>
          </cell>
          <cell r="I248">
            <v>2472255.5095413579</v>
          </cell>
          <cell r="J248">
            <v>1316186.5219932836</v>
          </cell>
          <cell r="K248">
            <v>643934.72592308291</v>
          </cell>
          <cell r="L248">
            <v>627817.21995245677</v>
          </cell>
          <cell r="M248">
            <v>12991778.97617233</v>
          </cell>
        </row>
        <row r="249">
          <cell r="C249">
            <v>2080082.7446347589</v>
          </cell>
          <cell r="D249">
            <v>491327.83330472541</v>
          </cell>
          <cell r="E249">
            <v>1828657.6866059848</v>
          </cell>
          <cell r="F249">
            <v>1045574.8982814836</v>
          </cell>
          <cell r="G249">
            <v>483170.52103658498</v>
          </cell>
          <cell r="H249">
            <v>1400973.8969248461</v>
          </cell>
          <cell r="I249">
            <v>3322238.8727787621</v>
          </cell>
          <cell r="J249">
            <v>1077554.3847510263</v>
          </cell>
          <cell r="K249">
            <v>914803.69997320999</v>
          </cell>
          <cell r="L249">
            <v>743449.7023786318</v>
          </cell>
          <cell r="M249">
            <v>13387834.240670014</v>
          </cell>
        </row>
        <row r="250">
          <cell r="C250">
            <v>2338472.0971969045</v>
          </cell>
          <cell r="D250">
            <v>309938.96871594316</v>
          </cell>
          <cell r="E250">
            <v>1711957.5218856488</v>
          </cell>
          <cell r="F250">
            <v>899841.98790670291</v>
          </cell>
          <cell r="G250">
            <v>310174.85003517813</v>
          </cell>
          <cell r="H250">
            <v>1642654.2728992989</v>
          </cell>
          <cell r="I250">
            <v>2920321.2915492314</v>
          </cell>
          <cell r="J250">
            <v>1046482.5347026031</v>
          </cell>
          <cell r="K250">
            <v>1098555.5933993824</v>
          </cell>
          <cell r="L250">
            <v>695341.43300199101</v>
          </cell>
          <cell r="M250">
            <v>12973740.551292885</v>
          </cell>
        </row>
        <row r="251">
          <cell r="C251">
            <v>3110870.9094695486</v>
          </cell>
          <cell r="D251">
            <v>595172.24417014688</v>
          </cell>
          <cell r="E251">
            <v>748675.66427635308</v>
          </cell>
          <cell r="F251">
            <v>1118148.4015564776</v>
          </cell>
          <cell r="G251">
            <v>634260.09343469213</v>
          </cell>
          <cell r="H251">
            <v>956196.38804031536</v>
          </cell>
          <cell r="I251">
            <v>3558286.3547746455</v>
          </cell>
          <cell r="J251">
            <v>944439.09565369156</v>
          </cell>
          <cell r="K251">
            <v>740658.6224343034</v>
          </cell>
          <cell r="L251">
            <v>554824.37225499842</v>
          </cell>
          <cell r="M251">
            <v>12961532.146065176</v>
          </cell>
        </row>
        <row r="252">
          <cell r="C252">
            <v>2980034.4481936125</v>
          </cell>
          <cell r="D252">
            <v>350608.27653233119</v>
          </cell>
          <cell r="E252">
            <v>1519813.3906104972</v>
          </cell>
          <cell r="F252">
            <v>881584.17770222586</v>
          </cell>
          <cell r="G252">
            <v>511779.85096693016</v>
          </cell>
          <cell r="H252">
            <v>1148237.7977862428</v>
          </cell>
          <cell r="I252">
            <v>2154640.7729263967</v>
          </cell>
          <cell r="J252">
            <v>601106.12701293291</v>
          </cell>
          <cell r="K252">
            <v>971608.54895774485</v>
          </cell>
          <cell r="L252">
            <v>749392.19143468817</v>
          </cell>
          <cell r="M252">
            <v>11868805.582123604</v>
          </cell>
        </row>
        <row r="253">
          <cell r="C253">
            <v>2535545.8886749391</v>
          </cell>
          <cell r="D253">
            <v>333892.62875149009</v>
          </cell>
          <cell r="E253">
            <v>1613095.5092238237</v>
          </cell>
          <cell r="F253">
            <v>949610.07959782972</v>
          </cell>
          <cell r="G253">
            <v>812214.21725719061</v>
          </cell>
          <cell r="H253">
            <v>1166651.94052222</v>
          </cell>
          <cell r="I253">
            <v>3185860.4460181491</v>
          </cell>
          <cell r="J253">
            <v>1249285.0990063839</v>
          </cell>
          <cell r="K253">
            <v>816653.04056935711</v>
          </cell>
          <cell r="L253">
            <v>652493.00738455227</v>
          </cell>
          <cell r="M253">
            <v>13315301.857005937</v>
          </cell>
        </row>
        <row r="254">
          <cell r="C254">
            <v>2429796.7215203461</v>
          </cell>
          <cell r="D254">
            <v>383348.29879077122</v>
          </cell>
          <cell r="E254">
            <v>1467580.8144618415</v>
          </cell>
          <cell r="F254">
            <v>929104.47782969894</v>
          </cell>
          <cell r="G254">
            <v>629110.35435843794</v>
          </cell>
          <cell r="H254">
            <v>1405841.3466825204</v>
          </cell>
          <cell r="I254">
            <v>3127360.1295337924</v>
          </cell>
          <cell r="J254">
            <v>1075847.3942731605</v>
          </cell>
          <cell r="K254">
            <v>1061455.861733899</v>
          </cell>
          <cell r="L254">
            <v>788056.13965129945</v>
          </cell>
          <cell r="M254">
            <v>13297501.538835768</v>
          </cell>
        </row>
        <row r="255">
          <cell r="C255">
            <v>1216547.2097859215</v>
          </cell>
          <cell r="D255">
            <v>425762.18375532224</v>
          </cell>
          <cell r="E255">
            <v>1327459.509046291</v>
          </cell>
          <cell r="F255">
            <v>1408715.2668905994</v>
          </cell>
          <cell r="G255">
            <v>631521.22076287761</v>
          </cell>
          <cell r="H255">
            <v>1266975.4434324172</v>
          </cell>
          <cell r="I255">
            <v>2934984.8214505082</v>
          </cell>
          <cell r="J255">
            <v>1174649.9940683083</v>
          </cell>
          <cell r="K255">
            <v>754078.43217911071</v>
          </cell>
          <cell r="L255">
            <v>715542.17624301114</v>
          </cell>
          <cell r="M255">
            <v>11856236.257614367</v>
          </cell>
        </row>
        <row r="256">
          <cell r="C256">
            <v>2670868.7950803097</v>
          </cell>
          <cell r="D256">
            <v>423056.30447629938</v>
          </cell>
          <cell r="E256">
            <v>1210340.2284633995</v>
          </cell>
          <cell r="F256">
            <v>1085821.0703379775</v>
          </cell>
          <cell r="G256">
            <v>492409.21594562352</v>
          </cell>
          <cell r="H256">
            <v>1040735.3549852035</v>
          </cell>
          <cell r="I256">
            <v>2254013.8100087522</v>
          </cell>
          <cell r="J256">
            <v>1094144.8065396473</v>
          </cell>
          <cell r="K256">
            <v>1056003.2125781949</v>
          </cell>
          <cell r="L256">
            <v>738000.54388580192</v>
          </cell>
          <cell r="M256">
            <v>12065393.342301209</v>
          </cell>
        </row>
        <row r="257">
          <cell r="C257">
            <v>2763340.3344972148</v>
          </cell>
          <cell r="D257">
            <v>470079.12002663437</v>
          </cell>
          <cell r="E257">
            <v>740186.68065217324</v>
          </cell>
          <cell r="F257">
            <v>893729.20444872475</v>
          </cell>
          <cell r="G257">
            <v>611689.6083902322</v>
          </cell>
          <cell r="H257">
            <v>1120795.0563617628</v>
          </cell>
          <cell r="I257">
            <v>4510741.4465359086</v>
          </cell>
          <cell r="J257">
            <v>961443.93945583585</v>
          </cell>
          <cell r="K257">
            <v>766638.49322545761</v>
          </cell>
          <cell r="L257">
            <v>708668.6777127001</v>
          </cell>
          <cell r="M257">
            <v>13547312.561306642</v>
          </cell>
        </row>
        <row r="258">
          <cell r="C258">
            <v>2067202.4146776129</v>
          </cell>
          <cell r="D258">
            <v>338535.49511372589</v>
          </cell>
          <cell r="E258">
            <v>1338071.4618261354</v>
          </cell>
          <cell r="F258">
            <v>1358296.3884707012</v>
          </cell>
          <cell r="G258">
            <v>482855.44303839811</v>
          </cell>
          <cell r="H258">
            <v>1220109.5141786621</v>
          </cell>
          <cell r="I258">
            <v>3116092.1081640171</v>
          </cell>
          <cell r="J258">
            <v>826361.9671070599</v>
          </cell>
          <cell r="K258">
            <v>1185735.3014809242</v>
          </cell>
          <cell r="L258">
            <v>681931.96740864497</v>
          </cell>
          <cell r="M258">
            <v>12615192.061465882</v>
          </cell>
        </row>
        <row r="259">
          <cell r="C259">
            <v>2830327.0483276397</v>
          </cell>
          <cell r="D259">
            <v>336168.75621236261</v>
          </cell>
          <cell r="E259">
            <v>1599141.5049751531</v>
          </cell>
          <cell r="F259">
            <v>828276.32367110986</v>
          </cell>
          <cell r="G259">
            <v>407787.61766642763</v>
          </cell>
          <cell r="H259">
            <v>1145570.3965867655</v>
          </cell>
          <cell r="I259">
            <v>2972908.4283126886</v>
          </cell>
          <cell r="J259">
            <v>560690.87995608</v>
          </cell>
          <cell r="K259">
            <v>865547.43945257016</v>
          </cell>
          <cell r="L259">
            <v>577755.18753846351</v>
          </cell>
          <cell r="M259">
            <v>12124173.582699262</v>
          </cell>
        </row>
        <row r="260">
          <cell r="C260">
            <v>3113920.0138657447</v>
          </cell>
          <cell r="D260">
            <v>396877.15795460256</v>
          </cell>
          <cell r="E260">
            <v>1900447.9445810923</v>
          </cell>
          <cell r="F260">
            <v>734688.0326896091</v>
          </cell>
          <cell r="G260">
            <v>440704.7704855763</v>
          </cell>
          <cell r="H260">
            <v>1195345.5712824939</v>
          </cell>
          <cell r="I260">
            <v>1602425.0369722783</v>
          </cell>
          <cell r="J260">
            <v>948206.78411135578</v>
          </cell>
          <cell r="K260">
            <v>609971.43746296689</v>
          </cell>
          <cell r="L260">
            <v>678636.51042054174</v>
          </cell>
          <cell r="M260">
            <v>11621223.259826262</v>
          </cell>
        </row>
        <row r="261">
          <cell r="C261">
            <v>3079541.132419717</v>
          </cell>
          <cell r="D261">
            <v>277387.70468322176</v>
          </cell>
          <cell r="E261">
            <v>1161990.4765315517</v>
          </cell>
          <cell r="F261">
            <v>892428.28976465191</v>
          </cell>
          <cell r="G261">
            <v>346588.13034703938</v>
          </cell>
          <cell r="H261">
            <v>1518633.3093222103</v>
          </cell>
          <cell r="I261">
            <v>2999223.9496394196</v>
          </cell>
          <cell r="J261">
            <v>1277620.6442778856</v>
          </cell>
          <cell r="K261">
            <v>814368.10148494213</v>
          </cell>
          <cell r="L261">
            <v>699636.47731263773</v>
          </cell>
          <cell r="M261">
            <v>13067418.215783276</v>
          </cell>
        </row>
        <row r="262">
          <cell r="C262">
            <v>1974902.2756675994</v>
          </cell>
          <cell r="D262">
            <v>357694.75334096065</v>
          </cell>
          <cell r="E262">
            <v>1259026.2858305092</v>
          </cell>
          <cell r="F262">
            <v>1029161.5165258615</v>
          </cell>
          <cell r="G262">
            <v>507665.74902468227</v>
          </cell>
          <cell r="H262">
            <v>1402490.724003349</v>
          </cell>
          <cell r="I262">
            <v>1665311.2710479407</v>
          </cell>
          <cell r="J262">
            <v>1292575.9941928475</v>
          </cell>
          <cell r="K262">
            <v>956943.53354875464</v>
          </cell>
          <cell r="L262">
            <v>533849.92400362808</v>
          </cell>
          <cell r="M262">
            <v>10979622.027186133</v>
          </cell>
        </row>
        <row r="263">
          <cell r="C263">
            <v>2771627.8298085174</v>
          </cell>
          <cell r="D263">
            <v>263235.73514847481</v>
          </cell>
          <cell r="E263">
            <v>695382.24391740712</v>
          </cell>
          <cell r="F263">
            <v>1155839.9721641059</v>
          </cell>
          <cell r="G263">
            <v>400490.13687934098</v>
          </cell>
          <cell r="H263">
            <v>1080214.5226964292</v>
          </cell>
          <cell r="I263">
            <v>2750408.8359257686</v>
          </cell>
          <cell r="J263">
            <v>915280.29782508744</v>
          </cell>
          <cell r="K263">
            <v>607918.8420902018</v>
          </cell>
          <cell r="L263">
            <v>718501.52483370935</v>
          </cell>
          <cell r="M263">
            <v>11358899.941289041</v>
          </cell>
        </row>
        <row r="264">
          <cell r="C264">
            <v>2629854.9607794834</v>
          </cell>
          <cell r="D264">
            <v>462711.45490719966</v>
          </cell>
          <cell r="E264">
            <v>1784953.9339830468</v>
          </cell>
          <cell r="F264">
            <v>761179.9535341009</v>
          </cell>
          <cell r="G264">
            <v>637933.25433702872</v>
          </cell>
          <cell r="H264">
            <v>1141500.9942100092</v>
          </cell>
          <cell r="I264">
            <v>2703433.8830925697</v>
          </cell>
          <cell r="J264">
            <v>1239832.0406327916</v>
          </cell>
          <cell r="K264">
            <v>983352.38363393967</v>
          </cell>
          <cell r="L264">
            <v>587732.22618232365</v>
          </cell>
          <cell r="M264">
            <v>12932485.085292494</v>
          </cell>
        </row>
        <row r="265">
          <cell r="C265">
            <v>2962492.1626132093</v>
          </cell>
          <cell r="D265">
            <v>440191.34805867972</v>
          </cell>
          <cell r="E265">
            <v>749995.64817609591</v>
          </cell>
          <cell r="F265">
            <v>747072.85822053463</v>
          </cell>
          <cell r="G265">
            <v>813491.98995324527</v>
          </cell>
          <cell r="H265">
            <v>1552582.5023775562</v>
          </cell>
          <cell r="I265">
            <v>2386014.79700618</v>
          </cell>
          <cell r="J265">
            <v>990911.72106533835</v>
          </cell>
          <cell r="K265">
            <v>879827.93150219659</v>
          </cell>
          <cell r="L265">
            <v>713892.39153389947</v>
          </cell>
          <cell r="M265">
            <v>12236473.350506937</v>
          </cell>
        </row>
        <row r="266">
          <cell r="C266">
            <v>3234154.2249022308</v>
          </cell>
          <cell r="D266">
            <v>501819.36175082315</v>
          </cell>
          <cell r="E266">
            <v>1537036.6719264819</v>
          </cell>
          <cell r="F266">
            <v>1068152.4750422053</v>
          </cell>
          <cell r="G266">
            <v>535914.64695366076</v>
          </cell>
          <cell r="H266">
            <v>1473691.1726630209</v>
          </cell>
          <cell r="I266">
            <v>2433273.3968153424</v>
          </cell>
          <cell r="J266">
            <v>819506.69379974192</v>
          </cell>
          <cell r="K266">
            <v>512539.50054817146</v>
          </cell>
          <cell r="L266">
            <v>775073.12745849497</v>
          </cell>
          <cell r="M266">
            <v>12891161.271860171</v>
          </cell>
        </row>
        <row r="267">
          <cell r="C267">
            <v>2700187.6135383775</v>
          </cell>
          <cell r="D267">
            <v>538242.25142115448</v>
          </cell>
          <cell r="E267">
            <v>809200.39819667023</v>
          </cell>
          <cell r="F267">
            <v>1182371.1728793513</v>
          </cell>
          <cell r="G267">
            <v>444890.22185046028</v>
          </cell>
          <cell r="H267">
            <v>1308688.2156623944</v>
          </cell>
          <cell r="I267">
            <v>3266393.0882332409</v>
          </cell>
          <cell r="J267">
            <v>1570966.4291562925</v>
          </cell>
          <cell r="K267">
            <v>796263.00070399046</v>
          </cell>
          <cell r="L267">
            <v>701662.79172402911</v>
          </cell>
          <cell r="M267">
            <v>13318865.183365962</v>
          </cell>
        </row>
        <row r="268">
          <cell r="C268">
            <v>2630090.8241035203</v>
          </cell>
          <cell r="D268">
            <v>317396.29964055086</v>
          </cell>
          <cell r="E268">
            <v>1243865.7381099849</v>
          </cell>
          <cell r="F268">
            <v>1220314.1164765074</v>
          </cell>
          <cell r="G268">
            <v>527470.26859710924</v>
          </cell>
          <cell r="H268">
            <v>1026361.7690252719</v>
          </cell>
          <cell r="I268">
            <v>2594619.6847113767</v>
          </cell>
          <cell r="J268">
            <v>1126553.2505880129</v>
          </cell>
          <cell r="K268">
            <v>975028.42861327867</v>
          </cell>
          <cell r="L268">
            <v>753084.86923825555</v>
          </cell>
          <cell r="M268">
            <v>12414785.249103868</v>
          </cell>
        </row>
        <row r="269">
          <cell r="C269">
            <v>2802733.8514094204</v>
          </cell>
          <cell r="D269">
            <v>378185.75574435556</v>
          </cell>
          <cell r="E269">
            <v>1429626.844038967</v>
          </cell>
          <cell r="F269">
            <v>1171962.1307171285</v>
          </cell>
          <cell r="G269">
            <v>603891.7852011295</v>
          </cell>
          <cell r="H269">
            <v>1662819.7629507896</v>
          </cell>
          <cell r="I269">
            <v>2493739.8510309076</v>
          </cell>
          <cell r="J269">
            <v>1273016.9163830937</v>
          </cell>
          <cell r="K269">
            <v>919353.68010030291</v>
          </cell>
          <cell r="L269">
            <v>686314.60985110211</v>
          </cell>
          <cell r="M269">
            <v>13421645.187427197</v>
          </cell>
        </row>
        <row r="270">
          <cell r="C270">
            <v>2762675.8854119009</v>
          </cell>
          <cell r="D270">
            <v>424221.35738420265</v>
          </cell>
          <cell r="E270">
            <v>951492.8713271718</v>
          </cell>
          <cell r="F270">
            <v>1114423.3692963147</v>
          </cell>
          <cell r="G270">
            <v>630984.56881292583</v>
          </cell>
          <cell r="H270">
            <v>1488640.8116922504</v>
          </cell>
          <cell r="I270">
            <v>3798413.8536263728</v>
          </cell>
          <cell r="J270">
            <v>1234270.7237742119</v>
          </cell>
          <cell r="K270">
            <v>906574.21564244339</v>
          </cell>
          <cell r="L270">
            <v>660544.38118968892</v>
          </cell>
          <cell r="M270">
            <v>13972242.038157482</v>
          </cell>
        </row>
        <row r="271">
          <cell r="C271">
            <v>2794283.8901042137</v>
          </cell>
          <cell r="D271">
            <v>443052.40809525619</v>
          </cell>
          <cell r="E271">
            <v>1557903.4311603932</v>
          </cell>
          <cell r="F271">
            <v>1103700.5121068025</v>
          </cell>
          <cell r="G271">
            <v>256877.08722171542</v>
          </cell>
          <cell r="H271">
            <v>1103599.3719380938</v>
          </cell>
          <cell r="I271">
            <v>2338379.2064526035</v>
          </cell>
          <cell r="J271">
            <v>1237659.175979103</v>
          </cell>
          <cell r="K271">
            <v>766920.5271483087</v>
          </cell>
          <cell r="L271">
            <v>702345.7424927504</v>
          </cell>
          <cell r="M271">
            <v>12304721.352699241</v>
          </cell>
        </row>
        <row r="272">
          <cell r="C272">
            <v>2496483.0824510199</v>
          </cell>
          <cell r="D272">
            <v>288627.31015662471</v>
          </cell>
          <cell r="E272">
            <v>877171.9407663187</v>
          </cell>
          <cell r="F272">
            <v>933715.3274690198</v>
          </cell>
          <cell r="G272">
            <v>501215.75921946613</v>
          </cell>
          <cell r="H272">
            <v>1250378.1753076611</v>
          </cell>
          <cell r="I272">
            <v>2871132.3771097711</v>
          </cell>
          <cell r="J272">
            <v>1139383.5141976739</v>
          </cell>
          <cell r="K272">
            <v>957093.6385409229</v>
          </cell>
          <cell r="L272">
            <v>694951.79021522368</v>
          </cell>
          <cell r="M272">
            <v>12010152.915433703</v>
          </cell>
        </row>
        <row r="273">
          <cell r="C273">
            <v>2229647.5872851098</v>
          </cell>
          <cell r="D273">
            <v>393473.55307295022</v>
          </cell>
          <cell r="E273">
            <v>1084412.9124850985</v>
          </cell>
          <cell r="F273">
            <v>1242696.1459820638</v>
          </cell>
          <cell r="G273">
            <v>580619.78014441545</v>
          </cell>
          <cell r="H273">
            <v>1314351.4450202065</v>
          </cell>
          <cell r="I273">
            <v>3398951.8989827195</v>
          </cell>
          <cell r="J273">
            <v>1302817.8623419732</v>
          </cell>
          <cell r="K273">
            <v>1083679.5190728731</v>
          </cell>
          <cell r="L273">
            <v>550677.58676095016</v>
          </cell>
          <cell r="M273">
            <v>13181328.291148361</v>
          </cell>
        </row>
        <row r="274">
          <cell r="C274">
            <v>1715613.7906667192</v>
          </cell>
          <cell r="D274">
            <v>498259.07468279399</v>
          </cell>
          <cell r="E274">
            <v>1261959.7937671028</v>
          </cell>
          <cell r="F274">
            <v>850762.93111684325</v>
          </cell>
          <cell r="G274">
            <v>659668.33668952726</v>
          </cell>
          <cell r="H274">
            <v>1751124.7919704958</v>
          </cell>
          <cell r="I274">
            <v>3682770.9183917949</v>
          </cell>
          <cell r="J274">
            <v>1371227.0458598451</v>
          </cell>
          <cell r="K274">
            <v>1160083.1321288366</v>
          </cell>
          <cell r="L274">
            <v>841784.63121840404</v>
          </cell>
          <cell r="M274">
            <v>13793254.446492363</v>
          </cell>
        </row>
        <row r="275">
          <cell r="C275">
            <v>2493758.6940881251</v>
          </cell>
          <cell r="D275">
            <v>406368.02946923714</v>
          </cell>
          <cell r="E275">
            <v>1265328.9463533</v>
          </cell>
          <cell r="F275">
            <v>848063.23508826923</v>
          </cell>
          <cell r="G275">
            <v>689871.21232564724</v>
          </cell>
          <cell r="H275">
            <v>1518385.9455451104</v>
          </cell>
          <cell r="I275">
            <v>2807629.0474143703</v>
          </cell>
          <cell r="J275">
            <v>1389043.7820969913</v>
          </cell>
          <cell r="K275">
            <v>676976.17706891755</v>
          </cell>
          <cell r="L275">
            <v>688241.91072658345</v>
          </cell>
          <cell r="M275">
            <v>12783666.980176551</v>
          </cell>
        </row>
        <row r="276">
          <cell r="C276">
            <v>3204101.003371723</v>
          </cell>
          <cell r="D276">
            <v>301880.80002245755</v>
          </cell>
          <cell r="E276">
            <v>999988.71324013569</v>
          </cell>
          <cell r="F276">
            <v>1038570.4514897061</v>
          </cell>
          <cell r="G276">
            <v>632177.13276903378</v>
          </cell>
          <cell r="H276">
            <v>1377097.3038265428</v>
          </cell>
          <cell r="I276">
            <v>2881920.844548272</v>
          </cell>
          <cell r="J276">
            <v>868196.44119321939</v>
          </cell>
          <cell r="K276">
            <v>854951.47420985065</v>
          </cell>
          <cell r="L276">
            <v>674457.64243647456</v>
          </cell>
          <cell r="M276">
            <v>12833341.807107415</v>
          </cell>
        </row>
        <row r="277">
          <cell r="C277">
            <v>1758755.8810404211</v>
          </cell>
          <cell r="D277">
            <v>354596.1181100813</v>
          </cell>
          <cell r="E277">
            <v>1436225.5617206995</v>
          </cell>
          <cell r="F277">
            <v>1100293.8398662913</v>
          </cell>
          <cell r="G277">
            <v>602604.52514296165</v>
          </cell>
          <cell r="H277">
            <v>1244955.4489948703</v>
          </cell>
          <cell r="I277">
            <v>3487118.6705055521</v>
          </cell>
          <cell r="J277">
            <v>1294172.571993721</v>
          </cell>
          <cell r="K277">
            <v>917376.30228136224</v>
          </cell>
          <cell r="L277">
            <v>810184.86569851683</v>
          </cell>
          <cell r="M277">
            <v>13006283.785354478</v>
          </cell>
        </row>
        <row r="278">
          <cell r="C278">
            <v>3091701.3015352772</v>
          </cell>
          <cell r="D278">
            <v>392504.47163969569</v>
          </cell>
          <cell r="E278">
            <v>1615355.876072305</v>
          </cell>
          <cell r="F278">
            <v>876282.1961001039</v>
          </cell>
          <cell r="G278">
            <v>556685.51895065221</v>
          </cell>
          <cell r="H278">
            <v>1208764.4787782941</v>
          </cell>
          <cell r="I278">
            <v>3109595.7706844192</v>
          </cell>
          <cell r="J278">
            <v>1142963.0148842968</v>
          </cell>
          <cell r="K278">
            <v>641041.05721590132</v>
          </cell>
          <cell r="L278">
            <v>721009.0304805967</v>
          </cell>
          <cell r="M278">
            <v>13355902.716341542</v>
          </cell>
        </row>
        <row r="279">
          <cell r="C279">
            <v>2593283.7104622792</v>
          </cell>
          <cell r="D279">
            <v>356477.37348968233</v>
          </cell>
          <cell r="E279">
            <v>1404813.0393586932</v>
          </cell>
          <cell r="F279">
            <v>826089.18313814141</v>
          </cell>
          <cell r="G279">
            <v>255002.70377222117</v>
          </cell>
          <cell r="H279">
            <v>1213917.3052684108</v>
          </cell>
          <cell r="I279">
            <v>3283625.9489365076</v>
          </cell>
          <cell r="J279">
            <v>1321948.3547073605</v>
          </cell>
          <cell r="K279">
            <v>630703.79723716085</v>
          </cell>
          <cell r="L279">
            <v>761992.75163518894</v>
          </cell>
          <cell r="M279">
            <v>12647854.168005645</v>
          </cell>
        </row>
        <row r="280">
          <cell r="C280">
            <v>3106982.5758057134</v>
          </cell>
          <cell r="D280">
            <v>328948.95390425372</v>
          </cell>
          <cell r="E280">
            <v>1656340.4763519512</v>
          </cell>
          <cell r="F280">
            <v>853461.00026451657</v>
          </cell>
          <cell r="G280">
            <v>694684.94931304501</v>
          </cell>
          <cell r="H280">
            <v>1007445.0508634632</v>
          </cell>
          <cell r="I280">
            <v>3519516.9175327816</v>
          </cell>
          <cell r="J280">
            <v>1413241.5292144311</v>
          </cell>
          <cell r="K280">
            <v>968385.63539961504</v>
          </cell>
          <cell r="L280">
            <v>575014.98325402755</v>
          </cell>
          <cell r="M280">
            <v>14124022.071903799</v>
          </cell>
        </row>
        <row r="281">
          <cell r="C281">
            <v>2545584.6087435116</v>
          </cell>
          <cell r="D281">
            <v>434571.44270164525</v>
          </cell>
          <cell r="E281">
            <v>1371769.3114581085</v>
          </cell>
          <cell r="F281">
            <v>1071406.914636658</v>
          </cell>
          <cell r="G281">
            <v>700984.84503312479</v>
          </cell>
          <cell r="H281">
            <v>1176504.096374786</v>
          </cell>
          <cell r="I281">
            <v>3577263.8255298305</v>
          </cell>
          <cell r="J281">
            <v>1285435.8038413967</v>
          </cell>
          <cell r="K281">
            <v>997355.78742951853</v>
          </cell>
          <cell r="L281">
            <v>757542.3497018083</v>
          </cell>
          <cell r="M281">
            <v>13918418.985450391</v>
          </cell>
        </row>
        <row r="282">
          <cell r="C282">
            <v>2420127.7515140218</v>
          </cell>
          <cell r="D282">
            <v>473518.19868777686</v>
          </cell>
          <cell r="E282">
            <v>1501423.1008772196</v>
          </cell>
          <cell r="F282">
            <v>1062726.5938238683</v>
          </cell>
          <cell r="G282">
            <v>489912.23454219272</v>
          </cell>
          <cell r="H282">
            <v>1558942.0395623483</v>
          </cell>
          <cell r="I282">
            <v>2753208.0057047792</v>
          </cell>
          <cell r="J282">
            <v>1155320.9379794968</v>
          </cell>
          <cell r="K282">
            <v>1149832.4495297442</v>
          </cell>
          <cell r="L282">
            <v>693656.05281311087</v>
          </cell>
          <cell r="M282">
            <v>13258667.36503456</v>
          </cell>
        </row>
        <row r="283">
          <cell r="C283">
            <v>1837551.2015605462</v>
          </cell>
          <cell r="D283">
            <v>459239.30702283228</v>
          </cell>
          <cell r="E283">
            <v>1742136.0689388204</v>
          </cell>
          <cell r="F283">
            <v>772596.45384077111</v>
          </cell>
          <cell r="G283">
            <v>702532.76304061746</v>
          </cell>
          <cell r="H283">
            <v>1456365.0123834305</v>
          </cell>
          <cell r="I283">
            <v>2200936.6218755804</v>
          </cell>
          <cell r="J283">
            <v>875156.06950675405</v>
          </cell>
          <cell r="K283">
            <v>721967.14260180749</v>
          </cell>
          <cell r="L283">
            <v>826585.34195996867</v>
          </cell>
          <cell r="M283">
            <v>11595065.982731126</v>
          </cell>
        </row>
        <row r="284">
          <cell r="C284">
            <v>3000380.0990819745</v>
          </cell>
          <cell r="D284">
            <v>392330.96282176056</v>
          </cell>
          <cell r="E284">
            <v>1265947.1479110967</v>
          </cell>
          <cell r="F284">
            <v>1101320.6940745167</v>
          </cell>
          <cell r="G284">
            <v>607656.50319997105</v>
          </cell>
          <cell r="H284">
            <v>1094781.94788092</v>
          </cell>
          <cell r="I284">
            <v>3861929.5086560524</v>
          </cell>
          <cell r="J284">
            <v>943198.65705180925</v>
          </cell>
          <cell r="K284">
            <v>1188736.523212356</v>
          </cell>
          <cell r="L284">
            <v>717027.92487961694</v>
          </cell>
          <cell r="M284">
            <v>14173309.968770074</v>
          </cell>
        </row>
        <row r="285">
          <cell r="C285">
            <v>2540173.6686462169</v>
          </cell>
          <cell r="D285">
            <v>473816.00944721146</v>
          </cell>
          <cell r="E285">
            <v>1857546.4638600191</v>
          </cell>
          <cell r="F285">
            <v>831699.62589014345</v>
          </cell>
          <cell r="G285">
            <v>541052.77660377452</v>
          </cell>
          <cell r="H285">
            <v>1494029.4128029782</v>
          </cell>
          <cell r="I285">
            <v>2734912.7196330349</v>
          </cell>
          <cell r="J285">
            <v>1035305.6704720062</v>
          </cell>
          <cell r="K285">
            <v>920666.93671864714</v>
          </cell>
          <cell r="L285">
            <v>657450.19709692884</v>
          </cell>
          <cell r="M285">
            <v>13086653.48117096</v>
          </cell>
        </row>
        <row r="286">
          <cell r="C286">
            <v>2170645.8009237661</v>
          </cell>
          <cell r="D286">
            <v>511402.89928516845</v>
          </cell>
          <cell r="E286">
            <v>1459395.7275603728</v>
          </cell>
          <cell r="F286">
            <v>854847.57843601215</v>
          </cell>
          <cell r="G286">
            <v>516194.74608293275</v>
          </cell>
          <cell r="H286">
            <v>1476985.0299938757</v>
          </cell>
          <cell r="I286">
            <v>2917911.8631104277</v>
          </cell>
          <cell r="J286">
            <v>1046684.0150634921</v>
          </cell>
          <cell r="K286">
            <v>805880.47607263341</v>
          </cell>
          <cell r="L286">
            <v>637966.56945876335</v>
          </cell>
          <cell r="M286">
            <v>12397914.705987446</v>
          </cell>
        </row>
        <row r="287">
          <cell r="C287">
            <v>2674922.1250504768</v>
          </cell>
          <cell r="D287">
            <v>575596.86709653924</v>
          </cell>
          <cell r="E287">
            <v>1598328.1055809553</v>
          </cell>
          <cell r="F287">
            <v>969673.42409529875</v>
          </cell>
          <cell r="G287">
            <v>325514.11299783189</v>
          </cell>
          <cell r="H287">
            <v>847889.32310456713</v>
          </cell>
          <cell r="I287">
            <v>2855433.2184485192</v>
          </cell>
          <cell r="J287">
            <v>969018.28253575065</v>
          </cell>
          <cell r="K287">
            <v>1008152.1223037231</v>
          </cell>
          <cell r="L287">
            <v>623164.85999670718</v>
          </cell>
          <cell r="M287">
            <v>12447692.441210367</v>
          </cell>
        </row>
        <row r="288">
          <cell r="C288">
            <v>1835005.5951487424</v>
          </cell>
          <cell r="D288">
            <v>245326.3145259755</v>
          </cell>
          <cell r="E288">
            <v>981054.51254208758</v>
          </cell>
          <cell r="F288">
            <v>1052278.6234465868</v>
          </cell>
          <cell r="G288">
            <v>696525.40846440359</v>
          </cell>
          <cell r="H288">
            <v>1102027.6298907795</v>
          </cell>
          <cell r="I288">
            <v>3071192.001463409</v>
          </cell>
          <cell r="J288">
            <v>1042644.3543014235</v>
          </cell>
          <cell r="K288">
            <v>636443.4046693804</v>
          </cell>
          <cell r="L288">
            <v>637606.70499471272</v>
          </cell>
          <cell r="M288">
            <v>11300104.549447499</v>
          </cell>
        </row>
        <row r="289">
          <cell r="C289">
            <v>2155102.3456833805</v>
          </cell>
          <cell r="D289">
            <v>449806.78004341479</v>
          </cell>
          <cell r="E289">
            <v>1378891.2127123112</v>
          </cell>
          <cell r="F289">
            <v>964858.07978590624</v>
          </cell>
          <cell r="G289">
            <v>625160.42101457296</v>
          </cell>
          <cell r="H289">
            <v>1391375.2900157149</v>
          </cell>
          <cell r="I289">
            <v>3686420.3389095315</v>
          </cell>
          <cell r="J289">
            <v>802455.00199039758</v>
          </cell>
          <cell r="K289">
            <v>820008.10921190295</v>
          </cell>
          <cell r="L289">
            <v>805512.55393989268</v>
          </cell>
          <cell r="M289">
            <v>13079590.133307027</v>
          </cell>
        </row>
        <row r="290">
          <cell r="C290">
            <v>2748899.8587948023</v>
          </cell>
          <cell r="D290">
            <v>489093.6810638695</v>
          </cell>
          <cell r="E290">
            <v>1417481.133922758</v>
          </cell>
          <cell r="F290">
            <v>1031959.2668598091</v>
          </cell>
          <cell r="G290">
            <v>696614.17263728625</v>
          </cell>
          <cell r="H290">
            <v>742489.05755228212</v>
          </cell>
          <cell r="I290">
            <v>3083658.3251574999</v>
          </cell>
          <cell r="J290">
            <v>1176731.7055959255</v>
          </cell>
          <cell r="K290">
            <v>508643.93629702181</v>
          </cell>
          <cell r="L290">
            <v>819893.75929477229</v>
          </cell>
          <cell r="M290">
            <v>12715464.897176027</v>
          </cell>
        </row>
        <row r="291">
          <cell r="C291">
            <v>2922361.123933374</v>
          </cell>
          <cell r="D291">
            <v>218750.63534943969</v>
          </cell>
          <cell r="E291">
            <v>1121984.2385614912</v>
          </cell>
          <cell r="F291">
            <v>1318648.6488072071</v>
          </cell>
          <cell r="G291">
            <v>719727.14207347983</v>
          </cell>
          <cell r="H291">
            <v>1230627.0643975285</v>
          </cell>
          <cell r="I291">
            <v>2802841.6509710914</v>
          </cell>
          <cell r="J291">
            <v>1315908.9627945956</v>
          </cell>
          <cell r="K291">
            <v>828898.84322672279</v>
          </cell>
          <cell r="L291">
            <v>632218.10387382715</v>
          </cell>
          <cell r="M291">
            <v>13111966.413988758</v>
          </cell>
        </row>
        <row r="292">
          <cell r="C292">
            <v>3477575.550013674</v>
          </cell>
          <cell r="D292">
            <v>260030.50849852816</v>
          </cell>
          <cell r="E292">
            <v>1652182.4930108991</v>
          </cell>
          <cell r="F292">
            <v>637525.76632370986</v>
          </cell>
          <cell r="G292">
            <v>575968.89353689784</v>
          </cell>
          <cell r="H292">
            <v>1573934.3928740481</v>
          </cell>
          <cell r="I292">
            <v>3350872.4079914866</v>
          </cell>
          <cell r="J292">
            <v>765979.47481515899</v>
          </cell>
          <cell r="K292">
            <v>797676.78923349595</v>
          </cell>
          <cell r="L292">
            <v>607161.60835641355</v>
          </cell>
          <cell r="M292">
            <v>13698907.884654311</v>
          </cell>
        </row>
        <row r="293">
          <cell r="C293">
            <v>2683284.6244210554</v>
          </cell>
          <cell r="D293">
            <v>431882.41648600542</v>
          </cell>
          <cell r="E293">
            <v>1404544.9518704736</v>
          </cell>
          <cell r="F293">
            <v>1238250.5694323005</v>
          </cell>
          <cell r="G293">
            <v>498288.50684209558</v>
          </cell>
          <cell r="H293">
            <v>1562993.8186746221</v>
          </cell>
          <cell r="I293">
            <v>2594567.6153486613</v>
          </cell>
          <cell r="J293">
            <v>1139292.2477486948</v>
          </cell>
          <cell r="K293">
            <v>925083.00428005296</v>
          </cell>
          <cell r="L293">
            <v>722647.26930472802</v>
          </cell>
          <cell r="M293">
            <v>13200835.024408689</v>
          </cell>
        </row>
        <row r="294">
          <cell r="C294">
            <v>2760474.1538717085</v>
          </cell>
          <cell r="D294">
            <v>542920.10255685262</v>
          </cell>
          <cell r="E294">
            <v>1625056.670606616</v>
          </cell>
          <cell r="F294">
            <v>1001211.5442454147</v>
          </cell>
          <cell r="G294">
            <v>467997.7192752721</v>
          </cell>
          <cell r="H294">
            <v>1192615.7843598116</v>
          </cell>
          <cell r="I294">
            <v>3217025.656000406</v>
          </cell>
          <cell r="J294">
            <v>1244918.6794438553</v>
          </cell>
          <cell r="K294">
            <v>978290.26617751387</v>
          </cell>
          <cell r="L294">
            <v>736145.639668777</v>
          </cell>
          <cell r="M294">
            <v>13766656.216206228</v>
          </cell>
        </row>
        <row r="295">
          <cell r="C295">
            <v>2730958.3473186591</v>
          </cell>
          <cell r="D295">
            <v>362610.23149753496</v>
          </cell>
          <cell r="E295">
            <v>1144697.8781264995</v>
          </cell>
          <cell r="F295">
            <v>1251072.4101066829</v>
          </cell>
          <cell r="G295">
            <v>642475.96551593987</v>
          </cell>
          <cell r="H295">
            <v>1169841.1513599979</v>
          </cell>
          <cell r="I295">
            <v>2808219.3832368948</v>
          </cell>
          <cell r="J295">
            <v>1034339.6013837475</v>
          </cell>
          <cell r="K295">
            <v>771476.16014787066</v>
          </cell>
          <cell r="L295">
            <v>727726.47017798771</v>
          </cell>
          <cell r="M295">
            <v>12643417.598871814</v>
          </cell>
        </row>
        <row r="296">
          <cell r="C296">
            <v>2304488.6940418878</v>
          </cell>
          <cell r="D296">
            <v>319281.89152175165</v>
          </cell>
          <cell r="E296">
            <v>1226300.3654908978</v>
          </cell>
          <cell r="F296">
            <v>1023869.8446908669</v>
          </cell>
          <cell r="G296">
            <v>581135.74921419204</v>
          </cell>
          <cell r="H296">
            <v>1411180.1621476512</v>
          </cell>
          <cell r="I296">
            <v>3060288.4735252308</v>
          </cell>
          <cell r="J296">
            <v>1105727.3734752114</v>
          </cell>
          <cell r="K296">
            <v>716673.65932898584</v>
          </cell>
          <cell r="L296">
            <v>797956.12072239746</v>
          </cell>
          <cell r="M296">
            <v>12546902.334159072</v>
          </cell>
        </row>
        <row r="297">
          <cell r="C297">
            <v>2075302.6247958834</v>
          </cell>
          <cell r="D297">
            <v>467089.44198375242</v>
          </cell>
          <cell r="E297">
            <v>1157897.1844790878</v>
          </cell>
          <cell r="F297">
            <v>1136505.7030560875</v>
          </cell>
          <cell r="G297">
            <v>786639.93770987156</v>
          </cell>
          <cell r="H297">
            <v>1094172.4914352233</v>
          </cell>
          <cell r="I297">
            <v>2764806.5209383364</v>
          </cell>
          <cell r="J297">
            <v>820108.85651407111</v>
          </cell>
          <cell r="K297">
            <v>785796.32196918817</v>
          </cell>
          <cell r="L297">
            <v>687425.32082723884</v>
          </cell>
          <cell r="M297">
            <v>11775744.403708741</v>
          </cell>
        </row>
        <row r="298">
          <cell r="C298">
            <v>2808944.0293814866</v>
          </cell>
          <cell r="D298">
            <v>358205.50378377538</v>
          </cell>
          <cell r="E298">
            <v>1624130.2307646358</v>
          </cell>
          <cell r="F298">
            <v>1075497.602462766</v>
          </cell>
          <cell r="G298">
            <v>498855.13994078152</v>
          </cell>
          <cell r="H298">
            <v>1678214.6664927206</v>
          </cell>
          <cell r="I298">
            <v>3312122.0091437018</v>
          </cell>
          <cell r="J298">
            <v>1013834.6379155195</v>
          </cell>
          <cell r="K298">
            <v>707350.05643699062</v>
          </cell>
          <cell r="L298">
            <v>645164.57392879738</v>
          </cell>
          <cell r="M298">
            <v>13722318.450251175</v>
          </cell>
        </row>
        <row r="299">
          <cell r="C299">
            <v>2267057.7760478565</v>
          </cell>
          <cell r="D299">
            <v>514261.17391297821</v>
          </cell>
          <cell r="E299">
            <v>1855973.9515584293</v>
          </cell>
          <cell r="F299">
            <v>1050025.164405378</v>
          </cell>
          <cell r="G299">
            <v>397356.17482710106</v>
          </cell>
          <cell r="H299">
            <v>1074754.9829561529</v>
          </cell>
          <cell r="I299">
            <v>2636467.4533621925</v>
          </cell>
          <cell r="J299">
            <v>989319.68810500694</v>
          </cell>
          <cell r="K299">
            <v>539508.47877158434</v>
          </cell>
          <cell r="L299">
            <v>619451.31498181389</v>
          </cell>
          <cell r="M299">
            <v>11944176.158928495</v>
          </cell>
        </row>
        <row r="300">
          <cell r="C300">
            <v>2747949.2475144058</v>
          </cell>
          <cell r="D300">
            <v>487904.45999503136</v>
          </cell>
          <cell r="E300">
            <v>1675214.0597794764</v>
          </cell>
          <cell r="F300">
            <v>893832.15394909272</v>
          </cell>
          <cell r="G300">
            <v>427644.05983749742</v>
          </cell>
          <cell r="H300">
            <v>1406966.4796667653</v>
          </cell>
          <cell r="I300">
            <v>3982844.9214330679</v>
          </cell>
          <cell r="J300">
            <v>1126562.8911154123</v>
          </cell>
          <cell r="K300">
            <v>1280296.0156123401</v>
          </cell>
          <cell r="L300">
            <v>654760.08496717375</v>
          </cell>
          <cell r="M300">
            <v>14683974.373870263</v>
          </cell>
        </row>
        <row r="301">
          <cell r="C301">
            <v>2864233.7624734393</v>
          </cell>
          <cell r="D301">
            <v>450097.24226566183</v>
          </cell>
          <cell r="E301">
            <v>1272461.6798017153</v>
          </cell>
          <cell r="F301">
            <v>945545.72426386387</v>
          </cell>
          <cell r="G301">
            <v>593599.08764957334</v>
          </cell>
          <cell r="H301">
            <v>993625.54471564409</v>
          </cell>
          <cell r="I301">
            <v>3886397.1783286356</v>
          </cell>
          <cell r="J301">
            <v>830313.60205331002</v>
          </cell>
          <cell r="K301">
            <v>1451525.6245102177</v>
          </cell>
          <cell r="L301">
            <v>628532.40526217222</v>
          </cell>
          <cell r="M301">
            <v>13916331.851324234</v>
          </cell>
        </row>
        <row r="302">
          <cell r="C302">
            <v>3823755.9309297763</v>
          </cell>
          <cell r="D302">
            <v>326004.19427212165</v>
          </cell>
          <cell r="E302">
            <v>1241283.4458811504</v>
          </cell>
          <cell r="F302">
            <v>1060105.3704385576</v>
          </cell>
          <cell r="G302">
            <v>640832.03673969884</v>
          </cell>
          <cell r="H302">
            <v>1384653.1961410784</v>
          </cell>
          <cell r="I302">
            <v>3446316.7417867454</v>
          </cell>
          <cell r="J302">
            <v>1004176.743161053</v>
          </cell>
          <cell r="K302">
            <v>987925.19440989452</v>
          </cell>
          <cell r="L302">
            <v>560303.42603772448</v>
          </cell>
          <cell r="M302">
            <v>14475356.279797798</v>
          </cell>
        </row>
        <row r="303">
          <cell r="C303">
            <v>2228615.2550496096</v>
          </cell>
          <cell r="D303">
            <v>384292.49793055473</v>
          </cell>
          <cell r="E303">
            <v>972783.81612349534</v>
          </cell>
          <cell r="F303">
            <v>775898.2132029729</v>
          </cell>
          <cell r="G303">
            <v>621802.87836680131</v>
          </cell>
          <cell r="H303">
            <v>1100395.2562008812</v>
          </cell>
          <cell r="I303">
            <v>3618861.0521619432</v>
          </cell>
          <cell r="J303">
            <v>1394435.367742413</v>
          </cell>
          <cell r="K303">
            <v>944494.34693280142</v>
          </cell>
          <cell r="L303">
            <v>746975.67775082728</v>
          </cell>
          <cell r="M303">
            <v>12788554.361462301</v>
          </cell>
        </row>
        <row r="304">
          <cell r="C304">
            <v>2215444.0919286283</v>
          </cell>
          <cell r="D304">
            <v>250233.36530300818</v>
          </cell>
          <cell r="E304">
            <v>725256.93811065855</v>
          </cell>
          <cell r="F304">
            <v>899830.05300953623</v>
          </cell>
          <cell r="G304">
            <v>561101.92309001111</v>
          </cell>
          <cell r="H304">
            <v>868622.37227205769</v>
          </cell>
          <cell r="I304">
            <v>2911941.3198853037</v>
          </cell>
          <cell r="J304">
            <v>990373.61522394605</v>
          </cell>
          <cell r="K304">
            <v>976767.69072448823</v>
          </cell>
          <cell r="L304">
            <v>640744.77848816523</v>
          </cell>
          <cell r="M304">
            <v>11040316.148035802</v>
          </cell>
        </row>
        <row r="305">
          <cell r="C305">
            <v>2505230.7393653104</v>
          </cell>
          <cell r="D305">
            <v>242463.85129544744</v>
          </cell>
          <cell r="E305">
            <v>2041701.5471562708</v>
          </cell>
          <cell r="F305">
            <v>780235.67280922795</v>
          </cell>
          <cell r="G305">
            <v>533587.06381155911</v>
          </cell>
          <cell r="H305">
            <v>1232633.8848427809</v>
          </cell>
          <cell r="I305">
            <v>3180410.8859623838</v>
          </cell>
          <cell r="J305">
            <v>1278875.8471132575</v>
          </cell>
          <cell r="K305">
            <v>950224.33379226516</v>
          </cell>
          <cell r="L305">
            <v>776338.01713016152</v>
          </cell>
          <cell r="M305">
            <v>13521701.843278665</v>
          </cell>
        </row>
        <row r="306">
          <cell r="C306">
            <v>2132295.4727536393</v>
          </cell>
          <cell r="D306">
            <v>305650.60114148795</v>
          </cell>
          <cell r="E306">
            <v>1063536.5914511369</v>
          </cell>
          <cell r="F306">
            <v>829467.05985468754</v>
          </cell>
          <cell r="G306">
            <v>515707.46503402531</v>
          </cell>
          <cell r="H306">
            <v>1205684.9116567697</v>
          </cell>
          <cell r="I306">
            <v>2467348.9910428403</v>
          </cell>
          <cell r="J306">
            <v>1118139.2607082736</v>
          </cell>
          <cell r="K306">
            <v>458512.31734586775</v>
          </cell>
          <cell r="L306">
            <v>628833.36163413385</v>
          </cell>
          <cell r="M306">
            <v>10725176.032622863</v>
          </cell>
        </row>
        <row r="307">
          <cell r="C307">
            <v>2368346.8676710045</v>
          </cell>
          <cell r="D307">
            <v>314181.64215042535</v>
          </cell>
          <cell r="E307">
            <v>1857190.1480590515</v>
          </cell>
          <cell r="F307">
            <v>1389662.9701004135</v>
          </cell>
          <cell r="G307">
            <v>476320.74319545145</v>
          </cell>
          <cell r="H307">
            <v>1724217.7801489281</v>
          </cell>
          <cell r="I307">
            <v>3261910.7579244436</v>
          </cell>
          <cell r="J307">
            <v>723854.37791828508</v>
          </cell>
          <cell r="K307">
            <v>683236.57525294332</v>
          </cell>
          <cell r="L307">
            <v>742947.3044707207</v>
          </cell>
          <cell r="M307">
            <v>13541869.166891668</v>
          </cell>
        </row>
        <row r="308">
          <cell r="C308">
            <v>2883051.6067858497</v>
          </cell>
          <cell r="D308">
            <v>325065.62403492909</v>
          </cell>
          <cell r="E308">
            <v>1290855.0129907739</v>
          </cell>
          <cell r="F308">
            <v>731900.44842126779</v>
          </cell>
          <cell r="G308">
            <v>544914.15860902134</v>
          </cell>
          <cell r="H308">
            <v>1224530.3571827747</v>
          </cell>
          <cell r="I308">
            <v>2862395.6452998808</v>
          </cell>
          <cell r="J308">
            <v>1064337.9959994215</v>
          </cell>
          <cell r="K308">
            <v>867563.50025995611</v>
          </cell>
          <cell r="L308">
            <v>628612.74154995068</v>
          </cell>
          <cell r="M308">
            <v>12423227.091133825</v>
          </cell>
        </row>
        <row r="309">
          <cell r="C309">
            <v>2681546.2572622886</v>
          </cell>
          <cell r="D309">
            <v>427263.14132603793</v>
          </cell>
          <cell r="E309">
            <v>1887093.8986962801</v>
          </cell>
          <cell r="F309">
            <v>729475.08799937181</v>
          </cell>
          <cell r="G309">
            <v>409739.67084614764</v>
          </cell>
          <cell r="H309">
            <v>1367552.0908716351</v>
          </cell>
          <cell r="I309">
            <v>4044585.1729816548</v>
          </cell>
          <cell r="J309">
            <v>1455598.5426756665</v>
          </cell>
          <cell r="K309">
            <v>899259.91932164319</v>
          </cell>
          <cell r="L309">
            <v>755074.60603564582</v>
          </cell>
          <cell r="M309">
            <v>14657188.388016371</v>
          </cell>
        </row>
        <row r="310">
          <cell r="C310">
            <v>2299956.9302533343</v>
          </cell>
          <cell r="D310">
            <v>498823.53949580691</v>
          </cell>
          <cell r="E310">
            <v>1202031.2682788023</v>
          </cell>
          <cell r="F310">
            <v>1008976.8467364562</v>
          </cell>
          <cell r="G310">
            <v>564733.02455588244</v>
          </cell>
          <cell r="H310">
            <v>969390.89470191242</v>
          </cell>
          <cell r="I310">
            <v>3349292.1656370251</v>
          </cell>
          <cell r="J310">
            <v>1172439.6270024746</v>
          </cell>
          <cell r="K310">
            <v>711322.27394241374</v>
          </cell>
          <cell r="L310">
            <v>591753.66842632857</v>
          </cell>
          <cell r="M310">
            <v>12368720.239030438</v>
          </cell>
        </row>
        <row r="311">
          <cell r="C311">
            <v>2470529.2338231062</v>
          </cell>
          <cell r="D311">
            <v>222497.09493196162</v>
          </cell>
          <cell r="E311">
            <v>1591890.6013315127</v>
          </cell>
          <cell r="F311">
            <v>1427450.1728508433</v>
          </cell>
          <cell r="G311">
            <v>567481.88806129911</v>
          </cell>
          <cell r="H311">
            <v>1141112.4414380463</v>
          </cell>
          <cell r="I311">
            <v>3355518.4715206493</v>
          </cell>
          <cell r="J311">
            <v>1054586.6270557395</v>
          </cell>
          <cell r="K311">
            <v>966400.56515634689</v>
          </cell>
          <cell r="L311">
            <v>658445.22326493321</v>
          </cell>
          <cell r="M311">
            <v>13455912.319434438</v>
          </cell>
        </row>
        <row r="312">
          <cell r="C312">
            <v>2595351.4965670556</v>
          </cell>
          <cell r="D312">
            <v>381471.55284371797</v>
          </cell>
          <cell r="E312">
            <v>1005004.8987150053</v>
          </cell>
          <cell r="F312">
            <v>1090424.1135721349</v>
          </cell>
          <cell r="G312">
            <v>643638.20071361586</v>
          </cell>
          <cell r="H312">
            <v>1703888.2620890276</v>
          </cell>
          <cell r="I312">
            <v>3138427.3139981921</v>
          </cell>
          <cell r="J312">
            <v>969148.69928512245</v>
          </cell>
          <cell r="K312">
            <v>927278.84717102686</v>
          </cell>
          <cell r="L312">
            <v>744425.38894864963</v>
          </cell>
          <cell r="M312">
            <v>13199058.773903547</v>
          </cell>
        </row>
        <row r="313">
          <cell r="C313">
            <v>2913154.5869332328</v>
          </cell>
          <cell r="D313">
            <v>355350.06907329732</v>
          </cell>
          <cell r="E313">
            <v>1641102.4918226949</v>
          </cell>
          <cell r="F313">
            <v>1359847.2150021126</v>
          </cell>
          <cell r="G313">
            <v>654272.82928273315</v>
          </cell>
          <cell r="H313">
            <v>1500302.982873393</v>
          </cell>
          <cell r="I313">
            <v>1896054.0204816652</v>
          </cell>
          <cell r="J313">
            <v>1075096.3905115584</v>
          </cell>
          <cell r="K313">
            <v>941098.44087868743</v>
          </cell>
          <cell r="L313">
            <v>629333.9779312046</v>
          </cell>
          <cell r="M313">
            <v>12965613.00479058</v>
          </cell>
        </row>
        <row r="314">
          <cell r="C314">
            <v>2034256.224839075</v>
          </cell>
          <cell r="D314">
            <v>410178.04297546117</v>
          </cell>
          <cell r="E314">
            <v>1019123.6244381857</v>
          </cell>
          <cell r="F314">
            <v>787853.95576953841</v>
          </cell>
          <cell r="G314">
            <v>537925.57095276273</v>
          </cell>
          <cell r="H314">
            <v>1262946.6758336788</v>
          </cell>
          <cell r="I314">
            <v>2308883.1499989997</v>
          </cell>
          <cell r="J314">
            <v>979953.1531264768</v>
          </cell>
          <cell r="K314">
            <v>859829.50042486214</v>
          </cell>
          <cell r="L314">
            <v>656629.71692732268</v>
          </cell>
          <cell r="M314">
            <v>10857579.615286363</v>
          </cell>
        </row>
        <row r="315">
          <cell r="C315">
            <v>2315407.1019772617</v>
          </cell>
          <cell r="D315">
            <v>503180.38652583369</v>
          </cell>
          <cell r="E315">
            <v>765251.0858289554</v>
          </cell>
          <cell r="F315">
            <v>745293.38469925057</v>
          </cell>
          <cell r="G315">
            <v>747771.35459538689</v>
          </cell>
          <cell r="H315">
            <v>1162555.5476190012</v>
          </cell>
          <cell r="I315">
            <v>1900807.2902912318</v>
          </cell>
          <cell r="J315">
            <v>501547.24417308904</v>
          </cell>
          <cell r="K315">
            <v>1187478.4222946623</v>
          </cell>
          <cell r="L315">
            <v>787771.77944483224</v>
          </cell>
          <cell r="M315">
            <v>10617063.597449504</v>
          </cell>
        </row>
        <row r="316">
          <cell r="C316">
            <v>2320347.2949383832</v>
          </cell>
          <cell r="D316">
            <v>202990.62128232102</v>
          </cell>
          <cell r="E316">
            <v>1286606.054757009</v>
          </cell>
          <cell r="F316">
            <v>1227995.1955280495</v>
          </cell>
          <cell r="G316">
            <v>532889.23927672324</v>
          </cell>
          <cell r="H316">
            <v>1022771.8491880287</v>
          </cell>
          <cell r="I316">
            <v>3160175.9175147363</v>
          </cell>
          <cell r="J316">
            <v>864622.95590306818</v>
          </cell>
          <cell r="K316">
            <v>1130911.4861397487</v>
          </cell>
          <cell r="L316">
            <v>821962.54755664361</v>
          </cell>
          <cell r="M316">
            <v>12571273.162084712</v>
          </cell>
        </row>
        <row r="317">
          <cell r="C317">
            <v>3016483.4172758767</v>
          </cell>
          <cell r="D317">
            <v>326581.84278333088</v>
          </cell>
          <cell r="E317">
            <v>971281.0447903258</v>
          </cell>
          <cell r="F317">
            <v>1027422.5163291621</v>
          </cell>
          <cell r="G317">
            <v>563829.02809605678</v>
          </cell>
          <cell r="H317">
            <v>1031388.649054348</v>
          </cell>
          <cell r="I317">
            <v>3880599.1524160281</v>
          </cell>
          <cell r="J317">
            <v>1118781.0683609773</v>
          </cell>
          <cell r="K317">
            <v>1044795.115769212</v>
          </cell>
          <cell r="L317">
            <v>600008.34290515794</v>
          </cell>
          <cell r="M317">
            <v>13581170.177780474</v>
          </cell>
        </row>
        <row r="318">
          <cell r="C318">
            <v>2798896.8982221899</v>
          </cell>
          <cell r="D318">
            <v>340608.14967977291</v>
          </cell>
          <cell r="E318">
            <v>902431.11997324741</v>
          </cell>
          <cell r="F318">
            <v>933504.14199080714</v>
          </cell>
          <cell r="G318">
            <v>649965.12846798555</v>
          </cell>
          <cell r="H318">
            <v>1173237.2773906067</v>
          </cell>
          <cell r="I318">
            <v>2512158.0501265191</v>
          </cell>
          <cell r="J318">
            <v>1065165.7999499452</v>
          </cell>
          <cell r="K318">
            <v>704506.97712219832</v>
          </cell>
          <cell r="L318">
            <v>699317.03430140729</v>
          </cell>
          <cell r="M318">
            <v>11779790.577224681</v>
          </cell>
        </row>
        <row r="319">
          <cell r="C319">
            <v>2564664.0319927838</v>
          </cell>
          <cell r="D319">
            <v>396164.02369019494</v>
          </cell>
          <cell r="E319">
            <v>1034907.0563529241</v>
          </cell>
          <cell r="F319">
            <v>1166374.7150132633</v>
          </cell>
          <cell r="G319">
            <v>534725.76488577621</v>
          </cell>
          <cell r="H319">
            <v>1218439.4322028076</v>
          </cell>
          <cell r="I319">
            <v>3293721.8793925056</v>
          </cell>
          <cell r="J319">
            <v>1249022.8549716168</v>
          </cell>
          <cell r="K319">
            <v>583568.75744374888</v>
          </cell>
          <cell r="L319">
            <v>665075.3827531503</v>
          </cell>
          <cell r="M319">
            <v>12706663.898698771</v>
          </cell>
        </row>
        <row r="320">
          <cell r="C320">
            <v>1783922.5873284764</v>
          </cell>
          <cell r="D320">
            <v>321859.58799362899</v>
          </cell>
          <cell r="E320">
            <v>1473582.9889607276</v>
          </cell>
          <cell r="F320">
            <v>743220.4770072659</v>
          </cell>
          <cell r="G320">
            <v>600661.37607227638</v>
          </cell>
          <cell r="H320">
            <v>1350590.906147145</v>
          </cell>
          <cell r="I320">
            <v>2786206.9303486841</v>
          </cell>
          <cell r="J320">
            <v>1375338.3156111869</v>
          </cell>
          <cell r="K320">
            <v>1264854.1024324158</v>
          </cell>
          <cell r="L320">
            <v>709533.66953772446</v>
          </cell>
          <cell r="M320">
            <v>12409770.94143953</v>
          </cell>
        </row>
        <row r="321">
          <cell r="C321">
            <v>3074766.9560889173</v>
          </cell>
          <cell r="D321">
            <v>560323.8291791199</v>
          </cell>
          <cell r="E321">
            <v>1212002.215570515</v>
          </cell>
          <cell r="F321">
            <v>1171192.4946008122</v>
          </cell>
          <cell r="G321">
            <v>539732.7952315351</v>
          </cell>
          <cell r="H321">
            <v>1464923.9877179093</v>
          </cell>
          <cell r="I321">
            <v>2419968.2255294239</v>
          </cell>
          <cell r="J321">
            <v>1150337.1949780555</v>
          </cell>
          <cell r="K321">
            <v>987766.46610696707</v>
          </cell>
          <cell r="L321">
            <v>774895.44925254828</v>
          </cell>
          <cell r="M321">
            <v>13355909.614255799</v>
          </cell>
        </row>
        <row r="322">
          <cell r="C322">
            <v>2880164.6476174253</v>
          </cell>
          <cell r="D322">
            <v>385730.56040703779</v>
          </cell>
          <cell r="E322">
            <v>1468699.7095291049</v>
          </cell>
          <cell r="F322">
            <v>793215.53928970546</v>
          </cell>
          <cell r="G322">
            <v>507939.27294584381</v>
          </cell>
          <cell r="H322">
            <v>1365277.3484677642</v>
          </cell>
          <cell r="I322">
            <v>2285099.5881095072</v>
          </cell>
          <cell r="J322">
            <v>1730660.8680301872</v>
          </cell>
          <cell r="K322">
            <v>1044199.5873781387</v>
          </cell>
          <cell r="L322">
            <v>622054.27525825647</v>
          </cell>
          <cell r="M322">
            <v>13083041.397032971</v>
          </cell>
        </row>
        <row r="323">
          <cell r="C323">
            <v>2075093.9812594671</v>
          </cell>
          <cell r="D323">
            <v>239419.23958395576</v>
          </cell>
          <cell r="E323">
            <v>1250909.9696855058</v>
          </cell>
          <cell r="F323">
            <v>979616.21239840111</v>
          </cell>
          <cell r="G323">
            <v>552152.80797538196</v>
          </cell>
          <cell r="H323">
            <v>1360929.37417582</v>
          </cell>
          <cell r="I323">
            <v>2444612.8947362443</v>
          </cell>
          <cell r="J323">
            <v>1176025.9122683823</v>
          </cell>
          <cell r="K323">
            <v>1072224.3781279386</v>
          </cell>
          <cell r="L323">
            <v>678511.79624215048</v>
          </cell>
          <cell r="M323">
            <v>11829496.566453245</v>
          </cell>
        </row>
        <row r="324">
          <cell r="C324">
            <v>3125473.3883450027</v>
          </cell>
          <cell r="D324">
            <v>512038.34668941417</v>
          </cell>
          <cell r="E324">
            <v>1310965.761116232</v>
          </cell>
          <cell r="F324">
            <v>1100190.8809718559</v>
          </cell>
          <cell r="G324">
            <v>654213.11130304064</v>
          </cell>
          <cell r="H324">
            <v>915404.42967585637</v>
          </cell>
          <cell r="I324">
            <v>3808284.2405990195</v>
          </cell>
          <cell r="J324">
            <v>1003639.594379673</v>
          </cell>
          <cell r="K324">
            <v>1138845.8776281262</v>
          </cell>
          <cell r="L324">
            <v>775783.67427495611</v>
          </cell>
          <cell r="M324">
            <v>14344839.304983178</v>
          </cell>
        </row>
        <row r="325">
          <cell r="C325">
            <v>2238065.8290676149</v>
          </cell>
          <cell r="D325">
            <v>388045.25047806691</v>
          </cell>
          <cell r="E325">
            <v>1658162.5986510911</v>
          </cell>
          <cell r="F325">
            <v>1195635.5405508552</v>
          </cell>
          <cell r="G325">
            <v>575388.08583017066</v>
          </cell>
          <cell r="H325">
            <v>930622.59651623911</v>
          </cell>
          <cell r="I325">
            <v>3581783.1902474025</v>
          </cell>
          <cell r="J325">
            <v>1266927.1190785985</v>
          </cell>
          <cell r="K325">
            <v>1076180.5302439823</v>
          </cell>
          <cell r="L325">
            <v>762891.92170028819</v>
          </cell>
          <cell r="M325">
            <v>13673702.662364308</v>
          </cell>
        </row>
        <row r="326">
          <cell r="C326">
            <v>3044382.2746405024</v>
          </cell>
          <cell r="D326">
            <v>408657.67136846762</v>
          </cell>
          <cell r="E326">
            <v>1268672.4939381375</v>
          </cell>
          <cell r="F326">
            <v>890644.27988549578</v>
          </cell>
          <cell r="G326">
            <v>499706.42317846778</v>
          </cell>
          <cell r="H326">
            <v>923147.69871217606</v>
          </cell>
          <cell r="I326">
            <v>2719435.2867102376</v>
          </cell>
          <cell r="J326">
            <v>1315312.5925828265</v>
          </cell>
          <cell r="K326">
            <v>991637.78412723192</v>
          </cell>
          <cell r="L326">
            <v>632661.35667596024</v>
          </cell>
          <cell r="M326">
            <v>12694257.861819502</v>
          </cell>
        </row>
        <row r="327">
          <cell r="C327">
            <v>1940778.4760909937</v>
          </cell>
          <cell r="D327">
            <v>475785.4663223268</v>
          </cell>
          <cell r="E327">
            <v>1599217.5056100353</v>
          </cell>
          <cell r="F327">
            <v>816326.98511368688</v>
          </cell>
          <cell r="G327">
            <v>696397.78823021194</v>
          </cell>
          <cell r="H327">
            <v>1189523.7780062137</v>
          </cell>
          <cell r="I327">
            <v>3802859.4180295039</v>
          </cell>
          <cell r="J327">
            <v>909148.22370436392</v>
          </cell>
          <cell r="K327">
            <v>1108158.2150722905</v>
          </cell>
          <cell r="L327">
            <v>696542.1726121424</v>
          </cell>
          <cell r="M327">
            <v>13234738.028791768</v>
          </cell>
        </row>
        <row r="328">
          <cell r="C328">
            <v>1627870.4761839686</v>
          </cell>
          <cell r="D328">
            <v>188809.74407848265</v>
          </cell>
          <cell r="E328">
            <v>1527586.4601583485</v>
          </cell>
          <cell r="F328">
            <v>853275.13882976165</v>
          </cell>
          <cell r="G328">
            <v>422222.38427270669</v>
          </cell>
          <cell r="H328">
            <v>1320607.7478818151</v>
          </cell>
          <cell r="I328">
            <v>4039807.160993034</v>
          </cell>
          <cell r="J328">
            <v>1588904.8387952773</v>
          </cell>
          <cell r="K328">
            <v>923793.87446453085</v>
          </cell>
          <cell r="L328">
            <v>883341.05524617305</v>
          </cell>
          <cell r="M328">
            <v>13376218.880904099</v>
          </cell>
        </row>
        <row r="329">
          <cell r="C329">
            <v>2976567.2240970167</v>
          </cell>
          <cell r="D329">
            <v>512890.85957459279</v>
          </cell>
          <cell r="E329">
            <v>1413610.3992008031</v>
          </cell>
          <cell r="F329">
            <v>770718.45868913794</v>
          </cell>
          <cell r="G329">
            <v>583990.87269852939</v>
          </cell>
          <cell r="H329">
            <v>1459597.2754167235</v>
          </cell>
          <cell r="I329">
            <v>2101019.2835801314</v>
          </cell>
          <cell r="J329">
            <v>1025195.1259075552</v>
          </cell>
          <cell r="K329">
            <v>862596.44927348162</v>
          </cell>
          <cell r="L329">
            <v>789334.57746465621</v>
          </cell>
          <cell r="M329">
            <v>12495520.525902629</v>
          </cell>
        </row>
        <row r="330">
          <cell r="C330">
            <v>2166090.0181102585</v>
          </cell>
          <cell r="D330">
            <v>503762.92449354462</v>
          </cell>
          <cell r="E330">
            <v>1538262.2073261449</v>
          </cell>
          <cell r="F330">
            <v>966670.55868702603</v>
          </cell>
          <cell r="G330">
            <v>621817.94595995301</v>
          </cell>
          <cell r="H330">
            <v>1284011.3375450934</v>
          </cell>
          <cell r="I330">
            <v>2698271.9682782567</v>
          </cell>
          <cell r="J330">
            <v>1335181.7113122151</v>
          </cell>
          <cell r="K330">
            <v>964102.37879433262</v>
          </cell>
          <cell r="L330">
            <v>683857.10750202253</v>
          </cell>
          <cell r="M330">
            <v>12762028.158008847</v>
          </cell>
        </row>
        <row r="331">
          <cell r="C331">
            <v>2820121.5116309151</v>
          </cell>
          <cell r="D331">
            <v>374586.66681860137</v>
          </cell>
          <cell r="E331">
            <v>1172265.5705281454</v>
          </cell>
          <cell r="F331">
            <v>1320438.6575929925</v>
          </cell>
          <cell r="G331">
            <v>775179.08670170954</v>
          </cell>
          <cell r="H331">
            <v>1319861.3233950178</v>
          </cell>
          <cell r="I331">
            <v>3036710.6506346376</v>
          </cell>
          <cell r="J331">
            <v>1201808.7697739422</v>
          </cell>
          <cell r="K331">
            <v>915550.3291574684</v>
          </cell>
          <cell r="L331">
            <v>660220.19771176716</v>
          </cell>
          <cell r="M331">
            <v>13596742.763945196</v>
          </cell>
        </row>
        <row r="332">
          <cell r="C332">
            <v>2855006.3552678167</v>
          </cell>
          <cell r="D332">
            <v>399345.3995316092</v>
          </cell>
          <cell r="E332">
            <v>1688237.1741056149</v>
          </cell>
          <cell r="F332">
            <v>1195225.2451736277</v>
          </cell>
          <cell r="G332">
            <v>550317.46532064851</v>
          </cell>
          <cell r="H332">
            <v>1408271.8332663514</v>
          </cell>
          <cell r="I332">
            <v>2800710.4867947362</v>
          </cell>
          <cell r="J332">
            <v>1420938.5425636279</v>
          </cell>
          <cell r="K332">
            <v>934732.76371369581</v>
          </cell>
          <cell r="L332">
            <v>794544.98045549216</v>
          </cell>
          <cell r="M332">
            <v>14047330.246193219</v>
          </cell>
        </row>
        <row r="333">
          <cell r="C333">
            <v>2377810.4637380857</v>
          </cell>
          <cell r="D333">
            <v>400026.04310357146</v>
          </cell>
          <cell r="E333">
            <v>1480636.1558546359</v>
          </cell>
          <cell r="F333">
            <v>877962.86527445912</v>
          </cell>
          <cell r="G333">
            <v>444105.35632002575</v>
          </cell>
          <cell r="H333">
            <v>1480766.8145528913</v>
          </cell>
          <cell r="I333">
            <v>2812186.4403961068</v>
          </cell>
          <cell r="J333">
            <v>1287545.5492720832</v>
          </cell>
          <cell r="K333">
            <v>887623.52993574704</v>
          </cell>
          <cell r="L333">
            <v>645235.95658391831</v>
          </cell>
          <cell r="M333">
            <v>12693899.175031524</v>
          </cell>
        </row>
        <row r="334">
          <cell r="C334">
            <v>1127589.8357001739</v>
          </cell>
          <cell r="D334">
            <v>350678.61141308339</v>
          </cell>
          <cell r="E334">
            <v>1076377.2646400121</v>
          </cell>
          <cell r="F334">
            <v>836531.35286260687</v>
          </cell>
          <cell r="G334">
            <v>402705.89519038983</v>
          </cell>
          <cell r="H334">
            <v>1100327.19340422</v>
          </cell>
          <cell r="I334">
            <v>2932727.8118339046</v>
          </cell>
          <cell r="J334">
            <v>1277081.8428538984</v>
          </cell>
          <cell r="K334">
            <v>576898.78897827608</v>
          </cell>
          <cell r="L334">
            <v>633306.56057133526</v>
          </cell>
          <cell r="M334">
            <v>10314225.157447901</v>
          </cell>
        </row>
        <row r="335">
          <cell r="C335">
            <v>2413103.7580730636</v>
          </cell>
          <cell r="D335">
            <v>308032.21183005115</v>
          </cell>
          <cell r="E335">
            <v>1192171.2681106487</v>
          </cell>
          <cell r="F335">
            <v>927501.01948184811</v>
          </cell>
          <cell r="G335">
            <v>711694.19265274506</v>
          </cell>
          <cell r="H335">
            <v>1628365.2753970837</v>
          </cell>
          <cell r="I335">
            <v>2973009.114250822</v>
          </cell>
          <cell r="J335">
            <v>1003490.7824220004</v>
          </cell>
          <cell r="K335">
            <v>803710.11663442722</v>
          </cell>
          <cell r="L335">
            <v>737148.30704792612</v>
          </cell>
          <cell r="M335">
            <v>12698226.045900617</v>
          </cell>
        </row>
        <row r="336">
          <cell r="C336">
            <v>2558063.9313986045</v>
          </cell>
          <cell r="D336">
            <v>368928.3386189696</v>
          </cell>
          <cell r="E336">
            <v>911259.61253940023</v>
          </cell>
          <cell r="F336">
            <v>988449.31590671337</v>
          </cell>
          <cell r="G336">
            <v>424711.422808634</v>
          </cell>
          <cell r="H336">
            <v>820515.89268398844</v>
          </cell>
          <cell r="I336">
            <v>3443556.5732530528</v>
          </cell>
          <cell r="J336">
            <v>1193453.5361876753</v>
          </cell>
          <cell r="K336">
            <v>815852.28173552582</v>
          </cell>
          <cell r="L336">
            <v>446957.50259241817</v>
          </cell>
          <cell r="M336">
            <v>11971748.407724982</v>
          </cell>
        </row>
        <row r="337">
          <cell r="C337">
            <v>2153530.1370065305</v>
          </cell>
          <cell r="D337">
            <v>400049.45307991194</v>
          </cell>
          <cell r="E337">
            <v>1330686.0577822018</v>
          </cell>
          <cell r="F337">
            <v>1046341.7365266546</v>
          </cell>
          <cell r="G337">
            <v>669443.47540729272</v>
          </cell>
          <cell r="H337">
            <v>1376968.413061989</v>
          </cell>
          <cell r="I337">
            <v>3168428.6911430932</v>
          </cell>
          <cell r="J337">
            <v>1376465.5823954209</v>
          </cell>
          <cell r="K337">
            <v>607957.8896471085</v>
          </cell>
          <cell r="L337">
            <v>637285.39466371154</v>
          </cell>
          <cell r="M337">
            <v>12767156.830713918</v>
          </cell>
        </row>
        <row r="338">
          <cell r="C338">
            <v>2792266.5549380579</v>
          </cell>
          <cell r="D338">
            <v>316705.67734405899</v>
          </cell>
          <cell r="E338">
            <v>1363576.5851591062</v>
          </cell>
          <cell r="F338">
            <v>879486.51075794816</v>
          </cell>
          <cell r="G338">
            <v>486291.92788174888</v>
          </cell>
          <cell r="H338">
            <v>980168.9772264373</v>
          </cell>
          <cell r="I338">
            <v>2926306.7378798882</v>
          </cell>
          <cell r="J338">
            <v>1222717.4816556026</v>
          </cell>
          <cell r="K338">
            <v>874729.32667016191</v>
          </cell>
          <cell r="L338">
            <v>669689.20284858951</v>
          </cell>
          <cell r="M338">
            <v>12511938.9823616</v>
          </cell>
        </row>
        <row r="339">
          <cell r="C339">
            <v>1889476.1861295952</v>
          </cell>
          <cell r="D339">
            <v>487909.52591338695</v>
          </cell>
          <cell r="E339">
            <v>1555443.7542080868</v>
          </cell>
          <cell r="F339">
            <v>1051756.6584767208</v>
          </cell>
          <cell r="G339">
            <v>637192.57717358356</v>
          </cell>
          <cell r="H339">
            <v>1283896.158622805</v>
          </cell>
          <cell r="I339">
            <v>2584421.5289961509</v>
          </cell>
          <cell r="J339">
            <v>574239.22470327909</v>
          </cell>
          <cell r="K339">
            <v>1042715.8839031872</v>
          </cell>
          <cell r="L339">
            <v>739868.28824216942</v>
          </cell>
          <cell r="M339">
            <v>11846919.786368962</v>
          </cell>
        </row>
        <row r="340">
          <cell r="C340">
            <v>2221307.9739972171</v>
          </cell>
          <cell r="D340">
            <v>369804.91768031876</v>
          </cell>
          <cell r="E340">
            <v>1415394.1258903099</v>
          </cell>
          <cell r="F340">
            <v>783193.46846827155</v>
          </cell>
          <cell r="G340">
            <v>527444.12703781459</v>
          </cell>
          <cell r="H340">
            <v>1754260.5427803982</v>
          </cell>
          <cell r="I340">
            <v>2687194.2400798672</v>
          </cell>
          <cell r="J340">
            <v>1074128.5320918346</v>
          </cell>
          <cell r="K340">
            <v>680262.90139961895</v>
          </cell>
          <cell r="L340">
            <v>700425.16069032147</v>
          </cell>
          <cell r="M340">
            <v>12213415.990115972</v>
          </cell>
        </row>
        <row r="341">
          <cell r="C341">
            <v>2350140.0838958416</v>
          </cell>
          <cell r="D341">
            <v>537031.94073194196</v>
          </cell>
          <cell r="E341">
            <v>1124595.4813683338</v>
          </cell>
          <cell r="F341">
            <v>838931.6752852113</v>
          </cell>
          <cell r="G341">
            <v>746997.46256130049</v>
          </cell>
          <cell r="H341">
            <v>1013050.8374120634</v>
          </cell>
          <cell r="I341">
            <v>2534085.998474909</v>
          </cell>
          <cell r="J341">
            <v>1089847.9098613199</v>
          </cell>
          <cell r="K341">
            <v>787319.25766466022</v>
          </cell>
          <cell r="L341">
            <v>827137.4034981915</v>
          </cell>
          <cell r="M341">
            <v>11849138.050753772</v>
          </cell>
        </row>
        <row r="342">
          <cell r="C342">
            <v>1972517.3116295985</v>
          </cell>
          <cell r="D342">
            <v>426005.54984193685</v>
          </cell>
          <cell r="E342">
            <v>1311555.6786288007</v>
          </cell>
          <cell r="F342">
            <v>881333.72118252097</v>
          </cell>
          <cell r="G342">
            <v>440636.87444456102</v>
          </cell>
          <cell r="H342">
            <v>1439204.8945532683</v>
          </cell>
          <cell r="I342">
            <v>3631628.3834432326</v>
          </cell>
          <cell r="J342">
            <v>1043526.9433248694</v>
          </cell>
          <cell r="K342">
            <v>1003453.1240875206</v>
          </cell>
          <cell r="L342">
            <v>608625.24457026762</v>
          </cell>
          <cell r="M342">
            <v>12758487.725706577</v>
          </cell>
        </row>
        <row r="343">
          <cell r="C343">
            <v>2739098.5724538369</v>
          </cell>
          <cell r="D343">
            <v>380029.72460143163</v>
          </cell>
          <cell r="E343">
            <v>875643.1093862846</v>
          </cell>
          <cell r="F343">
            <v>1152693.8219246343</v>
          </cell>
          <cell r="G343">
            <v>534794.50059897627</v>
          </cell>
          <cell r="H343">
            <v>1097735.0119908084</v>
          </cell>
          <cell r="I343">
            <v>2611404.1502828351</v>
          </cell>
          <cell r="J343">
            <v>1313112.9277017342</v>
          </cell>
          <cell r="K343">
            <v>674268.05274907651</v>
          </cell>
          <cell r="L343">
            <v>725983.30893247295</v>
          </cell>
          <cell r="M343">
            <v>12104763.180622093</v>
          </cell>
        </row>
        <row r="344">
          <cell r="C344">
            <v>1645260.1328658983</v>
          </cell>
          <cell r="D344">
            <v>401256.20975816017</v>
          </cell>
          <cell r="E344">
            <v>1537678.3231078184</v>
          </cell>
          <cell r="F344">
            <v>966042.50343844888</v>
          </cell>
          <cell r="G344">
            <v>512928.6786571641</v>
          </cell>
          <cell r="H344">
            <v>1651458.6318374053</v>
          </cell>
          <cell r="I344">
            <v>3767248.936904056</v>
          </cell>
          <cell r="J344">
            <v>941376.35727013054</v>
          </cell>
          <cell r="K344">
            <v>808332.92676702165</v>
          </cell>
          <cell r="L344">
            <v>764307.35282677377</v>
          </cell>
          <cell r="M344">
            <v>12995890.053432876</v>
          </cell>
        </row>
        <row r="345">
          <cell r="C345">
            <v>2596351.9931938024</v>
          </cell>
          <cell r="D345">
            <v>263527.25683626637</v>
          </cell>
          <cell r="E345">
            <v>1203675.6195357933</v>
          </cell>
          <cell r="F345">
            <v>770297.22307079704</v>
          </cell>
          <cell r="G345">
            <v>734116.72786591691</v>
          </cell>
          <cell r="H345">
            <v>1252893.8480334757</v>
          </cell>
          <cell r="I345">
            <v>3329279.3781109024</v>
          </cell>
          <cell r="J345">
            <v>1335565.2890404151</v>
          </cell>
          <cell r="K345">
            <v>542588.57351618423</v>
          </cell>
          <cell r="L345">
            <v>659405.05639991374</v>
          </cell>
          <cell r="M345">
            <v>12687700.965603467</v>
          </cell>
        </row>
        <row r="346">
          <cell r="C346">
            <v>2629593.320235861</v>
          </cell>
          <cell r="D346">
            <v>344851.45436757302</v>
          </cell>
          <cell r="E346">
            <v>1368408.9771884223</v>
          </cell>
          <cell r="F346">
            <v>1043089.348752822</v>
          </cell>
          <cell r="G346">
            <v>585765.66530277976</v>
          </cell>
          <cell r="H346">
            <v>1432979.991007488</v>
          </cell>
          <cell r="I346">
            <v>3178358.5352085154</v>
          </cell>
          <cell r="J346">
            <v>1285995.0855898741</v>
          </cell>
          <cell r="K346">
            <v>785387.43796996109</v>
          </cell>
          <cell r="L346">
            <v>661455.23811669217</v>
          </cell>
          <cell r="M346">
            <v>13315885.053739989</v>
          </cell>
        </row>
        <row r="347">
          <cell r="C347">
            <v>3255383.5489482027</v>
          </cell>
          <cell r="D347">
            <v>475345.54974309879</v>
          </cell>
          <cell r="E347">
            <v>862829.71340365941</v>
          </cell>
          <cell r="F347">
            <v>1081435.4693752916</v>
          </cell>
          <cell r="G347">
            <v>523188.29290485533</v>
          </cell>
          <cell r="H347">
            <v>1115170.5615873069</v>
          </cell>
          <cell r="I347">
            <v>3005672.3274334199</v>
          </cell>
          <cell r="J347">
            <v>1264687.5432738946</v>
          </cell>
          <cell r="K347">
            <v>962728.75731588271</v>
          </cell>
          <cell r="L347">
            <v>667853.87059942621</v>
          </cell>
          <cell r="M347">
            <v>13214295.634585038</v>
          </cell>
        </row>
        <row r="348">
          <cell r="C348">
            <v>2710059.2796397288</v>
          </cell>
          <cell r="D348">
            <v>401578.93524291273</v>
          </cell>
          <cell r="E348">
            <v>1123827.0225839242</v>
          </cell>
          <cell r="F348">
            <v>905553.65587918716</v>
          </cell>
          <cell r="G348">
            <v>529691.3502718684</v>
          </cell>
          <cell r="H348">
            <v>1494108.1909532074</v>
          </cell>
          <cell r="I348">
            <v>3407539.891897358</v>
          </cell>
          <cell r="J348">
            <v>873992.46679232828</v>
          </cell>
          <cell r="K348">
            <v>1005419.8180406388</v>
          </cell>
          <cell r="L348">
            <v>733153.36450184986</v>
          </cell>
          <cell r="M348">
            <v>13184923.975803006</v>
          </cell>
        </row>
        <row r="349">
          <cell r="C349">
            <v>2868397.5454891073</v>
          </cell>
          <cell r="D349">
            <v>381974.15260770905</v>
          </cell>
          <cell r="E349">
            <v>1877866.1563329801</v>
          </cell>
          <cell r="F349">
            <v>1085735.9917643217</v>
          </cell>
          <cell r="G349">
            <v>532957.67092926649</v>
          </cell>
          <cell r="H349">
            <v>735453.94281209784</v>
          </cell>
          <cell r="I349">
            <v>2958451.9831902492</v>
          </cell>
          <cell r="J349">
            <v>1379915.7691911419</v>
          </cell>
          <cell r="K349">
            <v>1008039.3204641216</v>
          </cell>
          <cell r="L349">
            <v>662742.71171651804</v>
          </cell>
          <cell r="M349">
            <v>13491535.244497513</v>
          </cell>
        </row>
        <row r="350">
          <cell r="C350">
            <v>1939744.2082821885</v>
          </cell>
          <cell r="D350">
            <v>243852.48976788274</v>
          </cell>
          <cell r="E350">
            <v>1103237.3835545697</v>
          </cell>
          <cell r="F350">
            <v>1206136.7200600093</v>
          </cell>
          <cell r="G350">
            <v>824297.33326564403</v>
          </cell>
          <cell r="H350">
            <v>1055023.2371199161</v>
          </cell>
          <cell r="I350">
            <v>3123718.7813302767</v>
          </cell>
          <cell r="J350">
            <v>763419.20629621611</v>
          </cell>
          <cell r="K350">
            <v>708581.46929746075</v>
          </cell>
          <cell r="L350">
            <v>746675.25933705631</v>
          </cell>
          <cell r="M350">
            <v>11714686.088311221</v>
          </cell>
        </row>
        <row r="351">
          <cell r="C351">
            <v>2214677.3813787214</v>
          </cell>
          <cell r="D351">
            <v>405904.9609542999</v>
          </cell>
          <cell r="E351">
            <v>1642223.8864452597</v>
          </cell>
          <cell r="F351">
            <v>726893.71362365526</v>
          </cell>
          <cell r="G351">
            <v>498811.50635435706</v>
          </cell>
          <cell r="H351">
            <v>1302180.8865174588</v>
          </cell>
          <cell r="I351">
            <v>3366260.8759149355</v>
          </cell>
          <cell r="J351">
            <v>1081092.4872654481</v>
          </cell>
          <cell r="K351">
            <v>1085695.991546792</v>
          </cell>
          <cell r="L351">
            <v>719940.88223878085</v>
          </cell>
          <cell r="M351">
            <v>13043682.572239706</v>
          </cell>
        </row>
        <row r="352">
          <cell r="C352">
            <v>2353341.8560953545</v>
          </cell>
          <cell r="D352">
            <v>357996.90562875266</v>
          </cell>
          <cell r="E352">
            <v>1542902.4005330708</v>
          </cell>
          <cell r="F352">
            <v>727338.19437788648</v>
          </cell>
          <cell r="G352">
            <v>509390.90399696014</v>
          </cell>
          <cell r="H352">
            <v>1051550.7513273545</v>
          </cell>
          <cell r="I352">
            <v>3001458.4032461159</v>
          </cell>
          <cell r="J352">
            <v>1260670.8212445364</v>
          </cell>
          <cell r="K352">
            <v>980826.02868538443</v>
          </cell>
          <cell r="L352">
            <v>619755.89496626973</v>
          </cell>
          <cell r="M352">
            <v>12405232.160101684</v>
          </cell>
        </row>
        <row r="353">
          <cell r="C353">
            <v>2737154.8310256153</v>
          </cell>
          <cell r="D353">
            <v>406326.00799184019</v>
          </cell>
          <cell r="E353">
            <v>1084452.7562346305</v>
          </cell>
          <cell r="F353">
            <v>882855.92360944964</v>
          </cell>
          <cell r="G353">
            <v>669952.05194082158</v>
          </cell>
          <cell r="H353">
            <v>1335554.6567937618</v>
          </cell>
          <cell r="I353">
            <v>3668371.4217808326</v>
          </cell>
          <cell r="J353">
            <v>750215.26014864049</v>
          </cell>
          <cell r="K353">
            <v>798088.94165591593</v>
          </cell>
          <cell r="L353">
            <v>780158.68943530461</v>
          </cell>
          <cell r="M353">
            <v>13113130.540616812</v>
          </cell>
        </row>
        <row r="354">
          <cell r="C354">
            <v>2015442.0393105168</v>
          </cell>
          <cell r="D354">
            <v>215733.79184233426</v>
          </cell>
          <cell r="E354">
            <v>1188742.3431362181</v>
          </cell>
          <cell r="F354">
            <v>1179612.540887187</v>
          </cell>
          <cell r="G354">
            <v>320242.85583381826</v>
          </cell>
          <cell r="H354">
            <v>1102101.5842018477</v>
          </cell>
          <cell r="I354">
            <v>2243473.6822700365</v>
          </cell>
          <cell r="J354">
            <v>994494.26478110778</v>
          </cell>
          <cell r="K354">
            <v>1279074.7262415525</v>
          </cell>
          <cell r="L354">
            <v>703968.52974009723</v>
          </cell>
          <cell r="M354">
            <v>11242886.358244717</v>
          </cell>
        </row>
        <row r="355">
          <cell r="C355">
            <v>2329518.4314875286</v>
          </cell>
          <cell r="D355">
            <v>370439.71319248632</v>
          </cell>
          <cell r="E355">
            <v>1558782.1696456682</v>
          </cell>
          <cell r="F355">
            <v>1185775.5554171228</v>
          </cell>
          <cell r="G355">
            <v>672136.96266494587</v>
          </cell>
          <cell r="H355">
            <v>1561458.0326913437</v>
          </cell>
          <cell r="I355">
            <v>3628484.0059770667</v>
          </cell>
          <cell r="J355">
            <v>1076852.5508811718</v>
          </cell>
          <cell r="K355">
            <v>651286.12880875822</v>
          </cell>
          <cell r="L355">
            <v>764812.80163834884</v>
          </cell>
          <cell r="M355">
            <v>13799546.35240444</v>
          </cell>
        </row>
        <row r="356">
          <cell r="C356">
            <v>2678327.2877725898</v>
          </cell>
          <cell r="D356">
            <v>377219.43053025048</v>
          </cell>
          <cell r="E356">
            <v>1611278.7133971062</v>
          </cell>
          <cell r="F356">
            <v>763810.30430867383</v>
          </cell>
          <cell r="G356">
            <v>550897.18162799545</v>
          </cell>
          <cell r="H356">
            <v>1184562.2388676486</v>
          </cell>
          <cell r="I356">
            <v>2756368.6172251827</v>
          </cell>
          <cell r="J356">
            <v>1070107.1244554527</v>
          </cell>
          <cell r="K356">
            <v>739736.09055447183</v>
          </cell>
          <cell r="L356">
            <v>663874.8952258575</v>
          </cell>
          <cell r="M356">
            <v>12396181.88396523</v>
          </cell>
        </row>
        <row r="357">
          <cell r="C357">
            <v>1868679.7103573047</v>
          </cell>
          <cell r="D357">
            <v>363586.42351233639</v>
          </cell>
          <cell r="E357">
            <v>1435751.7234258999</v>
          </cell>
          <cell r="F357">
            <v>1218416.5255724844</v>
          </cell>
          <cell r="G357">
            <v>674262.19681241061</v>
          </cell>
          <cell r="H357">
            <v>1403359.256488676</v>
          </cell>
          <cell r="I357">
            <v>3490753.2371118306</v>
          </cell>
          <cell r="J357">
            <v>978481.14511812641</v>
          </cell>
          <cell r="K357">
            <v>582369.07156152301</v>
          </cell>
          <cell r="L357">
            <v>702975.37642873556</v>
          </cell>
          <cell r="M357">
            <v>12718634.666389329</v>
          </cell>
        </row>
        <row r="358">
          <cell r="C358">
            <v>2028153.521207246</v>
          </cell>
          <cell r="D358">
            <v>491688.54262635694</v>
          </cell>
          <cell r="E358">
            <v>1283170.573735649</v>
          </cell>
          <cell r="F358">
            <v>923985.16375879839</v>
          </cell>
          <cell r="G358">
            <v>415895.55528754788</v>
          </cell>
          <cell r="H358">
            <v>1421434.622435753</v>
          </cell>
          <cell r="I358">
            <v>3150903.5142548699</v>
          </cell>
          <cell r="J358">
            <v>1199149.2938221633</v>
          </cell>
          <cell r="K358">
            <v>889223.75158915762</v>
          </cell>
          <cell r="L358">
            <v>591057.16774779873</v>
          </cell>
          <cell r="M358">
            <v>12394661.706465341</v>
          </cell>
        </row>
        <row r="359">
          <cell r="C359">
            <v>2489353.7048487915</v>
          </cell>
          <cell r="D359">
            <v>531410.38760891755</v>
          </cell>
          <cell r="E359">
            <v>1219107.1869671771</v>
          </cell>
          <cell r="F359">
            <v>790308.15086602105</v>
          </cell>
          <cell r="G359">
            <v>483530.42895756464</v>
          </cell>
          <cell r="H359">
            <v>1295203.829213935</v>
          </cell>
          <cell r="I359">
            <v>2427198.8994804556</v>
          </cell>
          <cell r="J359">
            <v>1163405.4867068441</v>
          </cell>
          <cell r="K359">
            <v>1091547.2383942418</v>
          </cell>
          <cell r="L359">
            <v>831392.52452239243</v>
          </cell>
          <cell r="M359">
            <v>12322457.83756634</v>
          </cell>
        </row>
        <row r="360">
          <cell r="C360">
            <v>3063169.8212176301</v>
          </cell>
          <cell r="D360">
            <v>572209.70117397886</v>
          </cell>
          <cell r="E360">
            <v>1423282.2925123139</v>
          </cell>
          <cell r="F360">
            <v>993492.40398888558</v>
          </cell>
          <cell r="G360">
            <v>652712.75570624368</v>
          </cell>
          <cell r="H360">
            <v>1766963.542678704</v>
          </cell>
          <cell r="I360">
            <v>3048739.3541604211</v>
          </cell>
          <cell r="J360">
            <v>1477123.6128212004</v>
          </cell>
          <cell r="K360">
            <v>981751.98691521015</v>
          </cell>
          <cell r="L360">
            <v>724403.92513365648</v>
          </cell>
          <cell r="M360">
            <v>14703849.396308245</v>
          </cell>
        </row>
        <row r="361">
          <cell r="C361">
            <v>2969998.5971209374</v>
          </cell>
          <cell r="D361">
            <v>348361.81121804297</v>
          </cell>
          <cell r="E361">
            <v>1256981.2615038131</v>
          </cell>
          <cell r="F361">
            <v>1037642.2484284528</v>
          </cell>
          <cell r="G361">
            <v>470114.30779892602</v>
          </cell>
          <cell r="H361">
            <v>794672.27575012064</v>
          </cell>
          <cell r="I361">
            <v>2774406.1284233504</v>
          </cell>
          <cell r="J361">
            <v>891197.90020461287</v>
          </cell>
          <cell r="K361">
            <v>803297.1304636508</v>
          </cell>
          <cell r="L361">
            <v>670143.11087427312</v>
          </cell>
          <cell r="M361">
            <v>12016814.771786178</v>
          </cell>
        </row>
        <row r="362">
          <cell r="C362">
            <v>2527146.4986017207</v>
          </cell>
          <cell r="D362">
            <v>253990.84139826644</v>
          </cell>
          <cell r="E362">
            <v>1114833.2602209512</v>
          </cell>
          <cell r="F362">
            <v>1290850.1112880299</v>
          </cell>
          <cell r="G362">
            <v>694432.13896507991</v>
          </cell>
          <cell r="H362">
            <v>1478442.1094575969</v>
          </cell>
          <cell r="I362">
            <v>3661050.8103881907</v>
          </cell>
          <cell r="J362">
            <v>1127986.7224889169</v>
          </cell>
          <cell r="K362">
            <v>889204.9084488909</v>
          </cell>
          <cell r="L362">
            <v>646522.86509376054</v>
          </cell>
          <cell r="M362">
            <v>13684460.266351404</v>
          </cell>
        </row>
        <row r="363">
          <cell r="C363">
            <v>2300167.7945978679</v>
          </cell>
          <cell r="D363">
            <v>465785.7040913942</v>
          </cell>
          <cell r="E363">
            <v>1217774.6278132056</v>
          </cell>
          <cell r="F363">
            <v>954292.12605320313</v>
          </cell>
          <cell r="G363">
            <v>626137.59450363345</v>
          </cell>
          <cell r="H363">
            <v>1707800.8991123778</v>
          </cell>
          <cell r="I363">
            <v>2911155.1977703427</v>
          </cell>
          <cell r="J363">
            <v>1039911.8540798344</v>
          </cell>
          <cell r="K363">
            <v>983953.13505340042</v>
          </cell>
          <cell r="L363">
            <v>817729.82396019646</v>
          </cell>
          <cell r="M363">
            <v>13024708.757035457</v>
          </cell>
        </row>
        <row r="364">
          <cell r="C364">
            <v>1702381.5839377129</v>
          </cell>
          <cell r="D364">
            <v>389303.72025435674</v>
          </cell>
          <cell r="E364">
            <v>1375471.3877782808</v>
          </cell>
          <cell r="F364">
            <v>1249086.0626001956</v>
          </cell>
          <cell r="G364">
            <v>575593.63851791562</v>
          </cell>
          <cell r="H364">
            <v>1284905.3253241391</v>
          </cell>
          <cell r="I364">
            <v>3572086.122740224</v>
          </cell>
          <cell r="J364">
            <v>866186.08676229289</v>
          </cell>
          <cell r="K364">
            <v>893849.90843853727</v>
          </cell>
          <cell r="L364">
            <v>591953.44973508816</v>
          </cell>
          <cell r="M364">
            <v>12500817.286088742</v>
          </cell>
        </row>
        <row r="365">
          <cell r="C365">
            <v>2131995.8918741518</v>
          </cell>
          <cell r="D365">
            <v>474150.56781167886</v>
          </cell>
          <cell r="E365">
            <v>1058992.6523328577</v>
          </cell>
          <cell r="F365">
            <v>866673.03115026571</v>
          </cell>
          <cell r="G365">
            <v>532187.56925298413</v>
          </cell>
          <cell r="H365">
            <v>1398466.9304444569</v>
          </cell>
          <cell r="I365">
            <v>2339564.8256692109</v>
          </cell>
          <cell r="J365">
            <v>844242.65925272042</v>
          </cell>
          <cell r="K365">
            <v>902355.61804726871</v>
          </cell>
          <cell r="L365">
            <v>718073.18840916327</v>
          </cell>
          <cell r="M365">
            <v>11266702.934244758</v>
          </cell>
        </row>
        <row r="366">
          <cell r="C366">
            <v>2699988.6298117689</v>
          </cell>
          <cell r="D366">
            <v>397996.14685623971</v>
          </cell>
          <cell r="E366">
            <v>1319548.0831427833</v>
          </cell>
          <cell r="F366">
            <v>879514.81358171906</v>
          </cell>
          <cell r="G366">
            <v>437869.17800847051</v>
          </cell>
          <cell r="H366">
            <v>1256403.8902635274</v>
          </cell>
          <cell r="I366">
            <v>3502232.1495876778</v>
          </cell>
          <cell r="J366">
            <v>1344584.8333797432</v>
          </cell>
          <cell r="K366">
            <v>882148.56977421883</v>
          </cell>
          <cell r="L366">
            <v>791652.37599758769</v>
          </cell>
          <cell r="M366">
            <v>13511938.670403738</v>
          </cell>
        </row>
        <row r="367">
          <cell r="C367">
            <v>3260262.1916554244</v>
          </cell>
          <cell r="D367">
            <v>354620.92664221127</v>
          </cell>
          <cell r="E367">
            <v>1496471.3771650696</v>
          </cell>
          <cell r="F367">
            <v>956415.68360029743</v>
          </cell>
          <cell r="G367">
            <v>610366.60694121802</v>
          </cell>
          <cell r="H367">
            <v>1401881.5523833011</v>
          </cell>
          <cell r="I367">
            <v>3004692.0551935416</v>
          </cell>
          <cell r="J367">
            <v>941830.4901731268</v>
          </cell>
          <cell r="K367">
            <v>740938.67617240897</v>
          </cell>
          <cell r="L367">
            <v>639878.33437752677</v>
          </cell>
          <cell r="M367">
            <v>13407357.894304127</v>
          </cell>
        </row>
        <row r="368">
          <cell r="C368">
            <v>2151981.8413993521</v>
          </cell>
          <cell r="D368">
            <v>262330.2393777704</v>
          </cell>
          <cell r="E368">
            <v>1118601.4177435925</v>
          </cell>
          <cell r="F368">
            <v>1038516.1509883869</v>
          </cell>
          <cell r="G368">
            <v>611247.66942089575</v>
          </cell>
          <cell r="H368">
            <v>1064852.7357022099</v>
          </cell>
          <cell r="I368">
            <v>3897920.9804855753</v>
          </cell>
          <cell r="J368">
            <v>1021974.1491245029</v>
          </cell>
          <cell r="K368">
            <v>826039.08917255094</v>
          </cell>
          <cell r="L368">
            <v>767657.96851702535</v>
          </cell>
          <cell r="M368">
            <v>12761122.241931863</v>
          </cell>
        </row>
        <row r="369">
          <cell r="C369">
            <v>2554739.9596011634</v>
          </cell>
          <cell r="D369">
            <v>366105.37728714512</v>
          </cell>
          <cell r="E369">
            <v>1483119.3508455174</v>
          </cell>
          <cell r="F369">
            <v>1017812.4161286064</v>
          </cell>
          <cell r="G369">
            <v>645653.11943322374</v>
          </cell>
          <cell r="H369">
            <v>1313778.6413007297</v>
          </cell>
          <cell r="I369">
            <v>2912512.6449451204</v>
          </cell>
          <cell r="J369">
            <v>1294756.3471996344</v>
          </cell>
          <cell r="K369">
            <v>1298694.6068447421</v>
          </cell>
          <cell r="L369">
            <v>715137.53877665196</v>
          </cell>
          <cell r="M369">
            <v>13602310.002362534</v>
          </cell>
        </row>
        <row r="370">
          <cell r="C370">
            <v>2893821.8661609688</v>
          </cell>
          <cell r="D370">
            <v>581771.76268883876</v>
          </cell>
          <cell r="E370">
            <v>1492589.0620239156</v>
          </cell>
          <cell r="F370">
            <v>1122807.2844276708</v>
          </cell>
          <cell r="G370">
            <v>611718.39799332374</v>
          </cell>
          <cell r="H370">
            <v>1293536.9531056497</v>
          </cell>
          <cell r="I370">
            <v>4021008.1231669504</v>
          </cell>
          <cell r="J370">
            <v>947272.91175559291</v>
          </cell>
          <cell r="K370">
            <v>1148867.8885186941</v>
          </cell>
          <cell r="L370">
            <v>813301.4378457038</v>
          </cell>
          <cell r="M370">
            <v>14926695.687687309</v>
          </cell>
        </row>
        <row r="371">
          <cell r="C371">
            <v>2217973.2154483246</v>
          </cell>
          <cell r="D371">
            <v>442933.66437599238</v>
          </cell>
          <cell r="E371">
            <v>1528439.270478704</v>
          </cell>
          <cell r="F371">
            <v>790942.72975828918</v>
          </cell>
          <cell r="G371">
            <v>572219.57620094321</v>
          </cell>
          <cell r="H371">
            <v>1626804.9726978824</v>
          </cell>
          <cell r="I371">
            <v>3047906.6488176016</v>
          </cell>
          <cell r="J371">
            <v>964866.38941486354</v>
          </cell>
          <cell r="K371">
            <v>785401.75853623718</v>
          </cell>
          <cell r="L371">
            <v>644723.97630053817</v>
          </cell>
          <cell r="M371">
            <v>12622212.202029373</v>
          </cell>
        </row>
        <row r="372">
          <cell r="C372">
            <v>2242630.7247258252</v>
          </cell>
          <cell r="D372">
            <v>520659.56212023192</v>
          </cell>
          <cell r="E372">
            <v>756989.56770894874</v>
          </cell>
          <cell r="F372">
            <v>1062011.2173349264</v>
          </cell>
          <cell r="G372">
            <v>511940.35341533273</v>
          </cell>
          <cell r="H372">
            <v>715775.36542818241</v>
          </cell>
          <cell r="I372">
            <v>2977414.2334665759</v>
          </cell>
          <cell r="J372">
            <v>1053067.8421082413</v>
          </cell>
          <cell r="K372">
            <v>971716.09834048664</v>
          </cell>
          <cell r="L372">
            <v>645840.34103208676</v>
          </cell>
          <cell r="M372">
            <v>11458045.305680837</v>
          </cell>
        </row>
        <row r="373">
          <cell r="C373">
            <v>3121442.8550895848</v>
          </cell>
          <cell r="D373">
            <v>449767.04603085422</v>
          </cell>
          <cell r="E373">
            <v>1199084.4828285454</v>
          </cell>
          <cell r="F373">
            <v>1103963.1418685582</v>
          </cell>
          <cell r="G373">
            <v>771193.14937392401</v>
          </cell>
          <cell r="H373">
            <v>1245212.9922281492</v>
          </cell>
          <cell r="I373">
            <v>2770502.8995563225</v>
          </cell>
          <cell r="J373">
            <v>784565.30834641238</v>
          </cell>
          <cell r="K373">
            <v>867394.68543743447</v>
          </cell>
          <cell r="L373">
            <v>677291.26606293209</v>
          </cell>
          <cell r="M373">
            <v>12990417.82682272</v>
          </cell>
        </row>
        <row r="374">
          <cell r="C374">
            <v>3038461.9941767757</v>
          </cell>
          <cell r="D374">
            <v>233296.70172400394</v>
          </cell>
          <cell r="E374">
            <v>1494911.1255118896</v>
          </cell>
          <cell r="F374">
            <v>934109.22584496008</v>
          </cell>
          <cell r="G374">
            <v>674447.63097399147</v>
          </cell>
          <cell r="H374">
            <v>888171.29713174072</v>
          </cell>
          <cell r="I374">
            <v>2720684.1758400085</v>
          </cell>
          <cell r="J374">
            <v>1458273.7996742832</v>
          </cell>
          <cell r="K374">
            <v>876639.3846704918</v>
          </cell>
          <cell r="L374">
            <v>644110.21915327315</v>
          </cell>
          <cell r="M374">
            <v>12963105.55470142</v>
          </cell>
        </row>
        <row r="375">
          <cell r="C375">
            <v>2330585.8568493845</v>
          </cell>
          <cell r="D375">
            <v>367432.40716803772</v>
          </cell>
          <cell r="E375">
            <v>1371173.6366235227</v>
          </cell>
          <cell r="F375">
            <v>1034942.4391348588</v>
          </cell>
          <cell r="G375">
            <v>579169.05094626453</v>
          </cell>
          <cell r="H375">
            <v>1371604.0866299132</v>
          </cell>
          <cell r="I375">
            <v>3783684.6978764515</v>
          </cell>
          <cell r="J375">
            <v>478278.08617466374</v>
          </cell>
          <cell r="K375">
            <v>796225.27296333096</v>
          </cell>
          <cell r="L375">
            <v>757967.13354423002</v>
          </cell>
          <cell r="M375">
            <v>12871062.667910656</v>
          </cell>
        </row>
        <row r="376">
          <cell r="C376">
            <v>2450255.0627141991</v>
          </cell>
          <cell r="D376">
            <v>523059.63756705989</v>
          </cell>
          <cell r="E376">
            <v>1273588.1581448135</v>
          </cell>
          <cell r="F376">
            <v>757866.86261113198</v>
          </cell>
          <cell r="G376">
            <v>501198.67272748158</v>
          </cell>
          <cell r="H376">
            <v>1192480.194190135</v>
          </cell>
          <cell r="I376">
            <v>3414402.5236104992</v>
          </cell>
          <cell r="J376">
            <v>736995.22660685796</v>
          </cell>
          <cell r="K376">
            <v>694906.78971451358</v>
          </cell>
          <cell r="L376">
            <v>638748.95403720776</v>
          </cell>
          <cell r="M376">
            <v>12183502.0819239</v>
          </cell>
        </row>
        <row r="377">
          <cell r="C377">
            <v>3037950.5470476747</v>
          </cell>
          <cell r="D377">
            <v>417309.30325939268</v>
          </cell>
          <cell r="E377">
            <v>1250675.3945832469</v>
          </cell>
          <cell r="F377">
            <v>784669.38816450629</v>
          </cell>
          <cell r="G377">
            <v>534627.46271163272</v>
          </cell>
          <cell r="H377">
            <v>1079133.6772191694</v>
          </cell>
          <cell r="I377">
            <v>2154747.9626002833</v>
          </cell>
          <cell r="J377">
            <v>1287154.0376705909</v>
          </cell>
          <cell r="K377">
            <v>774173.51093422307</v>
          </cell>
          <cell r="L377">
            <v>800534.19429004798</v>
          </cell>
          <cell r="M377">
            <v>12120975.478480766</v>
          </cell>
        </row>
        <row r="378">
          <cell r="C378">
            <v>2485813.5970472526</v>
          </cell>
          <cell r="D378">
            <v>526507.22302559169</v>
          </cell>
          <cell r="E378">
            <v>757730.633246365</v>
          </cell>
          <cell r="F378">
            <v>1148152.9534025709</v>
          </cell>
          <cell r="G378">
            <v>770913.65584705945</v>
          </cell>
          <cell r="H378">
            <v>839595.24444478971</v>
          </cell>
          <cell r="I378">
            <v>3737282.8536404176</v>
          </cell>
          <cell r="J378">
            <v>1064977.2678436686</v>
          </cell>
          <cell r="K378">
            <v>884824.08234628511</v>
          </cell>
          <cell r="L378">
            <v>606377.29737783631</v>
          </cell>
          <cell r="M378">
            <v>12822174.808221836</v>
          </cell>
        </row>
        <row r="379">
          <cell r="C379">
            <v>2652775.170521134</v>
          </cell>
          <cell r="D379">
            <v>369958.81752929342</v>
          </cell>
          <cell r="E379">
            <v>1434960.1861993177</v>
          </cell>
          <cell r="F379">
            <v>581691.66250892729</v>
          </cell>
          <cell r="G379">
            <v>734112.90108560002</v>
          </cell>
          <cell r="H379">
            <v>1236617.1585297741</v>
          </cell>
          <cell r="I379">
            <v>2393582.7657872462</v>
          </cell>
          <cell r="J379">
            <v>1009617.6050958846</v>
          </cell>
          <cell r="K379">
            <v>770893.54707868479</v>
          </cell>
          <cell r="L379">
            <v>736334.51475769607</v>
          </cell>
          <cell r="M379">
            <v>11920544.329093557</v>
          </cell>
        </row>
        <row r="380">
          <cell r="C380">
            <v>2768528.8256542189</v>
          </cell>
          <cell r="D380">
            <v>343600.85251740459</v>
          </cell>
          <cell r="E380">
            <v>1083776.4772335859</v>
          </cell>
          <cell r="F380">
            <v>1047229.8811457382</v>
          </cell>
          <cell r="G380">
            <v>621986.50147879857</v>
          </cell>
          <cell r="H380">
            <v>968681.56595669384</v>
          </cell>
          <cell r="I380">
            <v>3094925.1010185028</v>
          </cell>
          <cell r="J380">
            <v>1051334.0557914828</v>
          </cell>
          <cell r="K380">
            <v>977570.10670669365</v>
          </cell>
          <cell r="L380">
            <v>762072.45834772207</v>
          </cell>
          <cell r="M380">
            <v>12719705.825850843</v>
          </cell>
        </row>
        <row r="381">
          <cell r="C381">
            <v>2377765.2453354225</v>
          </cell>
          <cell r="D381">
            <v>413110.67009260476</v>
          </cell>
          <cell r="E381">
            <v>1130334.3074541267</v>
          </cell>
          <cell r="F381">
            <v>751504.37398881698</v>
          </cell>
          <cell r="G381">
            <v>569767.14059962868</v>
          </cell>
          <cell r="H381">
            <v>1260620.843556202</v>
          </cell>
          <cell r="I381">
            <v>2128011.1367908232</v>
          </cell>
          <cell r="J381">
            <v>886171.07456537045</v>
          </cell>
          <cell r="K381">
            <v>573202.26643916732</v>
          </cell>
          <cell r="L381">
            <v>712325.49940244923</v>
          </cell>
          <cell r="M381">
            <v>10802812.558224609</v>
          </cell>
        </row>
        <row r="382">
          <cell r="C382">
            <v>3166808.1386839985</v>
          </cell>
          <cell r="D382">
            <v>337834.32872449671</v>
          </cell>
          <cell r="E382">
            <v>1351189.9898693743</v>
          </cell>
          <cell r="F382">
            <v>986065.96108884912</v>
          </cell>
          <cell r="G382">
            <v>665498.37407269818</v>
          </cell>
          <cell r="H382">
            <v>1197554.0183081597</v>
          </cell>
          <cell r="I382">
            <v>3003592.7565285154</v>
          </cell>
          <cell r="J382">
            <v>940178.44511720096</v>
          </cell>
          <cell r="K382">
            <v>854915.15988074511</v>
          </cell>
          <cell r="L382">
            <v>605228.59819982515</v>
          </cell>
          <cell r="M382">
            <v>13108865.770473864</v>
          </cell>
        </row>
        <row r="383">
          <cell r="C383">
            <v>2882865.8586652707</v>
          </cell>
          <cell r="D383">
            <v>396660.84291491524</v>
          </cell>
          <cell r="E383">
            <v>635404.58564335329</v>
          </cell>
          <cell r="F383">
            <v>1231716.039027587</v>
          </cell>
          <cell r="G383">
            <v>640108.2400834118</v>
          </cell>
          <cell r="H383">
            <v>1936697.2942822799</v>
          </cell>
          <cell r="I383">
            <v>3373944.3725196514</v>
          </cell>
          <cell r="J383">
            <v>1295916.5059334312</v>
          </cell>
          <cell r="K383">
            <v>839461.54410827719</v>
          </cell>
          <cell r="L383">
            <v>655547.31660123193</v>
          </cell>
          <cell r="M383">
            <v>13888322.59977941</v>
          </cell>
        </row>
        <row r="384">
          <cell r="C384">
            <v>3155808.0036288397</v>
          </cell>
          <cell r="D384">
            <v>434867.05813410913</v>
          </cell>
          <cell r="E384">
            <v>1081561.3293086584</v>
          </cell>
          <cell r="F384">
            <v>1146403.9714329015</v>
          </cell>
          <cell r="G384">
            <v>518197.18902154884</v>
          </cell>
          <cell r="H384">
            <v>1008653.8122938806</v>
          </cell>
          <cell r="I384">
            <v>2549582.4255165006</v>
          </cell>
          <cell r="J384">
            <v>1362392.709464005</v>
          </cell>
          <cell r="K384">
            <v>1044820.4250807351</v>
          </cell>
          <cell r="L384">
            <v>683674.91251870396</v>
          </cell>
          <cell r="M384">
            <v>12985961.836399883</v>
          </cell>
        </row>
        <row r="385">
          <cell r="C385">
            <v>2427862.6257295064</v>
          </cell>
          <cell r="D385">
            <v>412719.0901628678</v>
          </cell>
          <cell r="E385">
            <v>1105770.4067999937</v>
          </cell>
          <cell r="F385">
            <v>1041406.3755028145</v>
          </cell>
          <cell r="G385">
            <v>528415.24815058266</v>
          </cell>
          <cell r="H385">
            <v>1581327.731510771</v>
          </cell>
          <cell r="I385">
            <v>2836819.0147677786</v>
          </cell>
          <cell r="J385">
            <v>1156123.4828603237</v>
          </cell>
          <cell r="K385">
            <v>981098.36545194895</v>
          </cell>
          <cell r="L385">
            <v>696966.51760927262</v>
          </cell>
          <cell r="M385">
            <v>12768508.858545858</v>
          </cell>
        </row>
        <row r="386">
          <cell r="C386">
            <v>2069506.2624050674</v>
          </cell>
          <cell r="D386">
            <v>354460.86533336976</v>
          </cell>
          <cell r="E386">
            <v>1081465.0707811452</v>
          </cell>
          <cell r="F386">
            <v>818351.30726219085</v>
          </cell>
          <cell r="G386">
            <v>660625.3524571677</v>
          </cell>
          <cell r="H386">
            <v>1731556.316963474</v>
          </cell>
          <cell r="I386">
            <v>1926920.7130642403</v>
          </cell>
          <cell r="J386">
            <v>1528838.7238267588</v>
          </cell>
          <cell r="K386">
            <v>951818.09383342892</v>
          </cell>
          <cell r="L386">
            <v>738380.20715625049</v>
          </cell>
          <cell r="M386">
            <v>11861922.913083095</v>
          </cell>
        </row>
        <row r="387">
          <cell r="C387">
            <v>2457838.102733803</v>
          </cell>
          <cell r="D387">
            <v>540638.71419517032</v>
          </cell>
          <cell r="E387">
            <v>1312905.0735638235</v>
          </cell>
          <cell r="F387">
            <v>1119908.6698840745</v>
          </cell>
          <cell r="G387">
            <v>732397.78794686892</v>
          </cell>
          <cell r="H387">
            <v>1522966.7701637442</v>
          </cell>
          <cell r="I387">
            <v>3039246.3292702083</v>
          </cell>
          <cell r="J387">
            <v>1061052.4975708136</v>
          </cell>
          <cell r="K387">
            <v>791948.33291348524</v>
          </cell>
          <cell r="L387">
            <v>552993.33513823815</v>
          </cell>
          <cell r="M387">
            <v>13131895.613380231</v>
          </cell>
        </row>
        <row r="388">
          <cell r="C388">
            <v>2185263.3266705684</v>
          </cell>
          <cell r="D388">
            <v>392936.56404690474</v>
          </cell>
          <cell r="E388">
            <v>1190681.7619395533</v>
          </cell>
          <cell r="F388">
            <v>966830.8112878328</v>
          </cell>
          <cell r="G388">
            <v>634910.45285451564</v>
          </cell>
          <cell r="H388">
            <v>1866078.53543222</v>
          </cell>
          <cell r="I388">
            <v>2696456.8976620217</v>
          </cell>
          <cell r="J388">
            <v>1113838.6736402176</v>
          </cell>
          <cell r="K388">
            <v>820955.17983155651</v>
          </cell>
          <cell r="L388">
            <v>605464.32022617338</v>
          </cell>
          <cell r="M388">
            <v>12473416.523591565</v>
          </cell>
        </row>
        <row r="389">
          <cell r="C389">
            <v>3454346.6659747297</v>
          </cell>
          <cell r="D389">
            <v>288700.25072555378</v>
          </cell>
          <cell r="E389">
            <v>1175116.2633070406</v>
          </cell>
          <cell r="F389">
            <v>839008.74092730682</v>
          </cell>
          <cell r="G389">
            <v>820306.39315759169</v>
          </cell>
          <cell r="H389">
            <v>1407424.4984669238</v>
          </cell>
          <cell r="I389">
            <v>2946532.572925176</v>
          </cell>
          <cell r="J389">
            <v>1088798.3351688704</v>
          </cell>
          <cell r="K389">
            <v>935206.87650646036</v>
          </cell>
          <cell r="L389">
            <v>705651.66995841067</v>
          </cell>
          <cell r="M389">
            <v>13661092.267118065</v>
          </cell>
        </row>
        <row r="390">
          <cell r="C390">
            <v>2797613.6866613925</v>
          </cell>
          <cell r="D390">
            <v>427590.70656295202</v>
          </cell>
          <cell r="E390">
            <v>1442739.5347228399</v>
          </cell>
          <cell r="F390">
            <v>1108278.6164075525</v>
          </cell>
          <cell r="G390">
            <v>667235.58241229621</v>
          </cell>
          <cell r="H390">
            <v>1240333.5949589943</v>
          </cell>
          <cell r="I390">
            <v>3760479.0523736812</v>
          </cell>
          <cell r="J390">
            <v>1186345.1496855619</v>
          </cell>
          <cell r="K390">
            <v>772365.57922730548</v>
          </cell>
          <cell r="L390">
            <v>754009.77981048555</v>
          </cell>
          <cell r="M390">
            <v>14156991.282823062</v>
          </cell>
        </row>
        <row r="391">
          <cell r="C391">
            <v>3030606.2269032947</v>
          </cell>
          <cell r="D391">
            <v>344138.22524014063</v>
          </cell>
          <cell r="E391">
            <v>1374342.8601256448</v>
          </cell>
          <cell r="F391">
            <v>753283.88290377113</v>
          </cell>
          <cell r="G391">
            <v>611106.62398534105</v>
          </cell>
          <cell r="H391">
            <v>830158.59302183962</v>
          </cell>
          <cell r="I391">
            <v>2300653.4719133461</v>
          </cell>
          <cell r="J391">
            <v>1188520.730416555</v>
          </cell>
          <cell r="K391">
            <v>685242.98058365891</v>
          </cell>
          <cell r="L391">
            <v>680585.05082252063</v>
          </cell>
          <cell r="M391">
            <v>11798638.645916112</v>
          </cell>
        </row>
        <row r="392">
          <cell r="C392">
            <v>1881453.7612902904</v>
          </cell>
          <cell r="D392">
            <v>509287.28800313745</v>
          </cell>
          <cell r="E392">
            <v>1466034.3486827575</v>
          </cell>
          <cell r="F392">
            <v>1115855.5510694287</v>
          </cell>
          <cell r="G392">
            <v>573327.0165181706</v>
          </cell>
          <cell r="H392">
            <v>1255456.5841667384</v>
          </cell>
          <cell r="I392">
            <v>3166190.8908891357</v>
          </cell>
          <cell r="J392">
            <v>859330.12150851544</v>
          </cell>
          <cell r="K392">
            <v>1017265.7730065092</v>
          </cell>
          <cell r="L392">
            <v>634217.52359187638</v>
          </cell>
          <cell r="M392">
            <v>12478418.858726561</v>
          </cell>
        </row>
        <row r="393">
          <cell r="C393">
            <v>3224259.639886871</v>
          </cell>
          <cell r="D393">
            <v>528325.9842857956</v>
          </cell>
          <cell r="E393">
            <v>865979.02346977987</v>
          </cell>
          <cell r="F393">
            <v>910644.08927487512</v>
          </cell>
          <cell r="G393">
            <v>816091.79698012769</v>
          </cell>
          <cell r="H393">
            <v>1463200.8321692636</v>
          </cell>
          <cell r="I393">
            <v>3194474.1777437851</v>
          </cell>
          <cell r="J393">
            <v>1105078.9387050639</v>
          </cell>
          <cell r="K393">
            <v>1117916.6085181728</v>
          </cell>
          <cell r="L393">
            <v>647914.46238534292</v>
          </cell>
          <cell r="M393">
            <v>13873885.553419078</v>
          </cell>
        </row>
        <row r="394">
          <cell r="C394">
            <v>2052439.8636015714</v>
          </cell>
          <cell r="D394">
            <v>332716.78332582978</v>
          </cell>
          <cell r="E394">
            <v>1485253.1556099877</v>
          </cell>
          <cell r="F394">
            <v>810353.55361331615</v>
          </cell>
          <cell r="G394">
            <v>688589.87053408532</v>
          </cell>
          <cell r="H394">
            <v>1335124.3096909246</v>
          </cell>
          <cell r="I394">
            <v>2239119.2765067434</v>
          </cell>
          <cell r="J394">
            <v>1354160.4103997978</v>
          </cell>
          <cell r="K394">
            <v>726032.80151832732</v>
          </cell>
          <cell r="L394">
            <v>601410.92255997728</v>
          </cell>
          <cell r="M394">
            <v>11625200.94736056</v>
          </cell>
        </row>
        <row r="395">
          <cell r="C395">
            <v>3032593.785342298</v>
          </cell>
          <cell r="D395">
            <v>330591.96309922653</v>
          </cell>
          <cell r="E395">
            <v>1178145.4604070967</v>
          </cell>
          <cell r="F395">
            <v>925461.95210192318</v>
          </cell>
          <cell r="G395">
            <v>608801.74132588587</v>
          </cell>
          <cell r="H395">
            <v>1515808.6116538444</v>
          </cell>
          <cell r="I395">
            <v>2763115.7898838869</v>
          </cell>
          <cell r="J395">
            <v>1525055.0903934927</v>
          </cell>
          <cell r="K395">
            <v>913648.43475287745</v>
          </cell>
          <cell r="L395">
            <v>727768.68404244678</v>
          </cell>
          <cell r="M395">
            <v>13520991.513002979</v>
          </cell>
        </row>
        <row r="396">
          <cell r="C396">
            <v>2468851.9804984843</v>
          </cell>
          <cell r="D396">
            <v>319767.29019151907</v>
          </cell>
          <cell r="E396">
            <v>1058059.5267346799</v>
          </cell>
          <cell r="F396">
            <v>1217830.536818698</v>
          </cell>
          <cell r="G396">
            <v>465082.68136096478</v>
          </cell>
          <cell r="H396">
            <v>1246153.5286036639</v>
          </cell>
          <cell r="I396">
            <v>3099644.3129458828</v>
          </cell>
          <cell r="J396">
            <v>1071690.8127491283</v>
          </cell>
          <cell r="K396">
            <v>842048.20709832234</v>
          </cell>
          <cell r="L396">
            <v>833090.68049215467</v>
          </cell>
          <cell r="M396">
            <v>12622219.557493499</v>
          </cell>
        </row>
        <row r="397">
          <cell r="C397">
            <v>2685232.6836502454</v>
          </cell>
          <cell r="D397">
            <v>419606.87989450706</v>
          </cell>
          <cell r="E397">
            <v>856548.65634970134</v>
          </cell>
          <cell r="F397">
            <v>1088745.8187236157</v>
          </cell>
          <cell r="G397">
            <v>537293.01765176514</v>
          </cell>
          <cell r="H397">
            <v>1568699.9974438418</v>
          </cell>
          <cell r="I397">
            <v>2038023.8379977373</v>
          </cell>
          <cell r="J397">
            <v>1127466.7123897206</v>
          </cell>
          <cell r="K397">
            <v>870735.46133642062</v>
          </cell>
          <cell r="L397">
            <v>741039.16186179721</v>
          </cell>
          <cell r="M397">
            <v>11933392.227299353</v>
          </cell>
        </row>
        <row r="398">
          <cell r="C398">
            <v>3142426.4204823263</v>
          </cell>
          <cell r="D398">
            <v>593034.17292475782</v>
          </cell>
          <cell r="E398">
            <v>1143125.3928306238</v>
          </cell>
          <cell r="F398">
            <v>1186938.2889139946</v>
          </cell>
          <cell r="G398">
            <v>642173.74003700982</v>
          </cell>
          <cell r="H398">
            <v>953198.99404640147</v>
          </cell>
          <cell r="I398">
            <v>2608972.561305623</v>
          </cell>
          <cell r="J398">
            <v>1192729.0970526421</v>
          </cell>
          <cell r="K398">
            <v>744170.20599431999</v>
          </cell>
          <cell r="L398">
            <v>521711.94863268163</v>
          </cell>
          <cell r="M398">
            <v>12728480.822220379</v>
          </cell>
        </row>
        <row r="399">
          <cell r="C399">
            <v>1681711.7015822306</v>
          </cell>
          <cell r="D399">
            <v>458009.88715127023</v>
          </cell>
          <cell r="E399">
            <v>1413494.2583477693</v>
          </cell>
          <cell r="F399">
            <v>1118032.0046776072</v>
          </cell>
          <cell r="G399">
            <v>390338.97116492491</v>
          </cell>
          <cell r="H399">
            <v>950421.32044490939</v>
          </cell>
          <cell r="I399">
            <v>3655400.1580053605</v>
          </cell>
          <cell r="J399">
            <v>1037903.356312304</v>
          </cell>
          <cell r="K399">
            <v>926120.30123194575</v>
          </cell>
          <cell r="L399">
            <v>599216.74305924738</v>
          </cell>
          <cell r="M399">
            <v>12230648.70197757</v>
          </cell>
        </row>
        <row r="400">
          <cell r="C400">
            <v>2887002.5459293765</v>
          </cell>
          <cell r="D400">
            <v>365217.35761360708</v>
          </cell>
          <cell r="E400">
            <v>1487855.0813250982</v>
          </cell>
          <cell r="F400">
            <v>783499.52620958688</v>
          </cell>
          <cell r="G400">
            <v>439436.67048549198</v>
          </cell>
          <cell r="H400">
            <v>1159276.2858664622</v>
          </cell>
          <cell r="I400">
            <v>3257067.7158144698</v>
          </cell>
          <cell r="J400">
            <v>1415880.3114997349</v>
          </cell>
          <cell r="K400">
            <v>541824.0073564609</v>
          </cell>
          <cell r="L400">
            <v>760515.91850810824</v>
          </cell>
          <cell r="M400">
            <v>13097575.420608398</v>
          </cell>
        </row>
        <row r="401">
          <cell r="C401">
            <v>2080851.7744184504</v>
          </cell>
          <cell r="D401">
            <v>234436.56341954722</v>
          </cell>
          <cell r="E401">
            <v>1656188.5178481345</v>
          </cell>
          <cell r="F401">
            <v>1132501.6527759589</v>
          </cell>
          <cell r="G401">
            <v>605290.9612638033</v>
          </cell>
          <cell r="H401">
            <v>1175180.5686612043</v>
          </cell>
          <cell r="I401">
            <v>3673780.9769392814</v>
          </cell>
          <cell r="J401">
            <v>1001969.0382895584</v>
          </cell>
          <cell r="K401">
            <v>1001309.9922538503</v>
          </cell>
          <cell r="L401">
            <v>696161.42255096894</v>
          </cell>
          <cell r="M401">
            <v>13257671.468420759</v>
          </cell>
        </row>
        <row r="402">
          <cell r="C402">
            <v>2298834.314892137</v>
          </cell>
          <cell r="D402">
            <v>377804.97475371556</v>
          </cell>
          <cell r="E402">
            <v>1285673.7462451528</v>
          </cell>
          <cell r="F402">
            <v>653975.88521385845</v>
          </cell>
          <cell r="G402">
            <v>656732.17670873529</v>
          </cell>
          <cell r="H402">
            <v>691569.17741475033</v>
          </cell>
          <cell r="I402">
            <v>2500188.2263842337</v>
          </cell>
          <cell r="J402">
            <v>1040871.2175249428</v>
          </cell>
          <cell r="K402">
            <v>929565.54609431245</v>
          </cell>
          <cell r="L402">
            <v>640514.87399363972</v>
          </cell>
          <cell r="M402">
            <v>11075730.139225477</v>
          </cell>
        </row>
        <row r="403">
          <cell r="C403">
            <v>3508387.3862120002</v>
          </cell>
          <cell r="D403">
            <v>497805.17468273855</v>
          </cell>
          <cell r="E403">
            <v>1279110.0561378438</v>
          </cell>
          <cell r="F403">
            <v>1306509.7678206204</v>
          </cell>
          <cell r="G403">
            <v>463106.25148959848</v>
          </cell>
          <cell r="H403">
            <v>896933.51152439904</v>
          </cell>
          <cell r="I403">
            <v>3437612.382170755</v>
          </cell>
          <cell r="J403">
            <v>1167207.5484943693</v>
          </cell>
          <cell r="K403">
            <v>911037.4267284997</v>
          </cell>
          <cell r="L403">
            <v>692811.984567245</v>
          </cell>
          <cell r="M403">
            <v>14160521.489828069</v>
          </cell>
        </row>
        <row r="404">
          <cell r="C404">
            <v>2446495.7474281201</v>
          </cell>
          <cell r="D404">
            <v>377007.16674414038</v>
          </cell>
          <cell r="E404">
            <v>1405032.1467011347</v>
          </cell>
          <cell r="F404">
            <v>893282.75218835066</v>
          </cell>
          <cell r="G404">
            <v>798474.82179845846</v>
          </cell>
          <cell r="H404">
            <v>1525205.4092862986</v>
          </cell>
          <cell r="I404">
            <v>2565348.3016317664</v>
          </cell>
          <cell r="J404">
            <v>1031901.6369556022</v>
          </cell>
          <cell r="K404">
            <v>798077.9992354248</v>
          </cell>
          <cell r="L404">
            <v>749975.14562684787</v>
          </cell>
          <cell r="M404">
            <v>12590801.127596145</v>
          </cell>
        </row>
        <row r="405">
          <cell r="C405">
            <v>2850465.5109828641</v>
          </cell>
          <cell r="D405">
            <v>378959.07798892865</v>
          </cell>
          <cell r="E405">
            <v>978891.03562954557</v>
          </cell>
          <cell r="F405">
            <v>1087011.0844107878</v>
          </cell>
          <cell r="G405">
            <v>481029.88947058987</v>
          </cell>
          <cell r="H405">
            <v>1087099.4163673583</v>
          </cell>
          <cell r="I405">
            <v>3166538.7947258512</v>
          </cell>
          <cell r="J405">
            <v>739616.83611613163</v>
          </cell>
          <cell r="K405">
            <v>970841.57242436823</v>
          </cell>
          <cell r="L405">
            <v>631716.38310805243</v>
          </cell>
          <cell r="M405">
            <v>12372169.601224478</v>
          </cell>
        </row>
        <row r="406">
          <cell r="C406">
            <v>3169165.0971834366</v>
          </cell>
          <cell r="D406">
            <v>530697.86327051464</v>
          </cell>
          <cell r="E406">
            <v>1208010.7050662562</v>
          </cell>
          <cell r="F406">
            <v>904406.29740817857</v>
          </cell>
          <cell r="G406">
            <v>562788.2424309284</v>
          </cell>
          <cell r="H406">
            <v>1235187.9210990306</v>
          </cell>
          <cell r="I406">
            <v>3978886.4557500025</v>
          </cell>
          <cell r="J406">
            <v>1161648.6019855188</v>
          </cell>
          <cell r="K406">
            <v>880979.46646900114</v>
          </cell>
          <cell r="L406">
            <v>734894.10890306765</v>
          </cell>
          <cell r="M406">
            <v>14366664.759565933</v>
          </cell>
        </row>
        <row r="407">
          <cell r="C407">
            <v>2255023.3917436721</v>
          </cell>
          <cell r="D407">
            <v>307528.40211466781</v>
          </cell>
          <cell r="E407">
            <v>1148858.4888402277</v>
          </cell>
          <cell r="F407">
            <v>1032974.4932516711</v>
          </cell>
          <cell r="G407">
            <v>701118.84375218512</v>
          </cell>
          <cell r="H407">
            <v>1085577.7317625899</v>
          </cell>
          <cell r="I407">
            <v>1904498.8724610654</v>
          </cell>
          <cell r="J407">
            <v>595164.84586575883</v>
          </cell>
          <cell r="K407">
            <v>1058377.9623687135</v>
          </cell>
          <cell r="L407">
            <v>684992.16143485263</v>
          </cell>
          <cell r="M407">
            <v>10774115.193595404</v>
          </cell>
        </row>
        <row r="408">
          <cell r="C408">
            <v>3342433.0039578946</v>
          </cell>
          <cell r="D408">
            <v>439744.79390066507</v>
          </cell>
          <cell r="E408">
            <v>1336997.4108108482</v>
          </cell>
          <cell r="F408">
            <v>1221083.441990901</v>
          </cell>
          <cell r="G408">
            <v>571355.10872121004</v>
          </cell>
          <cell r="H408">
            <v>1260164.1829343778</v>
          </cell>
          <cell r="I408">
            <v>2570055.6860030158</v>
          </cell>
          <cell r="J408">
            <v>1029062.1171233279</v>
          </cell>
          <cell r="K408">
            <v>873263.28256591829</v>
          </cell>
          <cell r="L408">
            <v>623923.89870684699</v>
          </cell>
          <cell r="M408">
            <v>13268082.926715005</v>
          </cell>
        </row>
        <row r="409">
          <cell r="C409">
            <v>2333023.4604147687</v>
          </cell>
          <cell r="D409">
            <v>318048.22977637796</v>
          </cell>
          <cell r="E409">
            <v>1178674.4251405848</v>
          </cell>
          <cell r="F409">
            <v>1133228.6860894635</v>
          </cell>
          <cell r="G409">
            <v>662156.62369723851</v>
          </cell>
          <cell r="H409">
            <v>1133472.0581977726</v>
          </cell>
          <cell r="I409">
            <v>4049841.7507038731</v>
          </cell>
          <cell r="J409">
            <v>794471.13336229988</v>
          </cell>
          <cell r="K409">
            <v>941883.07125042973</v>
          </cell>
          <cell r="L409">
            <v>611567.27344451426</v>
          </cell>
          <cell r="M409">
            <v>13156366.712077323</v>
          </cell>
        </row>
        <row r="410">
          <cell r="C410">
            <v>3280885.5653177411</v>
          </cell>
          <cell r="D410">
            <v>291958.24118972791</v>
          </cell>
          <cell r="E410">
            <v>1519871.6692424917</v>
          </cell>
          <cell r="F410">
            <v>1217083.1582340752</v>
          </cell>
          <cell r="G410">
            <v>637873.98741455004</v>
          </cell>
          <cell r="H410">
            <v>1089799.3281058003</v>
          </cell>
          <cell r="I410">
            <v>2672973.6587373512</v>
          </cell>
          <cell r="J410">
            <v>1356946.2055525114</v>
          </cell>
          <cell r="K410">
            <v>990524.03798130725</v>
          </cell>
          <cell r="L410">
            <v>775331.73333746055</v>
          </cell>
          <cell r="M410">
            <v>13833247.585113015</v>
          </cell>
        </row>
        <row r="411">
          <cell r="C411">
            <v>2359560.2156043514</v>
          </cell>
          <cell r="D411">
            <v>337439.71088384214</v>
          </cell>
          <cell r="E411">
            <v>1605254.1940838241</v>
          </cell>
          <cell r="F411">
            <v>1170661.6318371864</v>
          </cell>
          <cell r="G411">
            <v>748754.59282224963</v>
          </cell>
          <cell r="H411">
            <v>1464374.9140176615</v>
          </cell>
          <cell r="I411">
            <v>3512728.9603238055</v>
          </cell>
          <cell r="J411">
            <v>1282976.8522680365</v>
          </cell>
          <cell r="K411">
            <v>954145.11919974734</v>
          </cell>
          <cell r="L411">
            <v>707329.3115595436</v>
          </cell>
          <cell r="M411">
            <v>14143225.502600247</v>
          </cell>
        </row>
        <row r="412">
          <cell r="C412">
            <v>2795638.7435987876</v>
          </cell>
          <cell r="D412">
            <v>355727.80517326575</v>
          </cell>
          <cell r="E412">
            <v>1186890.5531294241</v>
          </cell>
          <cell r="F412">
            <v>1064940.6848978021</v>
          </cell>
          <cell r="G412">
            <v>650204.35282804491</v>
          </cell>
          <cell r="H412">
            <v>1540777.4865162307</v>
          </cell>
          <cell r="I412">
            <v>3025514.5518681263</v>
          </cell>
          <cell r="J412">
            <v>1670244.1126130582</v>
          </cell>
          <cell r="K412">
            <v>956707.33678332716</v>
          </cell>
          <cell r="L412">
            <v>657780.62978758628</v>
          </cell>
          <cell r="M412">
            <v>13904426.257195653</v>
          </cell>
        </row>
        <row r="413">
          <cell r="C413">
            <v>3091574.8262591674</v>
          </cell>
          <cell r="D413">
            <v>295842.91687665496</v>
          </cell>
          <cell r="E413">
            <v>1442035.7600265865</v>
          </cell>
          <cell r="F413">
            <v>951839.72116804111</v>
          </cell>
          <cell r="G413">
            <v>708301.96839428984</v>
          </cell>
          <cell r="H413">
            <v>1440836.0815625573</v>
          </cell>
          <cell r="I413">
            <v>2977345.6091472828</v>
          </cell>
          <cell r="J413">
            <v>1174575.6291119733</v>
          </cell>
          <cell r="K413">
            <v>803620.51810294844</v>
          </cell>
          <cell r="L413">
            <v>764224.74124174193</v>
          </cell>
          <cell r="M413">
            <v>13650197.771891244</v>
          </cell>
        </row>
        <row r="414">
          <cell r="C414">
            <v>2274514.3201378714</v>
          </cell>
          <cell r="D414">
            <v>308219.69001430768</v>
          </cell>
          <cell r="E414">
            <v>1479002.7498773956</v>
          </cell>
          <cell r="F414">
            <v>854535.10963422258</v>
          </cell>
          <cell r="G414">
            <v>235928.3650055537</v>
          </cell>
          <cell r="H414">
            <v>1566736.0369888446</v>
          </cell>
          <cell r="I414">
            <v>3007560.7360307346</v>
          </cell>
          <cell r="J414">
            <v>1108828.365094451</v>
          </cell>
          <cell r="K414">
            <v>1019924.4621888906</v>
          </cell>
          <cell r="L414">
            <v>673504.2922314126</v>
          </cell>
          <cell r="M414">
            <v>12528754.127203684</v>
          </cell>
        </row>
        <row r="415">
          <cell r="C415">
            <v>3465728.4130340843</v>
          </cell>
          <cell r="D415">
            <v>500131.58155079489</v>
          </cell>
          <cell r="E415">
            <v>944621.10034355125</v>
          </cell>
          <cell r="F415">
            <v>822538.8717569235</v>
          </cell>
          <cell r="G415">
            <v>706066.7823118607</v>
          </cell>
          <cell r="H415">
            <v>1421571.812153883</v>
          </cell>
          <cell r="I415">
            <v>2891709.3299482754</v>
          </cell>
          <cell r="J415">
            <v>729746.66943691822</v>
          </cell>
          <cell r="K415">
            <v>782746.14968645549</v>
          </cell>
          <cell r="L415">
            <v>750942.81649042631</v>
          </cell>
          <cell r="M415">
            <v>13015803.526713174</v>
          </cell>
        </row>
        <row r="416">
          <cell r="C416">
            <v>2909000.5329173394</v>
          </cell>
          <cell r="D416">
            <v>374842.29200431478</v>
          </cell>
          <cell r="E416">
            <v>1336668.5248266545</v>
          </cell>
          <cell r="F416">
            <v>1082190.1198401027</v>
          </cell>
          <cell r="G416">
            <v>600613.30164764088</v>
          </cell>
          <cell r="H416">
            <v>1072312.1101607264</v>
          </cell>
          <cell r="I416">
            <v>3320989.4337615399</v>
          </cell>
          <cell r="J416">
            <v>989118.84769237146</v>
          </cell>
          <cell r="K416">
            <v>1111523.3560850602</v>
          </cell>
          <cell r="L416">
            <v>689418.08755436109</v>
          </cell>
          <cell r="M416">
            <v>13486676.606490113</v>
          </cell>
        </row>
        <row r="417">
          <cell r="C417">
            <v>1721652.7905592504</v>
          </cell>
          <cell r="D417">
            <v>321626.24766732502</v>
          </cell>
          <cell r="E417">
            <v>1140060.6056139413</v>
          </cell>
          <cell r="F417">
            <v>1175365.3460992826</v>
          </cell>
          <cell r="G417">
            <v>570104.89474667353</v>
          </cell>
          <cell r="H417">
            <v>1446644.0600314259</v>
          </cell>
          <cell r="I417">
            <v>2724261.5700567262</v>
          </cell>
          <cell r="J417">
            <v>650419.75148489885</v>
          </cell>
          <cell r="K417">
            <v>1089391.5557282979</v>
          </cell>
          <cell r="L417">
            <v>694889.99563980859</v>
          </cell>
          <cell r="M417">
            <v>11534416.817627629</v>
          </cell>
        </row>
        <row r="418">
          <cell r="C418">
            <v>2657209.1455811677</v>
          </cell>
          <cell r="D418">
            <v>388529.49267777102</v>
          </cell>
          <cell r="E418">
            <v>761217.03005519731</v>
          </cell>
          <cell r="F418">
            <v>806720.96343377989</v>
          </cell>
          <cell r="G418">
            <v>373707.9639060999</v>
          </cell>
          <cell r="H418">
            <v>1310267.8278052239</v>
          </cell>
          <cell r="I418">
            <v>1964178.4440593054</v>
          </cell>
          <cell r="J418">
            <v>1360389.4989697551</v>
          </cell>
          <cell r="K418">
            <v>793285.64768940513</v>
          </cell>
          <cell r="L418">
            <v>696264.16307743895</v>
          </cell>
          <cell r="M418">
            <v>11111770.177255144</v>
          </cell>
        </row>
        <row r="419">
          <cell r="C419">
            <v>3082625.2518854598</v>
          </cell>
          <cell r="D419">
            <v>278754.35370153544</v>
          </cell>
          <cell r="E419">
            <v>1104947.9114043859</v>
          </cell>
          <cell r="F419">
            <v>883880.24816310522</v>
          </cell>
          <cell r="G419">
            <v>518415.29053270613</v>
          </cell>
          <cell r="H419">
            <v>1361450.6313279211</v>
          </cell>
          <cell r="I419">
            <v>2265428.3699261989</v>
          </cell>
          <cell r="J419">
            <v>833673.53295340913</v>
          </cell>
          <cell r="K419">
            <v>706742.88563344313</v>
          </cell>
          <cell r="L419">
            <v>571340.27393414301</v>
          </cell>
          <cell r="M419">
            <v>11607258.749462308</v>
          </cell>
        </row>
        <row r="420">
          <cell r="C420">
            <v>2510207.7717029126</v>
          </cell>
          <cell r="D420">
            <v>537130.34527059784</v>
          </cell>
          <cell r="E420">
            <v>1004286.2683057456</v>
          </cell>
          <cell r="F420">
            <v>623495.02506415336</v>
          </cell>
          <cell r="G420">
            <v>467271.94543302362</v>
          </cell>
          <cell r="H420">
            <v>1219451.2155308789</v>
          </cell>
          <cell r="I420">
            <v>2663357.1604577978</v>
          </cell>
          <cell r="J420">
            <v>1122924.6670355736</v>
          </cell>
          <cell r="K420">
            <v>855811.58776827902</v>
          </cell>
          <cell r="L420">
            <v>673475.75293188891</v>
          </cell>
          <cell r="M420">
            <v>11677411.739500852</v>
          </cell>
        </row>
        <row r="421">
          <cell r="C421">
            <v>2278868.4295323445</v>
          </cell>
          <cell r="D421">
            <v>465136.9166305901</v>
          </cell>
          <cell r="E421">
            <v>1374248.744210975</v>
          </cell>
          <cell r="F421">
            <v>1035545.4619561018</v>
          </cell>
          <cell r="G421">
            <v>651637.08229818975</v>
          </cell>
          <cell r="H421">
            <v>1132804.5617167547</v>
          </cell>
          <cell r="I421">
            <v>2528640.1002466921</v>
          </cell>
          <cell r="J421">
            <v>1321512.0827353874</v>
          </cell>
          <cell r="K421">
            <v>1015067.4579572924</v>
          </cell>
          <cell r="L421">
            <v>726093.90073574986</v>
          </cell>
          <cell r="M421">
            <v>12529554.738020077</v>
          </cell>
        </row>
        <row r="422">
          <cell r="C422">
            <v>2667273.4317278285</v>
          </cell>
          <cell r="D422">
            <v>278969.33345802396</v>
          </cell>
          <cell r="E422">
            <v>1226845.6964640748</v>
          </cell>
          <cell r="F422">
            <v>1061731.9121605647</v>
          </cell>
          <cell r="G422">
            <v>513982.03040893737</v>
          </cell>
          <cell r="H422">
            <v>1567456.3766486007</v>
          </cell>
          <cell r="I422">
            <v>2766850.3025380126</v>
          </cell>
          <cell r="J422">
            <v>1112358.1889436594</v>
          </cell>
          <cell r="K422">
            <v>592587.66224974382</v>
          </cell>
          <cell r="L422">
            <v>618697.32397871488</v>
          </cell>
          <cell r="M422">
            <v>12406752.258578163</v>
          </cell>
        </row>
        <row r="423">
          <cell r="C423">
            <v>3216993.8070031814</v>
          </cell>
          <cell r="D423">
            <v>471182.94167822029</v>
          </cell>
          <cell r="E423">
            <v>990824.45608543279</v>
          </cell>
          <cell r="F423">
            <v>763556.2606617792</v>
          </cell>
          <cell r="G423">
            <v>420687.81272164523</v>
          </cell>
          <cell r="H423">
            <v>1061426.8920401803</v>
          </cell>
          <cell r="I423">
            <v>2481175.549723248</v>
          </cell>
          <cell r="J423">
            <v>1012803.1065496395</v>
          </cell>
          <cell r="K423">
            <v>584564.6023123312</v>
          </cell>
          <cell r="L423">
            <v>668690.0671396273</v>
          </cell>
          <cell r="M423">
            <v>11671905.495915286</v>
          </cell>
        </row>
        <row r="424">
          <cell r="C424">
            <v>1607730.144231542</v>
          </cell>
          <cell r="D424">
            <v>422560.19292206119</v>
          </cell>
          <cell r="E424">
            <v>997263.7066163593</v>
          </cell>
          <cell r="F424">
            <v>848831.48243675241</v>
          </cell>
          <cell r="G424">
            <v>613752.78081820079</v>
          </cell>
          <cell r="H424">
            <v>1678709.6056858962</v>
          </cell>
          <cell r="I424">
            <v>2811072.3926503086</v>
          </cell>
          <cell r="J424">
            <v>684223.78242580406</v>
          </cell>
          <cell r="K424">
            <v>851773.05399716087</v>
          </cell>
          <cell r="L424">
            <v>657148.69351797632</v>
          </cell>
          <cell r="M424">
            <v>11173065.83530206</v>
          </cell>
        </row>
        <row r="425">
          <cell r="C425">
            <v>2378461.3021091959</v>
          </cell>
          <cell r="D425">
            <v>473745.16917885042</v>
          </cell>
          <cell r="E425">
            <v>1234374.3547582126</v>
          </cell>
          <cell r="F425">
            <v>876489.95453869901</v>
          </cell>
          <cell r="G425">
            <v>674781.21751678083</v>
          </cell>
          <cell r="H425">
            <v>1382107.91737904</v>
          </cell>
          <cell r="I425">
            <v>2859184.9729216313</v>
          </cell>
          <cell r="J425">
            <v>1326732.4301431696</v>
          </cell>
          <cell r="K425">
            <v>1135362.1112795968</v>
          </cell>
          <cell r="L425">
            <v>633973.36471863615</v>
          </cell>
          <cell r="M425">
            <v>12975212.794543814</v>
          </cell>
        </row>
        <row r="426">
          <cell r="C426">
            <v>2234978.4247300737</v>
          </cell>
          <cell r="D426">
            <v>375871.48966932495</v>
          </cell>
          <cell r="E426">
            <v>1552383.9714313729</v>
          </cell>
          <cell r="F426">
            <v>945299.8869084547</v>
          </cell>
          <cell r="G426">
            <v>312097.896932306</v>
          </cell>
          <cell r="H426">
            <v>1256340.3173928335</v>
          </cell>
          <cell r="I426">
            <v>2701385.2585611935</v>
          </cell>
          <cell r="J426">
            <v>882717.58772812295</v>
          </cell>
          <cell r="K426">
            <v>897052.66492644057</v>
          </cell>
          <cell r="L426">
            <v>670323.928747867</v>
          </cell>
          <cell r="M426">
            <v>11828451.427027989</v>
          </cell>
        </row>
        <row r="427">
          <cell r="C427">
            <v>2674058.622968453</v>
          </cell>
          <cell r="D427">
            <v>477734.99323314289</v>
          </cell>
          <cell r="E427">
            <v>1544821.5714039258</v>
          </cell>
          <cell r="F427">
            <v>867986.7890237479</v>
          </cell>
          <cell r="G427">
            <v>571842.06746361929</v>
          </cell>
          <cell r="H427">
            <v>1476967.5924984121</v>
          </cell>
          <cell r="I427">
            <v>1769291.40421614</v>
          </cell>
          <cell r="J427">
            <v>1147838.3774071995</v>
          </cell>
          <cell r="K427">
            <v>697024.75676285441</v>
          </cell>
          <cell r="L427">
            <v>566838.67227279022</v>
          </cell>
          <cell r="M427">
            <v>11794404.847250285</v>
          </cell>
        </row>
        <row r="428">
          <cell r="C428">
            <v>2326704.5434530927</v>
          </cell>
          <cell r="D428">
            <v>531531.83751333761</v>
          </cell>
          <cell r="E428">
            <v>1214443.4420725089</v>
          </cell>
          <cell r="F428">
            <v>1223980.4088482107</v>
          </cell>
          <cell r="G428">
            <v>532058.24676434451</v>
          </cell>
          <cell r="H428">
            <v>1558006.7327641556</v>
          </cell>
          <cell r="I428">
            <v>2753553.058888637</v>
          </cell>
          <cell r="J428">
            <v>976206.86047510826</v>
          </cell>
          <cell r="K428">
            <v>698620.12131735915</v>
          </cell>
          <cell r="L428">
            <v>728876.12749830727</v>
          </cell>
          <cell r="M428">
            <v>12543981.37959506</v>
          </cell>
        </row>
        <row r="429">
          <cell r="C429">
            <v>2667913.4085378079</v>
          </cell>
          <cell r="D429">
            <v>467021.68724721321</v>
          </cell>
          <cell r="E429">
            <v>1715310.9779999384</v>
          </cell>
          <cell r="F429">
            <v>1449071.9553595921</v>
          </cell>
          <cell r="G429">
            <v>427859.02415255061</v>
          </cell>
          <cell r="H429">
            <v>1627320.0399691775</v>
          </cell>
          <cell r="I429">
            <v>1828673.2861170953</v>
          </cell>
          <cell r="J429">
            <v>1128160.1576180696</v>
          </cell>
          <cell r="K429">
            <v>950709.76737134962</v>
          </cell>
          <cell r="L429">
            <v>718944.09167372354</v>
          </cell>
          <cell r="M429">
            <v>12980984.396046519</v>
          </cell>
        </row>
        <row r="430">
          <cell r="C430">
            <v>3749770.8578473702</v>
          </cell>
          <cell r="D430">
            <v>230193.86186877795</v>
          </cell>
          <cell r="E430">
            <v>1090211.9441902644</v>
          </cell>
          <cell r="F430">
            <v>882641.78139191784</v>
          </cell>
          <cell r="G430">
            <v>478246.70612217789</v>
          </cell>
          <cell r="H430">
            <v>845102.25479409215</v>
          </cell>
          <cell r="I430">
            <v>3236442.8286908665</v>
          </cell>
          <cell r="J430">
            <v>1264236.5341947353</v>
          </cell>
          <cell r="K430">
            <v>952532.68134666258</v>
          </cell>
          <cell r="L430">
            <v>648225.26131781715</v>
          </cell>
          <cell r="M430">
            <v>13377604.711764682</v>
          </cell>
        </row>
        <row r="431">
          <cell r="C431">
            <v>2840895.3519235272</v>
          </cell>
          <cell r="D431">
            <v>459713.05894429475</v>
          </cell>
          <cell r="E431">
            <v>1311120.7619875006</v>
          </cell>
          <cell r="F431">
            <v>979469.92532804946</v>
          </cell>
          <cell r="G431">
            <v>631806.13134361</v>
          </cell>
          <cell r="H431">
            <v>1043858.0826670751</v>
          </cell>
          <cell r="I431">
            <v>2891485.1246324247</v>
          </cell>
          <cell r="J431">
            <v>1156807.2634036762</v>
          </cell>
          <cell r="K431">
            <v>789696.80027796631</v>
          </cell>
          <cell r="L431">
            <v>701825.44789000857</v>
          </cell>
          <cell r="M431">
            <v>12806677.948398134</v>
          </cell>
        </row>
        <row r="432">
          <cell r="C432">
            <v>2328511.1169823986</v>
          </cell>
          <cell r="D432">
            <v>364167.6278888841</v>
          </cell>
          <cell r="E432">
            <v>1714543.6335366694</v>
          </cell>
          <cell r="F432">
            <v>1420097.6123416373</v>
          </cell>
          <cell r="G432">
            <v>740300.68475413509</v>
          </cell>
          <cell r="H432">
            <v>1041603.3304537463</v>
          </cell>
          <cell r="I432">
            <v>3396206.9910669127</v>
          </cell>
          <cell r="J432">
            <v>1069930.419130869</v>
          </cell>
          <cell r="K432">
            <v>746315.7881705917</v>
          </cell>
          <cell r="L432">
            <v>700780.10836431582</v>
          </cell>
          <cell r="M432">
            <v>13522457.312690157</v>
          </cell>
        </row>
        <row r="433">
          <cell r="C433">
            <v>2474217.4888163139</v>
          </cell>
          <cell r="D433">
            <v>373391.75426891021</v>
          </cell>
          <cell r="E433">
            <v>1368160.383282552</v>
          </cell>
          <cell r="F433">
            <v>872146.68027397199</v>
          </cell>
          <cell r="G433">
            <v>732216.08841155714</v>
          </cell>
          <cell r="H433">
            <v>1086203.1322628579</v>
          </cell>
          <cell r="I433">
            <v>2221814.144787007</v>
          </cell>
          <cell r="J433">
            <v>747256.7951668686</v>
          </cell>
          <cell r="K433">
            <v>995950.36889652233</v>
          </cell>
          <cell r="L433">
            <v>587931.30113767239</v>
          </cell>
          <cell r="M433">
            <v>11459288.137304233</v>
          </cell>
        </row>
        <row r="434">
          <cell r="C434">
            <v>1966985.3685562611</v>
          </cell>
          <cell r="D434">
            <v>325612.23275227932</v>
          </cell>
          <cell r="E434">
            <v>1076766.6210811033</v>
          </cell>
          <cell r="F434">
            <v>726768.08790792082</v>
          </cell>
          <cell r="G434">
            <v>443862.78269009298</v>
          </cell>
          <cell r="H434">
            <v>822392.18120044423</v>
          </cell>
          <cell r="I434">
            <v>3283491.9123428636</v>
          </cell>
          <cell r="J434">
            <v>1171357.9087215567</v>
          </cell>
          <cell r="K434">
            <v>784741.63726290781</v>
          </cell>
          <cell r="L434">
            <v>909820.7512150266</v>
          </cell>
          <cell r="M434">
            <v>11511799.483730454</v>
          </cell>
        </row>
        <row r="435">
          <cell r="C435">
            <v>2093350.750732535</v>
          </cell>
          <cell r="D435">
            <v>478249.89562055317</v>
          </cell>
          <cell r="E435">
            <v>1195439.5962989451</v>
          </cell>
          <cell r="F435">
            <v>720051.13045106339</v>
          </cell>
          <cell r="G435">
            <v>804946.44449733128</v>
          </cell>
          <cell r="H435">
            <v>1210375.736961284</v>
          </cell>
          <cell r="I435">
            <v>2441051.1751191365</v>
          </cell>
          <cell r="J435">
            <v>1102507.9371385481</v>
          </cell>
          <cell r="K435">
            <v>945048.62334337248</v>
          </cell>
          <cell r="L435">
            <v>848581.59044255456</v>
          </cell>
          <cell r="M435">
            <v>11839602.880605323</v>
          </cell>
        </row>
        <row r="436">
          <cell r="C436">
            <v>2321239.3416401148</v>
          </cell>
          <cell r="D436">
            <v>392911.92548002797</v>
          </cell>
          <cell r="E436">
            <v>1718116.0606156483</v>
          </cell>
          <cell r="F436">
            <v>1157241.2371908862</v>
          </cell>
          <cell r="G436">
            <v>669388.44212359155</v>
          </cell>
          <cell r="H436">
            <v>1297190.4152655299</v>
          </cell>
          <cell r="I436">
            <v>3413596.6831416618</v>
          </cell>
          <cell r="J436">
            <v>1047793.8651498053</v>
          </cell>
          <cell r="K436">
            <v>682794.68130453536</v>
          </cell>
          <cell r="L436">
            <v>669550.47054564743</v>
          </cell>
          <cell r="M436">
            <v>13369823.122457448</v>
          </cell>
        </row>
        <row r="437">
          <cell r="C437">
            <v>2680817.1159481774</v>
          </cell>
          <cell r="D437">
            <v>429670.14811059652</v>
          </cell>
          <cell r="E437">
            <v>1303569.2217897447</v>
          </cell>
          <cell r="F437">
            <v>781136.05567100178</v>
          </cell>
          <cell r="G437">
            <v>526339.21908319474</v>
          </cell>
          <cell r="H437">
            <v>1037012.9373226739</v>
          </cell>
          <cell r="I437">
            <v>3161501.3000425417</v>
          </cell>
          <cell r="J437">
            <v>776353.0663994723</v>
          </cell>
          <cell r="K437">
            <v>799278.07492029003</v>
          </cell>
          <cell r="L437">
            <v>580378.31150174921</v>
          </cell>
          <cell r="M437">
            <v>12076055.45078944</v>
          </cell>
        </row>
        <row r="438">
          <cell r="C438">
            <v>2610521.14269942</v>
          </cell>
          <cell r="D438">
            <v>360912.55843334447</v>
          </cell>
          <cell r="E438">
            <v>1178688.7757271233</v>
          </cell>
          <cell r="F438">
            <v>1362271.9908487543</v>
          </cell>
          <cell r="G438">
            <v>505922.88020538999</v>
          </cell>
          <cell r="H438">
            <v>1680887.3413517657</v>
          </cell>
          <cell r="I438">
            <v>2059840.5972514343</v>
          </cell>
          <cell r="J438">
            <v>1523263.973555275</v>
          </cell>
          <cell r="K438">
            <v>769589.58816341043</v>
          </cell>
          <cell r="L438">
            <v>751399.91497064882</v>
          </cell>
          <cell r="M438">
            <v>12803298.763206568</v>
          </cell>
        </row>
        <row r="439">
          <cell r="C439">
            <v>2717423.9081837698</v>
          </cell>
          <cell r="D439">
            <v>463524.44635903399</v>
          </cell>
          <cell r="E439">
            <v>1113154.1431174602</v>
          </cell>
          <cell r="F439">
            <v>815322.76821541809</v>
          </cell>
          <cell r="G439">
            <v>503731.22836916457</v>
          </cell>
          <cell r="H439">
            <v>1314248.6997804958</v>
          </cell>
          <cell r="I439">
            <v>3569368.0275647943</v>
          </cell>
          <cell r="J439">
            <v>1272389.2092455644</v>
          </cell>
          <cell r="K439">
            <v>906872.53064269689</v>
          </cell>
          <cell r="L439">
            <v>717433.99748612777</v>
          </cell>
          <cell r="M439">
            <v>13393468.958964527</v>
          </cell>
        </row>
        <row r="440">
          <cell r="C440">
            <v>2788889.7442791495</v>
          </cell>
          <cell r="D440">
            <v>359254.42906800006</v>
          </cell>
          <cell r="E440">
            <v>1532520.9666603142</v>
          </cell>
          <cell r="F440">
            <v>1149792.0887519238</v>
          </cell>
          <cell r="G440">
            <v>679601.50467370113</v>
          </cell>
          <cell r="H440">
            <v>1642537.7056855033</v>
          </cell>
          <cell r="I440">
            <v>3739362.1270250906</v>
          </cell>
          <cell r="J440">
            <v>1397439.8898312431</v>
          </cell>
          <cell r="K440">
            <v>881883.21962460061</v>
          </cell>
          <cell r="L440">
            <v>804630.82510457886</v>
          </cell>
          <cell r="M440">
            <v>14975912.500704106</v>
          </cell>
        </row>
        <row r="441">
          <cell r="C441">
            <v>2155511.7037772839</v>
          </cell>
          <cell r="D441">
            <v>407696.58621509594</v>
          </cell>
          <cell r="E441">
            <v>945009.50895094697</v>
          </cell>
          <cell r="F441">
            <v>1128187.1179154387</v>
          </cell>
          <cell r="G441">
            <v>456872.59065197583</v>
          </cell>
          <cell r="H441">
            <v>1221227.7640424408</v>
          </cell>
          <cell r="I441">
            <v>2965952.4344274336</v>
          </cell>
          <cell r="J441">
            <v>1204824.1102786411</v>
          </cell>
          <cell r="K441">
            <v>1000135.428674549</v>
          </cell>
          <cell r="L441">
            <v>753067.47107838618</v>
          </cell>
          <cell r="M441">
            <v>12238484.716012193</v>
          </cell>
        </row>
        <row r="442">
          <cell r="C442">
            <v>2646001.2256145761</v>
          </cell>
          <cell r="D442">
            <v>364724.98176070437</v>
          </cell>
          <cell r="E442">
            <v>1636259.9058219418</v>
          </cell>
          <cell r="F442">
            <v>1040413.6923619499</v>
          </cell>
          <cell r="G442">
            <v>579986.6189788332</v>
          </cell>
          <cell r="H442">
            <v>1438872.4206656055</v>
          </cell>
          <cell r="I442">
            <v>3200506.7112990366</v>
          </cell>
          <cell r="J442">
            <v>870493.69196475786</v>
          </cell>
          <cell r="K442">
            <v>962798.13055787538</v>
          </cell>
          <cell r="L442">
            <v>783070.28784894524</v>
          </cell>
          <cell r="M442">
            <v>13523127.666874228</v>
          </cell>
        </row>
        <row r="443">
          <cell r="C443">
            <v>2015438.1623846539</v>
          </cell>
          <cell r="D443">
            <v>456923.13156044082</v>
          </cell>
          <cell r="E443">
            <v>1188523.7407575096</v>
          </cell>
          <cell r="F443">
            <v>1159845.2913976915</v>
          </cell>
          <cell r="G443">
            <v>732104.98298619513</v>
          </cell>
          <cell r="H443">
            <v>1276537.3915634484</v>
          </cell>
          <cell r="I443">
            <v>2782158.2002626779</v>
          </cell>
          <cell r="J443">
            <v>676852.32678072457</v>
          </cell>
          <cell r="K443">
            <v>908163.04196415842</v>
          </cell>
          <cell r="L443">
            <v>743644.95392637083</v>
          </cell>
          <cell r="M443">
            <v>11940191.223583871</v>
          </cell>
        </row>
        <row r="444">
          <cell r="C444">
            <v>2653253.7959393179</v>
          </cell>
          <cell r="D444">
            <v>323650.63131193374</v>
          </cell>
          <cell r="E444">
            <v>1298195.9168028845</v>
          </cell>
          <cell r="F444">
            <v>1000723.1456189214</v>
          </cell>
          <cell r="G444">
            <v>538073.55755090213</v>
          </cell>
          <cell r="H444">
            <v>1037075.9438538989</v>
          </cell>
          <cell r="I444">
            <v>3320158.1510965275</v>
          </cell>
          <cell r="J444">
            <v>1089551.6523468317</v>
          </cell>
          <cell r="K444">
            <v>727439.62066042575</v>
          </cell>
          <cell r="L444">
            <v>706434.4673778814</v>
          </cell>
          <cell r="M444">
            <v>12694556.882559523</v>
          </cell>
        </row>
        <row r="445">
          <cell r="C445">
            <v>2483664.3466561725</v>
          </cell>
          <cell r="D445">
            <v>544642.99180122046</v>
          </cell>
          <cell r="E445">
            <v>1355537.6340062739</v>
          </cell>
          <cell r="F445">
            <v>1141715.2537656014</v>
          </cell>
          <cell r="G445">
            <v>630969.09697114478</v>
          </cell>
          <cell r="H445">
            <v>1316484.6982043167</v>
          </cell>
          <cell r="I445">
            <v>2276857.0838036058</v>
          </cell>
          <cell r="J445">
            <v>1100352.6945217787</v>
          </cell>
          <cell r="K445">
            <v>1088385.9338995656</v>
          </cell>
          <cell r="L445">
            <v>561024.6566324411</v>
          </cell>
          <cell r="M445">
            <v>12499634.390262123</v>
          </cell>
        </row>
        <row r="446">
          <cell r="C446">
            <v>2992513.2872767425</v>
          </cell>
          <cell r="D446">
            <v>588122.62455157388</v>
          </cell>
          <cell r="E446">
            <v>1608296.5191607475</v>
          </cell>
          <cell r="F446">
            <v>964626.76264413644</v>
          </cell>
          <cell r="G446">
            <v>756995.41390398028</v>
          </cell>
          <cell r="H446">
            <v>856772.97826716118</v>
          </cell>
          <cell r="I446">
            <v>3778811.8990228679</v>
          </cell>
          <cell r="J446">
            <v>934448.37189665565</v>
          </cell>
          <cell r="K446">
            <v>888878.7272184107</v>
          </cell>
          <cell r="L446">
            <v>735076.91670137853</v>
          </cell>
          <cell r="M446">
            <v>14104543.500643654</v>
          </cell>
        </row>
        <row r="447">
          <cell r="C447">
            <v>3430833.27893872</v>
          </cell>
          <cell r="D447">
            <v>336718.78819578938</v>
          </cell>
          <cell r="E447">
            <v>1520002.5414261571</v>
          </cell>
          <cell r="F447">
            <v>1187554.5355532691</v>
          </cell>
          <cell r="G447">
            <v>792358.30940757156</v>
          </cell>
          <cell r="H447">
            <v>1224363.8205419702</v>
          </cell>
          <cell r="I447">
            <v>2854113.9572370858</v>
          </cell>
          <cell r="J447">
            <v>1165464.8650169105</v>
          </cell>
          <cell r="K447">
            <v>769054.05275435932</v>
          </cell>
          <cell r="L447">
            <v>661149.12624299421</v>
          </cell>
          <cell r="M447">
            <v>13941613.275314827</v>
          </cell>
        </row>
        <row r="448">
          <cell r="C448">
            <v>2540693.1915390701</v>
          </cell>
          <cell r="D448">
            <v>387878.25638687256</v>
          </cell>
          <cell r="E448">
            <v>1497577.2550386123</v>
          </cell>
          <cell r="F448">
            <v>1169973.958886544</v>
          </cell>
          <cell r="G448">
            <v>397278.5594138864</v>
          </cell>
          <cell r="H448">
            <v>1500959.485730167</v>
          </cell>
          <cell r="I448">
            <v>3106281.7578072315</v>
          </cell>
          <cell r="J448">
            <v>1193121.6440646744</v>
          </cell>
          <cell r="K448">
            <v>835294.99727481266</v>
          </cell>
          <cell r="L448">
            <v>731760.89325346437</v>
          </cell>
          <cell r="M448">
            <v>13360819.999395335</v>
          </cell>
        </row>
        <row r="449">
          <cell r="C449">
            <v>3161785.6413105009</v>
          </cell>
          <cell r="D449">
            <v>437069.60921424563</v>
          </cell>
          <cell r="E449">
            <v>1271119.1019338972</v>
          </cell>
          <cell r="F449">
            <v>1003627.400523685</v>
          </cell>
          <cell r="G449">
            <v>569856.87738818361</v>
          </cell>
          <cell r="H449">
            <v>1017770.0543267191</v>
          </cell>
          <cell r="I449">
            <v>3118188.0078570163</v>
          </cell>
          <cell r="J449">
            <v>1054114.1926767991</v>
          </cell>
          <cell r="K449">
            <v>986847.32164707407</v>
          </cell>
          <cell r="L449">
            <v>856863.95958849543</v>
          </cell>
          <cell r="M449">
            <v>13477242.166466616</v>
          </cell>
        </row>
        <row r="450">
          <cell r="C450">
            <v>2318792.2621582523</v>
          </cell>
          <cell r="D450">
            <v>497429.79271400999</v>
          </cell>
          <cell r="E450">
            <v>1617108.0410027574</v>
          </cell>
          <cell r="F450">
            <v>804703.01321162446</v>
          </cell>
          <cell r="G450">
            <v>530887.5948654192</v>
          </cell>
          <cell r="H450">
            <v>1446391.3715811793</v>
          </cell>
          <cell r="I450">
            <v>4090297.2497698227</v>
          </cell>
          <cell r="J450">
            <v>1162036.6357035968</v>
          </cell>
          <cell r="K450">
            <v>818238.13149997196</v>
          </cell>
          <cell r="L450">
            <v>772144.09842330497</v>
          </cell>
          <cell r="M450">
            <v>14058028.190929938</v>
          </cell>
        </row>
        <row r="451">
          <cell r="C451">
            <v>1484370.0576142655</v>
          </cell>
          <cell r="D451">
            <v>344156.73691407987</v>
          </cell>
          <cell r="E451">
            <v>1620611.8695139573</v>
          </cell>
          <cell r="F451">
            <v>955510.18445856858</v>
          </cell>
          <cell r="G451">
            <v>604451.43226050306</v>
          </cell>
          <cell r="H451">
            <v>863160.50466312189</v>
          </cell>
          <cell r="I451">
            <v>2872299.9821675904</v>
          </cell>
          <cell r="J451">
            <v>1077312.3293456193</v>
          </cell>
          <cell r="K451">
            <v>1054879.7652259574</v>
          </cell>
          <cell r="L451">
            <v>627291.3279096277</v>
          </cell>
          <cell r="M451">
            <v>11504044.190073293</v>
          </cell>
        </row>
        <row r="452">
          <cell r="C452">
            <v>2147985.1846719747</v>
          </cell>
          <cell r="D452">
            <v>491480.66256869433</v>
          </cell>
          <cell r="E452">
            <v>1393596.8711745501</v>
          </cell>
          <cell r="F452">
            <v>1139153.9129514252</v>
          </cell>
          <cell r="G452">
            <v>513561.32575872302</v>
          </cell>
          <cell r="H452">
            <v>920461.85928295646</v>
          </cell>
          <cell r="I452">
            <v>3632859.4475713153</v>
          </cell>
          <cell r="J452">
            <v>997198.36760506139</v>
          </cell>
          <cell r="K452">
            <v>988055.32409158454</v>
          </cell>
          <cell r="L452">
            <v>727241.33898768958</v>
          </cell>
          <cell r="M452">
            <v>12951594.294663975</v>
          </cell>
        </row>
        <row r="453">
          <cell r="C453">
            <v>2613273.3540542736</v>
          </cell>
          <cell r="D453">
            <v>411669.54892469238</v>
          </cell>
          <cell r="E453">
            <v>985544.5589310932</v>
          </cell>
          <cell r="F453">
            <v>768977.94274481502</v>
          </cell>
          <cell r="G453">
            <v>763291.22803578794</v>
          </cell>
          <cell r="H453">
            <v>926070.47227508202</v>
          </cell>
          <cell r="I453">
            <v>3818358.8012587302</v>
          </cell>
          <cell r="J453">
            <v>1115806.6943803499</v>
          </cell>
          <cell r="K453">
            <v>686365.12329408829</v>
          </cell>
          <cell r="L453">
            <v>677399.28802227543</v>
          </cell>
          <cell r="M453">
            <v>12766757.01192119</v>
          </cell>
        </row>
        <row r="454">
          <cell r="C454">
            <v>1327671.4299034593</v>
          </cell>
          <cell r="D454">
            <v>391903.96690020477</v>
          </cell>
          <cell r="E454">
            <v>1656491.5816643578</v>
          </cell>
          <cell r="F454">
            <v>953800.71887795441</v>
          </cell>
          <cell r="G454">
            <v>620722.04391800857</v>
          </cell>
          <cell r="H454">
            <v>926468.08004519227</v>
          </cell>
          <cell r="I454">
            <v>2152104.7197357691</v>
          </cell>
          <cell r="J454">
            <v>1288009.7736156748</v>
          </cell>
          <cell r="K454">
            <v>669008.58135529922</v>
          </cell>
          <cell r="L454">
            <v>651328.0501026971</v>
          </cell>
          <cell r="M454">
            <v>10637508.946118619</v>
          </cell>
        </row>
        <row r="455">
          <cell r="C455">
            <v>2525439.919553929</v>
          </cell>
          <cell r="D455">
            <v>410098.23422357574</v>
          </cell>
          <cell r="E455">
            <v>1376853.0441480528</v>
          </cell>
          <cell r="F455">
            <v>1098206.1480515844</v>
          </cell>
          <cell r="G455">
            <v>510064.17113789014</v>
          </cell>
          <cell r="H455">
            <v>1240815.7073976721</v>
          </cell>
          <cell r="I455">
            <v>3194264.5716208015</v>
          </cell>
          <cell r="J455">
            <v>1212200.9728818948</v>
          </cell>
          <cell r="K455">
            <v>977055.62507622433</v>
          </cell>
          <cell r="L455">
            <v>740739.35721384047</v>
          </cell>
          <cell r="M455">
            <v>13285737.751305465</v>
          </cell>
        </row>
        <row r="456">
          <cell r="C456">
            <v>2566478.7961091739</v>
          </cell>
          <cell r="D456">
            <v>298190.20041552203</v>
          </cell>
          <cell r="E456">
            <v>1206608.1916044694</v>
          </cell>
          <cell r="F456">
            <v>1121826.1647327123</v>
          </cell>
          <cell r="G456">
            <v>713118.53786726703</v>
          </cell>
          <cell r="H456">
            <v>1417075.2601344055</v>
          </cell>
          <cell r="I456">
            <v>3571683.9490681821</v>
          </cell>
          <cell r="J456">
            <v>802995.86364577431</v>
          </cell>
          <cell r="K456">
            <v>869123.98851782631</v>
          </cell>
          <cell r="L456">
            <v>642540.21623774304</v>
          </cell>
          <cell r="M456">
            <v>13209641.168333074</v>
          </cell>
        </row>
        <row r="457">
          <cell r="C457">
            <v>2348571.9964308995</v>
          </cell>
          <cell r="D457">
            <v>404629.10195931076</v>
          </cell>
          <cell r="E457">
            <v>1459030.6011910429</v>
          </cell>
          <cell r="F457">
            <v>977485.40432498383</v>
          </cell>
          <cell r="G457">
            <v>386579.25402467669</v>
          </cell>
          <cell r="H457">
            <v>1468980.4319602789</v>
          </cell>
          <cell r="I457">
            <v>2215692.6431067549</v>
          </cell>
          <cell r="J457">
            <v>1132340.5303479445</v>
          </cell>
          <cell r="K457">
            <v>849917.98482249805</v>
          </cell>
          <cell r="L457">
            <v>876744.16294323804</v>
          </cell>
          <cell r="M457">
            <v>12119972.111111632</v>
          </cell>
        </row>
        <row r="458">
          <cell r="C458">
            <v>2488859.6190148103</v>
          </cell>
          <cell r="D458">
            <v>369517.31952460221</v>
          </cell>
          <cell r="E458">
            <v>1150906.6337461122</v>
          </cell>
          <cell r="F458">
            <v>950624.36587823008</v>
          </cell>
          <cell r="G458">
            <v>527386.20385342173</v>
          </cell>
          <cell r="H458">
            <v>1129465.9907889713</v>
          </cell>
          <cell r="I458">
            <v>2892033.6957422122</v>
          </cell>
          <cell r="J458">
            <v>1107586.3366603968</v>
          </cell>
          <cell r="K458">
            <v>1023492.2077439678</v>
          </cell>
          <cell r="L458">
            <v>708038.28290721716</v>
          </cell>
          <cell r="M458">
            <v>12347910.655859942</v>
          </cell>
        </row>
        <row r="459">
          <cell r="C459">
            <v>3206993.5173503477</v>
          </cell>
          <cell r="D459">
            <v>390405.18377979711</v>
          </cell>
          <cell r="E459">
            <v>1176130.5109965538</v>
          </cell>
          <cell r="F459">
            <v>1078636.5138728372</v>
          </cell>
          <cell r="G459">
            <v>477331.32726499555</v>
          </cell>
          <cell r="H459">
            <v>1336075.9182820043</v>
          </cell>
          <cell r="I459">
            <v>3371573.2957108915</v>
          </cell>
          <cell r="J459">
            <v>855904.28756704926</v>
          </cell>
          <cell r="K459">
            <v>885710.22317920893</v>
          </cell>
          <cell r="L459">
            <v>748149.13522321894</v>
          </cell>
          <cell r="M459">
            <v>13526909.913226902</v>
          </cell>
        </row>
        <row r="460">
          <cell r="C460">
            <v>1279856.6707917077</v>
          </cell>
          <cell r="D460">
            <v>391088.34886693145</v>
          </cell>
          <cell r="E460">
            <v>694720.15385283413</v>
          </cell>
          <cell r="F460">
            <v>997433.75006559852</v>
          </cell>
          <cell r="G460">
            <v>266192.39645171224</v>
          </cell>
          <cell r="H460">
            <v>1154853.3236192134</v>
          </cell>
          <cell r="I460">
            <v>3550554.1283585569</v>
          </cell>
          <cell r="J460">
            <v>1258780.7662701947</v>
          </cell>
          <cell r="K460">
            <v>887053.51941527869</v>
          </cell>
          <cell r="L460">
            <v>778567.37751362426</v>
          </cell>
          <cell r="M460">
            <v>11259100.435205651</v>
          </cell>
        </row>
        <row r="461">
          <cell r="C461">
            <v>2387832.0498769609</v>
          </cell>
          <cell r="D461">
            <v>378421.23301141261</v>
          </cell>
          <cell r="E461">
            <v>1308931.4811268765</v>
          </cell>
          <cell r="F461">
            <v>1000311.8123406613</v>
          </cell>
          <cell r="G461">
            <v>816762.80100505392</v>
          </cell>
          <cell r="H461">
            <v>1078991.5417713772</v>
          </cell>
          <cell r="I461">
            <v>3435417.517801784</v>
          </cell>
          <cell r="J461">
            <v>1092410.5551980103</v>
          </cell>
          <cell r="K461">
            <v>1014478.663968684</v>
          </cell>
          <cell r="L461">
            <v>719771.55212954537</v>
          </cell>
          <cell r="M461">
            <v>13233329.208230367</v>
          </cell>
        </row>
        <row r="462">
          <cell r="C462">
            <v>1492286.6530261431</v>
          </cell>
          <cell r="D462">
            <v>446284.36780658877</v>
          </cell>
          <cell r="E462">
            <v>1037057.6062974657</v>
          </cell>
          <cell r="F462">
            <v>702434.98345951224</v>
          </cell>
          <cell r="G462">
            <v>748983.42709318025</v>
          </cell>
          <cell r="H462">
            <v>1175668.0776355136</v>
          </cell>
          <cell r="I462">
            <v>2401629.3335153302</v>
          </cell>
          <cell r="J462">
            <v>1171267.1297684619</v>
          </cell>
          <cell r="K462">
            <v>1217190.2571616713</v>
          </cell>
          <cell r="L462">
            <v>819022.32885291183</v>
          </cell>
          <cell r="M462">
            <v>11211824.164616778</v>
          </cell>
        </row>
        <row r="463">
          <cell r="C463">
            <v>1945192.4807971315</v>
          </cell>
          <cell r="D463">
            <v>468531.39190865832</v>
          </cell>
          <cell r="E463">
            <v>1740294.994108866</v>
          </cell>
          <cell r="F463">
            <v>1080287.5525114557</v>
          </cell>
          <cell r="G463">
            <v>629583.17050817632</v>
          </cell>
          <cell r="H463">
            <v>1396635.0078139796</v>
          </cell>
          <cell r="I463">
            <v>4064858.0612944197</v>
          </cell>
          <cell r="J463">
            <v>779960.98594290123</v>
          </cell>
          <cell r="K463">
            <v>875592.27035879844</v>
          </cell>
          <cell r="L463">
            <v>669974.75210761302</v>
          </cell>
          <cell r="M463">
            <v>13650910.667352002</v>
          </cell>
        </row>
        <row r="464">
          <cell r="C464">
            <v>2405953.6408610102</v>
          </cell>
          <cell r="D464">
            <v>416068.70655486902</v>
          </cell>
          <cell r="E464">
            <v>1416624.7278587092</v>
          </cell>
          <cell r="F464">
            <v>692841.02462762478</v>
          </cell>
          <cell r="G464">
            <v>592743.0886435369</v>
          </cell>
          <cell r="H464">
            <v>1309490.3043340335</v>
          </cell>
          <cell r="I464">
            <v>4265708.9696450336</v>
          </cell>
          <cell r="J464">
            <v>1454442.3259890371</v>
          </cell>
          <cell r="K464">
            <v>732156.03264567291</v>
          </cell>
          <cell r="L464">
            <v>858655.34588010167</v>
          </cell>
          <cell r="M464">
            <v>14144684.167039629</v>
          </cell>
        </row>
        <row r="465">
          <cell r="C465">
            <v>1858803.3248747909</v>
          </cell>
          <cell r="D465">
            <v>305847.55228434107</v>
          </cell>
          <cell r="E465">
            <v>1483445.8981913833</v>
          </cell>
          <cell r="F465">
            <v>967797.36576980038</v>
          </cell>
          <cell r="G465">
            <v>644307.1579731215</v>
          </cell>
          <cell r="H465">
            <v>1632374.5639434005</v>
          </cell>
          <cell r="I465">
            <v>2626624.800729645</v>
          </cell>
          <cell r="J465">
            <v>915369.35550473956</v>
          </cell>
          <cell r="K465">
            <v>1210145.3195707418</v>
          </cell>
          <cell r="L465">
            <v>573119.98362491524</v>
          </cell>
          <cell r="M465">
            <v>12217835.32246688</v>
          </cell>
        </row>
        <row r="466">
          <cell r="C466">
            <v>3016767.9385279058</v>
          </cell>
          <cell r="D466">
            <v>358314.80536225718</v>
          </cell>
          <cell r="E466">
            <v>1262129.6740386249</v>
          </cell>
          <cell r="F466">
            <v>1041415.8866573998</v>
          </cell>
          <cell r="G466">
            <v>612626.60639954999</v>
          </cell>
          <cell r="H466">
            <v>1841362.4929090794</v>
          </cell>
          <cell r="I466">
            <v>4248873.6142991995</v>
          </cell>
          <cell r="J466">
            <v>1190828.4512672147</v>
          </cell>
          <cell r="K466">
            <v>936987.43189382995</v>
          </cell>
          <cell r="L466">
            <v>673344.59002509736</v>
          </cell>
          <cell r="M466">
            <v>15182651.491380157</v>
          </cell>
        </row>
        <row r="467">
          <cell r="C467">
            <v>2712874.416831091</v>
          </cell>
          <cell r="D467">
            <v>460171.97460518498</v>
          </cell>
          <cell r="E467">
            <v>757381.47030186048</v>
          </cell>
          <cell r="F467">
            <v>1120472.0485862552</v>
          </cell>
          <cell r="G467">
            <v>587935.84729116282</v>
          </cell>
          <cell r="H467">
            <v>945333.75315333251</v>
          </cell>
          <cell r="I467">
            <v>3329493.9044561977</v>
          </cell>
          <cell r="J467">
            <v>1259207.3642542197</v>
          </cell>
          <cell r="K467">
            <v>842857.72182652028</v>
          </cell>
          <cell r="L467">
            <v>709353.29723266477</v>
          </cell>
          <cell r="M467">
            <v>12725081.798538489</v>
          </cell>
        </row>
        <row r="468">
          <cell r="C468">
            <v>2687751.9498740886</v>
          </cell>
          <cell r="D468">
            <v>448782.16817208572</v>
          </cell>
          <cell r="E468">
            <v>1009972.6099702173</v>
          </cell>
          <cell r="F468">
            <v>799614.23126302066</v>
          </cell>
          <cell r="G468">
            <v>688209.63889958186</v>
          </cell>
          <cell r="H468">
            <v>1498048.532999902</v>
          </cell>
          <cell r="I468">
            <v>3351295.3563978961</v>
          </cell>
          <cell r="J468">
            <v>1083563.119207714</v>
          </cell>
          <cell r="K468">
            <v>1273793.5673532309</v>
          </cell>
          <cell r="L468">
            <v>675649.87620173558</v>
          </cell>
          <cell r="M468">
            <v>13516681.050339473</v>
          </cell>
        </row>
        <row r="469">
          <cell r="C469">
            <v>3167479.0228530345</v>
          </cell>
          <cell r="D469">
            <v>396925.49607691902</v>
          </cell>
          <cell r="E469">
            <v>1599526.9032157373</v>
          </cell>
          <cell r="F469">
            <v>801482.94585111504</v>
          </cell>
          <cell r="G469">
            <v>626855.17262596102</v>
          </cell>
          <cell r="H469">
            <v>1108904.3552031391</v>
          </cell>
          <cell r="I469">
            <v>3283624.166533791</v>
          </cell>
          <cell r="J469">
            <v>1512873.0070829338</v>
          </cell>
          <cell r="K469">
            <v>841737.57217599847</v>
          </cell>
          <cell r="L469">
            <v>777844.57714744401</v>
          </cell>
          <cell r="M469">
            <v>14117253.218766073</v>
          </cell>
        </row>
        <row r="470">
          <cell r="C470">
            <v>2431708.472220209</v>
          </cell>
          <cell r="D470">
            <v>570904.03348621656</v>
          </cell>
          <cell r="E470">
            <v>933264.13910519797</v>
          </cell>
          <cell r="F470">
            <v>882535.43842591392</v>
          </cell>
          <cell r="G470">
            <v>569702.79144117504</v>
          </cell>
          <cell r="H470">
            <v>1414048.9272217257</v>
          </cell>
          <cell r="I470">
            <v>3315287.4720583907</v>
          </cell>
          <cell r="J470">
            <v>1292543.6379650105</v>
          </cell>
          <cell r="K470">
            <v>872182.77841426397</v>
          </cell>
          <cell r="L470">
            <v>597887.73018336808</v>
          </cell>
          <cell r="M470">
            <v>12880065.420521474</v>
          </cell>
        </row>
        <row r="471">
          <cell r="C471">
            <v>3755584.8527296283</v>
          </cell>
          <cell r="D471">
            <v>377880.98304850515</v>
          </cell>
          <cell r="E471">
            <v>1309508.9854184482</v>
          </cell>
          <cell r="F471">
            <v>841110.38286737411</v>
          </cell>
          <cell r="G471">
            <v>534496.10937394144</v>
          </cell>
          <cell r="H471">
            <v>1589903.2073240292</v>
          </cell>
          <cell r="I471">
            <v>1885652.2933155033</v>
          </cell>
          <cell r="J471">
            <v>1006536.1786805005</v>
          </cell>
          <cell r="K471">
            <v>1185824.8445446843</v>
          </cell>
          <cell r="L471">
            <v>458300.69011949527</v>
          </cell>
          <cell r="M471">
            <v>12944798.527422111</v>
          </cell>
        </row>
        <row r="472">
          <cell r="C472">
            <v>2385044.2750079064</v>
          </cell>
          <cell r="D472">
            <v>301976.48880097165</v>
          </cell>
          <cell r="E472">
            <v>1331287.8894883504</v>
          </cell>
          <cell r="F472">
            <v>605322.53068585938</v>
          </cell>
          <cell r="G472">
            <v>507462.62881763378</v>
          </cell>
          <cell r="H472">
            <v>1173971.061212403</v>
          </cell>
          <cell r="I472">
            <v>2996224.7734952741</v>
          </cell>
          <cell r="J472">
            <v>1354958.2401396274</v>
          </cell>
          <cell r="K472">
            <v>1116618.5309784135</v>
          </cell>
          <cell r="L472">
            <v>765605.31884787872</v>
          </cell>
          <cell r="M472">
            <v>12538471.737474319</v>
          </cell>
        </row>
        <row r="473">
          <cell r="C473">
            <v>2747238.4909387953</v>
          </cell>
          <cell r="D473">
            <v>363130.55198159581</v>
          </cell>
          <cell r="E473">
            <v>1279025.9553805182</v>
          </cell>
          <cell r="F473">
            <v>992230.52262529859</v>
          </cell>
          <cell r="G473">
            <v>702931.90311064175</v>
          </cell>
          <cell r="H473">
            <v>1476681.8199414157</v>
          </cell>
          <cell r="I473">
            <v>3580703.2331026406</v>
          </cell>
          <cell r="J473">
            <v>814863.53814842761</v>
          </cell>
          <cell r="K473">
            <v>1006642.4230604102</v>
          </cell>
          <cell r="L473">
            <v>677269.52421903249</v>
          </cell>
          <cell r="M473">
            <v>13640717.962508775</v>
          </cell>
        </row>
        <row r="474">
          <cell r="C474">
            <v>2644683.7428912381</v>
          </cell>
          <cell r="D474">
            <v>362718.01913389296</v>
          </cell>
          <cell r="E474">
            <v>1292363.1276847464</v>
          </cell>
          <cell r="F474">
            <v>901168.20359089272</v>
          </cell>
          <cell r="G474">
            <v>482085.87054253201</v>
          </cell>
          <cell r="H474">
            <v>1132816.2784332922</v>
          </cell>
          <cell r="I474">
            <v>2641140.4691487858</v>
          </cell>
          <cell r="J474">
            <v>1134839.8209129388</v>
          </cell>
          <cell r="K474">
            <v>876702.01341631974</v>
          </cell>
          <cell r="L474">
            <v>624572.87492436008</v>
          </cell>
          <cell r="M474">
            <v>12093090.420678997</v>
          </cell>
        </row>
        <row r="475">
          <cell r="C475">
            <v>1784929.3665125412</v>
          </cell>
          <cell r="D475">
            <v>425244.37379788002</v>
          </cell>
          <cell r="E475">
            <v>1492913.017679007</v>
          </cell>
          <cell r="F475">
            <v>1249198.4984469784</v>
          </cell>
          <cell r="G475">
            <v>582748.99777117057</v>
          </cell>
          <cell r="H475">
            <v>879505.80659391428</v>
          </cell>
          <cell r="I475">
            <v>3982711.5426201667</v>
          </cell>
          <cell r="J475">
            <v>1373138.3780527837</v>
          </cell>
          <cell r="K475">
            <v>859662.2390124274</v>
          </cell>
          <cell r="L475">
            <v>614288.42218674242</v>
          </cell>
          <cell r="M475">
            <v>13244340.642673612</v>
          </cell>
        </row>
        <row r="476">
          <cell r="C476">
            <v>2182749.4455558462</v>
          </cell>
          <cell r="D476">
            <v>332657.74217337009</v>
          </cell>
          <cell r="E476">
            <v>1712211.5710745349</v>
          </cell>
          <cell r="F476">
            <v>828824.25514375651</v>
          </cell>
          <cell r="G476">
            <v>723375.05670951516</v>
          </cell>
          <cell r="H476">
            <v>1463268.3500286732</v>
          </cell>
          <cell r="I476">
            <v>3915071.3465609946</v>
          </cell>
          <cell r="J476">
            <v>735220.11191557301</v>
          </cell>
          <cell r="K476">
            <v>1029593.5033655821</v>
          </cell>
          <cell r="L476">
            <v>703385.91651491506</v>
          </cell>
          <cell r="M476">
            <v>13626357.299042759</v>
          </cell>
        </row>
        <row r="477">
          <cell r="C477">
            <v>2081125.6095920294</v>
          </cell>
          <cell r="D477">
            <v>421036.49790774431</v>
          </cell>
          <cell r="E477">
            <v>1454132.3170816037</v>
          </cell>
          <cell r="F477">
            <v>919177.83158546092</v>
          </cell>
          <cell r="G477">
            <v>507590.83842170658</v>
          </cell>
          <cell r="H477">
            <v>966991.45355113829</v>
          </cell>
          <cell r="I477">
            <v>2631206.4720180542</v>
          </cell>
          <cell r="J477">
            <v>1091775.3498389143</v>
          </cell>
          <cell r="K477">
            <v>819955.99280448176</v>
          </cell>
          <cell r="L477">
            <v>792066.13058426033</v>
          </cell>
          <cell r="M477">
            <v>11685058.493385393</v>
          </cell>
        </row>
        <row r="478">
          <cell r="C478">
            <v>2689349.13187622</v>
          </cell>
          <cell r="D478">
            <v>371619.0659487485</v>
          </cell>
          <cell r="E478">
            <v>1518700.4112401977</v>
          </cell>
          <cell r="F478">
            <v>1124619.7233297247</v>
          </cell>
          <cell r="G478">
            <v>578436.41328179289</v>
          </cell>
          <cell r="H478">
            <v>1534239.8327814969</v>
          </cell>
          <cell r="I478">
            <v>2217117.5396338319</v>
          </cell>
          <cell r="J478">
            <v>1087313.7781670587</v>
          </cell>
          <cell r="K478">
            <v>736606.09278926894</v>
          </cell>
          <cell r="L478">
            <v>714303.67887404468</v>
          </cell>
          <cell r="M478">
            <v>12572305.667922381</v>
          </cell>
        </row>
        <row r="479">
          <cell r="C479">
            <v>1756165.4373264376</v>
          </cell>
          <cell r="D479">
            <v>351630.07448052429</v>
          </cell>
          <cell r="E479">
            <v>1531994.3578588741</v>
          </cell>
          <cell r="F479">
            <v>1188001.1591595081</v>
          </cell>
          <cell r="G479">
            <v>592323.84497457999</v>
          </cell>
          <cell r="H479">
            <v>1387438.5795758308</v>
          </cell>
          <cell r="I479">
            <v>4071947.0042352802</v>
          </cell>
          <cell r="J479">
            <v>909055.95396266971</v>
          </cell>
          <cell r="K479">
            <v>1023043.1871098393</v>
          </cell>
          <cell r="L479">
            <v>741941.78328164562</v>
          </cell>
          <cell r="M479">
            <v>13553541.381965188</v>
          </cell>
        </row>
        <row r="480">
          <cell r="C480">
            <v>2525292.6772404653</v>
          </cell>
          <cell r="D480">
            <v>371543.89714060246</v>
          </cell>
          <cell r="E480">
            <v>976286.42052674829</v>
          </cell>
          <cell r="F480">
            <v>1418199.2590330145</v>
          </cell>
          <cell r="G480">
            <v>538895.84873263212</v>
          </cell>
          <cell r="H480">
            <v>1491286.7751674573</v>
          </cell>
          <cell r="I480">
            <v>2600447.9867457054</v>
          </cell>
          <cell r="J480">
            <v>527450.76397238811</v>
          </cell>
          <cell r="K480">
            <v>806079.30422603793</v>
          </cell>
          <cell r="L480">
            <v>744245.44769995008</v>
          </cell>
          <cell r="M480">
            <v>11999728.380485002</v>
          </cell>
        </row>
        <row r="481">
          <cell r="C481">
            <v>2466720.8806463261</v>
          </cell>
          <cell r="D481">
            <v>483211.08113124105</v>
          </cell>
          <cell r="E481">
            <v>1625148.8290315117</v>
          </cell>
          <cell r="F481">
            <v>968661.89906990773</v>
          </cell>
          <cell r="G481">
            <v>657725.68475961464</v>
          </cell>
          <cell r="H481">
            <v>1134224.6465976888</v>
          </cell>
          <cell r="I481">
            <v>2083710.9555327557</v>
          </cell>
          <cell r="J481">
            <v>898038.34946735436</v>
          </cell>
          <cell r="K481">
            <v>965020.48329635605</v>
          </cell>
          <cell r="L481">
            <v>605713.51723577525</v>
          </cell>
          <cell r="M481">
            <v>11888176.326768529</v>
          </cell>
        </row>
        <row r="482">
          <cell r="C482">
            <v>3114433.7779168109</v>
          </cell>
          <cell r="D482">
            <v>412900.29233444791</v>
          </cell>
          <cell r="E482">
            <v>1560107.2071137715</v>
          </cell>
          <cell r="F482">
            <v>825167.44021880091</v>
          </cell>
          <cell r="G482">
            <v>456786.77556878806</v>
          </cell>
          <cell r="H482">
            <v>1413125.2798863333</v>
          </cell>
          <cell r="I482">
            <v>2572717.5634364439</v>
          </cell>
          <cell r="J482">
            <v>1197904.9219761759</v>
          </cell>
          <cell r="K482">
            <v>892342.87839754531</v>
          </cell>
          <cell r="L482">
            <v>732400.59311400214</v>
          </cell>
          <cell r="M482">
            <v>13177886.729963118</v>
          </cell>
        </row>
        <row r="483">
          <cell r="C483">
            <v>2685170.6032214887</v>
          </cell>
          <cell r="D483">
            <v>310665.58059502172</v>
          </cell>
          <cell r="E483">
            <v>1819502.6000228759</v>
          </cell>
          <cell r="F483">
            <v>791461.37229042605</v>
          </cell>
          <cell r="G483">
            <v>382560.0218047286</v>
          </cell>
          <cell r="H483">
            <v>988482.93522983394</v>
          </cell>
          <cell r="I483">
            <v>3006612.4346834812</v>
          </cell>
          <cell r="J483">
            <v>1514862.4747375923</v>
          </cell>
          <cell r="K483">
            <v>963662.20954912098</v>
          </cell>
          <cell r="L483">
            <v>714601.97703453701</v>
          </cell>
          <cell r="M483">
            <v>13177582.209169107</v>
          </cell>
        </row>
        <row r="484">
          <cell r="C484">
            <v>1952510.5801542206</v>
          </cell>
          <cell r="D484">
            <v>338607.79403816059</v>
          </cell>
          <cell r="E484">
            <v>1109573.9138830118</v>
          </cell>
          <cell r="F484">
            <v>949235.12786585977</v>
          </cell>
          <cell r="G484">
            <v>596529.9002044769</v>
          </cell>
          <cell r="H484">
            <v>913282.89896783372</v>
          </cell>
          <cell r="I484">
            <v>3051400.1332428823</v>
          </cell>
          <cell r="J484">
            <v>1294771.8507106695</v>
          </cell>
          <cell r="K484">
            <v>730512.83399378019</v>
          </cell>
          <cell r="L484">
            <v>612412.16115896986</v>
          </cell>
          <cell r="M484">
            <v>11548837.194219865</v>
          </cell>
        </row>
        <row r="485">
          <cell r="C485">
            <v>2811175.9332354609</v>
          </cell>
          <cell r="D485">
            <v>420577.81704217591</v>
          </cell>
          <cell r="E485">
            <v>1056886.4987514801</v>
          </cell>
          <cell r="F485">
            <v>733843.58937950537</v>
          </cell>
          <cell r="G485">
            <v>504996.31511213386</v>
          </cell>
          <cell r="H485">
            <v>902028.65276780934</v>
          </cell>
          <cell r="I485">
            <v>3348378.8074265458</v>
          </cell>
          <cell r="J485">
            <v>1137142.4713062872</v>
          </cell>
          <cell r="K485">
            <v>992721.05243408179</v>
          </cell>
          <cell r="L485">
            <v>697135.23899389536</v>
          </cell>
          <cell r="M485">
            <v>12604886.376449374</v>
          </cell>
        </row>
        <row r="486">
          <cell r="C486">
            <v>2760164.5576375448</v>
          </cell>
          <cell r="D486">
            <v>413807.17527914548</v>
          </cell>
          <cell r="E486">
            <v>1120074.908076802</v>
          </cell>
          <cell r="F486">
            <v>1014683.3855521412</v>
          </cell>
          <cell r="G486">
            <v>410637.84819997317</v>
          </cell>
          <cell r="H486">
            <v>845543.64448031946</v>
          </cell>
          <cell r="I486">
            <v>3520118.1244415496</v>
          </cell>
          <cell r="J486">
            <v>894987.82490732998</v>
          </cell>
          <cell r="K486">
            <v>665418.30235402775</v>
          </cell>
          <cell r="L486">
            <v>674982.54516526614</v>
          </cell>
          <cell r="M486">
            <v>12320418.316094102</v>
          </cell>
        </row>
        <row r="487">
          <cell r="C487">
            <v>2381901.3511755727</v>
          </cell>
          <cell r="D487">
            <v>382005.92207598884</v>
          </cell>
          <cell r="E487">
            <v>1474138.9580016115</v>
          </cell>
          <cell r="F487">
            <v>1017448.5698903315</v>
          </cell>
          <cell r="G487">
            <v>438758.10232611455</v>
          </cell>
          <cell r="H487">
            <v>1479211.6177470656</v>
          </cell>
          <cell r="I487">
            <v>2420010.1882827547</v>
          </cell>
          <cell r="J487">
            <v>1110212.7172988781</v>
          </cell>
          <cell r="K487">
            <v>967605.41498422425</v>
          </cell>
          <cell r="L487">
            <v>753550.12157050893</v>
          </cell>
          <cell r="M487">
            <v>12424842.963353051</v>
          </cell>
        </row>
        <row r="488">
          <cell r="C488">
            <v>2639953.2684049755</v>
          </cell>
          <cell r="D488">
            <v>376628.15853282984</v>
          </cell>
          <cell r="E488">
            <v>1850162.986848424</v>
          </cell>
          <cell r="F488">
            <v>995767.9349893413</v>
          </cell>
          <cell r="G488">
            <v>406204.87115711911</v>
          </cell>
          <cell r="H488">
            <v>1597252.4526616656</v>
          </cell>
          <cell r="I488">
            <v>2863082.9168286566</v>
          </cell>
          <cell r="J488">
            <v>1247838.519119021</v>
          </cell>
          <cell r="K488">
            <v>570656.14977249189</v>
          </cell>
          <cell r="L488">
            <v>699535.46299425175</v>
          </cell>
          <cell r="M488">
            <v>13247082.721308775</v>
          </cell>
        </row>
        <row r="489">
          <cell r="C489">
            <v>2575939.9952496588</v>
          </cell>
          <cell r="D489">
            <v>455693.69321940403</v>
          </cell>
          <cell r="E489">
            <v>1433631.2729392815</v>
          </cell>
          <cell r="F489">
            <v>1251224.9416961302</v>
          </cell>
          <cell r="G489">
            <v>661924.35224018781</v>
          </cell>
          <cell r="H489">
            <v>1623841.2826596363</v>
          </cell>
          <cell r="I489">
            <v>3960954.3573932294</v>
          </cell>
          <cell r="J489">
            <v>958384.56395326136</v>
          </cell>
          <cell r="K489">
            <v>937756.38725090353</v>
          </cell>
          <cell r="L489">
            <v>790375.14875697403</v>
          </cell>
          <cell r="M489">
            <v>14649725.995358668</v>
          </cell>
        </row>
        <row r="490">
          <cell r="C490">
            <v>2909234.4286128674</v>
          </cell>
          <cell r="D490">
            <v>404896.27474928333</v>
          </cell>
          <cell r="E490">
            <v>869370.61615006696</v>
          </cell>
          <cell r="F490">
            <v>928842.93353222078</v>
          </cell>
          <cell r="G490">
            <v>533757.43328034924</v>
          </cell>
          <cell r="H490">
            <v>409297.54535940837</v>
          </cell>
          <cell r="I490">
            <v>3210890.0607760199</v>
          </cell>
          <cell r="J490">
            <v>1489170.9178284386</v>
          </cell>
          <cell r="K490">
            <v>1132043.9438793277</v>
          </cell>
          <cell r="L490">
            <v>680798.91913109156</v>
          </cell>
          <cell r="M490">
            <v>12568303.073299071</v>
          </cell>
        </row>
        <row r="491">
          <cell r="C491">
            <v>2455329.4639515374</v>
          </cell>
          <cell r="D491">
            <v>525011.34519255091</v>
          </cell>
          <cell r="E491">
            <v>1733585.867923982</v>
          </cell>
          <cell r="F491">
            <v>580897.22218024381</v>
          </cell>
          <cell r="G491">
            <v>716446.45056829299</v>
          </cell>
          <cell r="H491">
            <v>1434474.7484435011</v>
          </cell>
          <cell r="I491">
            <v>3756790.6996376044</v>
          </cell>
          <cell r="J491">
            <v>1392048.2867654921</v>
          </cell>
          <cell r="K491">
            <v>750589.72638043622</v>
          </cell>
          <cell r="L491">
            <v>606726.75350793987</v>
          </cell>
          <cell r="M491">
            <v>13951900.564551579</v>
          </cell>
        </row>
        <row r="492">
          <cell r="C492">
            <v>1632074.6520182758</v>
          </cell>
          <cell r="D492">
            <v>309547.49374661525</v>
          </cell>
          <cell r="E492">
            <v>1618392.7716274643</v>
          </cell>
          <cell r="F492">
            <v>747877.54228634853</v>
          </cell>
          <cell r="G492">
            <v>525264.87092790729</v>
          </cell>
          <cell r="H492">
            <v>1139806.6913518202</v>
          </cell>
          <cell r="I492">
            <v>3067528.9460487678</v>
          </cell>
          <cell r="J492">
            <v>837430.11727645423</v>
          </cell>
          <cell r="K492">
            <v>979549.77464269183</v>
          </cell>
          <cell r="L492">
            <v>620557.26351579675</v>
          </cell>
          <cell r="M492">
            <v>11478030.123442141</v>
          </cell>
        </row>
        <row r="493">
          <cell r="C493">
            <v>3033929.1330028041</v>
          </cell>
          <cell r="D493">
            <v>584400.65971115616</v>
          </cell>
          <cell r="E493">
            <v>1518525.195324942</v>
          </cell>
          <cell r="F493">
            <v>904066.84602137958</v>
          </cell>
          <cell r="G493">
            <v>490557.47372243251</v>
          </cell>
          <cell r="H493">
            <v>1379754.7882807693</v>
          </cell>
          <cell r="I493">
            <v>3462589.9908182174</v>
          </cell>
          <cell r="J493">
            <v>1524909.5120600178</v>
          </cell>
          <cell r="K493">
            <v>1068381.5829878151</v>
          </cell>
          <cell r="L493">
            <v>604593.36035792332</v>
          </cell>
          <cell r="M493">
            <v>14571708.542287458</v>
          </cell>
        </row>
        <row r="494">
          <cell r="C494">
            <v>2583476.909926319</v>
          </cell>
          <cell r="D494">
            <v>270276.83311581495</v>
          </cell>
          <cell r="E494">
            <v>1323466.9689754359</v>
          </cell>
          <cell r="F494">
            <v>547732.95223477436</v>
          </cell>
          <cell r="G494">
            <v>412809.4050048826</v>
          </cell>
          <cell r="H494">
            <v>1240901.7219575814</v>
          </cell>
          <cell r="I494">
            <v>2582692.5902353837</v>
          </cell>
          <cell r="J494">
            <v>1148947.3601545186</v>
          </cell>
          <cell r="K494">
            <v>582129.47100371332</v>
          </cell>
          <cell r="L494">
            <v>721286.49059106689</v>
          </cell>
          <cell r="M494">
            <v>11413720.703199491</v>
          </cell>
        </row>
        <row r="495">
          <cell r="C495">
            <v>2734948.2601866475</v>
          </cell>
          <cell r="D495">
            <v>489841.3564987834</v>
          </cell>
          <cell r="E495">
            <v>1120167.1864174132</v>
          </cell>
          <cell r="F495">
            <v>447005.55643978482</v>
          </cell>
          <cell r="G495">
            <v>706230.96463232394</v>
          </cell>
          <cell r="H495">
            <v>1248624.6192980073</v>
          </cell>
          <cell r="I495">
            <v>2479269.7319881683</v>
          </cell>
          <cell r="J495">
            <v>859017.39308636729</v>
          </cell>
          <cell r="K495">
            <v>990309.01961942203</v>
          </cell>
          <cell r="L495">
            <v>598286.43097821169</v>
          </cell>
          <cell r="M495">
            <v>11673700.519145129</v>
          </cell>
        </row>
        <row r="496">
          <cell r="C496">
            <v>2366480.945581024</v>
          </cell>
          <cell r="D496">
            <v>390603.41068708675</v>
          </cell>
          <cell r="E496">
            <v>1458691.451026309</v>
          </cell>
          <cell r="F496">
            <v>1079960.0667787667</v>
          </cell>
          <cell r="G496">
            <v>397361.0086020726</v>
          </cell>
          <cell r="H496">
            <v>1358532.0128024388</v>
          </cell>
          <cell r="I496">
            <v>3258233.5825189855</v>
          </cell>
          <cell r="J496">
            <v>946402.36453095439</v>
          </cell>
          <cell r="K496">
            <v>761955.75834837533</v>
          </cell>
          <cell r="L496">
            <v>742714.40865907061</v>
          </cell>
          <cell r="M496">
            <v>12760935.009535085</v>
          </cell>
        </row>
        <row r="497">
          <cell r="C497">
            <v>2237702.8138564439</v>
          </cell>
          <cell r="D497">
            <v>340258.24463547702</v>
          </cell>
          <cell r="E497">
            <v>1502445.3764282903</v>
          </cell>
          <cell r="F497">
            <v>982904.36382801703</v>
          </cell>
          <cell r="G497">
            <v>355112.36976323818</v>
          </cell>
          <cell r="H497">
            <v>1008694.1564770158</v>
          </cell>
          <cell r="I497">
            <v>2725765.5239449334</v>
          </cell>
          <cell r="J497">
            <v>737659.35607281653</v>
          </cell>
          <cell r="K497">
            <v>808687.02217085892</v>
          </cell>
          <cell r="L497">
            <v>675007.16059418884</v>
          </cell>
          <cell r="M497">
            <v>11374236.38777128</v>
          </cell>
        </row>
        <row r="498">
          <cell r="C498">
            <v>1991135.4449734541</v>
          </cell>
          <cell r="D498">
            <v>403795.80981115479</v>
          </cell>
          <cell r="E498">
            <v>1237119.7580731802</v>
          </cell>
          <cell r="F498">
            <v>971138.30444621481</v>
          </cell>
          <cell r="G498">
            <v>369347.03803550161</v>
          </cell>
          <cell r="H498">
            <v>1435358.746957721</v>
          </cell>
          <cell r="I498">
            <v>3179900.1575809233</v>
          </cell>
          <cell r="J498">
            <v>1433892.4708041633</v>
          </cell>
          <cell r="K498">
            <v>968263.30370926147</v>
          </cell>
          <cell r="L498">
            <v>637075.32342302916</v>
          </cell>
          <cell r="M498">
            <v>12627026.357814604</v>
          </cell>
        </row>
        <row r="499">
          <cell r="C499">
            <v>3478093.5355152981</v>
          </cell>
          <cell r="D499">
            <v>340263.51893685362</v>
          </cell>
          <cell r="E499">
            <v>1342987.0008696851</v>
          </cell>
          <cell r="F499">
            <v>1201950.8105747057</v>
          </cell>
          <cell r="G499">
            <v>547409.13094888581</v>
          </cell>
          <cell r="H499">
            <v>1324317.7283861269</v>
          </cell>
          <cell r="I499">
            <v>3458791.242440647</v>
          </cell>
          <cell r="J499">
            <v>1246615.5923109541</v>
          </cell>
          <cell r="K499">
            <v>703326.51984525088</v>
          </cell>
          <cell r="L499">
            <v>727223.88547490444</v>
          </cell>
          <cell r="M499">
            <v>14370978.965303309</v>
          </cell>
        </row>
        <row r="500">
          <cell r="C500">
            <v>2317193.9844608298</v>
          </cell>
          <cell r="D500">
            <v>518412.67387367651</v>
          </cell>
          <cell r="E500">
            <v>1113050.509358742</v>
          </cell>
          <cell r="F500">
            <v>1043466.402770204</v>
          </cell>
          <cell r="G500">
            <v>475357.7890758912</v>
          </cell>
          <cell r="H500">
            <v>1564591.9519714881</v>
          </cell>
          <cell r="I500">
            <v>3259732.47147717</v>
          </cell>
          <cell r="J500">
            <v>986343.87720768864</v>
          </cell>
          <cell r="K500">
            <v>1117580.0094902664</v>
          </cell>
          <cell r="L500">
            <v>699194.53116530203</v>
          </cell>
          <cell r="M500">
            <v>13094924.20085126</v>
          </cell>
        </row>
        <row r="501">
          <cell r="C501">
            <v>2956845.7367162677</v>
          </cell>
          <cell r="D501">
            <v>460953.79929814982</v>
          </cell>
          <cell r="E501">
            <v>1445273.810665543</v>
          </cell>
          <cell r="F501">
            <v>1201088.5877451671</v>
          </cell>
          <cell r="G501">
            <v>621829.17897963559</v>
          </cell>
          <cell r="H501">
            <v>1237222.8398250917</v>
          </cell>
          <cell r="I501">
            <v>2514585.7932777149</v>
          </cell>
          <cell r="J501">
            <v>697384.39059094631</v>
          </cell>
          <cell r="K501">
            <v>692149.64192046633</v>
          </cell>
          <cell r="L501">
            <v>697631.54681810178</v>
          </cell>
          <cell r="M501">
            <v>12524965.325837085</v>
          </cell>
        </row>
        <row r="502">
          <cell r="C502">
            <v>1266176.4221991312</v>
          </cell>
          <cell r="D502">
            <v>391799.54188231891</v>
          </cell>
          <cell r="E502">
            <v>1587461.2792426369</v>
          </cell>
          <cell r="F502">
            <v>1166632.9772786547</v>
          </cell>
          <cell r="G502">
            <v>868669.79420047335</v>
          </cell>
          <cell r="H502">
            <v>1740461.5894518073</v>
          </cell>
          <cell r="I502">
            <v>3196285.5138625954</v>
          </cell>
          <cell r="J502">
            <v>1125109.2085307816</v>
          </cell>
          <cell r="K502">
            <v>863951.67890901701</v>
          </cell>
          <cell r="L502">
            <v>761297.56841726042</v>
          </cell>
          <cell r="M502">
            <v>12967845.573974676</v>
          </cell>
        </row>
        <row r="503">
          <cell r="C503">
            <v>3641080.8163841683</v>
          </cell>
          <cell r="D503">
            <v>420641.67722654104</v>
          </cell>
          <cell r="E503">
            <v>1228862.7394380767</v>
          </cell>
          <cell r="F503">
            <v>1073431.6964325893</v>
          </cell>
          <cell r="G503">
            <v>667701.15875882865</v>
          </cell>
          <cell r="H503">
            <v>666884.98270745191</v>
          </cell>
          <cell r="I503">
            <v>3202806.6100838678</v>
          </cell>
          <cell r="J503">
            <v>883401.87963969191</v>
          </cell>
          <cell r="K503">
            <v>694332.92045734322</v>
          </cell>
          <cell r="L503">
            <v>762636.95918153238</v>
          </cell>
          <cell r="M503">
            <v>13241781.440310093</v>
          </cell>
        </row>
        <row r="504">
          <cell r="C504">
            <v>2499403.4975965237</v>
          </cell>
          <cell r="D504">
            <v>350452.51386203442</v>
          </cell>
          <cell r="E504">
            <v>1272219.0135113769</v>
          </cell>
          <cell r="F504">
            <v>1321092.8055165415</v>
          </cell>
          <cell r="G504">
            <v>559465.92977177084</v>
          </cell>
          <cell r="H504">
            <v>1048302.5153869231</v>
          </cell>
          <cell r="I504">
            <v>3117687.3361492981</v>
          </cell>
          <cell r="J504">
            <v>1078906.5195911597</v>
          </cell>
          <cell r="K504">
            <v>621057.15902473102</v>
          </cell>
          <cell r="L504">
            <v>591992.54090385011</v>
          </cell>
          <cell r="M504">
            <v>12460579.831314208</v>
          </cell>
        </row>
        <row r="505">
          <cell r="C505">
            <v>2788693.9379776279</v>
          </cell>
          <cell r="D505">
            <v>314912.3154399292</v>
          </cell>
          <cell r="E505">
            <v>1367933.9184305191</v>
          </cell>
          <cell r="F505">
            <v>1468800.1857976352</v>
          </cell>
          <cell r="G505">
            <v>737240.05648689182</v>
          </cell>
          <cell r="H505">
            <v>1484859.0311419868</v>
          </cell>
          <cell r="I505">
            <v>3207893.2203188641</v>
          </cell>
          <cell r="J505">
            <v>1137681.9613937389</v>
          </cell>
          <cell r="K505">
            <v>1100567.3728501392</v>
          </cell>
          <cell r="L505">
            <v>564068.09223757021</v>
          </cell>
          <cell r="M505">
            <v>14172650.092074901</v>
          </cell>
        </row>
        <row r="506">
          <cell r="C506">
            <v>2744484.017388585</v>
          </cell>
          <cell r="D506">
            <v>355526.52210909466</v>
          </cell>
          <cell r="E506">
            <v>1057036.30255284</v>
          </cell>
          <cell r="F506">
            <v>744407.72939650971</v>
          </cell>
          <cell r="G506">
            <v>654466.88598217373</v>
          </cell>
          <cell r="H506">
            <v>1330549.5515970939</v>
          </cell>
          <cell r="I506">
            <v>3516042.3436404793</v>
          </cell>
          <cell r="J506">
            <v>1163847.901054854</v>
          </cell>
          <cell r="K506">
            <v>859002.15152187168</v>
          </cell>
          <cell r="L506">
            <v>653606.59904794279</v>
          </cell>
          <cell r="M506">
            <v>13078970.004291443</v>
          </cell>
        </row>
        <row r="507">
          <cell r="C507">
            <v>1794010.2136272099</v>
          </cell>
          <cell r="D507">
            <v>336738.41288353142</v>
          </cell>
          <cell r="E507">
            <v>1341447.1418201195</v>
          </cell>
          <cell r="F507">
            <v>962917.72334286477</v>
          </cell>
          <cell r="G507">
            <v>788602.91344246385</v>
          </cell>
          <cell r="H507">
            <v>1382301.1381291714</v>
          </cell>
          <cell r="I507">
            <v>2912439.8193505276</v>
          </cell>
          <cell r="J507">
            <v>1627910.5402623285</v>
          </cell>
          <cell r="K507">
            <v>933020.52229159814</v>
          </cell>
          <cell r="L507">
            <v>629946.6623015753</v>
          </cell>
          <cell r="M507">
            <v>12709335.087451391</v>
          </cell>
        </row>
        <row r="508">
          <cell r="C508">
            <v>2507726.0962025146</v>
          </cell>
          <cell r="D508">
            <v>349194.69829610013</v>
          </cell>
          <cell r="E508">
            <v>1670907.71646949</v>
          </cell>
          <cell r="F508">
            <v>673635.2306874108</v>
          </cell>
          <cell r="G508">
            <v>677980.23783318908</v>
          </cell>
          <cell r="H508">
            <v>1240486.6426763851</v>
          </cell>
          <cell r="I508">
            <v>3222163.0632966724</v>
          </cell>
          <cell r="J508">
            <v>947533.76001103967</v>
          </cell>
          <cell r="K508">
            <v>949864.13222783199</v>
          </cell>
          <cell r="L508">
            <v>587489.24217445648</v>
          </cell>
          <cell r="M508">
            <v>12826980.819875089</v>
          </cell>
        </row>
        <row r="509">
          <cell r="C509">
            <v>3040575.4672384504</v>
          </cell>
          <cell r="D509">
            <v>545049.01393734885</v>
          </cell>
          <cell r="E509">
            <v>1328810.4790388311</v>
          </cell>
          <cell r="F509">
            <v>827665.40510385088</v>
          </cell>
          <cell r="G509">
            <v>658275.81432421773</v>
          </cell>
          <cell r="H509">
            <v>1522464.4510261558</v>
          </cell>
          <cell r="I509">
            <v>3126343.2108514244</v>
          </cell>
          <cell r="J509">
            <v>1320389.1214906792</v>
          </cell>
          <cell r="K509">
            <v>894290.58465223806</v>
          </cell>
          <cell r="L509">
            <v>600750.97246813565</v>
          </cell>
          <cell r="M509">
            <v>13864614.520131333</v>
          </cell>
        </row>
        <row r="510">
          <cell r="C510">
            <v>2433793.6170782726</v>
          </cell>
          <cell r="D510">
            <v>311789.20575998427</v>
          </cell>
          <cell r="E510">
            <v>829866.14161639346</v>
          </cell>
          <cell r="F510">
            <v>1068206.8058796076</v>
          </cell>
          <cell r="G510">
            <v>803052.54322241654</v>
          </cell>
          <cell r="H510">
            <v>1287928.8472417893</v>
          </cell>
          <cell r="I510">
            <v>2376675.2595539787</v>
          </cell>
          <cell r="J510">
            <v>1223002.8103749938</v>
          </cell>
          <cell r="K510">
            <v>974167.85924532509</v>
          </cell>
          <cell r="L510">
            <v>811284.03327601275</v>
          </cell>
          <cell r="M510">
            <v>12119767.123248773</v>
          </cell>
        </row>
        <row r="511">
          <cell r="C511">
            <v>2422251.0159618617</v>
          </cell>
          <cell r="D511">
            <v>405287.30734672118</v>
          </cell>
          <cell r="E511">
            <v>1656041.5005565905</v>
          </cell>
          <cell r="F511">
            <v>745093.04723370122</v>
          </cell>
          <cell r="G511">
            <v>461848.28445071797</v>
          </cell>
          <cell r="H511">
            <v>940259.45930625428</v>
          </cell>
          <cell r="I511">
            <v>2064127.0247110666</v>
          </cell>
          <cell r="J511">
            <v>930417.934328345</v>
          </cell>
          <cell r="K511">
            <v>1327957.6791717142</v>
          </cell>
          <cell r="L511">
            <v>728894.50747165515</v>
          </cell>
          <cell r="M511">
            <v>11682177.760538628</v>
          </cell>
        </row>
        <row r="512">
          <cell r="C512">
            <v>2359741.6214444553</v>
          </cell>
          <cell r="D512">
            <v>279238.62081134284</v>
          </cell>
          <cell r="E512">
            <v>1480086.2757962318</v>
          </cell>
          <cell r="F512">
            <v>877156.64118079096</v>
          </cell>
          <cell r="G512">
            <v>637656.84692555026</v>
          </cell>
          <cell r="H512">
            <v>1562000.5734693196</v>
          </cell>
          <cell r="I512">
            <v>3046056.5099599254</v>
          </cell>
          <cell r="J512">
            <v>1114598.442030665</v>
          </cell>
          <cell r="K512">
            <v>887499.88329738157</v>
          </cell>
          <cell r="L512">
            <v>555818.01688212436</v>
          </cell>
          <cell r="M512">
            <v>12799853.431797788</v>
          </cell>
        </row>
        <row r="513">
          <cell r="C513">
            <v>2053002.8372967187</v>
          </cell>
          <cell r="D513">
            <v>278809.2445764693</v>
          </cell>
          <cell r="E513">
            <v>1100973.3628184639</v>
          </cell>
          <cell r="F513">
            <v>901336.82037719793</v>
          </cell>
          <cell r="G513">
            <v>623321.05171549518</v>
          </cell>
          <cell r="H513">
            <v>1044813.6312354722</v>
          </cell>
          <cell r="I513">
            <v>2918130.6062715044</v>
          </cell>
          <cell r="J513">
            <v>1088881.5373310943</v>
          </cell>
          <cell r="K513">
            <v>978069.78881051822</v>
          </cell>
          <cell r="L513">
            <v>743355.48511277197</v>
          </cell>
          <cell r="M513">
            <v>11730694.365545705</v>
          </cell>
        </row>
        <row r="514">
          <cell r="C514">
            <v>2762850.9112078184</v>
          </cell>
          <cell r="D514">
            <v>514643.9858899336</v>
          </cell>
          <cell r="E514">
            <v>1297170.8150017834</v>
          </cell>
          <cell r="F514">
            <v>1243235.3200516431</v>
          </cell>
          <cell r="G514">
            <v>596384.64206129522</v>
          </cell>
          <cell r="H514">
            <v>1436895.267080389</v>
          </cell>
          <cell r="I514">
            <v>3701531.8646372091</v>
          </cell>
          <cell r="J514">
            <v>650935.01724597765</v>
          </cell>
          <cell r="K514">
            <v>813828.88647387363</v>
          </cell>
          <cell r="L514">
            <v>727345.72283347172</v>
          </cell>
          <cell r="M514">
            <v>13744822.432483394</v>
          </cell>
        </row>
        <row r="515">
          <cell r="C515">
            <v>2324736.3867251286</v>
          </cell>
          <cell r="D515">
            <v>465912.10110523156</v>
          </cell>
          <cell r="E515">
            <v>1630049.622877164</v>
          </cell>
          <cell r="F515">
            <v>984305.99067274132</v>
          </cell>
          <cell r="G515">
            <v>753946.04582508944</v>
          </cell>
          <cell r="H515">
            <v>1218217.3513256072</v>
          </cell>
          <cell r="I515">
            <v>4418239.3375912681</v>
          </cell>
          <cell r="J515">
            <v>1355098.8242570567</v>
          </cell>
          <cell r="K515">
            <v>946358.64208921161</v>
          </cell>
          <cell r="L515">
            <v>771923.01028854365</v>
          </cell>
          <cell r="M515">
            <v>14868787.312757043</v>
          </cell>
        </row>
        <row r="516">
          <cell r="C516">
            <v>1783021.1460596859</v>
          </cell>
          <cell r="D516">
            <v>378421.04117387178</v>
          </cell>
          <cell r="E516">
            <v>1373148.8877350655</v>
          </cell>
          <cell r="F516">
            <v>691879.39481661143</v>
          </cell>
          <cell r="G516">
            <v>512538.90484729013</v>
          </cell>
          <cell r="H516">
            <v>1039186.6914513332</v>
          </cell>
          <cell r="I516">
            <v>2871376.320331037</v>
          </cell>
          <cell r="J516">
            <v>1097233.7425017115</v>
          </cell>
          <cell r="K516">
            <v>827973.45492387936</v>
          </cell>
          <cell r="L516">
            <v>696834.12692229904</v>
          </cell>
          <cell r="M516">
            <v>11271613.710762784</v>
          </cell>
        </row>
        <row r="517">
          <cell r="C517">
            <v>2804708.1410701852</v>
          </cell>
          <cell r="D517">
            <v>425977.31580472848</v>
          </cell>
          <cell r="E517">
            <v>1076763.1587281686</v>
          </cell>
          <cell r="F517">
            <v>1180925.2255765151</v>
          </cell>
          <cell r="G517">
            <v>669795.6838547769</v>
          </cell>
          <cell r="H517">
            <v>1540301.9636190848</v>
          </cell>
          <cell r="I517">
            <v>2557544.6782305539</v>
          </cell>
          <cell r="J517">
            <v>1322847.5075885109</v>
          </cell>
          <cell r="K517">
            <v>706018.06024306372</v>
          </cell>
          <cell r="L517">
            <v>680044.18133133824</v>
          </cell>
          <cell r="M517">
            <v>12964925.916046927</v>
          </cell>
        </row>
        <row r="518">
          <cell r="C518">
            <v>2341322.1639081691</v>
          </cell>
          <cell r="D518">
            <v>308804.96635743574</v>
          </cell>
          <cell r="E518">
            <v>1193064.6318431115</v>
          </cell>
          <cell r="F518">
            <v>903054.82327832305</v>
          </cell>
          <cell r="G518">
            <v>486000.87864452938</v>
          </cell>
          <cell r="H518">
            <v>1635166.1521112197</v>
          </cell>
          <cell r="I518">
            <v>2711610.8066481762</v>
          </cell>
          <cell r="J518">
            <v>1568136.1165326857</v>
          </cell>
          <cell r="K518">
            <v>732795.37923000357</v>
          </cell>
          <cell r="L518">
            <v>721245.35340776714</v>
          </cell>
          <cell r="M518">
            <v>12601201.271961421</v>
          </cell>
        </row>
        <row r="519">
          <cell r="C519">
            <v>1837612.1952555678</v>
          </cell>
          <cell r="D519">
            <v>359248.49689132546</v>
          </cell>
          <cell r="E519">
            <v>1244904.5530777746</v>
          </cell>
          <cell r="F519">
            <v>1193815.659977247</v>
          </cell>
          <cell r="G519">
            <v>640362.51193781104</v>
          </cell>
          <cell r="H519">
            <v>1154891.1076112597</v>
          </cell>
          <cell r="I519">
            <v>4775005.7767630909</v>
          </cell>
          <cell r="J519">
            <v>1231200.5695096063</v>
          </cell>
          <cell r="K519">
            <v>692399.28850166663</v>
          </cell>
          <cell r="L519">
            <v>705276.65658323909</v>
          </cell>
          <cell r="M519">
            <v>13834716.816108588</v>
          </cell>
        </row>
        <row r="520">
          <cell r="C520">
            <v>2070804.6589566949</v>
          </cell>
          <cell r="D520">
            <v>618513.58331019082</v>
          </cell>
          <cell r="E520">
            <v>1364365.8302509522</v>
          </cell>
          <cell r="F520">
            <v>1070698.3436599278</v>
          </cell>
          <cell r="G520">
            <v>524512.95239179174</v>
          </cell>
          <cell r="H520">
            <v>777679.66225836822</v>
          </cell>
          <cell r="I520">
            <v>3510273.3931546281</v>
          </cell>
          <cell r="J520">
            <v>543458.08882683143</v>
          </cell>
          <cell r="K520">
            <v>985207.76200471574</v>
          </cell>
          <cell r="L520">
            <v>638788.70974512119</v>
          </cell>
          <cell r="M520">
            <v>12104302.984559223</v>
          </cell>
        </row>
        <row r="521">
          <cell r="C521">
            <v>1762754.1382005895</v>
          </cell>
          <cell r="D521">
            <v>466659.8030195621</v>
          </cell>
          <cell r="E521">
            <v>1398708.5602597906</v>
          </cell>
          <cell r="F521">
            <v>908673.22400516074</v>
          </cell>
          <cell r="G521">
            <v>687789.04208506923</v>
          </cell>
          <cell r="H521">
            <v>1566841.542861863</v>
          </cell>
          <cell r="I521">
            <v>3917472.3883443391</v>
          </cell>
          <cell r="J521">
            <v>1060297.6028673691</v>
          </cell>
          <cell r="K521">
            <v>1155571.9893810307</v>
          </cell>
          <cell r="L521">
            <v>631821.09762270644</v>
          </cell>
          <cell r="M521">
            <v>13556589.38864748</v>
          </cell>
        </row>
        <row r="522">
          <cell r="C522">
            <v>2732490.2067946042</v>
          </cell>
          <cell r="D522">
            <v>402924.13598396129</v>
          </cell>
          <cell r="E522">
            <v>1505181.0638440005</v>
          </cell>
          <cell r="F522">
            <v>994859.8138407435</v>
          </cell>
          <cell r="G522">
            <v>488443.26291049324</v>
          </cell>
          <cell r="H522">
            <v>1103984.0835303422</v>
          </cell>
          <cell r="I522">
            <v>2141674.0879250313</v>
          </cell>
          <cell r="J522">
            <v>1056708.0725824577</v>
          </cell>
          <cell r="K522">
            <v>763503.36444229505</v>
          </cell>
          <cell r="L522">
            <v>689858.85186819907</v>
          </cell>
          <cell r="M522">
            <v>11879626.943722127</v>
          </cell>
        </row>
        <row r="523">
          <cell r="C523">
            <v>3406043.57554666</v>
          </cell>
          <cell r="D523">
            <v>338243.314554488</v>
          </cell>
          <cell r="E523">
            <v>1070264.1475837943</v>
          </cell>
          <cell r="F523">
            <v>1167737.8798000035</v>
          </cell>
          <cell r="G523">
            <v>466364.55488645524</v>
          </cell>
          <cell r="H523">
            <v>1344834.222860239</v>
          </cell>
          <cell r="I523">
            <v>3625609.6066703424</v>
          </cell>
          <cell r="J523">
            <v>1035616.3759632362</v>
          </cell>
          <cell r="K523">
            <v>939848.62655170052</v>
          </cell>
          <cell r="L523">
            <v>739724.39193353895</v>
          </cell>
          <cell r="M523">
            <v>14134286.696350459</v>
          </cell>
        </row>
        <row r="524">
          <cell r="C524">
            <v>2413621.2824638276</v>
          </cell>
          <cell r="D524">
            <v>361236.22430153383</v>
          </cell>
          <cell r="E524">
            <v>1248959.6338341893</v>
          </cell>
          <cell r="F524">
            <v>980473.05259135528</v>
          </cell>
          <cell r="G524">
            <v>634643.77967806393</v>
          </cell>
          <cell r="H524">
            <v>929916.23204225965</v>
          </cell>
          <cell r="I524">
            <v>2671587.0855745184</v>
          </cell>
          <cell r="J524">
            <v>1145962.2697332955</v>
          </cell>
          <cell r="K524">
            <v>928095.02659511333</v>
          </cell>
          <cell r="L524">
            <v>705414.3395714364</v>
          </cell>
          <cell r="M524">
            <v>12019908.926385593</v>
          </cell>
        </row>
        <row r="525">
          <cell r="C525">
            <v>3011259.6475738864</v>
          </cell>
          <cell r="D525">
            <v>254702.64356881651</v>
          </cell>
          <cell r="E525">
            <v>1346705.8930761842</v>
          </cell>
          <cell r="F525">
            <v>1028686.3613433406</v>
          </cell>
          <cell r="G525">
            <v>470533.47669288062</v>
          </cell>
          <cell r="H525">
            <v>1275513.3172293322</v>
          </cell>
          <cell r="I525">
            <v>2658762.1684920932</v>
          </cell>
          <cell r="J525">
            <v>1230327.8547864822</v>
          </cell>
          <cell r="K525">
            <v>782347.96838596521</v>
          </cell>
          <cell r="L525">
            <v>787172.63878127083</v>
          </cell>
          <cell r="M525">
            <v>12846011.96993025</v>
          </cell>
        </row>
        <row r="526">
          <cell r="C526">
            <v>1508041.6445046412</v>
          </cell>
          <cell r="D526">
            <v>497138.83759823028</v>
          </cell>
          <cell r="E526">
            <v>1405218.3839949467</v>
          </cell>
          <cell r="F526">
            <v>1289773.5220579384</v>
          </cell>
          <cell r="G526">
            <v>383488.55170672201</v>
          </cell>
          <cell r="H526">
            <v>1024667.6959138683</v>
          </cell>
          <cell r="I526">
            <v>3237220.9237473002</v>
          </cell>
          <cell r="J526">
            <v>906392.46756128664</v>
          </cell>
          <cell r="K526">
            <v>944960.6756005733</v>
          </cell>
          <cell r="L526">
            <v>674433.01860713749</v>
          </cell>
          <cell r="M526">
            <v>11871335.721292643</v>
          </cell>
        </row>
        <row r="527">
          <cell r="C527">
            <v>2158253.8228715127</v>
          </cell>
          <cell r="D527">
            <v>324747.39532215439</v>
          </cell>
          <cell r="E527">
            <v>1453546.3298972824</v>
          </cell>
          <cell r="F527">
            <v>903233.17058892117</v>
          </cell>
          <cell r="G527">
            <v>794684.27768644551</v>
          </cell>
          <cell r="H527">
            <v>879293.62523240736</v>
          </cell>
          <cell r="I527">
            <v>3867479.9198248251</v>
          </cell>
          <cell r="J527">
            <v>1093757.5169480995</v>
          </cell>
          <cell r="K527">
            <v>748915.81900149514</v>
          </cell>
          <cell r="L527">
            <v>700685.0074442866</v>
          </cell>
          <cell r="M527">
            <v>12924596.884817433</v>
          </cell>
        </row>
        <row r="528">
          <cell r="C528">
            <v>2290585.237485473</v>
          </cell>
          <cell r="D528">
            <v>354772.57356163266</v>
          </cell>
          <cell r="E528">
            <v>1105112.1286810213</v>
          </cell>
          <cell r="F528">
            <v>1010015.6855115944</v>
          </cell>
          <cell r="G528">
            <v>593566.44009510055</v>
          </cell>
          <cell r="H528">
            <v>1068615.2567315747</v>
          </cell>
          <cell r="I528">
            <v>2357677.6190624055</v>
          </cell>
          <cell r="J528">
            <v>1435186.7838960772</v>
          </cell>
          <cell r="K528">
            <v>966609.05978295556</v>
          </cell>
          <cell r="L528">
            <v>716600.19240862457</v>
          </cell>
          <cell r="M528">
            <v>11898740.97721646</v>
          </cell>
        </row>
        <row r="529">
          <cell r="C529">
            <v>3276984.9411028079</v>
          </cell>
          <cell r="D529">
            <v>358152.48156287248</v>
          </cell>
          <cell r="E529">
            <v>1842274.259207323</v>
          </cell>
          <cell r="F529">
            <v>905244.98019597714</v>
          </cell>
          <cell r="G529">
            <v>388470.80577442341</v>
          </cell>
          <cell r="H529">
            <v>1307407.0952929785</v>
          </cell>
          <cell r="I529">
            <v>3273061.8129440593</v>
          </cell>
          <cell r="J529">
            <v>816635.65318952408</v>
          </cell>
          <cell r="K529">
            <v>805521.9750438378</v>
          </cell>
          <cell r="L529">
            <v>714245.35785396292</v>
          </cell>
          <cell r="M529">
            <v>13687999.362167766</v>
          </cell>
        </row>
        <row r="530">
          <cell r="C530">
            <v>2516124.5662055239</v>
          </cell>
          <cell r="D530">
            <v>430227.72927204927</v>
          </cell>
          <cell r="E530">
            <v>737306.1973604419</v>
          </cell>
          <cell r="F530">
            <v>1000697.4631914018</v>
          </cell>
          <cell r="G530">
            <v>409583.93472462858</v>
          </cell>
          <cell r="H530">
            <v>997026.53171319747</v>
          </cell>
          <cell r="I530">
            <v>2630252.481950047</v>
          </cell>
          <cell r="J530">
            <v>1206867.2562178606</v>
          </cell>
          <cell r="K530">
            <v>954046.12393044995</v>
          </cell>
          <cell r="L530">
            <v>730233.39324874384</v>
          </cell>
          <cell r="M530">
            <v>11612365.677814346</v>
          </cell>
        </row>
        <row r="531">
          <cell r="C531">
            <v>3037759.6358274166</v>
          </cell>
          <cell r="D531">
            <v>507384.30354087916</v>
          </cell>
          <cell r="E531">
            <v>1088921.2614102853</v>
          </cell>
          <cell r="F531">
            <v>1167167.3145148095</v>
          </cell>
          <cell r="G531">
            <v>769887.28746152716</v>
          </cell>
          <cell r="H531">
            <v>913552.59719933255</v>
          </cell>
          <cell r="I531">
            <v>3426448.4499115171</v>
          </cell>
          <cell r="J531">
            <v>1247402.046620887</v>
          </cell>
          <cell r="K531">
            <v>609725.57365913433</v>
          </cell>
          <cell r="L531">
            <v>661857.65962557436</v>
          </cell>
          <cell r="M531">
            <v>13430106.129771365</v>
          </cell>
        </row>
        <row r="532">
          <cell r="C532">
            <v>2099091.2503068577</v>
          </cell>
          <cell r="D532">
            <v>405935.33275378356</v>
          </cell>
          <cell r="E532">
            <v>1365070.5912107427</v>
          </cell>
          <cell r="F532">
            <v>924928.56908270926</v>
          </cell>
          <cell r="G532">
            <v>411893.82621669769</v>
          </cell>
          <cell r="H532">
            <v>1056656.9944782204</v>
          </cell>
          <cell r="I532">
            <v>3537427.8518959861</v>
          </cell>
          <cell r="J532">
            <v>821378.3571505954</v>
          </cell>
          <cell r="K532">
            <v>714897.62122017029</v>
          </cell>
          <cell r="L532">
            <v>737366.41195585125</v>
          </cell>
          <cell r="M532">
            <v>12074646.806271615</v>
          </cell>
        </row>
        <row r="533">
          <cell r="C533">
            <v>2599232.4359375522</v>
          </cell>
          <cell r="D533">
            <v>302900.01169113518</v>
          </cell>
          <cell r="E533">
            <v>1556849.7803333711</v>
          </cell>
          <cell r="F533">
            <v>795168.01387096429</v>
          </cell>
          <cell r="G533">
            <v>577643.56466735795</v>
          </cell>
          <cell r="H533">
            <v>1181576.2791440948</v>
          </cell>
          <cell r="I533">
            <v>1831655.5289076718</v>
          </cell>
          <cell r="J533">
            <v>800791.36753385956</v>
          </cell>
          <cell r="K533">
            <v>942977.14417453378</v>
          </cell>
          <cell r="L533">
            <v>600730.5032140885</v>
          </cell>
          <cell r="M533">
            <v>11189524.629474629</v>
          </cell>
        </row>
        <row r="534">
          <cell r="C534">
            <v>2249149.0445814896</v>
          </cell>
          <cell r="D534">
            <v>317227.42289387761</v>
          </cell>
          <cell r="E534">
            <v>1440546.7853113171</v>
          </cell>
          <cell r="F534">
            <v>769716.70433895115</v>
          </cell>
          <cell r="G534">
            <v>476972.66559232993</v>
          </cell>
          <cell r="H534">
            <v>1145468.6785884835</v>
          </cell>
          <cell r="I534">
            <v>3278223.4576419536</v>
          </cell>
          <cell r="J534">
            <v>1356957.5996317007</v>
          </cell>
          <cell r="K534">
            <v>978475.56983101077</v>
          </cell>
          <cell r="L534">
            <v>668567.95430965349</v>
          </cell>
          <cell r="M534">
            <v>12681305.882720767</v>
          </cell>
        </row>
        <row r="535">
          <cell r="C535">
            <v>2287554.9278590358</v>
          </cell>
          <cell r="D535">
            <v>382250.25047060923</v>
          </cell>
          <cell r="E535">
            <v>1421874.6833228085</v>
          </cell>
          <cell r="F535">
            <v>918458.58167430665</v>
          </cell>
          <cell r="G535">
            <v>544050.30051067041</v>
          </cell>
          <cell r="H535">
            <v>1580143.2381451817</v>
          </cell>
          <cell r="I535">
            <v>2807787.0917280847</v>
          </cell>
          <cell r="J535">
            <v>1187895.3595381884</v>
          </cell>
          <cell r="K535">
            <v>714844.8866228438</v>
          </cell>
          <cell r="L535">
            <v>653144.68888387701</v>
          </cell>
          <cell r="M535">
            <v>12498004.008755606</v>
          </cell>
        </row>
        <row r="536">
          <cell r="C536">
            <v>2267223.4780283212</v>
          </cell>
          <cell r="D536">
            <v>374833.92125362839</v>
          </cell>
          <cell r="E536">
            <v>1719871.0649238189</v>
          </cell>
          <cell r="F536">
            <v>1020520.4411030801</v>
          </cell>
          <cell r="G536">
            <v>659802.57538784249</v>
          </cell>
          <cell r="H536">
            <v>981787.15217897028</v>
          </cell>
          <cell r="I536">
            <v>1997758.1632264247</v>
          </cell>
          <cell r="J536">
            <v>1152651.5020404002</v>
          </cell>
          <cell r="K536">
            <v>840370.61432842247</v>
          </cell>
          <cell r="L536">
            <v>585055.1342989495</v>
          </cell>
          <cell r="M536">
            <v>11599874.046769857</v>
          </cell>
        </row>
        <row r="537">
          <cell r="C537">
            <v>3759166.1408291711</v>
          </cell>
          <cell r="D537">
            <v>416427.7574060589</v>
          </cell>
          <cell r="E537">
            <v>1546638.2223256789</v>
          </cell>
          <cell r="F537">
            <v>993587.8675656016</v>
          </cell>
          <cell r="G537">
            <v>469531.31086522969</v>
          </cell>
          <cell r="H537">
            <v>1139174.4082931904</v>
          </cell>
          <cell r="I537">
            <v>3552776.0101428535</v>
          </cell>
          <cell r="J537">
            <v>1251142.8941199542</v>
          </cell>
          <cell r="K537">
            <v>1239032.7403166906</v>
          </cell>
          <cell r="L537">
            <v>773148.9064086806</v>
          </cell>
          <cell r="M537">
            <v>15140626.25827311</v>
          </cell>
        </row>
        <row r="538">
          <cell r="C538">
            <v>2199721.2081342163</v>
          </cell>
          <cell r="D538">
            <v>348591.34705374145</v>
          </cell>
          <cell r="E538">
            <v>1369755.0574820279</v>
          </cell>
          <cell r="F538">
            <v>1292069.5663237078</v>
          </cell>
          <cell r="G538">
            <v>611589.81631460635</v>
          </cell>
          <cell r="H538">
            <v>1169808.0734096533</v>
          </cell>
          <cell r="I538">
            <v>3494091.9190644044</v>
          </cell>
          <cell r="J538">
            <v>1078846.7992230533</v>
          </cell>
          <cell r="K538">
            <v>596212.14129129029</v>
          </cell>
          <cell r="L538">
            <v>757130.48849780194</v>
          </cell>
          <cell r="M538">
            <v>12917816.416794501</v>
          </cell>
        </row>
        <row r="539">
          <cell r="C539">
            <v>2164524.6210439536</v>
          </cell>
          <cell r="D539">
            <v>487919.71056386305</v>
          </cell>
          <cell r="E539">
            <v>1027727.0388686394</v>
          </cell>
          <cell r="F539">
            <v>1150547.6338115833</v>
          </cell>
          <cell r="G539">
            <v>441305.71471212851</v>
          </cell>
          <cell r="H539">
            <v>1122369.0356358599</v>
          </cell>
          <cell r="I539">
            <v>2987607.7064382508</v>
          </cell>
          <cell r="J539">
            <v>1116171.1930350547</v>
          </cell>
          <cell r="K539">
            <v>747904.92807416746</v>
          </cell>
          <cell r="L539">
            <v>582135.19268187729</v>
          </cell>
          <cell r="M539">
            <v>11828212.774865378</v>
          </cell>
        </row>
        <row r="540">
          <cell r="C540">
            <v>3279940.9583781911</v>
          </cell>
          <cell r="D540">
            <v>339333.92268108786</v>
          </cell>
          <cell r="E540">
            <v>1186776.4188050597</v>
          </cell>
          <cell r="F540">
            <v>829490.58801444829</v>
          </cell>
          <cell r="G540">
            <v>616362.10105067329</v>
          </cell>
          <cell r="H540">
            <v>1476406.1908613525</v>
          </cell>
          <cell r="I540">
            <v>3031876.2603984103</v>
          </cell>
          <cell r="J540">
            <v>1123450.8732095929</v>
          </cell>
          <cell r="K540">
            <v>1139523.8419486706</v>
          </cell>
          <cell r="L540">
            <v>654078.00875230297</v>
          </cell>
          <cell r="M540">
            <v>13677239.16409979</v>
          </cell>
        </row>
        <row r="541">
          <cell r="C541">
            <v>3864178.2482000804</v>
          </cell>
          <cell r="D541">
            <v>443494.08417622652</v>
          </cell>
          <cell r="E541">
            <v>1374416.0705161733</v>
          </cell>
          <cell r="F541">
            <v>733540.02055178676</v>
          </cell>
          <cell r="G541">
            <v>663819.15325677395</v>
          </cell>
          <cell r="H541">
            <v>1449252.5323391517</v>
          </cell>
          <cell r="I541">
            <v>3323851.3341766158</v>
          </cell>
          <cell r="J541">
            <v>1379871.297447362</v>
          </cell>
          <cell r="K541">
            <v>976781.36006172374</v>
          </cell>
          <cell r="L541">
            <v>665901.588038838</v>
          </cell>
          <cell r="M541">
            <v>14875105.68876473</v>
          </cell>
        </row>
        <row r="542">
          <cell r="C542">
            <v>2560306.7193229022</v>
          </cell>
          <cell r="D542">
            <v>394479.72996327601</v>
          </cell>
          <cell r="E542">
            <v>1180420.6671598461</v>
          </cell>
          <cell r="F542">
            <v>648907.83048169524</v>
          </cell>
          <cell r="G542">
            <v>682162.2355523858</v>
          </cell>
          <cell r="H542">
            <v>1170310.8633494442</v>
          </cell>
          <cell r="I542">
            <v>2951463.0367781613</v>
          </cell>
          <cell r="J542">
            <v>942091.97336766892</v>
          </cell>
          <cell r="K542">
            <v>1031587.3250927251</v>
          </cell>
          <cell r="L542">
            <v>794127.9656355402</v>
          </cell>
          <cell r="M542">
            <v>12355858.346703645</v>
          </cell>
        </row>
        <row r="543">
          <cell r="C543">
            <v>2575490.2454202659</v>
          </cell>
          <cell r="D543">
            <v>392763.93679573329</v>
          </cell>
          <cell r="E543">
            <v>1470311.1256331657</v>
          </cell>
          <cell r="F543">
            <v>690607.91298504965</v>
          </cell>
          <cell r="G543">
            <v>651310.00786652474</v>
          </cell>
          <cell r="H543">
            <v>1513948.41383714</v>
          </cell>
          <cell r="I543">
            <v>3101254.8589032055</v>
          </cell>
          <cell r="J543">
            <v>1036391.4885807739</v>
          </cell>
          <cell r="K543">
            <v>1082945.3408707669</v>
          </cell>
          <cell r="L543">
            <v>737389.08145030518</v>
          </cell>
          <cell r="M543">
            <v>13252412.412342932</v>
          </cell>
        </row>
        <row r="544">
          <cell r="C544">
            <v>1820281.2013884233</v>
          </cell>
          <cell r="D544">
            <v>382714.97655653651</v>
          </cell>
          <cell r="E544">
            <v>1631726.9007820783</v>
          </cell>
          <cell r="F544">
            <v>1055165.1156712337</v>
          </cell>
          <cell r="G544">
            <v>659818.45523089613</v>
          </cell>
          <cell r="H544">
            <v>1421398.5221978396</v>
          </cell>
          <cell r="I544">
            <v>3322031.2817122722</v>
          </cell>
          <cell r="J544">
            <v>1003154.8527129956</v>
          </cell>
          <cell r="K544">
            <v>889656.7140452899</v>
          </cell>
          <cell r="L544">
            <v>588462.68547644245</v>
          </cell>
          <cell r="M544">
            <v>12774410.705774011</v>
          </cell>
        </row>
        <row r="545">
          <cell r="C545">
            <v>2971807.9604955018</v>
          </cell>
          <cell r="D545">
            <v>385358.1852068397</v>
          </cell>
          <cell r="E545">
            <v>1033624.3724920067</v>
          </cell>
          <cell r="F545">
            <v>1322792.0009229726</v>
          </cell>
          <cell r="G545">
            <v>671574.65378041775</v>
          </cell>
          <cell r="H545">
            <v>1323551.3141036367</v>
          </cell>
          <cell r="I545">
            <v>2142221.9391049314</v>
          </cell>
          <cell r="J545">
            <v>998750.78240695503</v>
          </cell>
          <cell r="K545">
            <v>972045.8475127205</v>
          </cell>
          <cell r="L545">
            <v>773652.61925107462</v>
          </cell>
          <cell r="M545">
            <v>12595379.675277058</v>
          </cell>
        </row>
        <row r="546">
          <cell r="C546">
            <v>1781027.6225560694</v>
          </cell>
          <cell r="D546">
            <v>325538.31851246516</v>
          </cell>
          <cell r="E546">
            <v>1248364.3765653633</v>
          </cell>
          <cell r="F546">
            <v>966395.05940029793</v>
          </cell>
          <cell r="G546">
            <v>586495.24937573751</v>
          </cell>
          <cell r="H546">
            <v>1280863.7836249222</v>
          </cell>
          <cell r="I546">
            <v>2949886.697897817</v>
          </cell>
          <cell r="J546">
            <v>1142274.8560675636</v>
          </cell>
          <cell r="K546">
            <v>698932.21439074143</v>
          </cell>
          <cell r="L546">
            <v>796149.39174901252</v>
          </cell>
          <cell r="M546">
            <v>11775927.570139991</v>
          </cell>
        </row>
        <row r="547">
          <cell r="C547">
            <v>2354988.9228181932</v>
          </cell>
          <cell r="D547">
            <v>115363.84487971314</v>
          </cell>
          <cell r="E547">
            <v>1448090.1857344685</v>
          </cell>
          <cell r="F547">
            <v>1160522.1079576965</v>
          </cell>
          <cell r="G547">
            <v>614530.55204209161</v>
          </cell>
          <cell r="H547">
            <v>1050260.4270111627</v>
          </cell>
          <cell r="I547">
            <v>2859234.4608494751</v>
          </cell>
          <cell r="J547">
            <v>972694.77412455005</v>
          </cell>
          <cell r="K547">
            <v>863687.55469411693</v>
          </cell>
          <cell r="L547">
            <v>699573.27206287021</v>
          </cell>
          <cell r="M547">
            <v>12138946.102174336</v>
          </cell>
        </row>
        <row r="548">
          <cell r="C548">
            <v>2916936.9387905099</v>
          </cell>
          <cell r="D548">
            <v>351223.38074034825</v>
          </cell>
          <cell r="E548">
            <v>1528348.2122110671</v>
          </cell>
          <cell r="F548">
            <v>1006726.8321480611</v>
          </cell>
          <cell r="G548">
            <v>501034.54908741184</v>
          </cell>
          <cell r="H548">
            <v>1118306.0444968268</v>
          </cell>
          <cell r="I548">
            <v>3208907.9934309912</v>
          </cell>
          <cell r="J548">
            <v>1137104.4170991541</v>
          </cell>
          <cell r="K548">
            <v>841141.02118906309</v>
          </cell>
          <cell r="L548">
            <v>761702.07469141099</v>
          </cell>
          <cell r="M548">
            <v>13371431.463884845</v>
          </cell>
        </row>
        <row r="549">
          <cell r="C549">
            <v>3305404.9478745507</v>
          </cell>
          <cell r="D549">
            <v>280377.04072501848</v>
          </cell>
          <cell r="E549">
            <v>1734966.4951235368</v>
          </cell>
          <cell r="F549">
            <v>857447.50680952193</v>
          </cell>
          <cell r="G549">
            <v>791956.19710528839</v>
          </cell>
          <cell r="H549">
            <v>847232.59722300828</v>
          </cell>
          <cell r="I549">
            <v>2686291.1033654739</v>
          </cell>
          <cell r="J549">
            <v>1159855.7903017676</v>
          </cell>
          <cell r="K549">
            <v>891152.24871014431</v>
          </cell>
          <cell r="L549">
            <v>700848.28098777926</v>
          </cell>
          <cell r="M549">
            <v>13255532.208226088</v>
          </cell>
        </row>
        <row r="550">
          <cell r="C550">
            <v>2352868.7965262346</v>
          </cell>
          <cell r="D550">
            <v>341752.31773542514</v>
          </cell>
          <cell r="E550">
            <v>1377065.2718732823</v>
          </cell>
          <cell r="F550">
            <v>764879.38215455553</v>
          </cell>
          <cell r="G550">
            <v>570790.09138455754</v>
          </cell>
          <cell r="H550">
            <v>1155365.3991582643</v>
          </cell>
          <cell r="I550">
            <v>2709891.4720767494</v>
          </cell>
          <cell r="J550">
            <v>836771.0961019597</v>
          </cell>
          <cell r="K550">
            <v>775090.57937172474</v>
          </cell>
          <cell r="L550">
            <v>751443.52634848852</v>
          </cell>
          <cell r="M550">
            <v>11635917.932731241</v>
          </cell>
        </row>
        <row r="551">
          <cell r="C551">
            <v>3213223.8501675734</v>
          </cell>
          <cell r="D551">
            <v>342950.74988578272</v>
          </cell>
          <cell r="E551">
            <v>1724731.0166774085</v>
          </cell>
          <cell r="F551">
            <v>985546.36085013172</v>
          </cell>
          <cell r="G551">
            <v>509969.13413586403</v>
          </cell>
          <cell r="H551">
            <v>1704445.1791227469</v>
          </cell>
          <cell r="I551">
            <v>3162234.6429258902</v>
          </cell>
          <cell r="J551">
            <v>952993.65533103305</v>
          </cell>
          <cell r="K551">
            <v>879847.88048319402</v>
          </cell>
          <cell r="L551">
            <v>722287.32525160734</v>
          </cell>
          <cell r="M551">
            <v>14198229.794831231</v>
          </cell>
        </row>
        <row r="552">
          <cell r="C552">
            <v>2803409.8211860424</v>
          </cell>
          <cell r="D552">
            <v>389761.61822146008</v>
          </cell>
          <cell r="E552">
            <v>1741969.6070230794</v>
          </cell>
          <cell r="F552">
            <v>1168294.7507751368</v>
          </cell>
          <cell r="G552">
            <v>531330.43017163966</v>
          </cell>
          <cell r="H552">
            <v>1327851.9239311125</v>
          </cell>
          <cell r="I552">
            <v>3398021.216304522</v>
          </cell>
          <cell r="J552">
            <v>1056899.54393663</v>
          </cell>
          <cell r="K552">
            <v>689654.38751864608</v>
          </cell>
          <cell r="L552">
            <v>693711.31682340137</v>
          </cell>
          <cell r="M552">
            <v>13800904.615891671</v>
          </cell>
        </row>
        <row r="553">
          <cell r="C553">
            <v>2414499.4686854635</v>
          </cell>
          <cell r="D553">
            <v>291810.40663383919</v>
          </cell>
          <cell r="E553">
            <v>1212073.046983233</v>
          </cell>
          <cell r="F553">
            <v>1001610.3984686772</v>
          </cell>
          <cell r="G553">
            <v>605241.11887919821</v>
          </cell>
          <cell r="H553">
            <v>1131486.7835856075</v>
          </cell>
          <cell r="I553">
            <v>3411861.3159564943</v>
          </cell>
          <cell r="J553">
            <v>948665.71788968495</v>
          </cell>
          <cell r="K553">
            <v>1016655.5125651107</v>
          </cell>
          <cell r="L553">
            <v>725092.11496386258</v>
          </cell>
          <cell r="M553">
            <v>12758995.884611171</v>
          </cell>
        </row>
        <row r="554">
          <cell r="C554">
            <v>2433890.08984893</v>
          </cell>
          <cell r="D554">
            <v>418127.34469049075</v>
          </cell>
          <cell r="E554">
            <v>1282621.3652648672</v>
          </cell>
          <cell r="F554">
            <v>1120794.7370120403</v>
          </cell>
          <cell r="G554">
            <v>406158.58666787273</v>
          </cell>
          <cell r="H554">
            <v>1520589.0660968509</v>
          </cell>
          <cell r="I554">
            <v>3003872.6522658248</v>
          </cell>
          <cell r="J554">
            <v>1835766.988567611</v>
          </cell>
          <cell r="K554">
            <v>779423.48557755165</v>
          </cell>
          <cell r="L554">
            <v>707234.64950912446</v>
          </cell>
          <cell r="M554">
            <v>13508478.965501165</v>
          </cell>
        </row>
        <row r="555">
          <cell r="C555">
            <v>2420377.4905098318</v>
          </cell>
          <cell r="D555">
            <v>383064.97191378183</v>
          </cell>
          <cell r="E555">
            <v>1249574.9369932071</v>
          </cell>
          <cell r="F555">
            <v>849242.80844442139</v>
          </cell>
          <cell r="G555">
            <v>532218.85762947542</v>
          </cell>
          <cell r="H555">
            <v>978645.02435640967</v>
          </cell>
          <cell r="I555">
            <v>2862256.4944851543</v>
          </cell>
          <cell r="J555">
            <v>977600.35080819309</v>
          </cell>
          <cell r="K555">
            <v>793401.86147673533</v>
          </cell>
          <cell r="L555">
            <v>550550.22904627246</v>
          </cell>
          <cell r="M555">
            <v>11596933.025663484</v>
          </cell>
        </row>
        <row r="556">
          <cell r="C556">
            <v>2771349.2713933061</v>
          </cell>
          <cell r="D556">
            <v>501648.16571181931</v>
          </cell>
          <cell r="E556">
            <v>1678692.4258706395</v>
          </cell>
          <cell r="F556">
            <v>1324780.9653898194</v>
          </cell>
          <cell r="G556">
            <v>575898.75715633715</v>
          </cell>
          <cell r="H556">
            <v>1168839.9937496951</v>
          </cell>
          <cell r="I556">
            <v>4226230.6525137611</v>
          </cell>
          <cell r="J556">
            <v>995810.13562542002</v>
          </cell>
          <cell r="K556">
            <v>637422.96499204228</v>
          </cell>
          <cell r="L556">
            <v>678529.13035936852</v>
          </cell>
          <cell r="M556">
            <v>14559202.462762209</v>
          </cell>
        </row>
        <row r="557">
          <cell r="C557">
            <v>3176278.6674105995</v>
          </cell>
          <cell r="D557">
            <v>363314.84036951477</v>
          </cell>
          <cell r="E557">
            <v>1082653.7305703475</v>
          </cell>
          <cell r="F557">
            <v>954454.78094741062</v>
          </cell>
          <cell r="G557">
            <v>445973.1390057198</v>
          </cell>
          <cell r="H557">
            <v>1089347.1377242403</v>
          </cell>
          <cell r="I557">
            <v>3483262.9119294351</v>
          </cell>
          <cell r="J557">
            <v>1097886.6887172812</v>
          </cell>
          <cell r="K557">
            <v>714073.12663937535</v>
          </cell>
          <cell r="L557">
            <v>701464.65982107364</v>
          </cell>
          <cell r="M557">
            <v>13108709.683134999</v>
          </cell>
        </row>
        <row r="558">
          <cell r="C558">
            <v>2477075.9371554786</v>
          </cell>
          <cell r="D558">
            <v>334972.51028340805</v>
          </cell>
          <cell r="E558">
            <v>1363238.5311638042</v>
          </cell>
          <cell r="F558">
            <v>722311.02083711955</v>
          </cell>
          <cell r="G558">
            <v>609509.8437276755</v>
          </cell>
          <cell r="H558">
            <v>1386746.8636703682</v>
          </cell>
          <cell r="I558">
            <v>2465214.6603328567</v>
          </cell>
          <cell r="J558">
            <v>1247702.0716307117</v>
          </cell>
          <cell r="K558">
            <v>822212.86321352504</v>
          </cell>
          <cell r="L558">
            <v>810516.99679235264</v>
          </cell>
          <cell r="M558">
            <v>12239501.298807299</v>
          </cell>
        </row>
        <row r="559">
          <cell r="C559">
            <v>2511272.3609541403</v>
          </cell>
          <cell r="D559">
            <v>522197.62287595484</v>
          </cell>
          <cell r="E559">
            <v>1630416.12783188</v>
          </cell>
          <cell r="F559">
            <v>867887.77680739865</v>
          </cell>
          <cell r="G559">
            <v>623174.8845647542</v>
          </cell>
          <cell r="H559">
            <v>1508761.4728853137</v>
          </cell>
          <cell r="I559">
            <v>3002019.0620374717</v>
          </cell>
          <cell r="J559">
            <v>1102466.933062061</v>
          </cell>
          <cell r="K559">
            <v>590943.91197421169</v>
          </cell>
          <cell r="L559">
            <v>710132.51457350771</v>
          </cell>
          <cell r="M559">
            <v>13069272.667566694</v>
          </cell>
        </row>
        <row r="560">
          <cell r="C560">
            <v>2600704.4241519775</v>
          </cell>
          <cell r="D560">
            <v>478449.22238736058</v>
          </cell>
          <cell r="E560">
            <v>1041483.9454806732</v>
          </cell>
          <cell r="F560">
            <v>1118289.5617105132</v>
          </cell>
          <cell r="G560">
            <v>683105.12614316342</v>
          </cell>
          <cell r="H560">
            <v>1844018.9907994752</v>
          </cell>
          <cell r="I560">
            <v>2615043.1342068203</v>
          </cell>
          <cell r="J560">
            <v>1308870.3704012963</v>
          </cell>
          <cell r="K560">
            <v>733552.63992853975</v>
          </cell>
          <cell r="L560">
            <v>747768.03162120504</v>
          </cell>
          <cell r="M560">
            <v>13171285.446831025</v>
          </cell>
        </row>
        <row r="561">
          <cell r="C561">
            <v>2285755.6693385271</v>
          </cell>
          <cell r="D561">
            <v>398284.39976055792</v>
          </cell>
          <cell r="E561">
            <v>998890.55632168567</v>
          </cell>
          <cell r="F561">
            <v>1186263.1355408821</v>
          </cell>
          <cell r="G561">
            <v>659662.2394675822</v>
          </cell>
          <cell r="H561">
            <v>1428824.6737640137</v>
          </cell>
          <cell r="I561">
            <v>2296686.331454955</v>
          </cell>
          <cell r="J561">
            <v>1163862.2338737021</v>
          </cell>
          <cell r="K561">
            <v>737339.7639354167</v>
          </cell>
          <cell r="L561">
            <v>734719.52951421542</v>
          </cell>
          <cell r="M561">
            <v>11890288.532971539</v>
          </cell>
        </row>
        <row r="562">
          <cell r="C562">
            <v>2693590.3876039837</v>
          </cell>
          <cell r="D562">
            <v>343601.2386804471</v>
          </cell>
          <cell r="E562">
            <v>1300658.0078382588</v>
          </cell>
          <cell r="F562">
            <v>847908.48907087324</v>
          </cell>
          <cell r="G562">
            <v>512878.95352631714</v>
          </cell>
          <cell r="H562">
            <v>1160871.3351606063</v>
          </cell>
          <cell r="I562">
            <v>2854101.1311588986</v>
          </cell>
          <cell r="J562">
            <v>842119.17320943833</v>
          </cell>
          <cell r="K562">
            <v>682967.38038484007</v>
          </cell>
          <cell r="L562">
            <v>698290.304371309</v>
          </cell>
          <cell r="M562">
            <v>11936986.401004972</v>
          </cell>
        </row>
        <row r="563">
          <cell r="C563">
            <v>2591495.8856882807</v>
          </cell>
          <cell r="D563">
            <v>253988.93690432349</v>
          </cell>
          <cell r="E563">
            <v>1374976.1738348252</v>
          </cell>
          <cell r="F563">
            <v>792139.91241802578</v>
          </cell>
          <cell r="G563">
            <v>556123.17817020183</v>
          </cell>
          <cell r="H563">
            <v>1228576.778907612</v>
          </cell>
          <cell r="I563">
            <v>2377327.7288724137</v>
          </cell>
          <cell r="J563">
            <v>1272753.5545056316</v>
          </cell>
          <cell r="K563">
            <v>1053607.9136599472</v>
          </cell>
          <cell r="L563">
            <v>736902.37724227086</v>
          </cell>
          <cell r="M563">
            <v>12237892.440203531</v>
          </cell>
        </row>
        <row r="564">
          <cell r="C564">
            <v>1398192.7246949698</v>
          </cell>
          <cell r="D564">
            <v>382140.32690960297</v>
          </cell>
          <cell r="E564">
            <v>1348865.2368977445</v>
          </cell>
          <cell r="F564">
            <v>1161488.7166511572</v>
          </cell>
          <cell r="G564">
            <v>634329.32077170745</v>
          </cell>
          <cell r="H564">
            <v>1551657.5102175453</v>
          </cell>
          <cell r="I564">
            <v>4267876.8191212136</v>
          </cell>
          <cell r="J564">
            <v>1035078.0008456275</v>
          </cell>
          <cell r="K564">
            <v>749126.18482197204</v>
          </cell>
          <cell r="L564">
            <v>719770.24332232866</v>
          </cell>
          <cell r="M564">
            <v>13248525.08425387</v>
          </cell>
        </row>
        <row r="565">
          <cell r="C565">
            <v>1431890.9841802213</v>
          </cell>
          <cell r="D565">
            <v>497735.2910452807</v>
          </cell>
          <cell r="E565">
            <v>1568816.2237959292</v>
          </cell>
          <cell r="F565">
            <v>625742.05314336438</v>
          </cell>
          <cell r="G565">
            <v>648453.10923169518</v>
          </cell>
          <cell r="H565">
            <v>1248596.1890682105</v>
          </cell>
          <cell r="I565">
            <v>2366484.6948153973</v>
          </cell>
          <cell r="J565">
            <v>1434609.5290892315</v>
          </cell>
          <cell r="K565">
            <v>793042.84515255759</v>
          </cell>
          <cell r="L565">
            <v>706231.30881172209</v>
          </cell>
          <cell r="M565">
            <v>11321602.228333609</v>
          </cell>
        </row>
        <row r="566">
          <cell r="C566">
            <v>2583930.3141382332</v>
          </cell>
          <cell r="D566">
            <v>394672.3708467019</v>
          </cell>
          <cell r="E566">
            <v>1273086.4066150077</v>
          </cell>
          <cell r="F566">
            <v>781515.21707883326</v>
          </cell>
          <cell r="G566">
            <v>570070.85485381214</v>
          </cell>
          <cell r="H566">
            <v>1683531.1361515885</v>
          </cell>
          <cell r="I566">
            <v>3094288.0257840031</v>
          </cell>
          <cell r="J566">
            <v>1375936.0026260633</v>
          </cell>
          <cell r="K566">
            <v>1009884.3426658269</v>
          </cell>
          <cell r="L566">
            <v>625118.39356411388</v>
          </cell>
          <cell r="M566">
            <v>13392033.064324185</v>
          </cell>
        </row>
        <row r="567">
          <cell r="C567">
            <v>2492768.2688107113</v>
          </cell>
          <cell r="D567">
            <v>305901.10135536129</v>
          </cell>
          <cell r="E567">
            <v>874953.49457148823</v>
          </cell>
          <cell r="F567">
            <v>863923.38867425686</v>
          </cell>
          <cell r="G567">
            <v>602925.73676596116</v>
          </cell>
          <cell r="H567">
            <v>1199951.1463031629</v>
          </cell>
          <cell r="I567">
            <v>3865250.8297422705</v>
          </cell>
          <cell r="J567">
            <v>883688.51096854778</v>
          </cell>
          <cell r="K567">
            <v>877674.0135784396</v>
          </cell>
          <cell r="L567">
            <v>885970.96844191686</v>
          </cell>
          <cell r="M567">
            <v>12853007.459212117</v>
          </cell>
        </row>
        <row r="568">
          <cell r="C568">
            <v>2460840.6354428097</v>
          </cell>
          <cell r="D568">
            <v>492890.50206309732</v>
          </cell>
          <cell r="E568">
            <v>1314289.6487786386</v>
          </cell>
          <cell r="F568">
            <v>824222.35454771901</v>
          </cell>
          <cell r="G568">
            <v>635497.7200745208</v>
          </cell>
          <cell r="H568">
            <v>1304895.7474729444</v>
          </cell>
          <cell r="I568">
            <v>3700811.6746910503</v>
          </cell>
          <cell r="J568">
            <v>967508.67286887637</v>
          </cell>
          <cell r="K568">
            <v>1155771.5991263092</v>
          </cell>
          <cell r="L568">
            <v>801570.57373481093</v>
          </cell>
          <cell r="M568">
            <v>13658299.128800776</v>
          </cell>
        </row>
        <row r="569">
          <cell r="C569">
            <v>2413079.791918877</v>
          </cell>
          <cell r="D569">
            <v>411441.15305733855</v>
          </cell>
          <cell r="E569">
            <v>1302159.4475381896</v>
          </cell>
          <cell r="F569">
            <v>1054465.2413801141</v>
          </cell>
          <cell r="G569">
            <v>501868.70370047411</v>
          </cell>
          <cell r="H569">
            <v>1239947.072026456</v>
          </cell>
          <cell r="I569">
            <v>2760663.2894088901</v>
          </cell>
          <cell r="J569">
            <v>1005770.8075040973</v>
          </cell>
          <cell r="K569">
            <v>645843.03743740346</v>
          </cell>
          <cell r="L569">
            <v>756700.0820526001</v>
          </cell>
          <cell r="M569">
            <v>12091938.62602444</v>
          </cell>
        </row>
        <row r="570">
          <cell r="C570">
            <v>1825665.2437507135</v>
          </cell>
          <cell r="D570">
            <v>464964.3067078538</v>
          </cell>
          <cell r="E570">
            <v>1120986.3031650451</v>
          </cell>
          <cell r="F570">
            <v>1001907.2013111291</v>
          </cell>
          <cell r="G570">
            <v>722879.54337310232</v>
          </cell>
          <cell r="H570">
            <v>1520650.2443067748</v>
          </cell>
          <cell r="I570">
            <v>3599966.2796086906</v>
          </cell>
          <cell r="J570">
            <v>1542397.7907952794</v>
          </cell>
          <cell r="K570">
            <v>1010193.5357501018</v>
          </cell>
          <cell r="L570">
            <v>878678.90935449488</v>
          </cell>
          <cell r="M570">
            <v>13688289.358123187</v>
          </cell>
        </row>
        <row r="571">
          <cell r="C571">
            <v>2869158.8852275689</v>
          </cell>
          <cell r="D571">
            <v>547691.2604134127</v>
          </cell>
          <cell r="E571">
            <v>1193571.1403656856</v>
          </cell>
          <cell r="F571">
            <v>1063143.6644827907</v>
          </cell>
          <cell r="G571">
            <v>491867.84030122147</v>
          </cell>
          <cell r="H571">
            <v>1315089.2905594097</v>
          </cell>
          <cell r="I571">
            <v>4216309.4671250824</v>
          </cell>
          <cell r="J571">
            <v>635697.41378691071</v>
          </cell>
          <cell r="K571">
            <v>945965.65162273985</v>
          </cell>
          <cell r="L571">
            <v>700796.22984844306</v>
          </cell>
          <cell r="M571">
            <v>13979290.843733264</v>
          </cell>
        </row>
        <row r="572">
          <cell r="C572">
            <v>2770093.0460119694</v>
          </cell>
          <cell r="D572">
            <v>440819.66852842056</v>
          </cell>
          <cell r="E572">
            <v>1023481.1936435247</v>
          </cell>
          <cell r="F572">
            <v>1188380.7658038896</v>
          </cell>
          <cell r="G572">
            <v>451573.26938449219</v>
          </cell>
          <cell r="H572">
            <v>1249262.8730452075</v>
          </cell>
          <cell r="I572">
            <v>2406409.7364486391</v>
          </cell>
          <cell r="J572">
            <v>1210242.7253304948</v>
          </cell>
          <cell r="K572">
            <v>1191212.0824178355</v>
          </cell>
          <cell r="L572">
            <v>748917.80319512077</v>
          </cell>
          <cell r="M572">
            <v>12680393.163809592</v>
          </cell>
        </row>
        <row r="573">
          <cell r="C573">
            <v>2847091.6454333728</v>
          </cell>
          <cell r="D573">
            <v>390391.08496122475</v>
          </cell>
          <cell r="E573">
            <v>1341552.7871423592</v>
          </cell>
          <cell r="F573">
            <v>657578.4753021088</v>
          </cell>
          <cell r="G573">
            <v>665136.98539748322</v>
          </cell>
          <cell r="H573">
            <v>1366187.900411746</v>
          </cell>
          <cell r="I573">
            <v>2597822.081050077</v>
          </cell>
          <cell r="J573">
            <v>1149635.8613027437</v>
          </cell>
          <cell r="K573">
            <v>1279970.80281574</v>
          </cell>
          <cell r="L573">
            <v>754882.02935154398</v>
          </cell>
          <cell r="M573">
            <v>13050249.653168399</v>
          </cell>
        </row>
        <row r="574">
          <cell r="C574">
            <v>2385909.9644873096</v>
          </cell>
          <cell r="D574">
            <v>445301.921609301</v>
          </cell>
          <cell r="E574">
            <v>571260.18660821801</v>
          </cell>
          <cell r="F574">
            <v>1012981.375265492</v>
          </cell>
          <cell r="G574">
            <v>603076.89002112893</v>
          </cell>
          <cell r="H574">
            <v>1484549.3221736259</v>
          </cell>
          <cell r="I574">
            <v>3252565.4350397959</v>
          </cell>
          <cell r="J574">
            <v>1418711.8936043158</v>
          </cell>
          <cell r="K574">
            <v>963818.10184349481</v>
          </cell>
          <cell r="L574">
            <v>732950.58105933445</v>
          </cell>
          <cell r="M574">
            <v>12871125.671712017</v>
          </cell>
        </row>
        <row r="575">
          <cell r="C575">
            <v>2586939.8603699184</v>
          </cell>
          <cell r="D575">
            <v>452593.71848005353</v>
          </cell>
          <cell r="E575">
            <v>947709.31001589936</v>
          </cell>
          <cell r="F575">
            <v>1070564.0387776941</v>
          </cell>
          <cell r="G575">
            <v>470227.09162411548</v>
          </cell>
          <cell r="H575">
            <v>1689249.6684375934</v>
          </cell>
          <cell r="I575">
            <v>2694545.2846475607</v>
          </cell>
          <cell r="J575">
            <v>1228614.8878203707</v>
          </cell>
          <cell r="K575">
            <v>894358.21294987097</v>
          </cell>
          <cell r="L575">
            <v>710725.32022535452</v>
          </cell>
          <cell r="M575">
            <v>12745527.393348431</v>
          </cell>
        </row>
        <row r="576">
          <cell r="C576">
            <v>1571752.6621545083</v>
          </cell>
          <cell r="D576">
            <v>332564.39556152339</v>
          </cell>
          <cell r="E576">
            <v>1015094.1576775135</v>
          </cell>
          <cell r="F576">
            <v>1028571.2929576907</v>
          </cell>
          <cell r="G576">
            <v>412030.72774753079</v>
          </cell>
          <cell r="H576">
            <v>1875379.2068766223</v>
          </cell>
          <cell r="I576">
            <v>2681751.3362729293</v>
          </cell>
          <cell r="J576">
            <v>658308.98443097458</v>
          </cell>
          <cell r="K576">
            <v>767408.56658233923</v>
          </cell>
          <cell r="L576">
            <v>761919.32250780577</v>
          </cell>
          <cell r="M576">
            <v>11104780.652769437</v>
          </cell>
        </row>
        <row r="577">
          <cell r="C577">
            <v>2036530.9863148602</v>
          </cell>
          <cell r="D577">
            <v>372805.07730647112</v>
          </cell>
          <cell r="E577">
            <v>1248352.3619249698</v>
          </cell>
          <cell r="F577">
            <v>863758.3201734703</v>
          </cell>
          <cell r="G577">
            <v>708191.46769433538</v>
          </cell>
          <cell r="H577">
            <v>1088937.4289809777</v>
          </cell>
          <cell r="I577">
            <v>2403856.6664857054</v>
          </cell>
          <cell r="J577">
            <v>1287621.6827616347</v>
          </cell>
          <cell r="K577">
            <v>1195738.2032536389</v>
          </cell>
          <cell r="L577">
            <v>691846.9981913314</v>
          </cell>
          <cell r="M577">
            <v>11897639.193087395</v>
          </cell>
        </row>
        <row r="578">
          <cell r="C578">
            <v>2028736.1088411701</v>
          </cell>
          <cell r="D578">
            <v>500568.07792983751</v>
          </cell>
          <cell r="E578">
            <v>1395438.35035617</v>
          </cell>
          <cell r="F578">
            <v>712296.39406354656</v>
          </cell>
          <cell r="G578">
            <v>739886.18395188625</v>
          </cell>
          <cell r="H578">
            <v>1300364.2043579966</v>
          </cell>
          <cell r="I578">
            <v>2739644.7348395493</v>
          </cell>
          <cell r="J578">
            <v>1221102.6906951771</v>
          </cell>
          <cell r="K578">
            <v>1404106.0027424139</v>
          </cell>
          <cell r="L578">
            <v>583467.23391026212</v>
          </cell>
          <cell r="M578">
            <v>12625609.981688011</v>
          </cell>
        </row>
        <row r="579">
          <cell r="C579">
            <v>3276176.7622687686</v>
          </cell>
          <cell r="D579">
            <v>358934.03808671841</v>
          </cell>
          <cell r="E579">
            <v>1041282.5526463797</v>
          </cell>
          <cell r="F579">
            <v>626047.69230399351</v>
          </cell>
          <cell r="G579">
            <v>365571.95456591586</v>
          </cell>
          <cell r="H579">
            <v>1525410.8807076064</v>
          </cell>
          <cell r="I579">
            <v>2842592.6369691961</v>
          </cell>
          <cell r="J579">
            <v>1325279.5072920083</v>
          </cell>
          <cell r="K579">
            <v>922432.26110345637</v>
          </cell>
          <cell r="L579">
            <v>603648.22596793715</v>
          </cell>
          <cell r="M579">
            <v>12887376.511911981</v>
          </cell>
        </row>
        <row r="580">
          <cell r="C580">
            <v>2229515.5016493285</v>
          </cell>
          <cell r="D580">
            <v>252186.00279116785</v>
          </cell>
          <cell r="E580">
            <v>1583507.0226187236</v>
          </cell>
          <cell r="F580">
            <v>1187587.3546152783</v>
          </cell>
          <cell r="G580">
            <v>597149.47645289451</v>
          </cell>
          <cell r="H580">
            <v>1375823.4974624983</v>
          </cell>
          <cell r="I580">
            <v>3126397.9382673171</v>
          </cell>
          <cell r="J580">
            <v>1568372.2525767069</v>
          </cell>
          <cell r="K580">
            <v>746144.63007232558</v>
          </cell>
          <cell r="L580">
            <v>625244.43648086907</v>
          </cell>
          <cell r="M580">
            <v>13291928.112987109</v>
          </cell>
        </row>
        <row r="581">
          <cell r="C581">
            <v>2618731.9736248245</v>
          </cell>
          <cell r="D581">
            <v>331601.08875007863</v>
          </cell>
          <cell r="E581">
            <v>1516782.3827097365</v>
          </cell>
          <cell r="F581">
            <v>845845.20877122902</v>
          </cell>
          <cell r="G581">
            <v>520152.63649485307</v>
          </cell>
          <cell r="H581">
            <v>1279965.2521988293</v>
          </cell>
          <cell r="I581">
            <v>2002443.4844969409</v>
          </cell>
          <cell r="J581">
            <v>987985.30162003567</v>
          </cell>
          <cell r="K581">
            <v>958481.58520544705</v>
          </cell>
          <cell r="L581">
            <v>755220.21819340403</v>
          </cell>
          <cell r="M581">
            <v>11817209.13206538</v>
          </cell>
        </row>
        <row r="582">
          <cell r="C582">
            <v>2655337.4742937544</v>
          </cell>
          <cell r="D582">
            <v>550981.50557556539</v>
          </cell>
          <cell r="E582">
            <v>934547.0823064507</v>
          </cell>
          <cell r="F582">
            <v>1286134.7477584542</v>
          </cell>
          <cell r="G582">
            <v>382749.76972724142</v>
          </cell>
          <cell r="H582">
            <v>913578.6658696204</v>
          </cell>
          <cell r="I582">
            <v>2678598.4364765394</v>
          </cell>
          <cell r="J582">
            <v>1090584.3899228312</v>
          </cell>
          <cell r="K582">
            <v>903686.70930663135</v>
          </cell>
          <cell r="L582">
            <v>714970.14825171162</v>
          </cell>
          <cell r="M582">
            <v>12111168.9294888</v>
          </cell>
        </row>
        <row r="583">
          <cell r="C583">
            <v>3735203.124721895</v>
          </cell>
          <cell r="D583">
            <v>446288.69670269429</v>
          </cell>
          <cell r="E583">
            <v>1084498.1038140845</v>
          </cell>
          <cell r="F583">
            <v>1057964.297946363</v>
          </cell>
          <cell r="G583">
            <v>405188.39130742883</v>
          </cell>
          <cell r="H583">
            <v>1216867.5373419474</v>
          </cell>
          <cell r="I583">
            <v>3112782.8615998863</v>
          </cell>
          <cell r="J583">
            <v>1045145.5965692921</v>
          </cell>
          <cell r="K583">
            <v>621888.90883200662</v>
          </cell>
          <cell r="L583">
            <v>632375.32930727454</v>
          </cell>
          <cell r="M583">
            <v>13358202.848142873</v>
          </cell>
        </row>
        <row r="584">
          <cell r="C584">
            <v>3412070.6606750381</v>
          </cell>
          <cell r="D584">
            <v>329091.77592776704</v>
          </cell>
          <cell r="E584">
            <v>1405564.834247754</v>
          </cell>
          <cell r="F584">
            <v>1388146.4681307832</v>
          </cell>
          <cell r="G584">
            <v>352125.98461529694</v>
          </cell>
          <cell r="H584">
            <v>1188283.5651911863</v>
          </cell>
          <cell r="I584">
            <v>3682361.8287484068</v>
          </cell>
          <cell r="J584">
            <v>1171359.6973960856</v>
          </cell>
          <cell r="K584">
            <v>963771.117005729</v>
          </cell>
          <cell r="L584">
            <v>633793.21753581706</v>
          </cell>
          <cell r="M584">
            <v>14526569.149473861</v>
          </cell>
        </row>
        <row r="585">
          <cell r="C585">
            <v>2457322.8328072377</v>
          </cell>
          <cell r="D585">
            <v>501218.47664961038</v>
          </cell>
          <cell r="E585">
            <v>1204134.578007764</v>
          </cell>
          <cell r="F585">
            <v>1083261.9624042304</v>
          </cell>
          <cell r="G585">
            <v>384560.23971830786</v>
          </cell>
          <cell r="H585">
            <v>1257616.6797788446</v>
          </cell>
          <cell r="I585">
            <v>2136148.7065878017</v>
          </cell>
          <cell r="J585">
            <v>1346712.8224355422</v>
          </cell>
          <cell r="K585">
            <v>802413.21691866848</v>
          </cell>
          <cell r="L585">
            <v>646021.97714000323</v>
          </cell>
          <cell r="M585">
            <v>11819411.49244801</v>
          </cell>
        </row>
        <row r="586">
          <cell r="C586">
            <v>2990440.7185163642</v>
          </cell>
          <cell r="D586">
            <v>313522.1708256636</v>
          </cell>
          <cell r="E586">
            <v>1055475.3793620281</v>
          </cell>
          <cell r="F586">
            <v>939167.98301949631</v>
          </cell>
          <cell r="G586">
            <v>468428.23403833545</v>
          </cell>
          <cell r="H586">
            <v>762819.21574181027</v>
          </cell>
          <cell r="I586">
            <v>2937300.5352399084</v>
          </cell>
          <cell r="J586">
            <v>684103.20960313664</v>
          </cell>
          <cell r="K586">
            <v>905591.78929736488</v>
          </cell>
          <cell r="L586">
            <v>774036.464634859</v>
          </cell>
          <cell r="M586">
            <v>11830885.700278968</v>
          </cell>
        </row>
        <row r="587">
          <cell r="C587">
            <v>2335603.4156786357</v>
          </cell>
          <cell r="D587">
            <v>507826.51138528925</v>
          </cell>
          <cell r="E587">
            <v>1481794.8649970891</v>
          </cell>
          <cell r="F587">
            <v>706763.84154490894</v>
          </cell>
          <cell r="G587">
            <v>494386.82436988072</v>
          </cell>
          <cell r="H587">
            <v>1528862.6334573042</v>
          </cell>
          <cell r="I587">
            <v>2945979.3449362745</v>
          </cell>
          <cell r="J587">
            <v>936718.59061393444</v>
          </cell>
          <cell r="K587">
            <v>829121.498009442</v>
          </cell>
          <cell r="L587">
            <v>793981.02410738659</v>
          </cell>
          <cell r="M587">
            <v>12561038.549100146</v>
          </cell>
        </row>
        <row r="588">
          <cell r="C588">
            <v>2216201.8722050223</v>
          </cell>
          <cell r="D588">
            <v>375956.44708182174</v>
          </cell>
          <cell r="E588">
            <v>1499623.4750065897</v>
          </cell>
          <cell r="F588">
            <v>733104.5946577522</v>
          </cell>
          <cell r="G588">
            <v>629153.63771697076</v>
          </cell>
          <cell r="H588">
            <v>1636213.6027496455</v>
          </cell>
          <cell r="I588">
            <v>3098548.2834595484</v>
          </cell>
          <cell r="J588">
            <v>1333240.6943419061</v>
          </cell>
          <cell r="K588">
            <v>892660.74749839387</v>
          </cell>
          <cell r="L588">
            <v>715829.71062171902</v>
          </cell>
          <cell r="M588">
            <v>13130533.065339368</v>
          </cell>
        </row>
        <row r="589">
          <cell r="C589">
            <v>2814521.8824965535</v>
          </cell>
          <cell r="D589">
            <v>308753.07888023363</v>
          </cell>
          <cell r="E589">
            <v>1302184.8213677541</v>
          </cell>
          <cell r="F589">
            <v>1051433.692866991</v>
          </cell>
          <cell r="G589">
            <v>406520.17056663206</v>
          </cell>
          <cell r="H589">
            <v>1160863.9126674049</v>
          </cell>
          <cell r="I589">
            <v>3747533.710636728</v>
          </cell>
          <cell r="J589">
            <v>1497580.2136027419</v>
          </cell>
          <cell r="K589">
            <v>1087840.2613520678</v>
          </cell>
          <cell r="L589">
            <v>786048.21127815312</v>
          </cell>
          <cell r="M589">
            <v>14163279.955715261</v>
          </cell>
        </row>
        <row r="590">
          <cell r="C590">
            <v>2798622.7583648912</v>
          </cell>
          <cell r="D590">
            <v>347485.54282738763</v>
          </cell>
          <cell r="E590">
            <v>1456700.9266761034</v>
          </cell>
          <cell r="F590">
            <v>872943.92400305194</v>
          </cell>
          <cell r="G590">
            <v>549903.35046736989</v>
          </cell>
          <cell r="H590">
            <v>1182919.957833329</v>
          </cell>
          <cell r="I590">
            <v>2610413.7713518706</v>
          </cell>
          <cell r="J590">
            <v>806259.70367625239</v>
          </cell>
          <cell r="K590">
            <v>952400.98362017039</v>
          </cell>
          <cell r="L590">
            <v>759554.80425599217</v>
          </cell>
          <cell r="M590">
            <v>12337205.723076418</v>
          </cell>
        </row>
        <row r="591">
          <cell r="C591">
            <v>2715055.3510920717</v>
          </cell>
          <cell r="D591">
            <v>340883.63488189981</v>
          </cell>
          <cell r="E591">
            <v>1512974.1953732627</v>
          </cell>
          <cell r="F591">
            <v>889219.92110930756</v>
          </cell>
          <cell r="G591">
            <v>475261.27185322973</v>
          </cell>
          <cell r="H591">
            <v>1450319.3654115698</v>
          </cell>
          <cell r="I591">
            <v>3143767.8085796717</v>
          </cell>
          <cell r="J591">
            <v>933774.40134492237</v>
          </cell>
          <cell r="K591">
            <v>616904.70655511494</v>
          </cell>
          <cell r="L591">
            <v>663747.10948008823</v>
          </cell>
          <cell r="M591">
            <v>12741907.76568114</v>
          </cell>
        </row>
        <row r="592">
          <cell r="C592">
            <v>2355705.429134063</v>
          </cell>
          <cell r="D592">
            <v>419580.47335733601</v>
          </cell>
          <cell r="E592">
            <v>1135178.0868104682</v>
          </cell>
          <cell r="F592">
            <v>975843.22239510284</v>
          </cell>
          <cell r="G592">
            <v>611882.34141667956</v>
          </cell>
          <cell r="H592">
            <v>1037002.1684289516</v>
          </cell>
          <cell r="I592">
            <v>1661909.1512182292</v>
          </cell>
          <cell r="J592">
            <v>1075416.5805072989</v>
          </cell>
          <cell r="K592">
            <v>952445.06794342631</v>
          </cell>
          <cell r="L592">
            <v>694874.75849249051</v>
          </cell>
          <cell r="M592">
            <v>10919837.279704046</v>
          </cell>
        </row>
        <row r="593">
          <cell r="C593">
            <v>2429380.6277559577</v>
          </cell>
          <cell r="D593">
            <v>395218.60512485704</v>
          </cell>
          <cell r="E593">
            <v>1096505.4813462701</v>
          </cell>
          <cell r="F593">
            <v>868400.03839108301</v>
          </cell>
          <cell r="G593">
            <v>574668.46462611179</v>
          </cell>
          <cell r="H593">
            <v>1546417.7618933364</v>
          </cell>
          <cell r="I593">
            <v>3033276.6511547863</v>
          </cell>
          <cell r="J593">
            <v>927916.78277176782</v>
          </cell>
          <cell r="K593">
            <v>866143.30985255633</v>
          </cell>
          <cell r="L593">
            <v>716439.98460456543</v>
          </cell>
          <cell r="M593">
            <v>12454367.707521291</v>
          </cell>
        </row>
        <row r="594">
          <cell r="C594">
            <v>2717838.6332805874</v>
          </cell>
          <cell r="D594">
            <v>377940.10174414987</v>
          </cell>
          <cell r="E594">
            <v>1137741.0762653868</v>
          </cell>
          <cell r="F594">
            <v>768273.51802348951</v>
          </cell>
          <cell r="G594">
            <v>593546.73263835942</v>
          </cell>
          <cell r="H594">
            <v>744881.52444517391</v>
          </cell>
          <cell r="I594">
            <v>3572911.0972350664</v>
          </cell>
          <cell r="J594">
            <v>1289981.3026197904</v>
          </cell>
          <cell r="K594">
            <v>1056092.2595048468</v>
          </cell>
          <cell r="L594">
            <v>709615.56880460342</v>
          </cell>
          <cell r="M594">
            <v>12968821.814561455</v>
          </cell>
        </row>
        <row r="595">
          <cell r="C595">
            <v>1960001.648793627</v>
          </cell>
          <cell r="D595">
            <v>521931.40671056369</v>
          </cell>
          <cell r="E595">
            <v>1255352.4135712294</v>
          </cell>
          <cell r="F595">
            <v>822359.24967983109</v>
          </cell>
          <cell r="G595">
            <v>666747.15982250345</v>
          </cell>
          <cell r="H595">
            <v>1379591.6101235419</v>
          </cell>
          <cell r="I595">
            <v>2723528.9260969404</v>
          </cell>
          <cell r="J595">
            <v>595459.00567227125</v>
          </cell>
          <cell r="K595">
            <v>654394.71533477644</v>
          </cell>
          <cell r="L595">
            <v>712177.43412110989</v>
          </cell>
          <cell r="M595">
            <v>11291543.569926394</v>
          </cell>
        </row>
        <row r="596">
          <cell r="C596">
            <v>2718254.8644337892</v>
          </cell>
          <cell r="D596">
            <v>347494.035322204</v>
          </cell>
          <cell r="E596">
            <v>1500583.955188565</v>
          </cell>
          <cell r="F596">
            <v>1123070.5661177184</v>
          </cell>
          <cell r="G596">
            <v>898572.05749805621</v>
          </cell>
          <cell r="H596">
            <v>1735128.0272876921</v>
          </cell>
          <cell r="I596">
            <v>2494336.2671106989</v>
          </cell>
          <cell r="J596">
            <v>1045335.1201893272</v>
          </cell>
          <cell r="K596">
            <v>776409.16602022038</v>
          </cell>
          <cell r="L596">
            <v>706360.37680423772</v>
          </cell>
          <cell r="M596">
            <v>13345544.435972508</v>
          </cell>
        </row>
        <row r="597">
          <cell r="C597">
            <v>2849975.9427665779</v>
          </cell>
          <cell r="D597">
            <v>449525.42188188317</v>
          </cell>
          <cell r="E597">
            <v>1027827.4074783768</v>
          </cell>
          <cell r="F597">
            <v>1256939.7313404463</v>
          </cell>
          <cell r="G597">
            <v>708951.34927629866</v>
          </cell>
          <cell r="H597">
            <v>1290879.1861854538</v>
          </cell>
          <cell r="I597">
            <v>3158647.7511373488</v>
          </cell>
          <cell r="J597">
            <v>1121112.7921710189</v>
          </cell>
          <cell r="K597">
            <v>559110.75499681046</v>
          </cell>
          <cell r="L597">
            <v>538209.52856383659</v>
          </cell>
          <cell r="M597">
            <v>12961179.865798052</v>
          </cell>
        </row>
        <row r="598">
          <cell r="C598">
            <v>2021424.8659467818</v>
          </cell>
          <cell r="D598">
            <v>459510.36134194571</v>
          </cell>
          <cell r="E598">
            <v>1696545.0327243779</v>
          </cell>
          <cell r="F598">
            <v>966582.26054411684</v>
          </cell>
          <cell r="G598">
            <v>503542.06430381176</v>
          </cell>
          <cell r="H598">
            <v>1550049.2820423127</v>
          </cell>
          <cell r="I598">
            <v>3012136.2332306192</v>
          </cell>
          <cell r="J598">
            <v>770725.14433595678</v>
          </cell>
          <cell r="K598">
            <v>994533.81414172915</v>
          </cell>
          <cell r="L598">
            <v>596770.69193569059</v>
          </cell>
          <cell r="M598">
            <v>12571819.750547342</v>
          </cell>
        </row>
        <row r="599">
          <cell r="C599">
            <v>2434545.9074620418</v>
          </cell>
          <cell r="D599">
            <v>399765.40247302287</v>
          </cell>
          <cell r="E599">
            <v>1044639.9942916193</v>
          </cell>
          <cell r="F599">
            <v>1258847.2837973046</v>
          </cell>
          <cell r="G599">
            <v>570761.50824158092</v>
          </cell>
          <cell r="H599">
            <v>1412685.7343195365</v>
          </cell>
          <cell r="I599">
            <v>2767936.3271563519</v>
          </cell>
          <cell r="J599">
            <v>1306528.4998277463</v>
          </cell>
          <cell r="K599">
            <v>803612.91777956299</v>
          </cell>
          <cell r="L599">
            <v>751815.27131023887</v>
          </cell>
          <cell r="M599">
            <v>12751138.846659005</v>
          </cell>
        </row>
        <row r="600">
          <cell r="C600">
            <v>3058126.7346290238</v>
          </cell>
          <cell r="D600">
            <v>278870.91471639188</v>
          </cell>
          <cell r="E600">
            <v>1457542.9862797433</v>
          </cell>
          <cell r="F600">
            <v>935959.09255301382</v>
          </cell>
          <cell r="G600">
            <v>812301.14650564478</v>
          </cell>
          <cell r="H600">
            <v>1481152.5340423621</v>
          </cell>
          <cell r="I600">
            <v>2130529.5571266552</v>
          </cell>
          <cell r="J600">
            <v>1271682.8893374098</v>
          </cell>
          <cell r="K600">
            <v>1136847.0779216303</v>
          </cell>
          <cell r="L600">
            <v>748977.22486512701</v>
          </cell>
          <cell r="M600">
            <v>13311990.157977002</v>
          </cell>
        </row>
        <row r="601">
          <cell r="C601">
            <v>2476959.3386953603</v>
          </cell>
          <cell r="D601">
            <v>383874.80309406656</v>
          </cell>
          <cell r="E601">
            <v>1551289.698153117</v>
          </cell>
          <cell r="F601">
            <v>857184.04075576947</v>
          </cell>
          <cell r="G601">
            <v>559561.64066041028</v>
          </cell>
          <cell r="H601">
            <v>1780252.5841791939</v>
          </cell>
          <cell r="I601">
            <v>3266253.560531273</v>
          </cell>
          <cell r="J601">
            <v>974909.93615578359</v>
          </cell>
          <cell r="K601">
            <v>980027.03585133259</v>
          </cell>
          <cell r="L601">
            <v>703720.06734952831</v>
          </cell>
          <cell r="M601">
            <v>13534032.705425834</v>
          </cell>
        </row>
        <row r="602">
          <cell r="C602">
            <v>2244611.7901005652</v>
          </cell>
          <cell r="D602">
            <v>383058.29283634986</v>
          </cell>
          <cell r="E602">
            <v>1787513.7561766461</v>
          </cell>
          <cell r="F602">
            <v>794460.07614734955</v>
          </cell>
          <cell r="G602">
            <v>769725.96001119609</v>
          </cell>
          <cell r="H602">
            <v>1220414.8836957654</v>
          </cell>
          <cell r="I602">
            <v>3110912.2019681078</v>
          </cell>
          <cell r="J602">
            <v>986987.45719984861</v>
          </cell>
          <cell r="K602">
            <v>791884.08126347046</v>
          </cell>
          <cell r="L602">
            <v>864674.11546336615</v>
          </cell>
          <cell r="M602">
            <v>12954242.614862667</v>
          </cell>
        </row>
        <row r="603">
          <cell r="C603">
            <v>1548380.0991075798</v>
          </cell>
          <cell r="D603">
            <v>430522.86704404192</v>
          </cell>
          <cell r="E603">
            <v>1305584.4037725625</v>
          </cell>
          <cell r="F603">
            <v>1032153.6162112656</v>
          </cell>
          <cell r="G603">
            <v>750932.70836552349</v>
          </cell>
          <cell r="H603">
            <v>1539647.4027053374</v>
          </cell>
          <cell r="I603">
            <v>3222050.6490829051</v>
          </cell>
          <cell r="J603">
            <v>749900.98115580948</v>
          </cell>
          <cell r="K603">
            <v>1022011.0871943199</v>
          </cell>
          <cell r="L603">
            <v>681211.53472038172</v>
          </cell>
          <cell r="M603">
            <v>12282395.349359725</v>
          </cell>
        </row>
        <row r="604">
          <cell r="C604">
            <v>2193006.9060658021</v>
          </cell>
          <cell r="D604">
            <v>598388.65054808743</v>
          </cell>
          <cell r="E604">
            <v>1272700.7393794048</v>
          </cell>
          <cell r="F604">
            <v>993232.12294936471</v>
          </cell>
          <cell r="G604">
            <v>452266.67492215935</v>
          </cell>
          <cell r="H604">
            <v>1026987.2904699846</v>
          </cell>
          <cell r="I604">
            <v>3286754.0620690272</v>
          </cell>
          <cell r="J604">
            <v>1162917.2683958916</v>
          </cell>
          <cell r="K604">
            <v>1149590.4555221568</v>
          </cell>
          <cell r="L604">
            <v>770458.29725005245</v>
          </cell>
          <cell r="M604">
            <v>12906302.467571931</v>
          </cell>
        </row>
        <row r="605">
          <cell r="C605">
            <v>3297999.1391137317</v>
          </cell>
          <cell r="D605">
            <v>641197.86321395659</v>
          </cell>
          <cell r="E605">
            <v>1037885.7520916705</v>
          </cell>
          <cell r="F605">
            <v>991136.42389854218</v>
          </cell>
          <cell r="G605">
            <v>584194.60950140306</v>
          </cell>
          <cell r="H605">
            <v>1711103.219973302</v>
          </cell>
          <cell r="I605">
            <v>2653088.831856729</v>
          </cell>
          <cell r="J605">
            <v>1060019.8405559293</v>
          </cell>
          <cell r="K605">
            <v>838899.49568346096</v>
          </cell>
          <cell r="L605">
            <v>710046.25348734809</v>
          </cell>
          <cell r="M605">
            <v>13525571.429376073</v>
          </cell>
        </row>
        <row r="606">
          <cell r="C606">
            <v>3311498.6355045014</v>
          </cell>
          <cell r="D606">
            <v>572806.00811516994</v>
          </cell>
          <cell r="E606">
            <v>1748412.269558399</v>
          </cell>
          <cell r="F606">
            <v>1053491.2529556123</v>
          </cell>
          <cell r="G606">
            <v>702039.31166927342</v>
          </cell>
          <cell r="H606">
            <v>991493.96668079041</v>
          </cell>
          <cell r="I606">
            <v>1716473.4278613005</v>
          </cell>
          <cell r="J606">
            <v>1183632.4548832406</v>
          </cell>
          <cell r="K606">
            <v>1012212.5624495846</v>
          </cell>
          <cell r="L606">
            <v>820784.84801105398</v>
          </cell>
          <cell r="M606">
            <v>13112844.737688925</v>
          </cell>
        </row>
        <row r="607">
          <cell r="C607">
            <v>2899131.7379149864</v>
          </cell>
          <cell r="D607">
            <v>308992.44110253168</v>
          </cell>
          <cell r="E607">
            <v>1219077.3418903952</v>
          </cell>
          <cell r="F607">
            <v>1373054.9730697169</v>
          </cell>
          <cell r="G607">
            <v>568506.17740577273</v>
          </cell>
          <cell r="H607">
            <v>1177848.1372358163</v>
          </cell>
          <cell r="I607">
            <v>3152788.1206636638</v>
          </cell>
          <cell r="J607">
            <v>1088774.6148602979</v>
          </cell>
          <cell r="K607">
            <v>981177.72512945009</v>
          </cell>
          <cell r="L607">
            <v>675518.27828779246</v>
          </cell>
          <cell r="M607">
            <v>13444869.547560424</v>
          </cell>
        </row>
        <row r="608">
          <cell r="C608">
            <v>2262774.8983112946</v>
          </cell>
          <cell r="D608">
            <v>425174.67019687482</v>
          </cell>
          <cell r="E608">
            <v>1684513.0843759205</v>
          </cell>
          <cell r="F608">
            <v>808400.99430033297</v>
          </cell>
          <cell r="G608">
            <v>508598.7915730573</v>
          </cell>
          <cell r="H608">
            <v>1241187.4032889409</v>
          </cell>
          <cell r="I608">
            <v>2769187.4564614091</v>
          </cell>
          <cell r="J608">
            <v>923055.25578481657</v>
          </cell>
          <cell r="K608">
            <v>843237.07866223098</v>
          </cell>
          <cell r="L608">
            <v>663204.72575416812</v>
          </cell>
          <cell r="M608">
            <v>12129334.358709047</v>
          </cell>
        </row>
        <row r="609">
          <cell r="C609">
            <v>2454752.9538325761</v>
          </cell>
          <cell r="D609">
            <v>416386.38820838707</v>
          </cell>
          <cell r="E609">
            <v>1328750.7463747947</v>
          </cell>
          <cell r="F609">
            <v>870160.91443251248</v>
          </cell>
          <cell r="G609">
            <v>596726.91311091464</v>
          </cell>
          <cell r="H609">
            <v>1473484.4103447231</v>
          </cell>
          <cell r="I609">
            <v>2192515.4139327458</v>
          </cell>
          <cell r="J609">
            <v>1248507.3042315729</v>
          </cell>
          <cell r="K609">
            <v>780682.40698600595</v>
          </cell>
          <cell r="L609">
            <v>635303.54872788035</v>
          </cell>
          <cell r="M609">
            <v>11997271.000182115</v>
          </cell>
        </row>
        <row r="610">
          <cell r="C610">
            <v>2865658.9873694628</v>
          </cell>
          <cell r="D610">
            <v>439307.70248816913</v>
          </cell>
          <cell r="E610">
            <v>1423861.1338343725</v>
          </cell>
          <cell r="F610">
            <v>1011011.1780711167</v>
          </cell>
          <cell r="G610">
            <v>541186.87052637711</v>
          </cell>
          <cell r="H610">
            <v>1141734.5848979894</v>
          </cell>
          <cell r="I610">
            <v>2793169.5320198969</v>
          </cell>
          <cell r="J610">
            <v>1154215.9776533244</v>
          </cell>
          <cell r="K610">
            <v>639165.83162780316</v>
          </cell>
          <cell r="L610">
            <v>764616.7528868739</v>
          </cell>
          <cell r="M610">
            <v>12773928.551375387</v>
          </cell>
        </row>
        <row r="611">
          <cell r="C611">
            <v>2685450.454966418</v>
          </cell>
          <cell r="D611">
            <v>371350.45809722453</v>
          </cell>
          <cell r="E611">
            <v>1369151.0798648898</v>
          </cell>
          <cell r="F611">
            <v>975774.77922022273</v>
          </cell>
          <cell r="G611">
            <v>515471.19071374129</v>
          </cell>
          <cell r="H611">
            <v>1067437.4139294559</v>
          </cell>
          <cell r="I611">
            <v>2947912.4514134605</v>
          </cell>
          <cell r="J611">
            <v>1308158.9846637528</v>
          </cell>
          <cell r="K611">
            <v>1049024.4418718233</v>
          </cell>
          <cell r="L611">
            <v>653524.19327200914</v>
          </cell>
          <cell r="M611">
            <v>12943255.448012998</v>
          </cell>
        </row>
        <row r="612">
          <cell r="C612">
            <v>2143757.6711012037</v>
          </cell>
          <cell r="D612">
            <v>400884.66060822114</v>
          </cell>
          <cell r="E612">
            <v>961965.59082504502</v>
          </cell>
          <cell r="F612">
            <v>714533.63776338124</v>
          </cell>
          <cell r="G612">
            <v>638301.07320460852</v>
          </cell>
          <cell r="H612">
            <v>1359689.2908635822</v>
          </cell>
          <cell r="I612">
            <v>2331577.416140371</v>
          </cell>
          <cell r="J612">
            <v>1471868.3321701274</v>
          </cell>
          <cell r="K612">
            <v>685095.14861055999</v>
          </cell>
          <cell r="L612">
            <v>642201.92125227139</v>
          </cell>
          <cell r="M612">
            <v>11349874.74253937</v>
          </cell>
        </row>
        <row r="613">
          <cell r="C613">
            <v>3214141.7143405033</v>
          </cell>
          <cell r="D613">
            <v>274676.92589049879</v>
          </cell>
          <cell r="E613">
            <v>664495.16597264784</v>
          </cell>
          <cell r="F613">
            <v>892798.5573464433</v>
          </cell>
          <cell r="G613">
            <v>645011.86019677075</v>
          </cell>
          <cell r="H613">
            <v>1652959.6722416214</v>
          </cell>
          <cell r="I613">
            <v>3356098.6980228736</v>
          </cell>
          <cell r="J613">
            <v>1331733.7272488188</v>
          </cell>
          <cell r="K613">
            <v>1056795.049856985</v>
          </cell>
          <cell r="L613">
            <v>700754.03073253925</v>
          </cell>
          <cell r="M613">
            <v>13789465.401849702</v>
          </cell>
        </row>
        <row r="614">
          <cell r="C614">
            <v>2072872.4057159207</v>
          </cell>
          <cell r="D614">
            <v>318107.60558202013</v>
          </cell>
          <cell r="E614">
            <v>1113411.3222464633</v>
          </cell>
          <cell r="F614">
            <v>1069287.4427050385</v>
          </cell>
          <cell r="G614">
            <v>547575.51815078873</v>
          </cell>
          <cell r="H614">
            <v>1541648.8848935673</v>
          </cell>
          <cell r="I614">
            <v>1873382.8885167104</v>
          </cell>
          <cell r="J614">
            <v>1091479.2889334883</v>
          </cell>
          <cell r="K614">
            <v>1025787.8098201802</v>
          </cell>
          <cell r="L614">
            <v>667754.47887470492</v>
          </cell>
          <cell r="M614">
            <v>11321307.645438883</v>
          </cell>
        </row>
        <row r="615">
          <cell r="C615">
            <v>1735691.7010060137</v>
          </cell>
          <cell r="D615">
            <v>397536.96718562365</v>
          </cell>
          <cell r="E615">
            <v>1497661.4478081542</v>
          </cell>
          <cell r="F615">
            <v>960241.52766618144</v>
          </cell>
          <cell r="G615">
            <v>626207.27940399502</v>
          </cell>
          <cell r="H615">
            <v>1053126.7925449938</v>
          </cell>
          <cell r="I615">
            <v>1930720.5572512529</v>
          </cell>
          <cell r="J615">
            <v>1381281.4511201365</v>
          </cell>
          <cell r="K615">
            <v>880408.47993530263</v>
          </cell>
          <cell r="L615">
            <v>809076.04935470957</v>
          </cell>
          <cell r="M615">
            <v>11271952.253276365</v>
          </cell>
        </row>
        <row r="616">
          <cell r="C616">
            <v>2271510.5040247533</v>
          </cell>
          <cell r="D616">
            <v>512389.12140351627</v>
          </cell>
          <cell r="E616">
            <v>1153134.949772004</v>
          </cell>
          <cell r="F616">
            <v>1009687.7851905301</v>
          </cell>
          <cell r="G616">
            <v>549831.56031662994</v>
          </cell>
          <cell r="H616">
            <v>1445624.062998493</v>
          </cell>
          <cell r="I616">
            <v>2668021.3370501902</v>
          </cell>
          <cell r="J616">
            <v>1225463.7871559563</v>
          </cell>
          <cell r="K616">
            <v>802994.78058072948</v>
          </cell>
          <cell r="L616">
            <v>644962.39556482318</v>
          </cell>
          <cell r="M616">
            <v>12283620.284057625</v>
          </cell>
        </row>
        <row r="617">
          <cell r="C617">
            <v>2117959.97640312</v>
          </cell>
          <cell r="D617">
            <v>412390.08423943305</v>
          </cell>
          <cell r="E617">
            <v>1346159.6910616504</v>
          </cell>
          <cell r="F617">
            <v>1182600.5826517718</v>
          </cell>
          <cell r="G617">
            <v>624207.48888114386</v>
          </cell>
          <cell r="H617">
            <v>823837.87315650983</v>
          </cell>
          <cell r="I617">
            <v>3412983.4353719256</v>
          </cell>
          <cell r="J617">
            <v>1013871.3678926033</v>
          </cell>
          <cell r="K617">
            <v>974889.12011370179</v>
          </cell>
          <cell r="L617">
            <v>694485.08327649499</v>
          </cell>
          <cell r="M617">
            <v>12603384.703048356</v>
          </cell>
        </row>
        <row r="618">
          <cell r="C618">
            <v>2664140.4927710309</v>
          </cell>
          <cell r="D618">
            <v>412014.29861953831</v>
          </cell>
          <cell r="E618">
            <v>1744829.8477519755</v>
          </cell>
          <cell r="F618">
            <v>887545.05289719091</v>
          </cell>
          <cell r="G618">
            <v>714293.36878744164</v>
          </cell>
          <cell r="H618">
            <v>1617901.8692890352</v>
          </cell>
          <cell r="I618">
            <v>3864765.0007072147</v>
          </cell>
          <cell r="J618">
            <v>1470765.1722160233</v>
          </cell>
          <cell r="K618">
            <v>984409.75802704808</v>
          </cell>
          <cell r="L618">
            <v>736233.605981339</v>
          </cell>
          <cell r="M618">
            <v>15096898.467047838</v>
          </cell>
        </row>
        <row r="619">
          <cell r="C619">
            <v>1810479.3715337594</v>
          </cell>
          <cell r="D619">
            <v>320821.71483454178</v>
          </cell>
          <cell r="E619">
            <v>866607.43120332714</v>
          </cell>
          <cell r="F619">
            <v>1060212.0827931066</v>
          </cell>
          <cell r="G619">
            <v>441280.64320524549</v>
          </cell>
          <cell r="H619">
            <v>1075821.0939530735</v>
          </cell>
          <cell r="I619">
            <v>3491842.6190266842</v>
          </cell>
          <cell r="J619">
            <v>1152762.9481859859</v>
          </cell>
          <cell r="K619">
            <v>980869.82804330648</v>
          </cell>
          <cell r="L619">
            <v>709955.33659956942</v>
          </cell>
          <cell r="M619">
            <v>11910653.0693786</v>
          </cell>
        </row>
        <row r="620">
          <cell r="C620">
            <v>3222715.2455599788</v>
          </cell>
          <cell r="D620">
            <v>446180.27051841473</v>
          </cell>
          <cell r="E620">
            <v>1144119.3986348575</v>
          </cell>
          <cell r="F620">
            <v>972412.59400136163</v>
          </cell>
          <cell r="G620">
            <v>661543.25864444906</v>
          </cell>
          <cell r="H620">
            <v>1344232.6829823735</v>
          </cell>
          <cell r="I620">
            <v>3114924.2831955599</v>
          </cell>
          <cell r="J620">
            <v>719505.68579867599</v>
          </cell>
          <cell r="K620">
            <v>1085670.7873299555</v>
          </cell>
          <cell r="L620">
            <v>875112.56859833025</v>
          </cell>
          <cell r="M620">
            <v>13586416.775263958</v>
          </cell>
        </row>
        <row r="621">
          <cell r="C621">
            <v>2488905.0910326247</v>
          </cell>
          <cell r="D621">
            <v>456121.08020710142</v>
          </cell>
          <cell r="E621">
            <v>959550.229695471</v>
          </cell>
          <cell r="F621">
            <v>819977.05858712108</v>
          </cell>
          <cell r="G621">
            <v>508504.96445405361</v>
          </cell>
          <cell r="H621">
            <v>1810361.9299688949</v>
          </cell>
          <cell r="I621">
            <v>2215878.0554426364</v>
          </cell>
          <cell r="J621">
            <v>858481.24835704186</v>
          </cell>
          <cell r="K621">
            <v>934241.15497771162</v>
          </cell>
          <cell r="L621">
            <v>755095.5419509128</v>
          </cell>
          <cell r="M621">
            <v>11807116.35467357</v>
          </cell>
        </row>
        <row r="622">
          <cell r="C622">
            <v>2543563.6831320631</v>
          </cell>
          <cell r="D622">
            <v>419860.76531949121</v>
          </cell>
          <cell r="E622">
            <v>1710481.0761523496</v>
          </cell>
          <cell r="F622">
            <v>1212883.5857996014</v>
          </cell>
          <cell r="G622">
            <v>780282.95856505923</v>
          </cell>
          <cell r="H622">
            <v>1430096.5692996697</v>
          </cell>
          <cell r="I622">
            <v>2262387.8234616318</v>
          </cell>
          <cell r="J622">
            <v>1055149.1627505706</v>
          </cell>
          <cell r="K622">
            <v>630157.52479780465</v>
          </cell>
          <cell r="L622">
            <v>626278.29120390769</v>
          </cell>
          <cell r="M622">
            <v>12671141.440482151</v>
          </cell>
        </row>
        <row r="623">
          <cell r="C623">
            <v>2583893.7840419649</v>
          </cell>
          <cell r="D623">
            <v>539460.97158898669</v>
          </cell>
          <cell r="E623">
            <v>942149.41969842836</v>
          </cell>
          <cell r="F623">
            <v>804017.4022488402</v>
          </cell>
          <cell r="G623">
            <v>746572.81185217761</v>
          </cell>
          <cell r="H623">
            <v>1251297.2995278144</v>
          </cell>
          <cell r="I623">
            <v>2534624.3133036545</v>
          </cell>
          <cell r="J623">
            <v>1083889.2418702925</v>
          </cell>
          <cell r="K623">
            <v>1079404.804848982</v>
          </cell>
          <cell r="L623">
            <v>838563.0544391626</v>
          </cell>
          <cell r="M623">
            <v>12403873.103420302</v>
          </cell>
        </row>
        <row r="624">
          <cell r="C624">
            <v>2974110.0484828502</v>
          </cell>
          <cell r="D624">
            <v>360098.84600894904</v>
          </cell>
          <cell r="E624">
            <v>1420516.4932169344</v>
          </cell>
          <cell r="F624">
            <v>1225244.7550184811</v>
          </cell>
          <cell r="G624">
            <v>560990.44230422203</v>
          </cell>
          <cell r="H624">
            <v>1075245.722248652</v>
          </cell>
          <cell r="I624">
            <v>3759702.1571913967</v>
          </cell>
          <cell r="J624">
            <v>1378824.8929859628</v>
          </cell>
          <cell r="K624">
            <v>846428.741581426</v>
          </cell>
          <cell r="L624">
            <v>678043.10574480193</v>
          </cell>
          <cell r="M624">
            <v>14279205.204783674</v>
          </cell>
        </row>
        <row r="625">
          <cell r="C625">
            <v>3245783.0184866004</v>
          </cell>
          <cell r="D625">
            <v>270972.88417934463</v>
          </cell>
          <cell r="E625">
            <v>1199801.3532927893</v>
          </cell>
          <cell r="F625">
            <v>745179.56973271759</v>
          </cell>
          <cell r="G625">
            <v>751939.51496322942</v>
          </cell>
          <cell r="H625">
            <v>1234972.6165760199</v>
          </cell>
          <cell r="I625">
            <v>3686278.5787756816</v>
          </cell>
          <cell r="J625">
            <v>1014745.4480630251</v>
          </cell>
          <cell r="K625">
            <v>1012605.2150371469</v>
          </cell>
          <cell r="L625">
            <v>666928.30530990439</v>
          </cell>
          <cell r="M625">
            <v>13829206.504416458</v>
          </cell>
        </row>
        <row r="626">
          <cell r="C626">
            <v>3040315.4651943934</v>
          </cell>
          <cell r="D626">
            <v>256955.08869392608</v>
          </cell>
          <cell r="E626">
            <v>903563.74597720848</v>
          </cell>
          <cell r="F626">
            <v>906620.02575747622</v>
          </cell>
          <cell r="G626">
            <v>484133.5325207329</v>
          </cell>
          <cell r="H626">
            <v>1274698.4059605144</v>
          </cell>
          <cell r="I626">
            <v>3046463.3361870716</v>
          </cell>
          <cell r="J626">
            <v>1024449.2304234841</v>
          </cell>
          <cell r="K626">
            <v>1266404.7316434723</v>
          </cell>
          <cell r="L626">
            <v>647074.24612552568</v>
          </cell>
          <cell r="M626">
            <v>12850677.808483804</v>
          </cell>
        </row>
        <row r="627">
          <cell r="C627">
            <v>2456275.2243310036</v>
          </cell>
          <cell r="D627">
            <v>363721.71926396503</v>
          </cell>
          <cell r="E627">
            <v>1262101.9235999857</v>
          </cell>
          <cell r="F627">
            <v>1386294.8448685678</v>
          </cell>
          <cell r="G627">
            <v>594618.31026131334</v>
          </cell>
          <cell r="H627">
            <v>1238164.5658249767</v>
          </cell>
          <cell r="I627">
            <v>3985273.1274411003</v>
          </cell>
          <cell r="J627">
            <v>920635.34111851128</v>
          </cell>
          <cell r="K627">
            <v>909445.55314724299</v>
          </cell>
          <cell r="L627">
            <v>736688.48317720485</v>
          </cell>
          <cell r="M627">
            <v>13853219.093033873</v>
          </cell>
        </row>
        <row r="628">
          <cell r="C628">
            <v>2276283.7316249683</v>
          </cell>
          <cell r="D628">
            <v>347161.8861824309</v>
          </cell>
          <cell r="E628">
            <v>1178726.9443095261</v>
          </cell>
          <cell r="F628">
            <v>1011036.3295975857</v>
          </cell>
          <cell r="G628">
            <v>476547.56373236526</v>
          </cell>
          <cell r="H628">
            <v>1188472.1165583979</v>
          </cell>
          <cell r="I628">
            <v>3189519.457929275</v>
          </cell>
          <cell r="J628">
            <v>1121672.7659602806</v>
          </cell>
          <cell r="K628">
            <v>1093500.8022575029</v>
          </cell>
          <cell r="L628">
            <v>701266.37956175359</v>
          </cell>
          <cell r="M628">
            <v>12584187.977714086</v>
          </cell>
        </row>
        <row r="629">
          <cell r="C629">
            <v>2729617.4516232209</v>
          </cell>
          <cell r="D629">
            <v>568352.05894094007</v>
          </cell>
          <cell r="E629">
            <v>874230.02711146791</v>
          </cell>
          <cell r="F629">
            <v>1016450.3363297199</v>
          </cell>
          <cell r="G629">
            <v>520402.4531438041</v>
          </cell>
          <cell r="H629">
            <v>1470512.0307084501</v>
          </cell>
          <cell r="I629">
            <v>2794084.7466985835</v>
          </cell>
          <cell r="J629">
            <v>906173.98387293261</v>
          </cell>
          <cell r="K629">
            <v>978603.16499490489</v>
          </cell>
          <cell r="L629">
            <v>586898.74390479107</v>
          </cell>
          <cell r="M629">
            <v>12445324.997328816</v>
          </cell>
        </row>
        <row r="630">
          <cell r="C630">
            <v>2721911.0676214113</v>
          </cell>
          <cell r="D630">
            <v>556368.81167915266</v>
          </cell>
          <cell r="E630">
            <v>1243756.8973991615</v>
          </cell>
          <cell r="F630">
            <v>950349.89545318577</v>
          </cell>
          <cell r="G630">
            <v>538700.00290285714</v>
          </cell>
          <cell r="H630">
            <v>1134478.2747017951</v>
          </cell>
          <cell r="I630">
            <v>2472902.1869482999</v>
          </cell>
          <cell r="J630">
            <v>1230031.9703214106</v>
          </cell>
          <cell r="K630">
            <v>824170.3500195099</v>
          </cell>
          <cell r="L630">
            <v>795573.59194234782</v>
          </cell>
          <cell r="M630">
            <v>12468243.048989132</v>
          </cell>
        </row>
        <row r="631">
          <cell r="C631">
            <v>2909621.4876024928</v>
          </cell>
          <cell r="D631">
            <v>412001.72678216762</v>
          </cell>
          <cell r="E631">
            <v>1369815.6104623813</v>
          </cell>
          <cell r="F631">
            <v>1049699.1891753953</v>
          </cell>
          <cell r="G631">
            <v>430991.09253111086</v>
          </cell>
          <cell r="H631">
            <v>1484911.7836332147</v>
          </cell>
          <cell r="I631">
            <v>2676130.5568727097</v>
          </cell>
          <cell r="J631">
            <v>1018680.8222963338</v>
          </cell>
          <cell r="K631">
            <v>1082541.6019067657</v>
          </cell>
          <cell r="L631">
            <v>680524.99370783637</v>
          </cell>
          <cell r="M631">
            <v>13114918.864970407</v>
          </cell>
        </row>
        <row r="632">
          <cell r="C632">
            <v>1516899.9257709456</v>
          </cell>
          <cell r="D632">
            <v>387322.94153979095</v>
          </cell>
          <cell r="E632">
            <v>1686466.727501136</v>
          </cell>
          <cell r="F632">
            <v>992040.97547878139</v>
          </cell>
          <cell r="G632">
            <v>698456.98534604127</v>
          </cell>
          <cell r="H632">
            <v>1562932.9498660071</v>
          </cell>
          <cell r="I632">
            <v>2985264.637528711</v>
          </cell>
          <cell r="J632">
            <v>1499743.6681989476</v>
          </cell>
          <cell r="K632">
            <v>649100.88462468015</v>
          </cell>
          <cell r="L632">
            <v>688295.16137853451</v>
          </cell>
          <cell r="M632">
            <v>12666524.857233576</v>
          </cell>
        </row>
        <row r="633">
          <cell r="C633">
            <v>2244633.1650142437</v>
          </cell>
          <cell r="D633">
            <v>411698.03363465529</v>
          </cell>
          <cell r="E633">
            <v>916240.53050680074</v>
          </cell>
          <cell r="F633">
            <v>914361.13170839543</v>
          </cell>
          <cell r="G633">
            <v>707037.38979067618</v>
          </cell>
          <cell r="H633">
            <v>1196624.3068358588</v>
          </cell>
          <cell r="I633">
            <v>2720175.179805662</v>
          </cell>
          <cell r="J633">
            <v>1084805.9831330862</v>
          </cell>
          <cell r="K633">
            <v>980341.02092747635</v>
          </cell>
          <cell r="L633">
            <v>763615.82676635229</v>
          </cell>
          <cell r="M633">
            <v>11939532.568123208</v>
          </cell>
        </row>
        <row r="634">
          <cell r="C634">
            <v>1815659.7010568683</v>
          </cell>
          <cell r="D634">
            <v>344287.18130131706</v>
          </cell>
          <cell r="E634">
            <v>947070.42614204774</v>
          </cell>
          <cell r="F634">
            <v>1115289.7959566971</v>
          </cell>
          <cell r="G634">
            <v>500966.42226070527</v>
          </cell>
          <cell r="H634">
            <v>1608516.3868928731</v>
          </cell>
          <cell r="I634">
            <v>4260633.4430166278</v>
          </cell>
          <cell r="J634">
            <v>954940.27905141725</v>
          </cell>
          <cell r="K634">
            <v>809861.98527356749</v>
          </cell>
          <cell r="L634">
            <v>682221.95494377066</v>
          </cell>
          <cell r="M634">
            <v>13039447.575895892</v>
          </cell>
        </row>
        <row r="635">
          <cell r="C635">
            <v>2063761.3868937779</v>
          </cell>
          <cell r="D635">
            <v>374403.6150212363</v>
          </cell>
          <cell r="E635">
            <v>1284273.2646241325</v>
          </cell>
          <cell r="F635">
            <v>767003.04031975218</v>
          </cell>
          <cell r="G635">
            <v>775047.07539239037</v>
          </cell>
          <cell r="H635">
            <v>1333804.6332416977</v>
          </cell>
          <cell r="I635">
            <v>3127480.3495529154</v>
          </cell>
          <cell r="J635">
            <v>1168709.6097002304</v>
          </cell>
          <cell r="K635">
            <v>862121.2923874699</v>
          </cell>
          <cell r="L635">
            <v>599726.21010722453</v>
          </cell>
          <cell r="M635">
            <v>12356330.477240827</v>
          </cell>
        </row>
        <row r="636">
          <cell r="C636">
            <v>2093212.7849963894</v>
          </cell>
          <cell r="D636">
            <v>350605.82743999083</v>
          </cell>
          <cell r="E636">
            <v>1361271.215039551</v>
          </cell>
          <cell r="F636">
            <v>556801.70062243508</v>
          </cell>
          <cell r="G636">
            <v>533894.1660984261</v>
          </cell>
          <cell r="H636">
            <v>1081235.2151122151</v>
          </cell>
          <cell r="I636">
            <v>3727956.6484480524</v>
          </cell>
          <cell r="J636">
            <v>1271061.4372292545</v>
          </cell>
          <cell r="K636">
            <v>897285.41192091757</v>
          </cell>
          <cell r="L636">
            <v>809320.42977211205</v>
          </cell>
          <cell r="M636">
            <v>12682644.836679345</v>
          </cell>
        </row>
        <row r="637">
          <cell r="C637">
            <v>3174371.3843045398</v>
          </cell>
          <cell r="D637">
            <v>341411.91716931987</v>
          </cell>
          <cell r="E637">
            <v>918901.69647668826</v>
          </cell>
          <cell r="F637">
            <v>1134230.4451892232</v>
          </cell>
          <cell r="G637">
            <v>520614.51725025417</v>
          </cell>
          <cell r="H637">
            <v>1384131.4413130309</v>
          </cell>
          <cell r="I637">
            <v>2759221.8496106565</v>
          </cell>
          <cell r="J637">
            <v>1408025.0691167144</v>
          </cell>
          <cell r="K637">
            <v>1131681.3919797186</v>
          </cell>
          <cell r="L637">
            <v>688518.67523883039</v>
          </cell>
          <cell r="M637">
            <v>13461108.387648977</v>
          </cell>
        </row>
        <row r="638">
          <cell r="C638">
            <v>2696620.0987351332</v>
          </cell>
          <cell r="D638">
            <v>473164.73769876466</v>
          </cell>
          <cell r="E638">
            <v>1496911.2676156899</v>
          </cell>
          <cell r="F638">
            <v>969161.4773883255</v>
          </cell>
          <cell r="G638">
            <v>479766.63078938221</v>
          </cell>
          <cell r="H638">
            <v>1585475.18078572</v>
          </cell>
          <cell r="I638">
            <v>2899207.1285523009</v>
          </cell>
          <cell r="J638">
            <v>1053557.5946048873</v>
          </cell>
          <cell r="K638">
            <v>732455.09937407204</v>
          </cell>
          <cell r="L638">
            <v>681789.58202930319</v>
          </cell>
          <cell r="M638">
            <v>13068108.797573579</v>
          </cell>
        </row>
        <row r="639">
          <cell r="C639">
            <v>3218169.2540981448</v>
          </cell>
          <cell r="D639">
            <v>306909.45976877504</v>
          </cell>
          <cell r="E639">
            <v>1244020.0284612786</v>
          </cell>
          <cell r="F639">
            <v>944449.10578401759</v>
          </cell>
          <cell r="G639">
            <v>509168.74642988225</v>
          </cell>
          <cell r="H639">
            <v>1370256.2910916354</v>
          </cell>
          <cell r="I639">
            <v>1819885.6311388155</v>
          </cell>
          <cell r="J639">
            <v>1548936.0128132468</v>
          </cell>
          <cell r="K639">
            <v>784340.75560080353</v>
          </cell>
          <cell r="L639">
            <v>678139.14337379602</v>
          </cell>
          <cell r="M639">
            <v>12424274.428560397</v>
          </cell>
        </row>
        <row r="640">
          <cell r="C640">
            <v>1880965.622812456</v>
          </cell>
          <cell r="D640">
            <v>326650.17112520582</v>
          </cell>
          <cell r="E640">
            <v>1250064.6253749039</v>
          </cell>
          <cell r="F640">
            <v>906626.46543514449</v>
          </cell>
          <cell r="G640">
            <v>505912.89136918477</v>
          </cell>
          <cell r="H640">
            <v>1016073.4757139147</v>
          </cell>
          <cell r="I640">
            <v>4191354.0832718723</v>
          </cell>
          <cell r="J640">
            <v>1100275.444636808</v>
          </cell>
          <cell r="K640">
            <v>877665.98069167649</v>
          </cell>
          <cell r="L640">
            <v>681478.20185089251</v>
          </cell>
          <cell r="M640">
            <v>12737066.96228206</v>
          </cell>
        </row>
        <row r="641">
          <cell r="C641">
            <v>2310635.2449236424</v>
          </cell>
          <cell r="D641">
            <v>496592.96655168384</v>
          </cell>
          <cell r="E641">
            <v>1162036.4518573072</v>
          </cell>
          <cell r="F641">
            <v>483643.65307038242</v>
          </cell>
          <cell r="G641">
            <v>492300.84439863934</v>
          </cell>
          <cell r="H641">
            <v>1154427.7954760345</v>
          </cell>
          <cell r="I641">
            <v>3644761.0822989722</v>
          </cell>
          <cell r="J641">
            <v>1146820.2772147688</v>
          </cell>
          <cell r="K641">
            <v>1060496.3023886266</v>
          </cell>
          <cell r="L641">
            <v>655164.78147998592</v>
          </cell>
          <cell r="M641">
            <v>12606879.399660045</v>
          </cell>
        </row>
        <row r="642">
          <cell r="C642">
            <v>2614463.7974893586</v>
          </cell>
          <cell r="D642">
            <v>253838.20805621531</v>
          </cell>
          <cell r="E642">
            <v>1119087.6516774339</v>
          </cell>
          <cell r="F642">
            <v>780663.25793479965</v>
          </cell>
          <cell r="G642">
            <v>739259.52172544494</v>
          </cell>
          <cell r="H642">
            <v>1418534.8500703401</v>
          </cell>
          <cell r="I642">
            <v>3415211.5570565956</v>
          </cell>
          <cell r="J642">
            <v>1375125.2415933078</v>
          </cell>
          <cell r="K642">
            <v>748880.05960693688</v>
          </cell>
          <cell r="L642">
            <v>617005.92050823686</v>
          </cell>
          <cell r="M642">
            <v>13082070.065718673</v>
          </cell>
        </row>
        <row r="643">
          <cell r="C643">
            <v>1938907.3922312253</v>
          </cell>
          <cell r="D643">
            <v>395120.4097004463</v>
          </cell>
          <cell r="E643">
            <v>1296641.3230518093</v>
          </cell>
          <cell r="F643">
            <v>1139705.6539634191</v>
          </cell>
          <cell r="G643">
            <v>632231.34006855357</v>
          </cell>
          <cell r="H643">
            <v>1487676.0643746376</v>
          </cell>
          <cell r="I643">
            <v>3288073.367628945</v>
          </cell>
          <cell r="J643">
            <v>1268035.1715545743</v>
          </cell>
          <cell r="K643">
            <v>923344.64130327443</v>
          </cell>
          <cell r="L643">
            <v>770797.95888343151</v>
          </cell>
          <cell r="M643">
            <v>13140533.322760317</v>
          </cell>
        </row>
        <row r="644">
          <cell r="C644">
            <v>2253804.9490523343</v>
          </cell>
          <cell r="D644">
            <v>414499.71687504271</v>
          </cell>
          <cell r="E644">
            <v>1295915.1252038642</v>
          </cell>
          <cell r="F644">
            <v>1201518.6017240337</v>
          </cell>
          <cell r="G644">
            <v>594554.7573038952</v>
          </cell>
          <cell r="H644">
            <v>1430936.1707268595</v>
          </cell>
          <cell r="I644">
            <v>2662436.7950307955</v>
          </cell>
          <cell r="J644">
            <v>1317004.7372218992</v>
          </cell>
          <cell r="K644">
            <v>811595.44226137386</v>
          </cell>
          <cell r="L644">
            <v>837336.72712571756</v>
          </cell>
          <cell r="M644">
            <v>12819603.022525815</v>
          </cell>
        </row>
        <row r="645">
          <cell r="C645">
            <v>2526275.4182399507</v>
          </cell>
          <cell r="D645">
            <v>513732.5433573614</v>
          </cell>
          <cell r="E645">
            <v>1332922.8427363292</v>
          </cell>
          <cell r="F645">
            <v>888851.00585601723</v>
          </cell>
          <cell r="G645">
            <v>663914.88408111909</v>
          </cell>
          <cell r="H645">
            <v>1506498.3143662754</v>
          </cell>
          <cell r="I645">
            <v>3395731.0679238103</v>
          </cell>
          <cell r="J645">
            <v>1120424.8060508396</v>
          </cell>
          <cell r="K645">
            <v>711751.40612823586</v>
          </cell>
          <cell r="L645">
            <v>720852.26031006803</v>
          </cell>
          <cell r="M645">
            <v>13380954.549050005</v>
          </cell>
        </row>
        <row r="646">
          <cell r="C646">
            <v>2772104.5343753593</v>
          </cell>
          <cell r="D646">
            <v>468655.38528173056</v>
          </cell>
          <cell r="E646">
            <v>1440808.2930548894</v>
          </cell>
          <cell r="F646">
            <v>626490.38066808332</v>
          </cell>
          <cell r="G646">
            <v>578039.98552154587</v>
          </cell>
          <cell r="H646">
            <v>1422275.3465682329</v>
          </cell>
          <cell r="I646">
            <v>2486344.0049625733</v>
          </cell>
          <cell r="J646">
            <v>966129.53619507409</v>
          </cell>
          <cell r="K646">
            <v>913711.90294311359</v>
          </cell>
          <cell r="L646">
            <v>767507.8514042279</v>
          </cell>
          <cell r="M646">
            <v>12442067.220974827</v>
          </cell>
        </row>
        <row r="647">
          <cell r="C647">
            <v>2447124.7443831549</v>
          </cell>
          <cell r="D647">
            <v>503282.12531369756</v>
          </cell>
          <cell r="E647">
            <v>1190360.2205481681</v>
          </cell>
          <cell r="F647">
            <v>824846.72377905587</v>
          </cell>
          <cell r="G647">
            <v>625273.79408520507</v>
          </cell>
          <cell r="H647">
            <v>1767267.794875361</v>
          </cell>
          <cell r="I647">
            <v>2624884.1892115977</v>
          </cell>
          <cell r="J647">
            <v>651978.64319959818</v>
          </cell>
          <cell r="K647">
            <v>953720.25593612401</v>
          </cell>
          <cell r="L647">
            <v>771771.44000999932</v>
          </cell>
          <cell r="M647">
            <v>12360509.931341963</v>
          </cell>
        </row>
        <row r="648">
          <cell r="C648">
            <v>1656213.7862506334</v>
          </cell>
          <cell r="D648">
            <v>287378.68397644907</v>
          </cell>
          <cell r="E648">
            <v>1308016.0832330682</v>
          </cell>
          <cell r="F648">
            <v>764498.02514132368</v>
          </cell>
          <cell r="G648">
            <v>651569.65496515029</v>
          </cell>
          <cell r="H648">
            <v>1003359.0904729686</v>
          </cell>
          <cell r="I648">
            <v>3493783.8131423239</v>
          </cell>
          <cell r="J648">
            <v>1105406.2586738362</v>
          </cell>
          <cell r="K648">
            <v>829232.89532665932</v>
          </cell>
          <cell r="L648">
            <v>679881.5716156743</v>
          </cell>
          <cell r="M648">
            <v>11779339.862798085</v>
          </cell>
        </row>
        <row r="649">
          <cell r="C649">
            <v>2319402.392378421</v>
          </cell>
          <cell r="D649">
            <v>476929.83736162243</v>
          </cell>
          <cell r="E649">
            <v>1459280.463800956</v>
          </cell>
          <cell r="F649">
            <v>1297826.7939662528</v>
          </cell>
          <cell r="G649">
            <v>577046.12288239866</v>
          </cell>
          <cell r="H649">
            <v>1128536.1038857773</v>
          </cell>
          <cell r="I649">
            <v>3352685.8810897907</v>
          </cell>
          <cell r="J649">
            <v>724723.59944748587</v>
          </cell>
          <cell r="K649">
            <v>803327.42791753495</v>
          </cell>
          <cell r="L649">
            <v>639174.58690186648</v>
          </cell>
          <cell r="M649">
            <v>12778933.209632104</v>
          </cell>
        </row>
        <row r="650">
          <cell r="C650">
            <v>2408986.2629775954</v>
          </cell>
          <cell r="D650">
            <v>508224.77958385018</v>
          </cell>
          <cell r="E650">
            <v>1052676.0471521392</v>
          </cell>
          <cell r="F650">
            <v>857611.62059652375</v>
          </cell>
          <cell r="G650">
            <v>719207.37644565059</v>
          </cell>
          <cell r="H650">
            <v>1223678.5729135911</v>
          </cell>
          <cell r="I650">
            <v>2885554.4392938251</v>
          </cell>
          <cell r="J650">
            <v>797989.26330067427</v>
          </cell>
          <cell r="K650">
            <v>1075921.9226151938</v>
          </cell>
          <cell r="L650">
            <v>614176.54459549452</v>
          </cell>
          <cell r="M650">
            <v>12144026.829474539</v>
          </cell>
        </row>
        <row r="651">
          <cell r="C651">
            <v>2468907.6555566019</v>
          </cell>
          <cell r="D651">
            <v>574960.12899667653</v>
          </cell>
          <cell r="E651">
            <v>1070269.6680731492</v>
          </cell>
          <cell r="F651">
            <v>1240715.7889821972</v>
          </cell>
          <cell r="G651">
            <v>497054.04416195664</v>
          </cell>
          <cell r="H651">
            <v>1521332.9671241052</v>
          </cell>
          <cell r="I651">
            <v>4181636.9726379998</v>
          </cell>
          <cell r="J651">
            <v>864097.19220999465</v>
          </cell>
          <cell r="K651">
            <v>822988.82310128701</v>
          </cell>
          <cell r="L651">
            <v>667535.45824364386</v>
          </cell>
          <cell r="M651">
            <v>13909498.699087614</v>
          </cell>
        </row>
        <row r="652">
          <cell r="C652">
            <v>2667672.3000910496</v>
          </cell>
          <cell r="D652">
            <v>344545.08377759514</v>
          </cell>
          <cell r="E652">
            <v>1510734.2232244113</v>
          </cell>
          <cell r="F652">
            <v>896757.53314359894</v>
          </cell>
          <cell r="G652">
            <v>615504.32381983206</v>
          </cell>
          <cell r="H652">
            <v>1297709.0066614489</v>
          </cell>
          <cell r="I652">
            <v>3371965.6605525208</v>
          </cell>
          <cell r="J652">
            <v>1001610.9272667591</v>
          </cell>
          <cell r="K652">
            <v>915544.53316991543</v>
          </cell>
          <cell r="L652">
            <v>632978.37698799407</v>
          </cell>
          <cell r="M652">
            <v>13255021.968695126</v>
          </cell>
        </row>
        <row r="653">
          <cell r="C653">
            <v>2826611.5449460936</v>
          </cell>
          <cell r="D653">
            <v>534130.81318942457</v>
          </cell>
          <cell r="E653">
            <v>1133438.3131587359</v>
          </cell>
          <cell r="F653">
            <v>1048186.0371296479</v>
          </cell>
          <cell r="G653">
            <v>427571.86458345165</v>
          </cell>
          <cell r="H653">
            <v>1339193.8857212327</v>
          </cell>
          <cell r="I653">
            <v>2253674.0687976372</v>
          </cell>
          <cell r="J653">
            <v>1556365.1862274962</v>
          </cell>
          <cell r="K653">
            <v>978097.05380422145</v>
          </cell>
          <cell r="L653">
            <v>638868.67894670111</v>
          </cell>
          <cell r="M653">
            <v>12736137.446504643</v>
          </cell>
        </row>
        <row r="654">
          <cell r="C654">
            <v>2144940.3118529054</v>
          </cell>
          <cell r="D654">
            <v>550431.65867118083</v>
          </cell>
          <cell r="E654">
            <v>1135643.6080195121</v>
          </cell>
          <cell r="F654">
            <v>842537.07351370726</v>
          </cell>
          <cell r="G654">
            <v>542047.8451478862</v>
          </cell>
          <cell r="H654">
            <v>1479275.1546775172</v>
          </cell>
          <cell r="I654">
            <v>3300624.718408064</v>
          </cell>
          <cell r="J654">
            <v>1165403.1300233556</v>
          </cell>
          <cell r="K654">
            <v>925335.41208194301</v>
          </cell>
          <cell r="L654">
            <v>685903.42244524742</v>
          </cell>
          <cell r="M654">
            <v>12772142.334841322</v>
          </cell>
        </row>
        <row r="655">
          <cell r="C655">
            <v>1941260.0077726832</v>
          </cell>
          <cell r="D655">
            <v>409632.85557320056</v>
          </cell>
          <cell r="E655">
            <v>1292037.5148911353</v>
          </cell>
          <cell r="F655">
            <v>1052917.0945224192</v>
          </cell>
          <cell r="G655">
            <v>676769.87633324892</v>
          </cell>
          <cell r="H655">
            <v>1489022.7465212755</v>
          </cell>
          <cell r="I655">
            <v>2902878.5139730042</v>
          </cell>
          <cell r="J655">
            <v>839558.68065076589</v>
          </cell>
          <cell r="K655">
            <v>777182.62839165633</v>
          </cell>
          <cell r="L655">
            <v>729967.98888786894</v>
          </cell>
          <cell r="M655">
            <v>12111227.907517258</v>
          </cell>
        </row>
        <row r="656">
          <cell r="C656">
            <v>2272878.0380955273</v>
          </cell>
          <cell r="D656">
            <v>311140.66652531602</v>
          </cell>
          <cell r="E656">
            <v>1107625.727783008</v>
          </cell>
          <cell r="F656">
            <v>914516.75054753211</v>
          </cell>
          <cell r="G656">
            <v>568162.78160856129</v>
          </cell>
          <cell r="H656">
            <v>1454086.1704160569</v>
          </cell>
          <cell r="I656">
            <v>2775631.5270609506</v>
          </cell>
          <cell r="J656">
            <v>1091604.4120919036</v>
          </cell>
          <cell r="K656">
            <v>564650.60405024106</v>
          </cell>
          <cell r="L656">
            <v>637670.34756611194</v>
          </cell>
          <cell r="M656">
            <v>11697967.025745209</v>
          </cell>
        </row>
        <row r="657">
          <cell r="C657">
            <v>2095312.1853892896</v>
          </cell>
          <cell r="D657">
            <v>458209.73077926406</v>
          </cell>
          <cell r="E657">
            <v>1808823.8447532055</v>
          </cell>
          <cell r="F657">
            <v>1163252.5551123787</v>
          </cell>
          <cell r="G657">
            <v>670783.44890110171</v>
          </cell>
          <cell r="H657">
            <v>700703.17523543304</v>
          </cell>
          <cell r="I657">
            <v>1818163.7538756498</v>
          </cell>
          <cell r="J657">
            <v>1211362.5555686292</v>
          </cell>
          <cell r="K657">
            <v>1104245.5216309309</v>
          </cell>
          <cell r="L657">
            <v>725878.67589154176</v>
          </cell>
          <cell r="M657">
            <v>11756735.447137427</v>
          </cell>
        </row>
        <row r="658">
          <cell r="C658">
            <v>2773004.7107522278</v>
          </cell>
          <cell r="D658">
            <v>306019.00252921082</v>
          </cell>
          <cell r="E658">
            <v>1179541.449481331</v>
          </cell>
          <cell r="F658">
            <v>1018580.3990508922</v>
          </cell>
          <cell r="G658">
            <v>513860.76579632162</v>
          </cell>
          <cell r="H658">
            <v>1131439.7651800569</v>
          </cell>
          <cell r="I658">
            <v>3228437.041318763</v>
          </cell>
          <cell r="J658">
            <v>1287554.4248122373</v>
          </cell>
          <cell r="K658">
            <v>896952.90699283744</v>
          </cell>
          <cell r="L658">
            <v>634521.68236281013</v>
          </cell>
          <cell r="M658">
            <v>12969912.148276689</v>
          </cell>
        </row>
        <row r="659">
          <cell r="C659">
            <v>2694607.217994662</v>
          </cell>
          <cell r="D659">
            <v>382369.86295533675</v>
          </cell>
          <cell r="E659">
            <v>1173603.8235431318</v>
          </cell>
          <cell r="F659">
            <v>657912.32606433751</v>
          </cell>
          <cell r="G659">
            <v>546813.27018354577</v>
          </cell>
          <cell r="H659">
            <v>942882.53565229895</v>
          </cell>
          <cell r="I659">
            <v>2035133.8849249212</v>
          </cell>
          <cell r="J659">
            <v>1025070.9016493792</v>
          </cell>
          <cell r="K659">
            <v>1027238.1175575071</v>
          </cell>
          <cell r="L659">
            <v>784989.04623482772</v>
          </cell>
          <cell r="M659">
            <v>11270620.986759946</v>
          </cell>
        </row>
        <row r="660">
          <cell r="C660">
            <v>3163202.7516348138</v>
          </cell>
          <cell r="D660">
            <v>593181.87713973899</v>
          </cell>
          <cell r="E660">
            <v>1560866.6268259443</v>
          </cell>
          <cell r="F660">
            <v>763851.131467595</v>
          </cell>
          <cell r="G660">
            <v>714840.18563323852</v>
          </cell>
          <cell r="H660">
            <v>1388127.9937100371</v>
          </cell>
          <cell r="I660">
            <v>3881214.2032244871</v>
          </cell>
          <cell r="J660">
            <v>876716.47694400139</v>
          </cell>
          <cell r="K660">
            <v>815063.22187978181</v>
          </cell>
          <cell r="L660">
            <v>595078.94392159604</v>
          </cell>
          <cell r="M660">
            <v>14352143.412381234</v>
          </cell>
        </row>
        <row r="661">
          <cell r="C661">
            <v>2674270.4005648033</v>
          </cell>
          <cell r="D661">
            <v>475329.68154660246</v>
          </cell>
          <cell r="E661">
            <v>1623099.4162399785</v>
          </cell>
          <cell r="F661">
            <v>958138.01161048689</v>
          </cell>
          <cell r="G661">
            <v>488241.5544859916</v>
          </cell>
          <cell r="H661">
            <v>1263681.490616594</v>
          </cell>
          <cell r="I661">
            <v>3971304.0647343462</v>
          </cell>
          <cell r="J661">
            <v>1118342.114290823</v>
          </cell>
          <cell r="K661">
            <v>677693.04021930788</v>
          </cell>
          <cell r="L661">
            <v>565331.56089170452</v>
          </cell>
          <cell r="M661">
            <v>13815431.335200636</v>
          </cell>
        </row>
        <row r="662">
          <cell r="C662">
            <v>2555436.9303799327</v>
          </cell>
          <cell r="D662">
            <v>407726.36972586287</v>
          </cell>
          <cell r="E662">
            <v>958328.17330491357</v>
          </cell>
          <cell r="F662">
            <v>945631.78790833487</v>
          </cell>
          <cell r="G662">
            <v>560751.64691911393</v>
          </cell>
          <cell r="H662">
            <v>1154952.4856131752</v>
          </cell>
          <cell r="I662">
            <v>3194559.9147266014</v>
          </cell>
          <cell r="J662">
            <v>1121543.8177896556</v>
          </cell>
          <cell r="K662">
            <v>1095376.5436637774</v>
          </cell>
          <cell r="L662">
            <v>774479.57412775769</v>
          </cell>
          <cell r="M662">
            <v>12768787.244159125</v>
          </cell>
        </row>
        <row r="663">
          <cell r="C663">
            <v>2551793.8924941104</v>
          </cell>
          <cell r="D663">
            <v>448703.97070610558</v>
          </cell>
          <cell r="E663">
            <v>1366675.1745338924</v>
          </cell>
          <cell r="F663">
            <v>988331.69849133142</v>
          </cell>
          <cell r="G663">
            <v>743719.05668882444</v>
          </cell>
          <cell r="H663">
            <v>1356409.2003383397</v>
          </cell>
          <cell r="I663">
            <v>2605682.5631562863</v>
          </cell>
          <cell r="J663">
            <v>877511.13227793702</v>
          </cell>
          <cell r="K663">
            <v>626841.84905942972</v>
          </cell>
          <cell r="L663">
            <v>675878.77935680305</v>
          </cell>
          <cell r="M663">
            <v>12241547.31710306</v>
          </cell>
        </row>
        <row r="664">
          <cell r="C664">
            <v>2013736.7612528596</v>
          </cell>
          <cell r="D664">
            <v>384973.26193639374</v>
          </cell>
          <cell r="E664">
            <v>1432889.4766365001</v>
          </cell>
          <cell r="F664">
            <v>1103738.3412023606</v>
          </cell>
          <cell r="G664">
            <v>621119.53297017328</v>
          </cell>
          <cell r="H664">
            <v>1393244.2637657251</v>
          </cell>
          <cell r="I664">
            <v>2964739.6225279341</v>
          </cell>
          <cell r="J664">
            <v>832824.26982389088</v>
          </cell>
          <cell r="K664">
            <v>970995.47830690979</v>
          </cell>
          <cell r="L664">
            <v>682079.12318576546</v>
          </cell>
          <cell r="M664">
            <v>12400340.131608512</v>
          </cell>
        </row>
        <row r="665">
          <cell r="C665">
            <v>2294282.227755853</v>
          </cell>
          <cell r="D665">
            <v>425661.03804286191</v>
          </cell>
          <cell r="E665">
            <v>1456926.3881977194</v>
          </cell>
          <cell r="F665">
            <v>971769.33008708165</v>
          </cell>
          <cell r="G665">
            <v>564069.96818532329</v>
          </cell>
          <cell r="H665">
            <v>1381256.6276631884</v>
          </cell>
          <cell r="I665">
            <v>3411533.6119276723</v>
          </cell>
          <cell r="J665">
            <v>988434.5036487286</v>
          </cell>
          <cell r="K665">
            <v>1101293.5794556709</v>
          </cell>
          <cell r="L665">
            <v>688700.13121660275</v>
          </cell>
          <cell r="M665">
            <v>13283927.4061807</v>
          </cell>
        </row>
        <row r="666">
          <cell r="C666">
            <v>1960977.6406713824</v>
          </cell>
          <cell r="D666">
            <v>349255.99839587475</v>
          </cell>
          <cell r="E666">
            <v>1546922.0195387814</v>
          </cell>
          <cell r="F666">
            <v>1166806.6077525765</v>
          </cell>
          <cell r="G666">
            <v>744306.22814247257</v>
          </cell>
          <cell r="H666">
            <v>1157899.0936587288</v>
          </cell>
          <cell r="I666">
            <v>2563998.1983910217</v>
          </cell>
          <cell r="J666">
            <v>830164.13583617029</v>
          </cell>
          <cell r="K666">
            <v>1251936.2612272836</v>
          </cell>
          <cell r="L666">
            <v>707315.67653209891</v>
          </cell>
          <cell r="M666">
            <v>12279581.860146392</v>
          </cell>
        </row>
        <row r="667">
          <cell r="C667">
            <v>2104153.5238347529</v>
          </cell>
          <cell r="D667">
            <v>318736.96915941359</v>
          </cell>
          <cell r="E667">
            <v>596985.78095538018</v>
          </cell>
          <cell r="F667">
            <v>578073.11364559969</v>
          </cell>
          <cell r="G667">
            <v>586856.53100329055</v>
          </cell>
          <cell r="H667">
            <v>1465270.5407725964</v>
          </cell>
          <cell r="I667">
            <v>3817434.8059521406</v>
          </cell>
          <cell r="J667">
            <v>1124825.704485415</v>
          </cell>
          <cell r="K667">
            <v>1029797.2511111398</v>
          </cell>
          <cell r="L667">
            <v>614852.82455097279</v>
          </cell>
          <cell r="M667">
            <v>12236987.045470702</v>
          </cell>
        </row>
        <row r="668">
          <cell r="C668">
            <v>2407341.3963728421</v>
          </cell>
          <cell r="D668">
            <v>346559.38133523182</v>
          </cell>
          <cell r="E668">
            <v>1421713.9001982566</v>
          </cell>
          <cell r="F668">
            <v>1160260.9616326806</v>
          </cell>
          <cell r="G668">
            <v>547565.18292855262</v>
          </cell>
          <cell r="H668">
            <v>1404780.5128972325</v>
          </cell>
          <cell r="I668">
            <v>2193286.3586836625</v>
          </cell>
          <cell r="J668">
            <v>692243.94644426857</v>
          </cell>
          <cell r="K668">
            <v>1296598.0231635994</v>
          </cell>
          <cell r="L668">
            <v>805733.09458176338</v>
          </cell>
          <cell r="M668">
            <v>12276082.758238092</v>
          </cell>
        </row>
        <row r="669">
          <cell r="C669">
            <v>1423317.7742682921</v>
          </cell>
          <cell r="D669">
            <v>301198.58266676799</v>
          </cell>
          <cell r="E669">
            <v>1177504.6074514722</v>
          </cell>
          <cell r="F669">
            <v>906797.96371405083</v>
          </cell>
          <cell r="G669">
            <v>785321.15813737898</v>
          </cell>
          <cell r="H669">
            <v>1307466.5760121974</v>
          </cell>
          <cell r="I669">
            <v>3051737.8919470087</v>
          </cell>
          <cell r="J669">
            <v>1470845.6809729571</v>
          </cell>
          <cell r="K669">
            <v>1019661.7736901862</v>
          </cell>
          <cell r="L669">
            <v>804428.56857451994</v>
          </cell>
          <cell r="M669">
            <v>12248280.577434832</v>
          </cell>
        </row>
        <row r="670">
          <cell r="C670">
            <v>2892077.9152418175</v>
          </cell>
          <cell r="D670">
            <v>268658.14386437996</v>
          </cell>
          <cell r="E670">
            <v>744639.09346702474</v>
          </cell>
          <cell r="F670">
            <v>1086039.5667588955</v>
          </cell>
          <cell r="G670">
            <v>396753.96947192762</v>
          </cell>
          <cell r="H670">
            <v>1618260.9609797769</v>
          </cell>
          <cell r="I670">
            <v>4298504.9630093798</v>
          </cell>
          <cell r="J670">
            <v>791447.59433809924</v>
          </cell>
          <cell r="K670">
            <v>1403317.7879436959</v>
          </cell>
          <cell r="L670">
            <v>607947.5475112549</v>
          </cell>
          <cell r="M670">
            <v>14107647.542586252</v>
          </cell>
        </row>
        <row r="671">
          <cell r="C671">
            <v>2990652.6671454902</v>
          </cell>
          <cell r="D671">
            <v>406958.24378810631</v>
          </cell>
          <cell r="E671">
            <v>1212002.1574022218</v>
          </cell>
          <cell r="F671">
            <v>1119966.6801769105</v>
          </cell>
          <cell r="G671">
            <v>579915.58666063042</v>
          </cell>
          <cell r="H671">
            <v>1272922.5221103427</v>
          </cell>
          <cell r="I671">
            <v>2882663.6080363956</v>
          </cell>
          <cell r="J671">
            <v>1274808.1212128741</v>
          </cell>
          <cell r="K671">
            <v>1050207.3905682531</v>
          </cell>
          <cell r="L671">
            <v>735450.63085513946</v>
          </cell>
          <cell r="M671">
            <v>13525547.607956363</v>
          </cell>
        </row>
        <row r="672">
          <cell r="C672">
            <v>1455712.8012958954</v>
          </cell>
          <cell r="D672">
            <v>474374.27435008436</v>
          </cell>
          <cell r="E672">
            <v>1033143.4884846817</v>
          </cell>
          <cell r="F672">
            <v>1250312.6878383718</v>
          </cell>
          <cell r="G672">
            <v>412908.00305300707</v>
          </cell>
          <cell r="H672">
            <v>1192058.9114150745</v>
          </cell>
          <cell r="I672">
            <v>2370556.5157357841</v>
          </cell>
          <cell r="J672">
            <v>1429772.0455260656</v>
          </cell>
          <cell r="K672">
            <v>1164697.3572374843</v>
          </cell>
          <cell r="L672">
            <v>740138.17737676646</v>
          </cell>
          <cell r="M672">
            <v>11523674.262313215</v>
          </cell>
        </row>
        <row r="673">
          <cell r="C673">
            <v>2589167.43829541</v>
          </cell>
          <cell r="D673">
            <v>252623.45082081167</v>
          </cell>
          <cell r="E673">
            <v>879910.86059580371</v>
          </cell>
          <cell r="F673">
            <v>913705.15657361352</v>
          </cell>
          <cell r="G673">
            <v>630915.47816563712</v>
          </cell>
          <cell r="H673">
            <v>696713.01434875675</v>
          </cell>
          <cell r="I673">
            <v>1715530.6506970089</v>
          </cell>
          <cell r="J673">
            <v>801544.81577653356</v>
          </cell>
          <cell r="K673">
            <v>961323.35370778595</v>
          </cell>
          <cell r="L673">
            <v>764604.84644799505</v>
          </cell>
          <cell r="M673">
            <v>10206039.065429356</v>
          </cell>
        </row>
        <row r="674">
          <cell r="C674">
            <v>2906334.9714823216</v>
          </cell>
          <cell r="D674">
            <v>407808.97140586696</v>
          </cell>
          <cell r="E674">
            <v>1277778.1886553112</v>
          </cell>
          <cell r="F674">
            <v>931652.84942335496</v>
          </cell>
          <cell r="G674">
            <v>672715.11813429813</v>
          </cell>
          <cell r="H674">
            <v>1006615.3745450017</v>
          </cell>
          <cell r="I674">
            <v>4202584.89095442</v>
          </cell>
          <cell r="J674">
            <v>783247.93555497774</v>
          </cell>
          <cell r="K674">
            <v>1278111.0712108756</v>
          </cell>
          <cell r="L674">
            <v>757661.04805974686</v>
          </cell>
          <cell r="M674">
            <v>14224510.419426175</v>
          </cell>
        </row>
        <row r="675">
          <cell r="C675">
            <v>2201028.1769781206</v>
          </cell>
          <cell r="D675">
            <v>510570.6125677427</v>
          </cell>
          <cell r="E675">
            <v>1372967.5294472454</v>
          </cell>
          <cell r="F675">
            <v>1285548.5324313384</v>
          </cell>
          <cell r="G675">
            <v>565146.10915198294</v>
          </cell>
          <cell r="H675">
            <v>1366219.3133566496</v>
          </cell>
          <cell r="I675">
            <v>2021902.9201641884</v>
          </cell>
          <cell r="J675">
            <v>928418.48949228041</v>
          </cell>
          <cell r="K675">
            <v>938849.58048581611</v>
          </cell>
          <cell r="L675">
            <v>638110.00945402612</v>
          </cell>
          <cell r="M675">
            <v>11828761.273529392</v>
          </cell>
        </row>
        <row r="676">
          <cell r="C676">
            <v>2786810.9923896841</v>
          </cell>
          <cell r="D676">
            <v>396763.06200035557</v>
          </cell>
          <cell r="E676">
            <v>1022189.1360564268</v>
          </cell>
          <cell r="F676">
            <v>1061115.0753659727</v>
          </cell>
          <cell r="G676">
            <v>617921.36146238516</v>
          </cell>
          <cell r="H676">
            <v>1135890.5648409182</v>
          </cell>
          <cell r="I676">
            <v>2719625.6445962526</v>
          </cell>
          <cell r="J676">
            <v>972655.66883199615</v>
          </cell>
          <cell r="K676">
            <v>1101382.0775576506</v>
          </cell>
          <cell r="L676">
            <v>661982.6708225155</v>
          </cell>
          <cell r="M676">
            <v>12476336.253924159</v>
          </cell>
        </row>
        <row r="677">
          <cell r="C677">
            <v>3104012.4033446191</v>
          </cell>
          <cell r="D677">
            <v>479141.99521843757</v>
          </cell>
          <cell r="E677">
            <v>1529651.2684399185</v>
          </cell>
          <cell r="F677">
            <v>1218364.1130918809</v>
          </cell>
          <cell r="G677">
            <v>605196.27489939157</v>
          </cell>
          <cell r="H677">
            <v>1659199.3285447496</v>
          </cell>
          <cell r="I677">
            <v>2473054.5821519885</v>
          </cell>
          <cell r="J677">
            <v>950144.95049519301</v>
          </cell>
          <cell r="K677">
            <v>1086954.6451707946</v>
          </cell>
          <cell r="L677">
            <v>824323.53968907194</v>
          </cell>
          <cell r="M677">
            <v>13930043.101046044</v>
          </cell>
        </row>
        <row r="678">
          <cell r="C678">
            <v>2639025.4199572834</v>
          </cell>
          <cell r="D678">
            <v>378734.99917001417</v>
          </cell>
          <cell r="E678">
            <v>977556.430095513</v>
          </cell>
          <cell r="F678">
            <v>1449406.895864032</v>
          </cell>
          <cell r="G678">
            <v>627197.24244437728</v>
          </cell>
          <cell r="H678">
            <v>1386326.5689084649</v>
          </cell>
          <cell r="I678">
            <v>2919248.7532295003</v>
          </cell>
          <cell r="J678">
            <v>939246.21885069576</v>
          </cell>
          <cell r="K678">
            <v>1026440.6193750957</v>
          </cell>
          <cell r="L678">
            <v>747194.4261621394</v>
          </cell>
          <cell r="M678">
            <v>13090377.574057117</v>
          </cell>
        </row>
        <row r="679">
          <cell r="C679">
            <v>2779063.0592101878</v>
          </cell>
          <cell r="D679">
            <v>331099.26083706063</v>
          </cell>
          <cell r="E679">
            <v>1416212.6474600483</v>
          </cell>
          <cell r="F679">
            <v>1038520.8991093739</v>
          </cell>
          <cell r="G679">
            <v>610943.85268541588</v>
          </cell>
          <cell r="H679">
            <v>1051393.4737765638</v>
          </cell>
          <cell r="I679">
            <v>2656498.6285326038</v>
          </cell>
          <cell r="J679">
            <v>660895.23226160416</v>
          </cell>
          <cell r="K679">
            <v>920596.10025432007</v>
          </cell>
          <cell r="L679">
            <v>826082.85145696765</v>
          </cell>
          <cell r="M679">
            <v>12291306.005584145</v>
          </cell>
        </row>
        <row r="680">
          <cell r="C680">
            <v>3596078.0655039102</v>
          </cell>
          <cell r="D680">
            <v>516339.2318377812</v>
          </cell>
          <cell r="E680">
            <v>1184839.2251050265</v>
          </cell>
          <cell r="F680">
            <v>841861.96690294088</v>
          </cell>
          <cell r="G680">
            <v>629997.61105904577</v>
          </cell>
          <cell r="H680">
            <v>1562760.5086020075</v>
          </cell>
          <cell r="I680">
            <v>4150669.8260474536</v>
          </cell>
          <cell r="J680">
            <v>1039006.3714094514</v>
          </cell>
          <cell r="K680">
            <v>1074577.9826145326</v>
          </cell>
          <cell r="L680">
            <v>575522.828930569</v>
          </cell>
          <cell r="M680">
            <v>15171653.618012719</v>
          </cell>
        </row>
        <row r="681">
          <cell r="C681">
            <v>3002214.4454510156</v>
          </cell>
          <cell r="D681">
            <v>372950.39747208101</v>
          </cell>
          <cell r="E681">
            <v>1094610.7835143879</v>
          </cell>
          <cell r="F681">
            <v>830143.53074719012</v>
          </cell>
          <cell r="G681">
            <v>488922.43559761171</v>
          </cell>
          <cell r="H681">
            <v>863417.84613087564</v>
          </cell>
          <cell r="I681">
            <v>2276896.1524616019</v>
          </cell>
          <cell r="J681">
            <v>1113519.1595505355</v>
          </cell>
          <cell r="K681">
            <v>1000512.5246326167</v>
          </cell>
          <cell r="L681">
            <v>644578.94137992314</v>
          </cell>
          <cell r="M681">
            <v>11687766.216937838</v>
          </cell>
        </row>
        <row r="682">
          <cell r="C682">
            <v>1866992.5340760702</v>
          </cell>
          <cell r="D682">
            <v>437124.25409828918</v>
          </cell>
          <cell r="E682">
            <v>1495591.3966213437</v>
          </cell>
          <cell r="F682">
            <v>892271.54108268477</v>
          </cell>
          <cell r="G682">
            <v>646329.76733198937</v>
          </cell>
          <cell r="H682">
            <v>1508407.6869263896</v>
          </cell>
          <cell r="I682">
            <v>2522200.3540229932</v>
          </cell>
          <cell r="J682">
            <v>748243.99558037065</v>
          </cell>
          <cell r="K682">
            <v>733120.20604239916</v>
          </cell>
          <cell r="L682">
            <v>785520.06213094387</v>
          </cell>
          <cell r="M682">
            <v>11635801.797913473</v>
          </cell>
        </row>
        <row r="683">
          <cell r="C683">
            <v>2278987.9195156293</v>
          </cell>
          <cell r="D683">
            <v>387596.94500095746</v>
          </cell>
          <cell r="E683">
            <v>1076036.7434061449</v>
          </cell>
          <cell r="F683">
            <v>707084.85680497414</v>
          </cell>
          <cell r="G683">
            <v>565372.13077170937</v>
          </cell>
          <cell r="H683">
            <v>1613508.1658790819</v>
          </cell>
          <cell r="I683">
            <v>2650567.759436606</v>
          </cell>
          <cell r="J683">
            <v>1187382.9751378223</v>
          </cell>
          <cell r="K683">
            <v>614158.13244926615</v>
          </cell>
          <cell r="L683">
            <v>641640.99075960158</v>
          </cell>
          <cell r="M683">
            <v>11722336.619161794</v>
          </cell>
        </row>
        <row r="684">
          <cell r="C684">
            <v>2537524.503540758</v>
          </cell>
          <cell r="D684">
            <v>321655.94544345071</v>
          </cell>
          <cell r="E684">
            <v>1503818.9707951162</v>
          </cell>
          <cell r="F684">
            <v>1012521.2211624213</v>
          </cell>
          <cell r="G684">
            <v>640006.94950056821</v>
          </cell>
          <cell r="H684">
            <v>767354.29306762258</v>
          </cell>
          <cell r="I684">
            <v>2461335.2651268207</v>
          </cell>
          <cell r="J684">
            <v>1222709.281340468</v>
          </cell>
          <cell r="K684">
            <v>972262.00008010759</v>
          </cell>
          <cell r="L684">
            <v>654729.83510979114</v>
          </cell>
          <cell r="M684">
            <v>12093918.265167125</v>
          </cell>
        </row>
        <row r="685">
          <cell r="C685">
            <v>3338887.6832246669</v>
          </cell>
          <cell r="D685">
            <v>437829.12214360421</v>
          </cell>
          <cell r="E685">
            <v>1358548.8394808387</v>
          </cell>
          <cell r="F685">
            <v>743336.38717819145</v>
          </cell>
          <cell r="G685">
            <v>707358.5217498336</v>
          </cell>
          <cell r="H685">
            <v>1520076.6901722101</v>
          </cell>
          <cell r="I685">
            <v>3203582.0816758806</v>
          </cell>
          <cell r="J685">
            <v>1163940.6787356895</v>
          </cell>
          <cell r="K685">
            <v>985645.10322287981</v>
          </cell>
          <cell r="L685">
            <v>752728.96273073566</v>
          </cell>
          <cell r="M685">
            <v>14211934.070314532</v>
          </cell>
        </row>
        <row r="686">
          <cell r="C686">
            <v>2698830.7471413794</v>
          </cell>
          <cell r="D686">
            <v>348730.45058505959</v>
          </cell>
          <cell r="E686">
            <v>721735.98152260773</v>
          </cell>
          <cell r="F686">
            <v>776252.21671762003</v>
          </cell>
          <cell r="G686">
            <v>454176.78109903616</v>
          </cell>
          <cell r="H686">
            <v>1476471.042683803</v>
          </cell>
          <cell r="I686">
            <v>2825296.3110372885</v>
          </cell>
          <cell r="J686">
            <v>972064.33557539782</v>
          </cell>
          <cell r="K686">
            <v>703568.60243707779</v>
          </cell>
          <cell r="L686">
            <v>488485.4346837732</v>
          </cell>
          <cell r="M686">
            <v>11465611.903483044</v>
          </cell>
        </row>
        <row r="687">
          <cell r="C687">
            <v>2256098.8276237119</v>
          </cell>
          <cell r="D687">
            <v>448168.02415121754</v>
          </cell>
          <cell r="E687">
            <v>1389908.8707500808</v>
          </cell>
          <cell r="F687">
            <v>1023441.4395784833</v>
          </cell>
          <cell r="G687">
            <v>661574.62081575964</v>
          </cell>
          <cell r="H687">
            <v>1764798.9596621201</v>
          </cell>
          <cell r="I687">
            <v>2846145.766248412</v>
          </cell>
          <cell r="J687">
            <v>1026421.0714308352</v>
          </cell>
          <cell r="K687">
            <v>1139334.3082861896</v>
          </cell>
          <cell r="L687">
            <v>665994.35643593688</v>
          </cell>
          <cell r="M687">
            <v>13221886.244982749</v>
          </cell>
        </row>
        <row r="688">
          <cell r="C688">
            <v>2431323.4371838849</v>
          </cell>
          <cell r="D688">
            <v>370787.94966045464</v>
          </cell>
          <cell r="E688">
            <v>1559340.2253677857</v>
          </cell>
          <cell r="F688">
            <v>932627.85104370047</v>
          </cell>
          <cell r="G688">
            <v>659522.45165807044</v>
          </cell>
          <cell r="H688">
            <v>1276525.0919803632</v>
          </cell>
          <cell r="I688">
            <v>2586391.9842398125</v>
          </cell>
          <cell r="J688">
            <v>1095015.7691422091</v>
          </cell>
          <cell r="K688">
            <v>848323.02740357036</v>
          </cell>
          <cell r="L688">
            <v>655181.33403161762</v>
          </cell>
          <cell r="M688">
            <v>12415039.121711468</v>
          </cell>
        </row>
        <row r="689">
          <cell r="C689">
            <v>2890440.1553292205</v>
          </cell>
          <cell r="D689">
            <v>313601.40102304739</v>
          </cell>
          <cell r="E689">
            <v>932269.01750364061</v>
          </cell>
          <cell r="F689">
            <v>1219304.4498109906</v>
          </cell>
          <cell r="G689">
            <v>637089.27820307179</v>
          </cell>
          <cell r="H689">
            <v>1259785.605758535</v>
          </cell>
          <cell r="I689">
            <v>3351729.6283013732</v>
          </cell>
          <cell r="J689">
            <v>1218482.9087519376</v>
          </cell>
          <cell r="K689">
            <v>672617.33525664557</v>
          </cell>
          <cell r="L689">
            <v>729415.03251807799</v>
          </cell>
          <cell r="M689">
            <v>13224734.812456539</v>
          </cell>
        </row>
        <row r="690">
          <cell r="C690">
            <v>3191935.6074150363</v>
          </cell>
          <cell r="D690">
            <v>458993.2934150506</v>
          </cell>
          <cell r="E690">
            <v>1319316.2164395072</v>
          </cell>
          <cell r="F690">
            <v>822328.52945268946</v>
          </cell>
          <cell r="G690">
            <v>589822.49037324626</v>
          </cell>
          <cell r="H690">
            <v>1168446.881898131</v>
          </cell>
          <cell r="I690">
            <v>3190067.4087197836</v>
          </cell>
          <cell r="J690">
            <v>1254319.1701591318</v>
          </cell>
          <cell r="K690">
            <v>949115.32228906441</v>
          </cell>
          <cell r="L690">
            <v>656870.49971737876</v>
          </cell>
          <cell r="M690">
            <v>13601215.419879019</v>
          </cell>
        </row>
        <row r="691">
          <cell r="C691">
            <v>2547135.1229760721</v>
          </cell>
          <cell r="D691">
            <v>122572.25910137664</v>
          </cell>
          <cell r="E691">
            <v>1259287.195988609</v>
          </cell>
          <cell r="F691">
            <v>834399.45220081089</v>
          </cell>
          <cell r="G691">
            <v>353402.52051450621</v>
          </cell>
          <cell r="H691">
            <v>1262268.6434669122</v>
          </cell>
          <cell r="I691">
            <v>3338196.3030458847</v>
          </cell>
          <cell r="J691">
            <v>1302317.4897212798</v>
          </cell>
          <cell r="K691">
            <v>945567.39595441916</v>
          </cell>
          <cell r="L691">
            <v>594622.77248492418</v>
          </cell>
          <cell r="M691">
            <v>12559769.155454796</v>
          </cell>
        </row>
        <row r="692">
          <cell r="C692">
            <v>3236861.8033443745</v>
          </cell>
          <cell r="D692">
            <v>493981.18634837354</v>
          </cell>
          <cell r="E692">
            <v>1014065.6659966973</v>
          </cell>
          <cell r="F692">
            <v>1210407.7025180855</v>
          </cell>
          <cell r="G692">
            <v>558298.85939031257</v>
          </cell>
          <cell r="H692">
            <v>1525121.6343814409</v>
          </cell>
          <cell r="I692">
            <v>2270353.901640519</v>
          </cell>
          <cell r="J692">
            <v>754762.00642376696</v>
          </cell>
          <cell r="K692">
            <v>916710.2996192791</v>
          </cell>
          <cell r="L692">
            <v>867041.24252565857</v>
          </cell>
          <cell r="M692">
            <v>12847604.302188512</v>
          </cell>
        </row>
        <row r="693">
          <cell r="C693">
            <v>2648026.420466084</v>
          </cell>
          <cell r="D693">
            <v>443890.00433724991</v>
          </cell>
          <cell r="E693">
            <v>1524352.7712803762</v>
          </cell>
          <cell r="F693">
            <v>945666.31354414392</v>
          </cell>
          <cell r="G693">
            <v>651775.52129759744</v>
          </cell>
          <cell r="H693">
            <v>1326067.4460510791</v>
          </cell>
          <cell r="I693">
            <v>2641882.2754386985</v>
          </cell>
          <cell r="J693">
            <v>1202619.5873057926</v>
          </cell>
          <cell r="K693">
            <v>1080215.4623963744</v>
          </cell>
          <cell r="L693">
            <v>600285.86734434904</v>
          </cell>
          <cell r="M693">
            <v>13064781.669461744</v>
          </cell>
        </row>
        <row r="694">
          <cell r="C694">
            <v>2778147.9612113768</v>
          </cell>
          <cell r="D694">
            <v>395183.40732862527</v>
          </cell>
          <cell r="E694">
            <v>1198239.8603994541</v>
          </cell>
          <cell r="F694">
            <v>998770.60705542914</v>
          </cell>
          <cell r="G694">
            <v>712288.94590435142</v>
          </cell>
          <cell r="H694">
            <v>1009563.9750796617</v>
          </cell>
          <cell r="I694">
            <v>2492924.299045918</v>
          </cell>
          <cell r="J694">
            <v>894369.28346468427</v>
          </cell>
          <cell r="K694">
            <v>858615.08798964205</v>
          </cell>
          <cell r="L694">
            <v>661978.33390428475</v>
          </cell>
          <cell r="M694">
            <v>12000081.761383429</v>
          </cell>
        </row>
        <row r="695">
          <cell r="C695">
            <v>2315242.9614900397</v>
          </cell>
          <cell r="D695">
            <v>513943.45636765321</v>
          </cell>
          <cell r="E695">
            <v>1628047.3139520788</v>
          </cell>
          <cell r="F695">
            <v>1060440.2447398249</v>
          </cell>
          <cell r="G695">
            <v>619802.49553267821</v>
          </cell>
          <cell r="H695">
            <v>1472913.8704788743</v>
          </cell>
          <cell r="I695">
            <v>3264248.2398204459</v>
          </cell>
          <cell r="J695">
            <v>985450.93605682219</v>
          </cell>
          <cell r="K695">
            <v>701320.25225549785</v>
          </cell>
          <cell r="L695">
            <v>654871.3568643285</v>
          </cell>
          <cell r="M695">
            <v>13216281.127558243</v>
          </cell>
        </row>
        <row r="696">
          <cell r="C696">
            <v>2170712.4203846119</v>
          </cell>
          <cell r="D696">
            <v>420185.45607142663</v>
          </cell>
          <cell r="E696">
            <v>1322916.2227634066</v>
          </cell>
          <cell r="F696">
            <v>1023202.9466095066</v>
          </cell>
          <cell r="G696">
            <v>641772.28630582872</v>
          </cell>
          <cell r="H696">
            <v>1705148.5007936163</v>
          </cell>
          <cell r="I696">
            <v>3061287.5576633695</v>
          </cell>
          <cell r="J696">
            <v>961569.58595078019</v>
          </cell>
          <cell r="K696">
            <v>1010524.3541462976</v>
          </cell>
          <cell r="L696">
            <v>755427.63625702413</v>
          </cell>
          <cell r="M696">
            <v>13072746.96694587</v>
          </cell>
        </row>
        <row r="697">
          <cell r="C697">
            <v>2592259.1213861876</v>
          </cell>
          <cell r="D697">
            <v>379719.71039279492</v>
          </cell>
          <cell r="E697">
            <v>1232005.799119195</v>
          </cell>
          <cell r="F697">
            <v>1297971.9265193203</v>
          </cell>
          <cell r="G697">
            <v>569360.07717619813</v>
          </cell>
          <cell r="H697">
            <v>729334.12920125062</v>
          </cell>
          <cell r="I697">
            <v>2489341.7754633045</v>
          </cell>
          <cell r="J697">
            <v>1133593.8701700969</v>
          </cell>
          <cell r="K697">
            <v>890710.5276965528</v>
          </cell>
          <cell r="L697">
            <v>651232.06333409611</v>
          </cell>
          <cell r="M697">
            <v>11965529.000459</v>
          </cell>
        </row>
        <row r="698">
          <cell r="C698">
            <v>2873197.9493820989</v>
          </cell>
          <cell r="D698">
            <v>481175.8613703447</v>
          </cell>
          <cell r="E698">
            <v>958895.04357772844</v>
          </cell>
          <cell r="F698">
            <v>1246655.9169003004</v>
          </cell>
          <cell r="G698">
            <v>681259.08221784211</v>
          </cell>
          <cell r="H698">
            <v>980208.84489066852</v>
          </cell>
          <cell r="I698">
            <v>3039783.616589223</v>
          </cell>
          <cell r="J698">
            <v>1020447.7838260613</v>
          </cell>
          <cell r="K698">
            <v>1124172.7505580017</v>
          </cell>
          <cell r="L698">
            <v>763056.26483218663</v>
          </cell>
          <cell r="M698">
            <v>13168853.114144458</v>
          </cell>
        </row>
        <row r="699">
          <cell r="C699">
            <v>1865422.2425319254</v>
          </cell>
          <cell r="D699">
            <v>448594.97178825201</v>
          </cell>
          <cell r="E699">
            <v>1286808.6929717273</v>
          </cell>
          <cell r="F699">
            <v>1012127.483902104</v>
          </cell>
          <cell r="G699">
            <v>636573.99017463205</v>
          </cell>
          <cell r="H699">
            <v>865944.81445465353</v>
          </cell>
          <cell r="I699">
            <v>3881638.2385072391</v>
          </cell>
          <cell r="J699">
            <v>1220816.4614221535</v>
          </cell>
          <cell r="K699">
            <v>1033992.3263205236</v>
          </cell>
          <cell r="L699">
            <v>510469.91642526502</v>
          </cell>
          <cell r="M699">
            <v>12762389.138498476</v>
          </cell>
        </row>
        <row r="700">
          <cell r="C700">
            <v>2704688.1895535919</v>
          </cell>
          <cell r="D700">
            <v>309608.18273457303</v>
          </cell>
          <cell r="E700">
            <v>1046834.1997568761</v>
          </cell>
          <cell r="F700">
            <v>1181822.4285835517</v>
          </cell>
          <cell r="G700">
            <v>573333.19268995046</v>
          </cell>
          <cell r="H700">
            <v>937197.57106585987</v>
          </cell>
          <cell r="I700">
            <v>4129729.5555215622</v>
          </cell>
          <cell r="J700">
            <v>1263203.7313694295</v>
          </cell>
          <cell r="K700">
            <v>900086.52262763993</v>
          </cell>
          <cell r="L700">
            <v>699122.95796075673</v>
          </cell>
          <cell r="M700">
            <v>13745626.531863792</v>
          </cell>
        </row>
        <row r="701">
          <cell r="C701">
            <v>1710288.5709956004</v>
          </cell>
          <cell r="D701">
            <v>336911.33188675437</v>
          </cell>
          <cell r="E701">
            <v>1342489.1200324618</v>
          </cell>
          <cell r="F701">
            <v>1022226.1967326023</v>
          </cell>
          <cell r="G701">
            <v>478036.48667953035</v>
          </cell>
          <cell r="H701">
            <v>1481746.3056560033</v>
          </cell>
          <cell r="I701">
            <v>2332819.7109966977</v>
          </cell>
          <cell r="J701">
            <v>1567269.3213138464</v>
          </cell>
          <cell r="K701">
            <v>866973.44856625923</v>
          </cell>
          <cell r="L701">
            <v>695752.37054837856</v>
          </cell>
          <cell r="M701">
            <v>11834512.863408135</v>
          </cell>
        </row>
        <row r="702">
          <cell r="C702">
            <v>1836293.1112490515</v>
          </cell>
          <cell r="D702">
            <v>252181.16828682763</v>
          </cell>
          <cell r="E702">
            <v>1380792.6601264819</v>
          </cell>
          <cell r="F702">
            <v>877729.40044809482</v>
          </cell>
          <cell r="G702">
            <v>601680.38365848898</v>
          </cell>
          <cell r="H702">
            <v>909255.03563473234</v>
          </cell>
          <cell r="I702">
            <v>3041522.9113799697</v>
          </cell>
          <cell r="J702">
            <v>853384.83938646992</v>
          </cell>
          <cell r="K702">
            <v>979073.46082428424</v>
          </cell>
          <cell r="L702">
            <v>733889.34066949715</v>
          </cell>
          <cell r="M702">
            <v>11465802.3116639</v>
          </cell>
        </row>
        <row r="703">
          <cell r="C703">
            <v>2660951.1832510633</v>
          </cell>
          <cell r="D703">
            <v>372914.57563106582</v>
          </cell>
          <cell r="E703">
            <v>1426029.4360492879</v>
          </cell>
          <cell r="F703">
            <v>1285520.9050894049</v>
          </cell>
          <cell r="G703">
            <v>576766.94571762776</v>
          </cell>
          <cell r="H703">
            <v>1495524.8890319394</v>
          </cell>
          <cell r="I703">
            <v>2292613.7987296814</v>
          </cell>
          <cell r="J703">
            <v>757797.06845455314</v>
          </cell>
          <cell r="K703">
            <v>966681.58040055307</v>
          </cell>
          <cell r="L703">
            <v>701973.87313321827</v>
          </cell>
          <cell r="M703">
            <v>12536774.255488394</v>
          </cell>
        </row>
        <row r="704">
          <cell r="C704">
            <v>2927994.3607673021</v>
          </cell>
          <cell r="D704">
            <v>396775.0889114936</v>
          </cell>
          <cell r="E704">
            <v>1567198.6960848442</v>
          </cell>
          <cell r="F704">
            <v>1036116.3089429518</v>
          </cell>
          <cell r="G704">
            <v>508494.55902247078</v>
          </cell>
          <cell r="H704">
            <v>1251839.7518205885</v>
          </cell>
          <cell r="I704">
            <v>3402719.8202045285</v>
          </cell>
          <cell r="J704">
            <v>583882.35424521589</v>
          </cell>
          <cell r="K704">
            <v>975021.1831256561</v>
          </cell>
          <cell r="L704">
            <v>571473.03496988094</v>
          </cell>
          <cell r="M704">
            <v>13221515.158094933</v>
          </cell>
        </row>
        <row r="705">
          <cell r="C705">
            <v>1849453.3340979363</v>
          </cell>
          <cell r="D705">
            <v>461997.14028148184</v>
          </cell>
          <cell r="E705">
            <v>1040009.5995685337</v>
          </cell>
          <cell r="F705">
            <v>953388.78197268583</v>
          </cell>
          <cell r="G705">
            <v>712840.51533710607</v>
          </cell>
          <cell r="H705">
            <v>1446775.3205598036</v>
          </cell>
          <cell r="I705">
            <v>2155563.5668585673</v>
          </cell>
          <cell r="J705">
            <v>1118671.0215960685</v>
          </cell>
          <cell r="K705">
            <v>867915.30608776188</v>
          </cell>
          <cell r="L705">
            <v>798531.88784823462</v>
          </cell>
          <cell r="M705">
            <v>11405146.474208178</v>
          </cell>
        </row>
        <row r="706">
          <cell r="C706">
            <v>2255498.537156966</v>
          </cell>
          <cell r="D706">
            <v>370040.03277586435</v>
          </cell>
          <cell r="E706">
            <v>923109.40076553752</v>
          </cell>
          <cell r="F706">
            <v>1203932.8895681435</v>
          </cell>
          <cell r="G706">
            <v>455604.47780114791</v>
          </cell>
          <cell r="H706">
            <v>1078383.5173017753</v>
          </cell>
          <cell r="I706">
            <v>3147889.3967227046</v>
          </cell>
          <cell r="J706">
            <v>742687.50767124444</v>
          </cell>
          <cell r="K706">
            <v>749799.63239498436</v>
          </cell>
          <cell r="L706">
            <v>659564.48331970547</v>
          </cell>
          <cell r="M706">
            <v>11586509.875478074</v>
          </cell>
        </row>
        <row r="707">
          <cell r="C707">
            <v>2306672.6988697886</v>
          </cell>
          <cell r="D707">
            <v>542321.16522424784</v>
          </cell>
          <cell r="E707">
            <v>1314967.2770134362</v>
          </cell>
          <cell r="F707">
            <v>654351.31572325435</v>
          </cell>
          <cell r="G707">
            <v>680960.98267244222</v>
          </cell>
          <cell r="H707">
            <v>1223348.0560691932</v>
          </cell>
          <cell r="I707">
            <v>3047188.0878923833</v>
          </cell>
          <cell r="J707">
            <v>1147367.5088281641</v>
          </cell>
          <cell r="K707">
            <v>800982.17035865621</v>
          </cell>
          <cell r="L707">
            <v>700302.79498403892</v>
          </cell>
          <cell r="M707">
            <v>12418462.057635603</v>
          </cell>
        </row>
        <row r="708">
          <cell r="C708">
            <v>2658855.0722881444</v>
          </cell>
          <cell r="D708">
            <v>376162.47547506785</v>
          </cell>
          <cell r="E708">
            <v>1175980.6012084801</v>
          </cell>
          <cell r="F708">
            <v>851885.71509761247</v>
          </cell>
          <cell r="G708">
            <v>578949.22528319317</v>
          </cell>
          <cell r="H708">
            <v>1586355.6623939073</v>
          </cell>
          <cell r="I708">
            <v>3378378.4180632969</v>
          </cell>
          <cell r="J708">
            <v>799406.19824182917</v>
          </cell>
          <cell r="K708">
            <v>850106.53132879594</v>
          </cell>
          <cell r="L708">
            <v>752230.64994321659</v>
          </cell>
          <cell r="M708">
            <v>13008310.549323544</v>
          </cell>
        </row>
        <row r="709">
          <cell r="C709">
            <v>1931952.6198274563</v>
          </cell>
          <cell r="D709">
            <v>393878.28931800358</v>
          </cell>
          <cell r="E709">
            <v>1305453.1253749465</v>
          </cell>
          <cell r="F709">
            <v>679919.29444920772</v>
          </cell>
          <cell r="G709">
            <v>712050.1755316091</v>
          </cell>
          <cell r="H709">
            <v>1544463.0643825182</v>
          </cell>
          <cell r="I709">
            <v>3388844.3987492183</v>
          </cell>
          <cell r="J709">
            <v>1150227.5415988425</v>
          </cell>
          <cell r="K709">
            <v>714439.05815591442</v>
          </cell>
          <cell r="L709">
            <v>696990.20031351037</v>
          </cell>
          <cell r="M709">
            <v>12518217.767701227</v>
          </cell>
        </row>
        <row r="710">
          <cell r="C710">
            <v>1981215.3229492754</v>
          </cell>
          <cell r="D710">
            <v>274952.09244025312</v>
          </cell>
          <cell r="E710">
            <v>1487264.2764430875</v>
          </cell>
          <cell r="F710">
            <v>1051669.996426478</v>
          </cell>
          <cell r="G710">
            <v>366676.9334259397</v>
          </cell>
          <cell r="H710">
            <v>1514333.5938906337</v>
          </cell>
          <cell r="I710">
            <v>2932229.7338527995</v>
          </cell>
          <cell r="J710">
            <v>923080.79345011304</v>
          </cell>
          <cell r="K710">
            <v>895466.14205907902</v>
          </cell>
          <cell r="L710">
            <v>792848.65757408692</v>
          </cell>
          <cell r="M710">
            <v>12219737.542511746</v>
          </cell>
        </row>
        <row r="711">
          <cell r="C711">
            <v>2049725.8343791086</v>
          </cell>
          <cell r="D711">
            <v>361889.88129292766</v>
          </cell>
          <cell r="E711">
            <v>1510359.0249914411</v>
          </cell>
          <cell r="F711">
            <v>1154567.8493451169</v>
          </cell>
          <cell r="G711">
            <v>830173.72938214312</v>
          </cell>
          <cell r="H711">
            <v>1079856.1504661567</v>
          </cell>
          <cell r="I711">
            <v>1627224.922445788</v>
          </cell>
          <cell r="J711">
            <v>1243200.7585216905</v>
          </cell>
          <cell r="K711">
            <v>928021.5238298662</v>
          </cell>
          <cell r="L711">
            <v>575187.03923636209</v>
          </cell>
          <cell r="M711">
            <v>11360206.713890601</v>
          </cell>
        </row>
        <row r="712">
          <cell r="C712">
            <v>2595700.4137450415</v>
          </cell>
          <cell r="D712">
            <v>411516.77397632191</v>
          </cell>
          <cell r="E712">
            <v>1176352.8043510267</v>
          </cell>
          <cell r="F712">
            <v>958506.76649993949</v>
          </cell>
          <cell r="G712">
            <v>506811.93257813837</v>
          </cell>
          <cell r="H712">
            <v>1186354.6164897201</v>
          </cell>
          <cell r="I712">
            <v>2737881.9956625891</v>
          </cell>
          <cell r="J712">
            <v>986820.08889737213</v>
          </cell>
          <cell r="K712">
            <v>990151.35420934344</v>
          </cell>
          <cell r="L712">
            <v>742250.55132996058</v>
          </cell>
          <cell r="M712">
            <v>12292347.297739452</v>
          </cell>
        </row>
        <row r="713">
          <cell r="C713">
            <v>2418729.5818229378</v>
          </cell>
          <cell r="D713">
            <v>215626.87366765956</v>
          </cell>
          <cell r="E713">
            <v>1180881.1770522043</v>
          </cell>
          <cell r="F713">
            <v>1016971.2608780778</v>
          </cell>
          <cell r="G713">
            <v>558523.01128197287</v>
          </cell>
          <cell r="H713">
            <v>1488180.2037982873</v>
          </cell>
          <cell r="I713">
            <v>2245989.5948627274</v>
          </cell>
          <cell r="J713">
            <v>1009875.5622023068</v>
          </cell>
          <cell r="K713">
            <v>1145098.8854006357</v>
          </cell>
          <cell r="L713">
            <v>608848.73946904321</v>
          </cell>
          <cell r="M713">
            <v>11888724.890435854</v>
          </cell>
        </row>
        <row r="714">
          <cell r="C714">
            <v>3437725.146707831</v>
          </cell>
          <cell r="D714">
            <v>507697.10863079608</v>
          </cell>
          <cell r="E714">
            <v>1292962.4147311167</v>
          </cell>
          <cell r="F714">
            <v>1016590.9660818451</v>
          </cell>
          <cell r="G714">
            <v>618607.03623280989</v>
          </cell>
          <cell r="H714">
            <v>1251330.680653661</v>
          </cell>
          <cell r="I714">
            <v>2505359.6659877528</v>
          </cell>
          <cell r="J714">
            <v>909273.20009521872</v>
          </cell>
          <cell r="K714">
            <v>713717.74842211627</v>
          </cell>
          <cell r="L714">
            <v>800266.67997961224</v>
          </cell>
          <cell r="M714">
            <v>13053530.647522761</v>
          </cell>
        </row>
        <row r="715">
          <cell r="C715">
            <v>3330221.7064082865</v>
          </cell>
          <cell r="D715">
            <v>425584.00262367819</v>
          </cell>
          <cell r="E715">
            <v>1223695.4582623197</v>
          </cell>
          <cell r="F715">
            <v>905357.42053999798</v>
          </cell>
          <cell r="G715">
            <v>675020.78490462992</v>
          </cell>
          <cell r="H715">
            <v>1597702.9044911396</v>
          </cell>
          <cell r="I715">
            <v>2440464.9365605563</v>
          </cell>
          <cell r="J715">
            <v>1129594.9925703013</v>
          </cell>
          <cell r="K715">
            <v>839551.31605732301</v>
          </cell>
          <cell r="L715">
            <v>801011.82525714126</v>
          </cell>
          <cell r="M715">
            <v>13368205.347675372</v>
          </cell>
        </row>
        <row r="716">
          <cell r="C716">
            <v>2444165.4554521395</v>
          </cell>
          <cell r="D716">
            <v>368962.63784649945</v>
          </cell>
          <cell r="E716">
            <v>1256219.899998053</v>
          </cell>
          <cell r="F716">
            <v>956950.68699210801</v>
          </cell>
          <cell r="G716">
            <v>534317.24888498813</v>
          </cell>
          <cell r="H716">
            <v>966132.99230251485</v>
          </cell>
          <cell r="I716">
            <v>2488407.2268283158</v>
          </cell>
          <cell r="J716">
            <v>1153612.7336403897</v>
          </cell>
          <cell r="K716">
            <v>1142599.919867354</v>
          </cell>
          <cell r="L716">
            <v>857870.17420920997</v>
          </cell>
          <cell r="M716">
            <v>12169238.976021571</v>
          </cell>
        </row>
        <row r="717">
          <cell r="C717">
            <v>1870904.3874754666</v>
          </cell>
          <cell r="D717">
            <v>403775.97231480473</v>
          </cell>
          <cell r="E717">
            <v>1181031.7397329572</v>
          </cell>
          <cell r="F717">
            <v>1214072.4263559591</v>
          </cell>
          <cell r="G717">
            <v>639863.62337592756</v>
          </cell>
          <cell r="H717">
            <v>1426055.9050175557</v>
          </cell>
          <cell r="I717">
            <v>2216339.4878225112</v>
          </cell>
          <cell r="J717">
            <v>1086907.1030739672</v>
          </cell>
          <cell r="K717">
            <v>813791.47561774414</v>
          </cell>
          <cell r="L717">
            <v>610559.48534571135</v>
          </cell>
          <cell r="M717">
            <v>11463301.606132606</v>
          </cell>
        </row>
        <row r="718">
          <cell r="C718">
            <v>2112861.3958583716</v>
          </cell>
          <cell r="D718">
            <v>485914.3577110988</v>
          </cell>
          <cell r="E718">
            <v>862739.92977342894</v>
          </cell>
          <cell r="F718">
            <v>1168805.344019291</v>
          </cell>
          <cell r="G718">
            <v>121475.53345271753</v>
          </cell>
          <cell r="H718">
            <v>1755010.0569835405</v>
          </cell>
          <cell r="I718">
            <v>2992271.210175266</v>
          </cell>
          <cell r="J718">
            <v>980141.56509198423</v>
          </cell>
          <cell r="K718">
            <v>1146416.1174525719</v>
          </cell>
          <cell r="L718">
            <v>722971.24971730018</v>
          </cell>
          <cell r="M718">
            <v>12348606.76023557</v>
          </cell>
        </row>
        <row r="719">
          <cell r="C719">
            <v>1733320.8863103436</v>
          </cell>
          <cell r="D719">
            <v>408894.88147310924</v>
          </cell>
          <cell r="E719">
            <v>1212254.0525065346</v>
          </cell>
          <cell r="F719">
            <v>812972.83863178536</v>
          </cell>
          <cell r="G719">
            <v>576802.60895819706</v>
          </cell>
          <cell r="H719">
            <v>1522287.0642916881</v>
          </cell>
          <cell r="I719">
            <v>3483771.4180482957</v>
          </cell>
          <cell r="J719">
            <v>866467.92668290681</v>
          </cell>
          <cell r="K719">
            <v>1158672.5995366354</v>
          </cell>
          <cell r="L719">
            <v>624194.46419026633</v>
          </cell>
          <cell r="M719">
            <v>12399638.740629762</v>
          </cell>
        </row>
        <row r="720">
          <cell r="C720">
            <v>1755496.268715977</v>
          </cell>
          <cell r="D720">
            <v>262401.76413653034</v>
          </cell>
          <cell r="E720">
            <v>1240769.4878914363</v>
          </cell>
          <cell r="F720">
            <v>745268.69052970689</v>
          </cell>
          <cell r="G720">
            <v>555931.50173722056</v>
          </cell>
          <cell r="H720">
            <v>1226272.2590711373</v>
          </cell>
          <cell r="I720">
            <v>3375666.1353607955</v>
          </cell>
          <cell r="J720">
            <v>930136.67901268485</v>
          </cell>
          <cell r="K720">
            <v>816010.31772716553</v>
          </cell>
          <cell r="L720">
            <v>708750.79508712562</v>
          </cell>
          <cell r="M720">
            <v>11616703.899269778</v>
          </cell>
        </row>
        <row r="721">
          <cell r="C721">
            <v>2097947.466969558</v>
          </cell>
          <cell r="D721">
            <v>499953.70922761312</v>
          </cell>
          <cell r="E721">
            <v>1280481.8703033056</v>
          </cell>
          <cell r="F721">
            <v>809434.80413822876</v>
          </cell>
          <cell r="G721">
            <v>654433.35158202646</v>
          </cell>
          <cell r="H721">
            <v>1303674.5011266167</v>
          </cell>
          <cell r="I721">
            <v>2260887.2422498446</v>
          </cell>
          <cell r="J721">
            <v>1288808.2541396557</v>
          </cell>
          <cell r="K721">
            <v>730698.71495203173</v>
          </cell>
          <cell r="L721">
            <v>701695.16329362115</v>
          </cell>
          <cell r="M721">
            <v>11628015.077982502</v>
          </cell>
        </row>
        <row r="722">
          <cell r="C722">
            <v>2095568.6118056204</v>
          </cell>
          <cell r="D722">
            <v>564941.7078462193</v>
          </cell>
          <cell r="E722">
            <v>1206776.8688751024</v>
          </cell>
          <cell r="F722">
            <v>609029.48820420937</v>
          </cell>
          <cell r="G722">
            <v>777719.15202396142</v>
          </cell>
          <cell r="H722">
            <v>889726.46899661585</v>
          </cell>
          <cell r="I722">
            <v>3368109.0036959546</v>
          </cell>
          <cell r="J722">
            <v>911049.18095368717</v>
          </cell>
          <cell r="K722">
            <v>995693.80631908821</v>
          </cell>
          <cell r="L722">
            <v>699069.01244075969</v>
          </cell>
          <cell r="M722">
            <v>12117683.301161218</v>
          </cell>
        </row>
        <row r="723">
          <cell r="C723">
            <v>3668054.6336222077</v>
          </cell>
          <cell r="D723">
            <v>418189.36184335925</v>
          </cell>
          <cell r="E723">
            <v>1285419.4399487271</v>
          </cell>
          <cell r="F723">
            <v>922007.96526894753</v>
          </cell>
          <cell r="G723">
            <v>761087.78768846532</v>
          </cell>
          <cell r="H723">
            <v>1293714.3943806777</v>
          </cell>
          <cell r="I723">
            <v>3909622.7458592448</v>
          </cell>
          <cell r="J723">
            <v>1139652.7652766395</v>
          </cell>
          <cell r="K723">
            <v>836833.12768615689</v>
          </cell>
          <cell r="L723">
            <v>659773.7307376517</v>
          </cell>
          <cell r="M723">
            <v>14894355.952312078</v>
          </cell>
        </row>
        <row r="724">
          <cell r="C724">
            <v>2729399.4327163924</v>
          </cell>
          <cell r="D724">
            <v>320609.55603755312</v>
          </cell>
          <cell r="E724">
            <v>1047529.8016481737</v>
          </cell>
          <cell r="F724">
            <v>757472.11809867434</v>
          </cell>
          <cell r="G724">
            <v>681756.09256545012</v>
          </cell>
          <cell r="H724">
            <v>1324651.2216304305</v>
          </cell>
          <cell r="I724">
            <v>2382575.0090713254</v>
          </cell>
          <cell r="J724">
            <v>977022.24934959016</v>
          </cell>
          <cell r="K724">
            <v>923677.12784881541</v>
          </cell>
          <cell r="L724">
            <v>631207.88419461926</v>
          </cell>
          <cell r="M724">
            <v>11775900.493161025</v>
          </cell>
        </row>
        <row r="725">
          <cell r="C725">
            <v>3731285.2589795403</v>
          </cell>
          <cell r="D725">
            <v>451626.7862938926</v>
          </cell>
          <cell r="E725">
            <v>1262040.6276906924</v>
          </cell>
          <cell r="F725">
            <v>1273161.2577226579</v>
          </cell>
          <cell r="G725">
            <v>598042.88432755147</v>
          </cell>
          <cell r="H725">
            <v>1277075.4324415475</v>
          </cell>
          <cell r="I725">
            <v>2102283.7016895614</v>
          </cell>
          <cell r="J725">
            <v>1001603.049169647</v>
          </cell>
          <cell r="K725">
            <v>922873.63518625696</v>
          </cell>
          <cell r="L725">
            <v>695669.85438924888</v>
          </cell>
          <cell r="M725">
            <v>13315662.487890597</v>
          </cell>
        </row>
        <row r="726">
          <cell r="C726">
            <v>2428804.1310631791</v>
          </cell>
          <cell r="D726">
            <v>419707.49807425379</v>
          </cell>
          <cell r="E726">
            <v>1326057.084621866</v>
          </cell>
          <cell r="F726">
            <v>1310688.7041015241</v>
          </cell>
          <cell r="G726">
            <v>574853.45493022387</v>
          </cell>
          <cell r="H726">
            <v>489166.3491615291</v>
          </cell>
          <cell r="I726">
            <v>2775225.8798583117</v>
          </cell>
          <cell r="J726">
            <v>1035402.270523262</v>
          </cell>
          <cell r="K726">
            <v>1052386.4184324138</v>
          </cell>
          <cell r="L726">
            <v>744486.23045810347</v>
          </cell>
          <cell r="M726">
            <v>12156778.021224666</v>
          </cell>
        </row>
        <row r="727">
          <cell r="C727">
            <v>2961944.0446096337</v>
          </cell>
          <cell r="D727">
            <v>323053.75009441713</v>
          </cell>
          <cell r="E727">
            <v>1454582.500416311</v>
          </cell>
          <cell r="F727">
            <v>982167.93434463814</v>
          </cell>
          <cell r="G727">
            <v>544144.47372858296</v>
          </cell>
          <cell r="H727">
            <v>1121033.9433601121</v>
          </cell>
          <cell r="I727">
            <v>3717427.9925287981</v>
          </cell>
          <cell r="J727">
            <v>539540.04999997665</v>
          </cell>
          <cell r="K727">
            <v>804965.47841245751</v>
          </cell>
          <cell r="L727">
            <v>653998.866698495</v>
          </cell>
          <cell r="M727">
            <v>13102859.034193421</v>
          </cell>
        </row>
        <row r="728">
          <cell r="C728">
            <v>2428674.4894735138</v>
          </cell>
          <cell r="D728">
            <v>460953.76684305142</v>
          </cell>
          <cell r="E728">
            <v>935617.31073689298</v>
          </cell>
          <cell r="F728">
            <v>1230196.7145490886</v>
          </cell>
          <cell r="G728">
            <v>705731.87243546732</v>
          </cell>
          <cell r="H728">
            <v>1061451.8194777502</v>
          </cell>
          <cell r="I728">
            <v>2995040.6968535837</v>
          </cell>
          <cell r="J728">
            <v>1184390.3121648442</v>
          </cell>
          <cell r="K728">
            <v>1032237.0653720642</v>
          </cell>
          <cell r="L728">
            <v>754883.32013875805</v>
          </cell>
          <cell r="M728">
            <v>12789177.368045015</v>
          </cell>
        </row>
        <row r="729">
          <cell r="C729">
            <v>1927751.8960950081</v>
          </cell>
          <cell r="D729">
            <v>355799.98597650323</v>
          </cell>
          <cell r="E729">
            <v>1415936.3556688011</v>
          </cell>
          <cell r="F729">
            <v>1110371.2050735541</v>
          </cell>
          <cell r="G729">
            <v>591455.29110221053</v>
          </cell>
          <cell r="H729">
            <v>1417225.7992340196</v>
          </cell>
          <cell r="I729">
            <v>3990461.8641867572</v>
          </cell>
          <cell r="J729">
            <v>1175822.7625025017</v>
          </cell>
          <cell r="K729">
            <v>761164.98311785376</v>
          </cell>
          <cell r="L729">
            <v>660960.64082840609</v>
          </cell>
          <cell r="M729">
            <v>13406950.783785619</v>
          </cell>
        </row>
        <row r="730">
          <cell r="C730">
            <v>1565373.0792116546</v>
          </cell>
          <cell r="D730">
            <v>332018.53197602864</v>
          </cell>
          <cell r="E730">
            <v>1228579.305339037</v>
          </cell>
          <cell r="F730">
            <v>1484164.5708235076</v>
          </cell>
          <cell r="G730">
            <v>622463.89378881315</v>
          </cell>
          <cell r="H730">
            <v>1038209.484351686</v>
          </cell>
          <cell r="I730">
            <v>2107804.7629677784</v>
          </cell>
          <cell r="J730">
            <v>1530866.7039970583</v>
          </cell>
          <cell r="K730">
            <v>717602.56486450566</v>
          </cell>
          <cell r="L730">
            <v>681428.82902030705</v>
          </cell>
          <cell r="M730">
            <v>11308511.726340374</v>
          </cell>
        </row>
        <row r="731">
          <cell r="C731">
            <v>2339159.9490819005</v>
          </cell>
          <cell r="D731">
            <v>501908.0056627529</v>
          </cell>
          <cell r="E731">
            <v>1005428.2484096736</v>
          </cell>
          <cell r="F731">
            <v>752696.69554624509</v>
          </cell>
          <cell r="G731">
            <v>619262.82896624529</v>
          </cell>
          <cell r="H731">
            <v>825349.49013679195</v>
          </cell>
          <cell r="I731">
            <v>3446368.7394513544</v>
          </cell>
          <cell r="J731">
            <v>637021.49495716032</v>
          </cell>
          <cell r="K731">
            <v>901834.73220132478</v>
          </cell>
          <cell r="L731">
            <v>671865.13627547876</v>
          </cell>
          <cell r="M731">
            <v>11700895.320688928</v>
          </cell>
        </row>
        <row r="732">
          <cell r="C732">
            <v>2272284.2016742802</v>
          </cell>
          <cell r="D732">
            <v>319895.11086634663</v>
          </cell>
          <cell r="E732">
            <v>1288733.9747125455</v>
          </cell>
          <cell r="F732">
            <v>855589.4180020385</v>
          </cell>
          <cell r="G732">
            <v>406564.71703082958</v>
          </cell>
          <cell r="H732">
            <v>1316178.8559526796</v>
          </cell>
          <cell r="I732">
            <v>2499746.0628362666</v>
          </cell>
          <cell r="J732">
            <v>1096434.2417645678</v>
          </cell>
          <cell r="K732">
            <v>624654.57608591206</v>
          </cell>
          <cell r="L732">
            <v>666417.26682040573</v>
          </cell>
          <cell r="M732">
            <v>11346498.425745875</v>
          </cell>
        </row>
        <row r="733">
          <cell r="C733">
            <v>1949391.052313325</v>
          </cell>
          <cell r="D733">
            <v>355278.58562667383</v>
          </cell>
          <cell r="E733">
            <v>2029011.097300827</v>
          </cell>
          <cell r="F733">
            <v>1236747.6043765815</v>
          </cell>
          <cell r="G733">
            <v>605141.42444345914</v>
          </cell>
          <cell r="H733">
            <v>1593569.3976964471</v>
          </cell>
          <cell r="I733">
            <v>3559820.0065730014</v>
          </cell>
          <cell r="J733">
            <v>1151299.3759382302</v>
          </cell>
          <cell r="K733">
            <v>867272.12626492442</v>
          </cell>
          <cell r="L733">
            <v>622375.9516536321</v>
          </cell>
          <cell r="M733">
            <v>13969906.6221871</v>
          </cell>
        </row>
        <row r="734">
          <cell r="C734">
            <v>2321064.6616703877</v>
          </cell>
          <cell r="D734">
            <v>323097.67243095301</v>
          </cell>
          <cell r="E734">
            <v>1664900.199502694</v>
          </cell>
          <cell r="F734">
            <v>762573.68022398581</v>
          </cell>
          <cell r="G734">
            <v>532776.13433938683</v>
          </cell>
          <cell r="H734">
            <v>1489412.3520606637</v>
          </cell>
          <cell r="I734">
            <v>2916438.2815521774</v>
          </cell>
          <cell r="J734">
            <v>1339427.3964704243</v>
          </cell>
          <cell r="K734">
            <v>794056.01553847757</v>
          </cell>
          <cell r="L734">
            <v>727226.4033302163</v>
          </cell>
          <cell r="M734">
            <v>12870972.797119366</v>
          </cell>
        </row>
        <row r="735">
          <cell r="C735">
            <v>1885883.111020417</v>
          </cell>
          <cell r="D735">
            <v>350872.79904567043</v>
          </cell>
          <cell r="E735">
            <v>1452197.5544527904</v>
          </cell>
          <cell r="F735">
            <v>847687.32861589163</v>
          </cell>
          <cell r="G735">
            <v>675780.40692761715</v>
          </cell>
          <cell r="H735">
            <v>1387190.3857380901</v>
          </cell>
          <cell r="I735">
            <v>2857411.7666006247</v>
          </cell>
          <cell r="J735">
            <v>1194489.4867646578</v>
          </cell>
          <cell r="K735">
            <v>331609.31310179411</v>
          </cell>
          <cell r="L735">
            <v>806451.02497837867</v>
          </cell>
          <cell r="M735">
            <v>11789573.177245932</v>
          </cell>
        </row>
        <row r="736">
          <cell r="C736">
            <v>3169878.1563317911</v>
          </cell>
          <cell r="D736">
            <v>393981.08500624693</v>
          </cell>
          <cell r="E736">
            <v>1659407.8769251355</v>
          </cell>
          <cell r="F736">
            <v>853361.82370454201</v>
          </cell>
          <cell r="G736">
            <v>529982.37836638186</v>
          </cell>
          <cell r="H736">
            <v>1109847.5882716905</v>
          </cell>
          <cell r="I736">
            <v>2497496.604454075</v>
          </cell>
          <cell r="J736">
            <v>1216499.8297562024</v>
          </cell>
          <cell r="K736">
            <v>943470.16781430226</v>
          </cell>
          <cell r="L736">
            <v>787000.09801663435</v>
          </cell>
          <cell r="M736">
            <v>13160925.608647</v>
          </cell>
        </row>
        <row r="737">
          <cell r="C737">
            <v>2248771.1305775414</v>
          </cell>
          <cell r="D737">
            <v>484663.09458138829</v>
          </cell>
          <cell r="E737">
            <v>1493453.5309298513</v>
          </cell>
          <cell r="F737">
            <v>919820.87294041866</v>
          </cell>
          <cell r="G737">
            <v>745841.11047377973</v>
          </cell>
          <cell r="H737">
            <v>1161490.2968298621</v>
          </cell>
          <cell r="I737">
            <v>3248792.0483765583</v>
          </cell>
          <cell r="J737">
            <v>1256130.5853008826</v>
          </cell>
          <cell r="K737">
            <v>728613.46263683401</v>
          </cell>
          <cell r="L737">
            <v>541240.92500669905</v>
          </cell>
          <cell r="M737">
            <v>12828817.057653816</v>
          </cell>
        </row>
        <row r="738">
          <cell r="C738">
            <v>3203853.7004070543</v>
          </cell>
          <cell r="D738">
            <v>377682.19547047111</v>
          </cell>
          <cell r="E738">
            <v>1460410.8650820653</v>
          </cell>
          <cell r="F738">
            <v>974845.62149866542</v>
          </cell>
          <cell r="G738">
            <v>604931.34720934031</v>
          </cell>
          <cell r="H738">
            <v>1363340.2112820607</v>
          </cell>
          <cell r="I738">
            <v>3159108.2121133888</v>
          </cell>
          <cell r="J738">
            <v>663591.07858262281</v>
          </cell>
          <cell r="K738">
            <v>764578.77817476331</v>
          </cell>
          <cell r="L738">
            <v>770990.16063822433</v>
          </cell>
          <cell r="M738">
            <v>13343332.170458656</v>
          </cell>
        </row>
        <row r="739">
          <cell r="C739">
            <v>1722431.0962077221</v>
          </cell>
          <cell r="D739">
            <v>316934.25347388553</v>
          </cell>
          <cell r="E739">
            <v>1144994.7919413627</v>
          </cell>
          <cell r="F739">
            <v>1077118.9531412858</v>
          </cell>
          <cell r="G739">
            <v>541551.31560915022</v>
          </cell>
          <cell r="H739">
            <v>1503447.6109747963</v>
          </cell>
          <cell r="I739">
            <v>2333054.4724508044</v>
          </cell>
          <cell r="J739">
            <v>1364866.5685385864</v>
          </cell>
          <cell r="K739">
            <v>931596.21775556845</v>
          </cell>
          <cell r="L739">
            <v>755437.83473618375</v>
          </cell>
          <cell r="M739">
            <v>11691433.114829345</v>
          </cell>
        </row>
        <row r="740">
          <cell r="C740">
            <v>3092424.4206677652</v>
          </cell>
          <cell r="D740">
            <v>304345.93885576696</v>
          </cell>
          <cell r="E740">
            <v>748535.39676140714</v>
          </cell>
          <cell r="F740">
            <v>1008760.0651480495</v>
          </cell>
          <cell r="G740">
            <v>742365.03477917099</v>
          </cell>
          <cell r="H740">
            <v>1466236.9446966408</v>
          </cell>
          <cell r="I740">
            <v>3047312.1130278157</v>
          </cell>
          <cell r="J740">
            <v>1483720.8036432427</v>
          </cell>
          <cell r="K740">
            <v>838163.81890455843</v>
          </cell>
          <cell r="L740">
            <v>643432.67558850348</v>
          </cell>
          <cell r="M740">
            <v>13375297.21207292</v>
          </cell>
        </row>
        <row r="741">
          <cell r="C741">
            <v>2034419.9521099546</v>
          </cell>
          <cell r="D741">
            <v>257003.56501292839</v>
          </cell>
          <cell r="E741">
            <v>1584873.0948519404</v>
          </cell>
          <cell r="F741">
            <v>982319.14998761122</v>
          </cell>
          <cell r="G741">
            <v>310914.50061083591</v>
          </cell>
          <cell r="H741">
            <v>1458516.497625134</v>
          </cell>
          <cell r="I741">
            <v>4366415.9169943761</v>
          </cell>
          <cell r="J741">
            <v>1068624.5501319889</v>
          </cell>
          <cell r="K741">
            <v>1064325.0439773013</v>
          </cell>
          <cell r="L741">
            <v>734773.59448390373</v>
          </cell>
          <cell r="M741">
            <v>13862185.865785977</v>
          </cell>
        </row>
        <row r="742">
          <cell r="C742">
            <v>1847272.4454622162</v>
          </cell>
          <cell r="D742">
            <v>543056.28084032994</v>
          </cell>
          <cell r="E742">
            <v>1633300.4612263946</v>
          </cell>
          <cell r="F742">
            <v>798563.50366239785</v>
          </cell>
          <cell r="G742">
            <v>679305.70941789867</v>
          </cell>
          <cell r="H742">
            <v>1284163.0326601728</v>
          </cell>
          <cell r="I742">
            <v>2649353.2401426821</v>
          </cell>
          <cell r="J742">
            <v>1253090.2311846209</v>
          </cell>
          <cell r="K742">
            <v>1015606.4906988649</v>
          </cell>
          <cell r="L742">
            <v>757995.77922245755</v>
          </cell>
          <cell r="M742">
            <v>12461707.174518036</v>
          </cell>
        </row>
        <row r="743">
          <cell r="C743">
            <v>1834987.2507313872</v>
          </cell>
          <cell r="D743">
            <v>529249.82329237938</v>
          </cell>
          <cell r="E743">
            <v>1214725.2057339703</v>
          </cell>
          <cell r="F743">
            <v>782945.61480397487</v>
          </cell>
          <cell r="G743">
            <v>741099.33273033472</v>
          </cell>
          <cell r="H743">
            <v>1775273.3241591107</v>
          </cell>
          <cell r="I743">
            <v>4443313.4530584086</v>
          </cell>
          <cell r="J743">
            <v>1274885.0830393482</v>
          </cell>
          <cell r="K743">
            <v>883047.22348150425</v>
          </cell>
          <cell r="L743">
            <v>713939.94610105024</v>
          </cell>
          <cell r="M743">
            <v>14193466.257131469</v>
          </cell>
        </row>
        <row r="744">
          <cell r="C744">
            <v>2251011.8081733459</v>
          </cell>
          <cell r="D744">
            <v>573332.51755882683</v>
          </cell>
          <cell r="E744">
            <v>1452333.0245479061</v>
          </cell>
          <cell r="F744">
            <v>948078.4396405149</v>
          </cell>
          <cell r="G744">
            <v>355263.92455193354</v>
          </cell>
          <cell r="H744">
            <v>1245109.4218200652</v>
          </cell>
          <cell r="I744">
            <v>3511273.7246266427</v>
          </cell>
          <cell r="J744">
            <v>1025834.053854999</v>
          </cell>
          <cell r="K744">
            <v>803784.77735200117</v>
          </cell>
          <cell r="L744">
            <v>724344.21647082688</v>
          </cell>
          <cell r="M744">
            <v>12890365.90859706</v>
          </cell>
        </row>
        <row r="745">
          <cell r="C745">
            <v>2408361.2596803298</v>
          </cell>
          <cell r="D745">
            <v>441564.86381272349</v>
          </cell>
          <cell r="E745">
            <v>765949.52716215281</v>
          </cell>
          <cell r="F745">
            <v>996470.45165643631</v>
          </cell>
          <cell r="G745">
            <v>556798.12346646411</v>
          </cell>
          <cell r="H745">
            <v>844884.4226802378</v>
          </cell>
          <cell r="I745">
            <v>2997369.8920957693</v>
          </cell>
          <cell r="J745">
            <v>1066605.249182137</v>
          </cell>
          <cell r="K745">
            <v>896278.66146453866</v>
          </cell>
          <cell r="L745">
            <v>821080.0742506088</v>
          </cell>
          <cell r="M745">
            <v>11795362.525451398</v>
          </cell>
        </row>
        <row r="746">
          <cell r="C746">
            <v>2409409.0929955412</v>
          </cell>
          <cell r="D746">
            <v>408286.05004624208</v>
          </cell>
          <cell r="E746">
            <v>1327931.8820304952</v>
          </cell>
          <cell r="F746">
            <v>1028428.2921956895</v>
          </cell>
          <cell r="G746">
            <v>508626.34600455791</v>
          </cell>
          <cell r="H746">
            <v>1506287.9323344738</v>
          </cell>
          <cell r="I746">
            <v>3047612.6129671037</v>
          </cell>
          <cell r="J746">
            <v>1133219.1861178195</v>
          </cell>
          <cell r="K746">
            <v>690425.24256087677</v>
          </cell>
          <cell r="L746">
            <v>696472.99322419963</v>
          </cell>
          <cell r="M746">
            <v>12756699.630476998</v>
          </cell>
        </row>
        <row r="747">
          <cell r="C747">
            <v>1981276.7328895982</v>
          </cell>
          <cell r="D747">
            <v>445972.80943601386</v>
          </cell>
          <cell r="E747">
            <v>1632899.7698685871</v>
          </cell>
          <cell r="F747">
            <v>1142029.9938316578</v>
          </cell>
          <cell r="G747">
            <v>857943.47490943852</v>
          </cell>
          <cell r="H747">
            <v>924073.0460119138</v>
          </cell>
          <cell r="I747">
            <v>2622114.693541572</v>
          </cell>
          <cell r="J747">
            <v>743311.35646676901</v>
          </cell>
          <cell r="K747">
            <v>712326.01751218061</v>
          </cell>
          <cell r="L747">
            <v>607948.33606607083</v>
          </cell>
          <cell r="M747">
            <v>11669896.230533801</v>
          </cell>
        </row>
        <row r="748">
          <cell r="C748">
            <v>2412530.1418766081</v>
          </cell>
          <cell r="D748">
            <v>554092.38136622345</v>
          </cell>
          <cell r="E748">
            <v>1458216.0653315289</v>
          </cell>
          <cell r="F748">
            <v>1315350.7841652166</v>
          </cell>
          <cell r="G748">
            <v>519955.27377417614</v>
          </cell>
          <cell r="H748">
            <v>1421996.4391070693</v>
          </cell>
          <cell r="I748">
            <v>3237974.7561138086</v>
          </cell>
          <cell r="J748">
            <v>1258316.6960946163</v>
          </cell>
          <cell r="K748">
            <v>1006151.2232306992</v>
          </cell>
          <cell r="L748">
            <v>792090.1544798332</v>
          </cell>
          <cell r="M748">
            <v>13976673.915539779</v>
          </cell>
        </row>
        <row r="749">
          <cell r="C749">
            <v>3557425.7978804149</v>
          </cell>
          <cell r="D749">
            <v>341813.0465377451</v>
          </cell>
          <cell r="E749">
            <v>1416692.5554141202</v>
          </cell>
          <cell r="F749">
            <v>1042062.6828365488</v>
          </cell>
          <cell r="G749">
            <v>596721.61025014974</v>
          </cell>
          <cell r="H749">
            <v>801220.00736930571</v>
          </cell>
          <cell r="I749">
            <v>2097817.9276949503</v>
          </cell>
          <cell r="J749">
            <v>1304447.7312132227</v>
          </cell>
          <cell r="K749">
            <v>757444.52733876347</v>
          </cell>
          <cell r="L749">
            <v>644827.01460697758</v>
          </cell>
          <cell r="M749">
            <v>12560472.901142199</v>
          </cell>
        </row>
        <row r="750">
          <cell r="C750">
            <v>2349990.8304113578</v>
          </cell>
          <cell r="D750">
            <v>411810.52816440916</v>
          </cell>
          <cell r="E750">
            <v>1509919.0958919134</v>
          </cell>
          <cell r="F750">
            <v>949272.80379436701</v>
          </cell>
          <cell r="G750">
            <v>706028.52019951888</v>
          </cell>
          <cell r="H750">
            <v>1654242.0328358621</v>
          </cell>
          <cell r="I750">
            <v>2811435.5924182767</v>
          </cell>
          <cell r="J750">
            <v>1265659.9085793239</v>
          </cell>
          <cell r="K750">
            <v>936757.77230155468</v>
          </cell>
          <cell r="L750">
            <v>625737.17831298872</v>
          </cell>
          <cell r="M750">
            <v>13220854.262909571</v>
          </cell>
        </row>
        <row r="751">
          <cell r="C751">
            <v>2350465.8521466958</v>
          </cell>
          <cell r="D751">
            <v>399928.00947492779</v>
          </cell>
          <cell r="E751">
            <v>1351107.741016567</v>
          </cell>
          <cell r="F751">
            <v>1317904.6482922807</v>
          </cell>
          <cell r="G751">
            <v>689257.64148462319</v>
          </cell>
          <cell r="H751">
            <v>1593931.6202516393</v>
          </cell>
          <cell r="I751">
            <v>3171601.0359060322</v>
          </cell>
          <cell r="J751">
            <v>1135604.3581835981</v>
          </cell>
          <cell r="K751">
            <v>943054.06952172914</v>
          </cell>
          <cell r="L751">
            <v>700049.99620058655</v>
          </cell>
          <cell r="M751">
            <v>13652904.972478678</v>
          </cell>
        </row>
        <row r="752">
          <cell r="C752">
            <v>1988838.0768930023</v>
          </cell>
          <cell r="D752">
            <v>315353.25426980894</v>
          </cell>
          <cell r="E752">
            <v>1572635.6367524019</v>
          </cell>
          <cell r="F752">
            <v>1039798.9127131504</v>
          </cell>
          <cell r="G752">
            <v>394643.71874978521</v>
          </cell>
          <cell r="H752">
            <v>980938.48142285831</v>
          </cell>
          <cell r="I752">
            <v>3638196.6131442608</v>
          </cell>
          <cell r="J752">
            <v>724547.50081638782</v>
          </cell>
          <cell r="K752">
            <v>435824.49624594348</v>
          </cell>
          <cell r="L752">
            <v>662863.35230208933</v>
          </cell>
          <cell r="M752">
            <v>11753640.043309687</v>
          </cell>
        </row>
        <row r="753">
          <cell r="C753">
            <v>2365118.9745417964</v>
          </cell>
          <cell r="D753">
            <v>260521.14411521296</v>
          </cell>
          <cell r="E753">
            <v>1080344.6971344813</v>
          </cell>
          <cell r="F753">
            <v>1131790.0385130278</v>
          </cell>
          <cell r="G753">
            <v>525511.82722980645</v>
          </cell>
          <cell r="H753">
            <v>802688.71548469062</v>
          </cell>
          <cell r="I753">
            <v>2718964.0850102049</v>
          </cell>
          <cell r="J753">
            <v>1439885.5766219217</v>
          </cell>
          <cell r="K753">
            <v>811940.01600465109</v>
          </cell>
          <cell r="L753">
            <v>681530.54897969973</v>
          </cell>
          <cell r="M753">
            <v>11818295.623635493</v>
          </cell>
        </row>
        <row r="754">
          <cell r="C754">
            <v>3112966.6808725609</v>
          </cell>
          <cell r="D754">
            <v>238398.64032263248</v>
          </cell>
          <cell r="E754">
            <v>1239316.6284739263</v>
          </cell>
          <cell r="F754">
            <v>795037.05037457671</v>
          </cell>
          <cell r="G754">
            <v>551446.91060023452</v>
          </cell>
          <cell r="H754">
            <v>1102911.8748251866</v>
          </cell>
          <cell r="I754">
            <v>3281828.7825505966</v>
          </cell>
          <cell r="J754">
            <v>1238486.0956988761</v>
          </cell>
          <cell r="K754">
            <v>893989.26192411373</v>
          </cell>
          <cell r="L754">
            <v>551607.47345205047</v>
          </cell>
          <cell r="M754">
            <v>13005989.399094755</v>
          </cell>
        </row>
        <row r="755">
          <cell r="C755">
            <v>2685685.9269187287</v>
          </cell>
          <cell r="D755">
            <v>453718.59111168294</v>
          </cell>
          <cell r="E755">
            <v>1489244.7636109642</v>
          </cell>
          <cell r="F755">
            <v>935835.98934017238</v>
          </cell>
          <cell r="G755">
            <v>619320.10439554672</v>
          </cell>
          <cell r="H755">
            <v>1049155.7281277208</v>
          </cell>
          <cell r="I755">
            <v>3545309.3437879453</v>
          </cell>
          <cell r="J755">
            <v>1164767.4523996476</v>
          </cell>
          <cell r="K755">
            <v>926891.43984918122</v>
          </cell>
          <cell r="L755">
            <v>819932.74408612482</v>
          </cell>
          <cell r="M755">
            <v>13689862.083627712</v>
          </cell>
        </row>
        <row r="756">
          <cell r="C756">
            <v>3083755.4921627762</v>
          </cell>
          <cell r="D756">
            <v>286519.87206444493</v>
          </cell>
          <cell r="E756">
            <v>860864.00054581522</v>
          </cell>
          <cell r="F756">
            <v>979865.51338876854</v>
          </cell>
          <cell r="G756">
            <v>279159.6514538849</v>
          </cell>
          <cell r="H756">
            <v>1051215.4336847144</v>
          </cell>
          <cell r="I756">
            <v>2699568.0684999456</v>
          </cell>
          <cell r="J756">
            <v>1364056.3318296093</v>
          </cell>
          <cell r="K756">
            <v>667010.29873227316</v>
          </cell>
          <cell r="L756">
            <v>730132.77084471355</v>
          </cell>
          <cell r="M756">
            <v>12002147.433206946</v>
          </cell>
        </row>
        <row r="757">
          <cell r="C757">
            <v>2503073.7449121042</v>
          </cell>
          <cell r="D757">
            <v>425219.48829441535</v>
          </cell>
          <cell r="E757">
            <v>1408027.9668592876</v>
          </cell>
          <cell r="F757">
            <v>1003915.8777227792</v>
          </cell>
          <cell r="G757">
            <v>554842.45482763229</v>
          </cell>
          <cell r="H757">
            <v>1111799.6618273871</v>
          </cell>
          <cell r="I757">
            <v>2675678.1456504189</v>
          </cell>
          <cell r="J757">
            <v>1104784.6819594647</v>
          </cell>
          <cell r="K757">
            <v>1008541.5637753332</v>
          </cell>
          <cell r="L757">
            <v>677361.40556085552</v>
          </cell>
          <cell r="M757">
            <v>12473244.991389677</v>
          </cell>
        </row>
        <row r="758">
          <cell r="C758">
            <v>2358211.5133586596</v>
          </cell>
          <cell r="D758">
            <v>541729.15812046663</v>
          </cell>
          <cell r="E758">
            <v>995449.71065581124</v>
          </cell>
          <cell r="F758">
            <v>1160047.4357100257</v>
          </cell>
          <cell r="G758">
            <v>500942.82984556223</v>
          </cell>
          <cell r="H758">
            <v>1408543.28283924</v>
          </cell>
          <cell r="I758">
            <v>3125435.2444645772</v>
          </cell>
          <cell r="J758">
            <v>1073669.9527399286</v>
          </cell>
          <cell r="K758">
            <v>1006297.1803417807</v>
          </cell>
          <cell r="L758">
            <v>669907.21735963575</v>
          </cell>
          <cell r="M758">
            <v>12840233.525435686</v>
          </cell>
        </row>
        <row r="759">
          <cell r="C759">
            <v>2610617.1920835059</v>
          </cell>
          <cell r="D759">
            <v>403115.83449587267</v>
          </cell>
          <cell r="E759">
            <v>1473895.7951644857</v>
          </cell>
          <cell r="F759">
            <v>1147723.1701205312</v>
          </cell>
          <cell r="G759">
            <v>485543.18883814954</v>
          </cell>
          <cell r="H759">
            <v>1244938.195739957</v>
          </cell>
          <cell r="I759">
            <v>2757581.3349847458</v>
          </cell>
          <cell r="J759">
            <v>739898.27674301551</v>
          </cell>
          <cell r="K759">
            <v>725302.28539125668</v>
          </cell>
          <cell r="L759">
            <v>673971.00670918706</v>
          </cell>
          <cell r="M759">
            <v>12262586.280270707</v>
          </cell>
        </row>
        <row r="760">
          <cell r="C760">
            <v>3201117.9520964725</v>
          </cell>
          <cell r="D760">
            <v>425966.25903215224</v>
          </cell>
          <cell r="E760">
            <v>1204589.9248958933</v>
          </cell>
          <cell r="F760">
            <v>902860.34727569018</v>
          </cell>
          <cell r="G760">
            <v>543864.81668591185</v>
          </cell>
          <cell r="H760">
            <v>1333890.4568102001</v>
          </cell>
          <cell r="I760">
            <v>2754082.5464976099</v>
          </cell>
          <cell r="J760">
            <v>1195372.9720196463</v>
          </cell>
          <cell r="K760">
            <v>739239.32855368173</v>
          </cell>
          <cell r="L760">
            <v>643887.6995735307</v>
          </cell>
          <cell r="M760">
            <v>12944872.303440789</v>
          </cell>
        </row>
        <row r="761">
          <cell r="C761">
            <v>3042268.8085774193</v>
          </cell>
          <cell r="D761">
            <v>423752.15368068247</v>
          </cell>
          <cell r="E761">
            <v>1163465.1745230753</v>
          </cell>
          <cell r="F761">
            <v>838054.88158648403</v>
          </cell>
          <cell r="G761">
            <v>670044.17763814295</v>
          </cell>
          <cell r="H761">
            <v>1509598.3861569907</v>
          </cell>
          <cell r="I761">
            <v>2587523.105310238</v>
          </cell>
          <cell r="J761">
            <v>1221398.4340007703</v>
          </cell>
          <cell r="K761">
            <v>880065.40104110516</v>
          </cell>
          <cell r="L761">
            <v>757338.58735329646</v>
          </cell>
          <cell r="M761">
            <v>13093509.109868204</v>
          </cell>
        </row>
        <row r="762">
          <cell r="C762">
            <v>3137361.6348128668</v>
          </cell>
          <cell r="D762">
            <v>407391.4091714769</v>
          </cell>
          <cell r="E762">
            <v>1447700.8083236583</v>
          </cell>
          <cell r="F762">
            <v>1003906.5331912424</v>
          </cell>
          <cell r="G762">
            <v>626472.26624358387</v>
          </cell>
          <cell r="H762">
            <v>1089813.9371740173</v>
          </cell>
          <cell r="I762">
            <v>3217609.4077530196</v>
          </cell>
          <cell r="J762">
            <v>571091.29936991516</v>
          </cell>
          <cell r="K762">
            <v>1089222.820637055</v>
          </cell>
          <cell r="L762">
            <v>770711.81718965154</v>
          </cell>
          <cell r="M762">
            <v>13361281.933866486</v>
          </cell>
        </row>
        <row r="763">
          <cell r="C763">
            <v>2409862.8571513831</v>
          </cell>
          <cell r="D763">
            <v>471435.41802616231</v>
          </cell>
          <cell r="E763">
            <v>981899.71419471712</v>
          </cell>
          <cell r="F763">
            <v>1026774.084981268</v>
          </cell>
          <cell r="G763">
            <v>681438.00560586154</v>
          </cell>
          <cell r="H763">
            <v>1252477.8060771506</v>
          </cell>
          <cell r="I763">
            <v>3703804.9800190493</v>
          </cell>
          <cell r="J763">
            <v>1068455.2106831181</v>
          </cell>
          <cell r="K763">
            <v>997229.4874275428</v>
          </cell>
          <cell r="L763">
            <v>717615.77475213411</v>
          </cell>
          <cell r="M763">
            <v>13310993.338918388</v>
          </cell>
        </row>
        <row r="764">
          <cell r="C764">
            <v>2957133.3298701607</v>
          </cell>
          <cell r="D764">
            <v>433428.68429419381</v>
          </cell>
          <cell r="E764">
            <v>1486434.2516049482</v>
          </cell>
          <cell r="F764">
            <v>653058.98208589619</v>
          </cell>
          <cell r="G764">
            <v>553091.46081200964</v>
          </cell>
          <cell r="H764">
            <v>1850413.153730578</v>
          </cell>
          <cell r="I764">
            <v>2774988.6232618983</v>
          </cell>
          <cell r="J764">
            <v>1596305.2563845576</v>
          </cell>
          <cell r="K764">
            <v>946824.24771438062</v>
          </cell>
          <cell r="L764">
            <v>657185.68644925195</v>
          </cell>
          <cell r="M764">
            <v>13908863.676207874</v>
          </cell>
        </row>
        <row r="765">
          <cell r="C765">
            <v>2718288.8058085558</v>
          </cell>
          <cell r="D765">
            <v>531426.73669395526</v>
          </cell>
          <cell r="E765">
            <v>1879336.5626967361</v>
          </cell>
          <cell r="F765">
            <v>1108249.3786810886</v>
          </cell>
          <cell r="G765">
            <v>620558.119053378</v>
          </cell>
          <cell r="H765">
            <v>655512.32313415047</v>
          </cell>
          <cell r="I765">
            <v>2323634.2187744617</v>
          </cell>
          <cell r="J765">
            <v>1090160.4693373453</v>
          </cell>
          <cell r="K765">
            <v>900193.06533423951</v>
          </cell>
          <cell r="L765">
            <v>537766.59298327891</v>
          </cell>
          <cell r="M765">
            <v>12365126.272497192</v>
          </cell>
        </row>
        <row r="766">
          <cell r="C766">
            <v>2322511.6632876582</v>
          </cell>
          <cell r="D766">
            <v>390695.93599804543</v>
          </cell>
          <cell r="E766">
            <v>1272558.8639187822</v>
          </cell>
          <cell r="F766">
            <v>922837.30110471637</v>
          </cell>
          <cell r="G766">
            <v>647375.81265683623</v>
          </cell>
          <cell r="H766">
            <v>1417118.2325683665</v>
          </cell>
          <cell r="I766">
            <v>3523216.9610929415</v>
          </cell>
          <cell r="J766">
            <v>1194876.2737641369</v>
          </cell>
          <cell r="K766">
            <v>912140.85215737263</v>
          </cell>
          <cell r="L766">
            <v>688209.17121764913</v>
          </cell>
          <cell r="M766">
            <v>13291541.067766504</v>
          </cell>
        </row>
        <row r="767">
          <cell r="C767">
            <v>1596070.285613812</v>
          </cell>
          <cell r="D767">
            <v>574501.16798662778</v>
          </cell>
          <cell r="E767">
            <v>823704.96416040964</v>
          </cell>
          <cell r="F767">
            <v>1037555.0145071603</v>
          </cell>
          <cell r="G767">
            <v>599320.91849253187</v>
          </cell>
          <cell r="H767">
            <v>1573436.9192534206</v>
          </cell>
          <cell r="I767">
            <v>3358164.393208575</v>
          </cell>
          <cell r="J767">
            <v>960114.92827803979</v>
          </cell>
          <cell r="K767">
            <v>897880.31571856199</v>
          </cell>
          <cell r="L767">
            <v>721048.45700156654</v>
          </cell>
          <cell r="M767">
            <v>12141797.364220705</v>
          </cell>
        </row>
        <row r="768">
          <cell r="C768">
            <v>2491150.3410734544</v>
          </cell>
          <cell r="D768">
            <v>325261.12778183189</v>
          </cell>
          <cell r="E768">
            <v>1364037.5274942659</v>
          </cell>
          <cell r="F768">
            <v>1063519.1733811013</v>
          </cell>
          <cell r="G768">
            <v>560114.11437925801</v>
          </cell>
          <cell r="H768">
            <v>2170515.3546110019</v>
          </cell>
          <cell r="I768">
            <v>3651554.3199693169</v>
          </cell>
          <cell r="J768">
            <v>876248.25018579618</v>
          </cell>
          <cell r="K768">
            <v>833541.64243053831</v>
          </cell>
          <cell r="L768">
            <v>655929.77910446667</v>
          </cell>
          <cell r="M768">
            <v>13991871.630411033</v>
          </cell>
        </row>
        <row r="769">
          <cell r="C769">
            <v>2303778.3487071921</v>
          </cell>
          <cell r="D769">
            <v>195774.26626721176</v>
          </cell>
          <cell r="E769">
            <v>1481256.7255936346</v>
          </cell>
          <cell r="F769">
            <v>835138.63670821721</v>
          </cell>
          <cell r="G769">
            <v>639653.5184135054</v>
          </cell>
          <cell r="H769">
            <v>1122753.2576692742</v>
          </cell>
          <cell r="I769">
            <v>2170770.0923786573</v>
          </cell>
          <cell r="J769">
            <v>1052781.0897956036</v>
          </cell>
          <cell r="K769">
            <v>1333387.9230418429</v>
          </cell>
          <cell r="L769">
            <v>688700.56501622067</v>
          </cell>
          <cell r="M769">
            <v>11823994.423591362</v>
          </cell>
        </row>
        <row r="770">
          <cell r="C770">
            <v>2115757.0450655529</v>
          </cell>
          <cell r="D770">
            <v>523044.06744362169</v>
          </cell>
          <cell r="E770">
            <v>1188621.8431549147</v>
          </cell>
          <cell r="F770">
            <v>922525.11045610264</v>
          </cell>
          <cell r="G770">
            <v>553061.6730943172</v>
          </cell>
          <cell r="H770">
            <v>1020646.1044684965</v>
          </cell>
          <cell r="I770">
            <v>2490924.5297421627</v>
          </cell>
          <cell r="J770">
            <v>1092606.4829917683</v>
          </cell>
          <cell r="K770">
            <v>539141.62608068692</v>
          </cell>
          <cell r="L770">
            <v>615690.58428383316</v>
          </cell>
          <cell r="M770">
            <v>11062019.066781456</v>
          </cell>
        </row>
        <row r="771">
          <cell r="C771">
            <v>2270068.8214295502</v>
          </cell>
          <cell r="D771">
            <v>487817.80980498285</v>
          </cell>
          <cell r="E771">
            <v>1050440.6277979265</v>
          </cell>
          <cell r="F771">
            <v>1095131.6643856722</v>
          </cell>
          <cell r="G771">
            <v>696233.65448470379</v>
          </cell>
          <cell r="H771">
            <v>881750.69639184326</v>
          </cell>
          <cell r="I771">
            <v>2596262.0697061433</v>
          </cell>
          <cell r="J771">
            <v>1291213.4150656415</v>
          </cell>
          <cell r="K771">
            <v>880473.73416430783</v>
          </cell>
          <cell r="L771">
            <v>765226.80230905395</v>
          </cell>
          <cell r="M771">
            <v>12014619.29553983</v>
          </cell>
        </row>
        <row r="772">
          <cell r="C772">
            <v>2598395.3333016122</v>
          </cell>
          <cell r="D772">
            <v>366127.49571536959</v>
          </cell>
          <cell r="E772">
            <v>1520213.6817907216</v>
          </cell>
          <cell r="F772">
            <v>1286412.1886961642</v>
          </cell>
          <cell r="G772">
            <v>726754.41135903273</v>
          </cell>
          <cell r="H772">
            <v>1462005.1012995751</v>
          </cell>
          <cell r="I772">
            <v>3417559.4768741243</v>
          </cell>
          <cell r="J772">
            <v>761290.80759420246</v>
          </cell>
          <cell r="K772">
            <v>1086130.722413141</v>
          </cell>
          <cell r="L772">
            <v>674309.48327287612</v>
          </cell>
          <cell r="M772">
            <v>13899198.702316819</v>
          </cell>
        </row>
        <row r="773">
          <cell r="C773">
            <v>2747194.9599766592</v>
          </cell>
          <cell r="D773">
            <v>230540.39795779652</v>
          </cell>
          <cell r="E773">
            <v>1436831.7391390307</v>
          </cell>
          <cell r="F773">
            <v>1269785.2580665625</v>
          </cell>
          <cell r="G773">
            <v>713430.79233398777</v>
          </cell>
          <cell r="H773">
            <v>1227012.9494607756</v>
          </cell>
          <cell r="I773">
            <v>3584426.5769712506</v>
          </cell>
          <cell r="J773">
            <v>1192668.3105626267</v>
          </cell>
          <cell r="K773">
            <v>559217.56310061365</v>
          </cell>
          <cell r="L773">
            <v>697625.53665514104</v>
          </cell>
          <cell r="M773">
            <v>13658734.084224444</v>
          </cell>
        </row>
        <row r="774">
          <cell r="C774">
            <v>1992627.7927396204</v>
          </cell>
          <cell r="D774">
            <v>387400.83284769801</v>
          </cell>
          <cell r="E774">
            <v>1130570.0286406183</v>
          </cell>
          <cell r="F774">
            <v>948227.60217652482</v>
          </cell>
          <cell r="G774">
            <v>702865.32417967578</v>
          </cell>
          <cell r="H774">
            <v>975969.30561160727</v>
          </cell>
          <cell r="I774">
            <v>4118644.6873128274</v>
          </cell>
          <cell r="J774">
            <v>1104039.645624578</v>
          </cell>
          <cell r="K774">
            <v>817841.39642690145</v>
          </cell>
          <cell r="L774">
            <v>673362.26283617178</v>
          </cell>
          <cell r="M774">
            <v>12851548.878396222</v>
          </cell>
        </row>
        <row r="775">
          <cell r="C775">
            <v>1718125.1992074072</v>
          </cell>
          <cell r="D775">
            <v>332691.76868223713</v>
          </cell>
          <cell r="E775">
            <v>1103483.1641359851</v>
          </cell>
          <cell r="F775">
            <v>1153307.0849160908</v>
          </cell>
          <cell r="G775">
            <v>578328.41709382867</v>
          </cell>
          <cell r="H775">
            <v>1505088.6405846179</v>
          </cell>
          <cell r="I775">
            <v>3844933.6098615536</v>
          </cell>
          <cell r="J775">
            <v>780458.12262710754</v>
          </cell>
          <cell r="K775">
            <v>634633.04876123811</v>
          </cell>
          <cell r="L775">
            <v>768036.23313582409</v>
          </cell>
          <cell r="M775">
            <v>12419085.28900589</v>
          </cell>
        </row>
        <row r="776">
          <cell r="C776">
            <v>2753493.3034728207</v>
          </cell>
          <cell r="D776">
            <v>371197.80451933848</v>
          </cell>
          <cell r="E776">
            <v>855271.59543944406</v>
          </cell>
          <cell r="F776">
            <v>842768.13197785418</v>
          </cell>
          <cell r="G776">
            <v>726286.9327682046</v>
          </cell>
          <cell r="H776">
            <v>1351653.6866059988</v>
          </cell>
          <cell r="I776">
            <v>3088515.6192846652</v>
          </cell>
          <cell r="J776">
            <v>689303.10282671847</v>
          </cell>
          <cell r="K776">
            <v>680471.28957664594</v>
          </cell>
          <cell r="L776">
            <v>730795.72078577196</v>
          </cell>
          <cell r="M776">
            <v>12089757.187257463</v>
          </cell>
        </row>
        <row r="777">
          <cell r="C777">
            <v>2480163.1945979027</v>
          </cell>
          <cell r="D777">
            <v>274994.06670762523</v>
          </cell>
          <cell r="E777">
            <v>1310582.7936786576</v>
          </cell>
          <cell r="F777">
            <v>1127833.8540387419</v>
          </cell>
          <cell r="G777">
            <v>592531.92432844359</v>
          </cell>
          <cell r="H777">
            <v>1577342.4003034101</v>
          </cell>
          <cell r="I777">
            <v>2451460.7210754072</v>
          </cell>
          <cell r="J777">
            <v>848802.89515707595</v>
          </cell>
          <cell r="K777">
            <v>960197.30653191602</v>
          </cell>
          <cell r="L777">
            <v>666838.47061122046</v>
          </cell>
          <cell r="M777">
            <v>12290747.627030401</v>
          </cell>
        </row>
        <row r="778">
          <cell r="C778">
            <v>3004512.9293697411</v>
          </cell>
          <cell r="D778">
            <v>508363.67129405984</v>
          </cell>
          <cell r="E778">
            <v>840329.73384439875</v>
          </cell>
          <cell r="F778">
            <v>803902.94058972772</v>
          </cell>
          <cell r="G778">
            <v>531804.83583352517</v>
          </cell>
          <cell r="H778">
            <v>1048872.3325244091</v>
          </cell>
          <cell r="I778">
            <v>2620717.2932278858</v>
          </cell>
          <cell r="J778">
            <v>759541.06570735271</v>
          </cell>
          <cell r="K778">
            <v>1040836.2211212353</v>
          </cell>
          <cell r="L778">
            <v>811337.52817839081</v>
          </cell>
          <cell r="M778">
            <v>11970218.551690726</v>
          </cell>
        </row>
        <row r="779">
          <cell r="C779">
            <v>3438839.4877553913</v>
          </cell>
          <cell r="D779">
            <v>420311.83979947126</v>
          </cell>
          <cell r="E779">
            <v>1324234.1785786182</v>
          </cell>
          <cell r="F779">
            <v>925558.21751355717</v>
          </cell>
          <cell r="G779">
            <v>500276.27770475263</v>
          </cell>
          <cell r="H779">
            <v>1372740.7590730523</v>
          </cell>
          <cell r="I779">
            <v>2678568.9101177473</v>
          </cell>
          <cell r="J779">
            <v>824628.70761350589</v>
          </cell>
          <cell r="K779">
            <v>733986.48575258534</v>
          </cell>
          <cell r="L779">
            <v>637169.89041029837</v>
          </cell>
          <cell r="M779">
            <v>12856314.754318981</v>
          </cell>
        </row>
        <row r="780">
          <cell r="C780">
            <v>2515047.6502972869</v>
          </cell>
          <cell r="D780">
            <v>319655.50427766703</v>
          </cell>
          <cell r="E780">
            <v>1220281.8057357671</v>
          </cell>
          <cell r="F780">
            <v>814273.7884480221</v>
          </cell>
          <cell r="G780">
            <v>448136.92047757958</v>
          </cell>
          <cell r="H780">
            <v>1750617.3986076592</v>
          </cell>
          <cell r="I780">
            <v>2587926.5361326286</v>
          </cell>
          <cell r="J780">
            <v>1244378.372919858</v>
          </cell>
          <cell r="K780">
            <v>1043646.2926464246</v>
          </cell>
          <cell r="L780">
            <v>721880.15320687299</v>
          </cell>
          <cell r="M780">
            <v>12665844.422749765</v>
          </cell>
        </row>
        <row r="781">
          <cell r="C781">
            <v>2584782.7885672152</v>
          </cell>
          <cell r="D781">
            <v>446674.53050006949</v>
          </cell>
          <cell r="E781">
            <v>1140038.1873339815</v>
          </cell>
          <cell r="F781">
            <v>1059925.67977513</v>
          </cell>
          <cell r="G781">
            <v>653089.18844214559</v>
          </cell>
          <cell r="H781">
            <v>1356617.2069663969</v>
          </cell>
          <cell r="I781">
            <v>2718632.5530734491</v>
          </cell>
          <cell r="J781">
            <v>1248969.1333460202</v>
          </cell>
          <cell r="K781">
            <v>1151105.8011559946</v>
          </cell>
          <cell r="L781">
            <v>762123.86130280152</v>
          </cell>
          <cell r="M781">
            <v>13121958.930463204</v>
          </cell>
        </row>
        <row r="782">
          <cell r="C782">
            <v>2963675.7155075255</v>
          </cell>
          <cell r="D782">
            <v>327884.1145371212</v>
          </cell>
          <cell r="E782">
            <v>1409569.3911189863</v>
          </cell>
          <cell r="F782">
            <v>1194139.5370844635</v>
          </cell>
          <cell r="G782">
            <v>529996.85325046966</v>
          </cell>
          <cell r="H782">
            <v>1128325.0305073604</v>
          </cell>
          <cell r="I782">
            <v>3136072.4067417504</v>
          </cell>
          <cell r="J782">
            <v>991501.73943091603</v>
          </cell>
          <cell r="K782">
            <v>1003286.5731612814</v>
          </cell>
          <cell r="L782">
            <v>706296.71432912478</v>
          </cell>
          <cell r="M782">
            <v>13390748.075669</v>
          </cell>
        </row>
        <row r="783">
          <cell r="C783">
            <v>2484119.5291053969</v>
          </cell>
          <cell r="D783">
            <v>316495.6116579714</v>
          </cell>
          <cell r="E783">
            <v>1567039.6300903396</v>
          </cell>
          <cell r="F783">
            <v>1243708.3066488057</v>
          </cell>
          <cell r="G783">
            <v>570542.05894334521</v>
          </cell>
          <cell r="H783">
            <v>1340773.8297387832</v>
          </cell>
          <cell r="I783">
            <v>4525761.2549539991</v>
          </cell>
          <cell r="J783">
            <v>1087690.5986824024</v>
          </cell>
          <cell r="K783">
            <v>558583.03065486345</v>
          </cell>
          <cell r="L783">
            <v>573077.61364694731</v>
          </cell>
          <cell r="M783">
            <v>14267791.464122854</v>
          </cell>
        </row>
        <row r="784">
          <cell r="C784">
            <v>2288800.0485733068</v>
          </cell>
          <cell r="D784">
            <v>247893.77376691808</v>
          </cell>
          <cell r="E784">
            <v>1501241.7824907706</v>
          </cell>
          <cell r="F784">
            <v>661038.87601128861</v>
          </cell>
          <cell r="G784">
            <v>539277.83558152046</v>
          </cell>
          <cell r="H784">
            <v>1450659.3269411838</v>
          </cell>
          <cell r="I784">
            <v>2822696.1894093994</v>
          </cell>
          <cell r="J784">
            <v>1351083.3731496732</v>
          </cell>
          <cell r="K784">
            <v>1111045.1036288736</v>
          </cell>
          <cell r="L784">
            <v>746022.56619646109</v>
          </cell>
          <cell r="M784">
            <v>12719758.875749394</v>
          </cell>
        </row>
        <row r="785">
          <cell r="C785">
            <v>2026436.1196689433</v>
          </cell>
          <cell r="D785">
            <v>366749.25782770017</v>
          </cell>
          <cell r="E785">
            <v>1219213.8874459281</v>
          </cell>
          <cell r="F785">
            <v>704801.03047453891</v>
          </cell>
          <cell r="G785">
            <v>636218.75740167405</v>
          </cell>
          <cell r="H785">
            <v>1241257.1937746233</v>
          </cell>
          <cell r="I785">
            <v>3449119.6176928412</v>
          </cell>
          <cell r="J785">
            <v>1112650.7847917676</v>
          </cell>
          <cell r="K785">
            <v>980260.46797426871</v>
          </cell>
          <cell r="L785">
            <v>566998.08345134906</v>
          </cell>
          <cell r="M785">
            <v>12303705.200503634</v>
          </cell>
        </row>
        <row r="786">
          <cell r="C786">
            <v>2081653.8828342343</v>
          </cell>
          <cell r="D786">
            <v>442079.12642447144</v>
          </cell>
          <cell r="E786">
            <v>1171432.4900659835</v>
          </cell>
          <cell r="F786">
            <v>820999.35734113026</v>
          </cell>
          <cell r="G786">
            <v>647314.52901512221</v>
          </cell>
          <cell r="H786">
            <v>1327873.9688680321</v>
          </cell>
          <cell r="I786">
            <v>2738378.3715290837</v>
          </cell>
          <cell r="J786">
            <v>1172103.4171668657</v>
          </cell>
          <cell r="K786">
            <v>790951.10503942671</v>
          </cell>
          <cell r="L786">
            <v>640001.16905443312</v>
          </cell>
          <cell r="M786">
            <v>11832787.417338785</v>
          </cell>
        </row>
        <row r="787">
          <cell r="C787">
            <v>2206940.2297483739</v>
          </cell>
          <cell r="D787">
            <v>421972.67527310806</v>
          </cell>
          <cell r="E787">
            <v>1007944.4756645996</v>
          </cell>
          <cell r="F787">
            <v>897348.34096112149</v>
          </cell>
          <cell r="G787">
            <v>494851.69015399943</v>
          </cell>
          <cell r="H787">
            <v>1310698.906898651</v>
          </cell>
          <cell r="I787">
            <v>3092958.2619669018</v>
          </cell>
          <cell r="J787">
            <v>1195564.4949272715</v>
          </cell>
          <cell r="K787">
            <v>1056850.6725190617</v>
          </cell>
          <cell r="L787">
            <v>749554.98472372477</v>
          </cell>
          <cell r="M787">
            <v>12434684.732836813</v>
          </cell>
        </row>
        <row r="788">
          <cell r="C788">
            <v>1519016.4967469666</v>
          </cell>
          <cell r="D788">
            <v>542884.700209592</v>
          </cell>
          <cell r="E788">
            <v>1462549.8212247025</v>
          </cell>
          <cell r="F788">
            <v>950861.029176087</v>
          </cell>
          <cell r="G788">
            <v>609871.61786012584</v>
          </cell>
          <cell r="H788">
            <v>1523703.9113705563</v>
          </cell>
          <cell r="I788">
            <v>2065907.0188241708</v>
          </cell>
          <cell r="J788">
            <v>1052276.1441042116</v>
          </cell>
          <cell r="K788">
            <v>1091817.7930961954</v>
          </cell>
          <cell r="L788">
            <v>694007.43203562172</v>
          </cell>
          <cell r="M788">
            <v>11512895.964648232</v>
          </cell>
        </row>
        <row r="789">
          <cell r="C789">
            <v>2116032.352167144</v>
          </cell>
          <cell r="D789">
            <v>339668.8306679115</v>
          </cell>
          <cell r="E789">
            <v>1397856.166467621</v>
          </cell>
          <cell r="F789">
            <v>1129110.5218139146</v>
          </cell>
          <cell r="G789">
            <v>749543.09736513591</v>
          </cell>
          <cell r="H789">
            <v>1130747.5754458196</v>
          </cell>
          <cell r="I789">
            <v>3512887.2002523839</v>
          </cell>
          <cell r="J789">
            <v>1164052.3492092183</v>
          </cell>
          <cell r="K789">
            <v>1174741.0785656376</v>
          </cell>
          <cell r="L789">
            <v>545212.03788140963</v>
          </cell>
          <cell r="M789">
            <v>13259851.209836198</v>
          </cell>
        </row>
        <row r="790">
          <cell r="C790">
            <v>2737289.0620156801</v>
          </cell>
          <cell r="D790">
            <v>386767.94896626734</v>
          </cell>
          <cell r="E790">
            <v>1488589.122136791</v>
          </cell>
          <cell r="F790">
            <v>1363557.8591585089</v>
          </cell>
          <cell r="G790">
            <v>308649.30304062908</v>
          </cell>
          <cell r="H790">
            <v>1021226.5606856921</v>
          </cell>
          <cell r="I790">
            <v>3233499.7911579469</v>
          </cell>
          <cell r="J790">
            <v>1229376.7572335578</v>
          </cell>
          <cell r="K790">
            <v>828721.34789386683</v>
          </cell>
          <cell r="L790">
            <v>706766.57147169195</v>
          </cell>
          <cell r="M790">
            <v>13304444.323760634</v>
          </cell>
        </row>
        <row r="791">
          <cell r="C791">
            <v>1738458.7076458693</v>
          </cell>
          <cell r="D791">
            <v>436428.35437173175</v>
          </cell>
          <cell r="E791">
            <v>1503542.6215011538</v>
          </cell>
          <cell r="F791">
            <v>878756.22670470504</v>
          </cell>
          <cell r="G791">
            <v>413247.17906612484</v>
          </cell>
          <cell r="H791">
            <v>1509091.8764692387</v>
          </cell>
          <cell r="I791">
            <v>3458752.6063142293</v>
          </cell>
          <cell r="J791">
            <v>1399096.7231753895</v>
          </cell>
          <cell r="K791">
            <v>530264.21767673746</v>
          </cell>
          <cell r="L791">
            <v>737038.97818977421</v>
          </cell>
          <cell r="M791">
            <v>12604677.491114955</v>
          </cell>
        </row>
        <row r="792">
          <cell r="C792">
            <v>3164087.5639698189</v>
          </cell>
          <cell r="D792">
            <v>379642.21213660308</v>
          </cell>
          <cell r="E792">
            <v>1392798.8601942828</v>
          </cell>
          <cell r="F792">
            <v>955035.89914093993</v>
          </cell>
          <cell r="G792">
            <v>662304.11447163916</v>
          </cell>
          <cell r="H792">
            <v>1291474.8513739158</v>
          </cell>
          <cell r="I792">
            <v>2581698.8156875097</v>
          </cell>
          <cell r="J792">
            <v>1015146.1289563029</v>
          </cell>
          <cell r="K792">
            <v>609985.39444422419</v>
          </cell>
          <cell r="L792">
            <v>632741.3300546367</v>
          </cell>
          <cell r="M792">
            <v>12684915.170429872</v>
          </cell>
        </row>
        <row r="793">
          <cell r="C793">
            <v>2360012.4933879608</v>
          </cell>
          <cell r="D793">
            <v>342076.77322452032</v>
          </cell>
          <cell r="E793">
            <v>1109693.0305444656</v>
          </cell>
          <cell r="F793">
            <v>1118358.7424607412</v>
          </cell>
          <cell r="G793">
            <v>514107.67257470114</v>
          </cell>
          <cell r="H793">
            <v>1271863.5848542314</v>
          </cell>
          <cell r="I793">
            <v>3520650.0306705162</v>
          </cell>
          <cell r="J793">
            <v>821916.48438697634</v>
          </cell>
          <cell r="K793">
            <v>781485.8846550032</v>
          </cell>
          <cell r="L793">
            <v>701867.45480420277</v>
          </cell>
          <cell r="M793">
            <v>12542032.151563318</v>
          </cell>
        </row>
        <row r="794">
          <cell r="C794">
            <v>2795349.6206732057</v>
          </cell>
          <cell r="D794">
            <v>330821.69977636245</v>
          </cell>
          <cell r="E794">
            <v>1021108.3690162202</v>
          </cell>
          <cell r="F794">
            <v>808232.56674426002</v>
          </cell>
          <cell r="G794">
            <v>513323.97663128725</v>
          </cell>
          <cell r="H794">
            <v>1233291.3268849859</v>
          </cell>
          <cell r="I794">
            <v>2583043.6272126222</v>
          </cell>
          <cell r="J794">
            <v>1179459.1169270978</v>
          </cell>
          <cell r="K794">
            <v>1166779.3030883665</v>
          </cell>
          <cell r="L794">
            <v>780777.18668596935</v>
          </cell>
          <cell r="M794">
            <v>12412186.793640381</v>
          </cell>
        </row>
        <row r="795">
          <cell r="C795">
            <v>2599183.7098785806</v>
          </cell>
          <cell r="D795">
            <v>383339.61734490294</v>
          </cell>
          <cell r="E795">
            <v>1510821.697949728</v>
          </cell>
          <cell r="F795">
            <v>1072915.3969971703</v>
          </cell>
          <cell r="G795">
            <v>663766.97548781219</v>
          </cell>
          <cell r="H795">
            <v>1766062.9614347822</v>
          </cell>
          <cell r="I795">
            <v>2063753.0885415352</v>
          </cell>
          <cell r="J795">
            <v>956865.51653581252</v>
          </cell>
          <cell r="K795">
            <v>943720.34500300512</v>
          </cell>
          <cell r="L795">
            <v>698991.31919292558</v>
          </cell>
          <cell r="M795">
            <v>12659420.628366256</v>
          </cell>
        </row>
        <row r="796">
          <cell r="C796">
            <v>3684282.1395723559</v>
          </cell>
          <cell r="D796">
            <v>486338.10866933729</v>
          </cell>
          <cell r="E796">
            <v>1440194.9819203084</v>
          </cell>
          <cell r="F796">
            <v>562688.06851566082</v>
          </cell>
          <cell r="G796">
            <v>560683.89856040815</v>
          </cell>
          <cell r="H796">
            <v>1303264.605325754</v>
          </cell>
          <cell r="I796">
            <v>3199396.1976671764</v>
          </cell>
          <cell r="J796">
            <v>926871.54759265203</v>
          </cell>
          <cell r="K796">
            <v>944930.00249262736</v>
          </cell>
          <cell r="L796">
            <v>703814.31455220305</v>
          </cell>
          <cell r="M796">
            <v>13812463.864868483</v>
          </cell>
        </row>
        <row r="797">
          <cell r="C797">
            <v>2678084.6595394821</v>
          </cell>
          <cell r="D797">
            <v>463480.05096823652</v>
          </cell>
          <cell r="E797">
            <v>907301.15713644237</v>
          </cell>
          <cell r="F797">
            <v>1402847.6150630733</v>
          </cell>
          <cell r="G797">
            <v>745308.71543418523</v>
          </cell>
          <cell r="H797">
            <v>957254.63824540132</v>
          </cell>
          <cell r="I797">
            <v>2182056.4588653352</v>
          </cell>
          <cell r="J797">
            <v>986528.42168355582</v>
          </cell>
          <cell r="K797">
            <v>668593.93119738984</v>
          </cell>
          <cell r="L797">
            <v>610250.4358568592</v>
          </cell>
          <cell r="M797">
            <v>11601706.083989959</v>
          </cell>
        </row>
        <row r="798">
          <cell r="C798">
            <v>2709051.1478347606</v>
          </cell>
          <cell r="D798">
            <v>477917.32240504312</v>
          </cell>
          <cell r="E798">
            <v>1277647.354391115</v>
          </cell>
          <cell r="F798">
            <v>1444872.3313828469</v>
          </cell>
          <cell r="G798">
            <v>418097.57577017072</v>
          </cell>
          <cell r="H798">
            <v>1336186.2669901319</v>
          </cell>
          <cell r="I798">
            <v>2648856.5042773988</v>
          </cell>
          <cell r="J798">
            <v>1076975.5032326239</v>
          </cell>
          <cell r="K798">
            <v>1004424.1450627812</v>
          </cell>
          <cell r="L798">
            <v>645390.54571939493</v>
          </cell>
          <cell r="M798">
            <v>13039418.697066268</v>
          </cell>
        </row>
        <row r="799">
          <cell r="C799">
            <v>3292679.1659821905</v>
          </cell>
          <cell r="D799">
            <v>467303.57244344614</v>
          </cell>
          <cell r="E799">
            <v>1512775.9393292065</v>
          </cell>
          <cell r="F799">
            <v>1081853.6721374611</v>
          </cell>
          <cell r="G799">
            <v>532853.31057324423</v>
          </cell>
          <cell r="H799">
            <v>1685403.9164408282</v>
          </cell>
          <cell r="I799">
            <v>3304696.6462698858</v>
          </cell>
          <cell r="J799">
            <v>936289.71695951291</v>
          </cell>
          <cell r="K799">
            <v>1211267.6358499089</v>
          </cell>
          <cell r="L799">
            <v>748927.53575915052</v>
          </cell>
          <cell r="M799">
            <v>14774051.111744836</v>
          </cell>
        </row>
        <row r="800">
          <cell r="C800">
            <v>3066346.9820565674</v>
          </cell>
          <cell r="D800">
            <v>458927.3657535637</v>
          </cell>
          <cell r="E800">
            <v>1248235.7462997136</v>
          </cell>
          <cell r="F800">
            <v>861224.28932155855</v>
          </cell>
          <cell r="G800">
            <v>589095.73661953548</v>
          </cell>
          <cell r="H800">
            <v>1600414.9169410579</v>
          </cell>
          <cell r="I800">
            <v>2212822.246009035</v>
          </cell>
          <cell r="J800">
            <v>732983.55656809569</v>
          </cell>
          <cell r="K800">
            <v>750665.11253368156</v>
          </cell>
          <cell r="L800">
            <v>653377.00688274531</v>
          </cell>
          <cell r="M800">
            <v>12174092.958985554</v>
          </cell>
        </row>
        <row r="801">
          <cell r="C801">
            <v>2031295.7255424268</v>
          </cell>
          <cell r="D801">
            <v>393132.53367690404</v>
          </cell>
          <cell r="E801">
            <v>1440025.2472020281</v>
          </cell>
          <cell r="F801">
            <v>1149864.2788196914</v>
          </cell>
          <cell r="G801">
            <v>624557.37543835421</v>
          </cell>
          <cell r="H801">
            <v>1315502.3197444777</v>
          </cell>
          <cell r="I801">
            <v>3144284.0876479642</v>
          </cell>
          <cell r="J801">
            <v>1225340.9518652605</v>
          </cell>
          <cell r="K801">
            <v>825877.86175743164</v>
          </cell>
          <cell r="L801">
            <v>688905.04889091221</v>
          </cell>
          <cell r="M801">
            <v>12838785.43058545</v>
          </cell>
        </row>
        <row r="802">
          <cell r="C802">
            <v>2093555.3460632113</v>
          </cell>
          <cell r="D802">
            <v>444396.14798478002</v>
          </cell>
          <cell r="E802">
            <v>1183204.7862481084</v>
          </cell>
          <cell r="F802">
            <v>824829.87969590968</v>
          </cell>
          <cell r="G802">
            <v>555817.39941280021</v>
          </cell>
          <cell r="H802">
            <v>1422105.0473391446</v>
          </cell>
          <cell r="I802">
            <v>4941386.9526009187</v>
          </cell>
          <cell r="J802">
            <v>1286225.4358149155</v>
          </cell>
          <cell r="K802">
            <v>771077.55439872725</v>
          </cell>
          <cell r="L802">
            <v>570910.16181957151</v>
          </cell>
          <cell r="M802">
            <v>14093508.711378086</v>
          </cell>
        </row>
        <row r="803">
          <cell r="C803">
            <v>3267035.2931077024</v>
          </cell>
          <cell r="D803">
            <v>275850.11929022259</v>
          </cell>
          <cell r="E803">
            <v>1545323.8404243188</v>
          </cell>
          <cell r="F803">
            <v>959881.66870014486</v>
          </cell>
          <cell r="G803">
            <v>625604.86940278194</v>
          </cell>
          <cell r="H803">
            <v>1146878.2722319602</v>
          </cell>
          <cell r="I803">
            <v>3720847.6303990278</v>
          </cell>
          <cell r="J803">
            <v>674151.10481866647</v>
          </cell>
          <cell r="K803">
            <v>819531.82659000135</v>
          </cell>
          <cell r="L803">
            <v>723439.27092831233</v>
          </cell>
          <cell r="M803">
            <v>13758543.895893138</v>
          </cell>
        </row>
        <row r="804">
          <cell r="C804">
            <v>2936970.1698087333</v>
          </cell>
          <cell r="D804">
            <v>314031.48657706758</v>
          </cell>
          <cell r="E804">
            <v>1536931.8738264975</v>
          </cell>
          <cell r="F804">
            <v>1027969.3548391288</v>
          </cell>
          <cell r="G804">
            <v>367877.85420823726</v>
          </cell>
          <cell r="H804">
            <v>1401676.1108824217</v>
          </cell>
          <cell r="I804">
            <v>2140279.3643714641</v>
          </cell>
          <cell r="J804">
            <v>1513009.4140065932</v>
          </cell>
          <cell r="K804">
            <v>717107.79462313699</v>
          </cell>
          <cell r="L804">
            <v>675693.08430129604</v>
          </cell>
          <cell r="M804">
            <v>12631546.507444575</v>
          </cell>
        </row>
        <row r="805">
          <cell r="C805">
            <v>2091138.8392551676</v>
          </cell>
          <cell r="D805">
            <v>214143.87382736607</v>
          </cell>
          <cell r="E805">
            <v>1084230.9198134346</v>
          </cell>
          <cell r="F805">
            <v>1491115.3459163113</v>
          </cell>
          <cell r="G805">
            <v>480775.47686760139</v>
          </cell>
          <cell r="H805">
            <v>1632002.7460595355</v>
          </cell>
          <cell r="I805">
            <v>3522963.016595894</v>
          </cell>
          <cell r="J805">
            <v>1243880.9870931772</v>
          </cell>
          <cell r="K805">
            <v>1031458.5163858403</v>
          </cell>
          <cell r="L805">
            <v>776267.69646472274</v>
          </cell>
          <cell r="M805">
            <v>13567977.41827905</v>
          </cell>
        </row>
        <row r="806">
          <cell r="C806">
            <v>2268608.726982031</v>
          </cell>
          <cell r="D806">
            <v>364551.7920945526</v>
          </cell>
          <cell r="E806">
            <v>1436974.4298696837</v>
          </cell>
          <cell r="F806">
            <v>1115058.2609621382</v>
          </cell>
          <cell r="G806">
            <v>580715.2992628545</v>
          </cell>
          <cell r="H806">
            <v>1052450.0336002104</v>
          </cell>
          <cell r="I806">
            <v>3417317.1644782377</v>
          </cell>
          <cell r="J806">
            <v>1158945.5145773783</v>
          </cell>
          <cell r="K806">
            <v>900572.35677389463</v>
          </cell>
          <cell r="L806">
            <v>645402.53837651841</v>
          </cell>
          <cell r="M806">
            <v>12940596.116977498</v>
          </cell>
        </row>
        <row r="807">
          <cell r="C807">
            <v>2193928.2692047991</v>
          </cell>
          <cell r="D807">
            <v>358402.57162149827</v>
          </cell>
          <cell r="E807">
            <v>1365007.0563699293</v>
          </cell>
          <cell r="F807">
            <v>993873.12685423892</v>
          </cell>
          <cell r="G807">
            <v>416790.9860373768</v>
          </cell>
          <cell r="H807">
            <v>1606558.3781447019</v>
          </cell>
          <cell r="I807">
            <v>2909643.8030926352</v>
          </cell>
          <cell r="J807">
            <v>1405271.0225859622</v>
          </cell>
          <cell r="K807">
            <v>932550.53257527063</v>
          </cell>
          <cell r="L807">
            <v>643529.58686212671</v>
          </cell>
          <cell r="M807">
            <v>12825555.333348539</v>
          </cell>
        </row>
        <row r="808">
          <cell r="C808">
            <v>2391668.7697225516</v>
          </cell>
          <cell r="D808">
            <v>401676.39112941496</v>
          </cell>
          <cell r="E808">
            <v>1513544.8515556329</v>
          </cell>
          <cell r="F808">
            <v>857056.31111743359</v>
          </cell>
          <cell r="G808">
            <v>443133.15286647342</v>
          </cell>
          <cell r="H808">
            <v>767775.4315608677</v>
          </cell>
          <cell r="I808">
            <v>2688394.3123805732</v>
          </cell>
          <cell r="J808">
            <v>905344.24139259348</v>
          </cell>
          <cell r="K808">
            <v>900900.49103979638</v>
          </cell>
          <cell r="L808">
            <v>701487.59711378196</v>
          </cell>
          <cell r="M808">
            <v>11570981.549879119</v>
          </cell>
        </row>
        <row r="809">
          <cell r="C809">
            <v>2386913.1747418335</v>
          </cell>
          <cell r="D809">
            <v>411386.56478756567</v>
          </cell>
          <cell r="E809">
            <v>1407662.0026271872</v>
          </cell>
          <cell r="F809">
            <v>1072729.9742328497</v>
          </cell>
          <cell r="G809">
            <v>377970.61910985794</v>
          </cell>
          <cell r="H809">
            <v>1474275.7561953049</v>
          </cell>
          <cell r="I809">
            <v>3582457.1739780749</v>
          </cell>
          <cell r="J809">
            <v>1100933.1037252755</v>
          </cell>
          <cell r="K809">
            <v>1160176.0792602878</v>
          </cell>
          <cell r="L809">
            <v>697020.72169030725</v>
          </cell>
          <cell r="M809">
            <v>13671525.170348544</v>
          </cell>
        </row>
        <row r="810">
          <cell r="C810">
            <v>2054059.7482214235</v>
          </cell>
          <cell r="D810">
            <v>523662.56817084696</v>
          </cell>
          <cell r="E810">
            <v>1197054.6241564413</v>
          </cell>
          <cell r="F810">
            <v>1184507.1090434424</v>
          </cell>
          <cell r="G810">
            <v>799828.96220378298</v>
          </cell>
          <cell r="H810">
            <v>1143697.6385407902</v>
          </cell>
          <cell r="I810">
            <v>2789747.3634863463</v>
          </cell>
          <cell r="J810">
            <v>1749611.7874845297</v>
          </cell>
          <cell r="K810">
            <v>1047194.1287233772</v>
          </cell>
          <cell r="L810">
            <v>635373.72235509846</v>
          </cell>
          <cell r="M810">
            <v>13124737.65238608</v>
          </cell>
        </row>
        <row r="811">
          <cell r="C811">
            <v>2250948.4210815313</v>
          </cell>
          <cell r="D811">
            <v>391525.64954379626</v>
          </cell>
          <cell r="E811">
            <v>1569392.7609439983</v>
          </cell>
          <cell r="F811">
            <v>1198461.9204088205</v>
          </cell>
          <cell r="G811">
            <v>689438.13143900479</v>
          </cell>
          <cell r="H811">
            <v>940196.80333151342</v>
          </cell>
          <cell r="I811">
            <v>2648550.0566780856</v>
          </cell>
          <cell r="J811">
            <v>1050877.3097066435</v>
          </cell>
          <cell r="K811">
            <v>1024983.7095567489</v>
          </cell>
          <cell r="L811">
            <v>776558.26363405341</v>
          </cell>
          <cell r="M811">
            <v>12540933.026324198</v>
          </cell>
        </row>
        <row r="812">
          <cell r="C812">
            <v>2451589.1986740902</v>
          </cell>
          <cell r="D812">
            <v>414431.72584411892</v>
          </cell>
          <cell r="E812">
            <v>1067003.6726282358</v>
          </cell>
          <cell r="F812">
            <v>1037566.3879003637</v>
          </cell>
          <cell r="G812">
            <v>530511.69758387224</v>
          </cell>
          <cell r="H812">
            <v>1683823.4187599653</v>
          </cell>
          <cell r="I812">
            <v>3237084.4844217114</v>
          </cell>
          <cell r="J812">
            <v>894426.66035739169</v>
          </cell>
          <cell r="K812">
            <v>909365.50072936818</v>
          </cell>
          <cell r="L812">
            <v>663648.17839834711</v>
          </cell>
          <cell r="M812">
            <v>12889450.925297463</v>
          </cell>
        </row>
        <row r="813">
          <cell r="C813">
            <v>2563793.3764647217</v>
          </cell>
          <cell r="D813">
            <v>594992.38389595947</v>
          </cell>
          <cell r="E813">
            <v>804123.38508354814</v>
          </cell>
          <cell r="F813">
            <v>747519.03848599852</v>
          </cell>
          <cell r="G813">
            <v>519819.25323404331</v>
          </cell>
          <cell r="H813">
            <v>1316446.5381480118</v>
          </cell>
          <cell r="I813">
            <v>2609128.5148647674</v>
          </cell>
          <cell r="J813">
            <v>945876.01731077884</v>
          </cell>
          <cell r="K813">
            <v>982638.39112516504</v>
          </cell>
          <cell r="L813">
            <v>612909.44159568404</v>
          </cell>
          <cell r="M813">
            <v>11697246.340208681</v>
          </cell>
        </row>
        <row r="814">
          <cell r="C814">
            <v>2639682.5659152572</v>
          </cell>
          <cell r="D814">
            <v>446024.84287808061</v>
          </cell>
          <cell r="E814">
            <v>1210679.6620262347</v>
          </cell>
          <cell r="F814">
            <v>762564.92698568641</v>
          </cell>
          <cell r="G814">
            <v>575470.61282511707</v>
          </cell>
          <cell r="H814">
            <v>1219032.920383276</v>
          </cell>
          <cell r="I814">
            <v>2945592.4413036983</v>
          </cell>
          <cell r="J814">
            <v>1250896.322760497</v>
          </cell>
          <cell r="K814">
            <v>914964.09098754823</v>
          </cell>
          <cell r="L814">
            <v>620719.64923606988</v>
          </cell>
          <cell r="M814">
            <v>12585628.035301466</v>
          </cell>
        </row>
        <row r="815">
          <cell r="C815">
            <v>2351248.3216182608</v>
          </cell>
          <cell r="D815">
            <v>354677.10800805921</v>
          </cell>
          <cell r="E815">
            <v>1127349.7769351029</v>
          </cell>
          <cell r="F815">
            <v>415306.15367590915</v>
          </cell>
          <cell r="G815">
            <v>666177.61844181246</v>
          </cell>
          <cell r="H815">
            <v>1573912.3319128426</v>
          </cell>
          <cell r="I815">
            <v>2930932.2266660426</v>
          </cell>
          <cell r="J815">
            <v>1055121.749520611</v>
          </cell>
          <cell r="K815">
            <v>986023.4522432196</v>
          </cell>
          <cell r="L815">
            <v>734951.70833391533</v>
          </cell>
          <cell r="M815">
            <v>12195700.447355775</v>
          </cell>
        </row>
        <row r="816">
          <cell r="C816">
            <v>3492449.4601291241</v>
          </cell>
          <cell r="D816">
            <v>421120.77931933</v>
          </cell>
          <cell r="E816">
            <v>1378685.3301638816</v>
          </cell>
          <cell r="F816">
            <v>997452.80307411181</v>
          </cell>
          <cell r="G816">
            <v>632252.65758290619</v>
          </cell>
          <cell r="H816">
            <v>1066090.6859019599</v>
          </cell>
          <cell r="I816">
            <v>2668356.3250470171</v>
          </cell>
          <cell r="J816">
            <v>1092711.2715407689</v>
          </cell>
          <cell r="K816">
            <v>757839.13876513788</v>
          </cell>
          <cell r="L816">
            <v>704112.74211629061</v>
          </cell>
          <cell r="M816">
            <v>13211071.193640526</v>
          </cell>
        </row>
        <row r="817">
          <cell r="C817">
            <v>2841342.0934498473</v>
          </cell>
          <cell r="D817">
            <v>493124.38264370139</v>
          </cell>
          <cell r="E817">
            <v>1395770.2971116325</v>
          </cell>
          <cell r="F817">
            <v>973752.54788571468</v>
          </cell>
          <cell r="G817">
            <v>584757.7224621888</v>
          </cell>
          <cell r="H817">
            <v>1244025.8490297901</v>
          </cell>
          <cell r="I817">
            <v>4034467.1549694114</v>
          </cell>
          <cell r="J817">
            <v>996114.79324338131</v>
          </cell>
          <cell r="K817">
            <v>974975.49436399085</v>
          </cell>
          <cell r="L817">
            <v>729634.93529707985</v>
          </cell>
          <cell r="M817">
            <v>14267965.270456739</v>
          </cell>
        </row>
        <row r="818">
          <cell r="C818">
            <v>2880502.4993512011</v>
          </cell>
          <cell r="D818">
            <v>399829.96285182307</v>
          </cell>
          <cell r="E818">
            <v>1714597.0845842862</v>
          </cell>
          <cell r="F818">
            <v>1425443.0599916996</v>
          </cell>
          <cell r="G818">
            <v>390219.35784444399</v>
          </cell>
          <cell r="H818">
            <v>1170985.1032986986</v>
          </cell>
          <cell r="I818">
            <v>2670543.2341774255</v>
          </cell>
          <cell r="J818">
            <v>1389694.5793148035</v>
          </cell>
          <cell r="K818">
            <v>685687.83496577491</v>
          </cell>
          <cell r="L818">
            <v>695492.14101639087</v>
          </cell>
          <cell r="M818">
            <v>13422994.857396547</v>
          </cell>
        </row>
        <row r="819">
          <cell r="C819">
            <v>1219947.686686584</v>
          </cell>
          <cell r="D819">
            <v>430275.87801063404</v>
          </cell>
          <cell r="E819">
            <v>1311943.0197038529</v>
          </cell>
          <cell r="F819">
            <v>923079.25606669392</v>
          </cell>
          <cell r="G819">
            <v>439943.62790949026</v>
          </cell>
          <cell r="H819">
            <v>1287453.0353725932</v>
          </cell>
          <cell r="I819">
            <v>2746803.2455431209</v>
          </cell>
          <cell r="J819">
            <v>1171256.6541814182</v>
          </cell>
          <cell r="K819">
            <v>1021200.2380368899</v>
          </cell>
          <cell r="L819">
            <v>779459.51331526809</v>
          </cell>
          <cell r="M819">
            <v>11331362.154826546</v>
          </cell>
        </row>
        <row r="820">
          <cell r="C820">
            <v>1989051.4193385807</v>
          </cell>
          <cell r="D820">
            <v>428465.61419067864</v>
          </cell>
          <cell r="E820">
            <v>1585819.5038802046</v>
          </cell>
          <cell r="F820">
            <v>737330.35248623742</v>
          </cell>
          <cell r="G820">
            <v>639525.76611382759</v>
          </cell>
          <cell r="H820">
            <v>828508.89605426509</v>
          </cell>
          <cell r="I820">
            <v>1887435.681722129</v>
          </cell>
          <cell r="J820">
            <v>1153706.1359121033</v>
          </cell>
          <cell r="K820">
            <v>918653.31168574316</v>
          </cell>
          <cell r="L820">
            <v>554782.12459718552</v>
          </cell>
          <cell r="M820">
            <v>10723278.805980956</v>
          </cell>
        </row>
        <row r="821">
          <cell r="C821">
            <v>2181468.9194948347</v>
          </cell>
          <cell r="D821">
            <v>513603.83229816012</v>
          </cell>
          <cell r="E821">
            <v>1217928.8399936347</v>
          </cell>
          <cell r="F821">
            <v>934885.57809722994</v>
          </cell>
          <cell r="G821">
            <v>502868.60567100724</v>
          </cell>
          <cell r="H821">
            <v>947967.19107355503</v>
          </cell>
          <cell r="I821">
            <v>1630481.8004006832</v>
          </cell>
          <cell r="J821">
            <v>1015949.4436065976</v>
          </cell>
          <cell r="K821">
            <v>692085.26137254608</v>
          </cell>
          <cell r="L821">
            <v>701562.48493685573</v>
          </cell>
          <cell r="M821">
            <v>10338801.956945105</v>
          </cell>
        </row>
        <row r="822">
          <cell r="C822">
            <v>2815684.4550982118</v>
          </cell>
          <cell r="D822">
            <v>266765.17705057363</v>
          </cell>
          <cell r="E822">
            <v>1515512.3464743982</v>
          </cell>
          <cell r="F822">
            <v>560685.05103593005</v>
          </cell>
          <cell r="G822">
            <v>550451.09818520711</v>
          </cell>
          <cell r="H822">
            <v>1507786.3796951033</v>
          </cell>
          <cell r="I822">
            <v>2394895.6973643061</v>
          </cell>
          <cell r="J822">
            <v>817681.15504203201</v>
          </cell>
          <cell r="K822">
            <v>1083857.4042574724</v>
          </cell>
          <cell r="L822">
            <v>678658.69827741105</v>
          </cell>
          <cell r="M822">
            <v>12191977.462480646</v>
          </cell>
        </row>
        <row r="823">
          <cell r="C823">
            <v>2434135.3136678357</v>
          </cell>
          <cell r="D823">
            <v>395064.79141894315</v>
          </cell>
          <cell r="E823">
            <v>1504714.1436413354</v>
          </cell>
          <cell r="F823">
            <v>930363.39460626978</v>
          </cell>
          <cell r="G823">
            <v>472574.29547527351</v>
          </cell>
          <cell r="H823">
            <v>825154.6798857234</v>
          </cell>
          <cell r="I823">
            <v>2756043.5907139392</v>
          </cell>
          <cell r="J823">
            <v>1538508.0633619581</v>
          </cell>
          <cell r="K823">
            <v>904206.03827421041</v>
          </cell>
          <cell r="L823">
            <v>736050.02027285658</v>
          </cell>
          <cell r="M823">
            <v>12496814.331318345</v>
          </cell>
        </row>
        <row r="824">
          <cell r="C824">
            <v>2432022.4647324481</v>
          </cell>
          <cell r="D824">
            <v>449549.91968515865</v>
          </cell>
          <cell r="E824">
            <v>1340771.2060682906</v>
          </cell>
          <cell r="F824">
            <v>796590.27506003168</v>
          </cell>
          <cell r="G824">
            <v>547936.28658636601</v>
          </cell>
          <cell r="H824">
            <v>1214912.1761732369</v>
          </cell>
          <cell r="I824">
            <v>1519600.2466242046</v>
          </cell>
          <cell r="J824">
            <v>1209968.0334681028</v>
          </cell>
          <cell r="K824">
            <v>852170.89763247408</v>
          </cell>
          <cell r="L824">
            <v>737351.47854449332</v>
          </cell>
          <cell r="M824">
            <v>11100872.984574806</v>
          </cell>
        </row>
        <row r="825">
          <cell r="C825">
            <v>2598382.2316499101</v>
          </cell>
          <cell r="D825">
            <v>479370.5220324017</v>
          </cell>
          <cell r="E825">
            <v>1319679.2680003901</v>
          </cell>
          <cell r="F825">
            <v>1379517.9052207577</v>
          </cell>
          <cell r="G825">
            <v>701214.73168722796</v>
          </cell>
          <cell r="H825">
            <v>1909659.3039914917</v>
          </cell>
          <cell r="I825">
            <v>2459497.5577368485</v>
          </cell>
          <cell r="J825">
            <v>1087843.7306553894</v>
          </cell>
          <cell r="K825">
            <v>936626.00150326209</v>
          </cell>
          <cell r="L825">
            <v>622445.93639842293</v>
          </cell>
          <cell r="M825">
            <v>13494237.188876104</v>
          </cell>
        </row>
        <row r="826">
          <cell r="C826">
            <v>2386966.9531969954</v>
          </cell>
          <cell r="D826">
            <v>407250.71709898871</v>
          </cell>
          <cell r="E826">
            <v>1205338.5644161892</v>
          </cell>
          <cell r="F826">
            <v>840952.82948915847</v>
          </cell>
          <cell r="G826">
            <v>704241.49933003052</v>
          </cell>
          <cell r="H826">
            <v>1266129.5342846983</v>
          </cell>
          <cell r="I826">
            <v>2287324.3222991852</v>
          </cell>
          <cell r="J826">
            <v>1062402.6176478686</v>
          </cell>
          <cell r="K826">
            <v>588792.84935687482</v>
          </cell>
          <cell r="L826">
            <v>690699.40806590533</v>
          </cell>
          <cell r="M826">
            <v>11440099.295185896</v>
          </cell>
        </row>
        <row r="827">
          <cell r="C827">
            <v>2361410.9623153065</v>
          </cell>
          <cell r="D827">
            <v>536886.77885268687</v>
          </cell>
          <cell r="E827">
            <v>1177282.5556832778</v>
          </cell>
          <cell r="F827">
            <v>906995.92196231685</v>
          </cell>
          <cell r="G827">
            <v>693774.02932661376</v>
          </cell>
          <cell r="H827">
            <v>1010052.8890304138</v>
          </cell>
          <cell r="I827">
            <v>2602560.9680522596</v>
          </cell>
          <cell r="J827">
            <v>770437.37804287137</v>
          </cell>
          <cell r="K827">
            <v>986061.68344118854</v>
          </cell>
          <cell r="L827">
            <v>653776.89672939689</v>
          </cell>
          <cell r="M827">
            <v>11699240.063436331</v>
          </cell>
        </row>
        <row r="828">
          <cell r="C828">
            <v>3002166.8767311843</v>
          </cell>
          <cell r="D828">
            <v>258424.79779545584</v>
          </cell>
          <cell r="E828">
            <v>1427135.3225005274</v>
          </cell>
          <cell r="F828">
            <v>1423553.0746537258</v>
          </cell>
          <cell r="G828">
            <v>546938.34419804986</v>
          </cell>
          <cell r="H828">
            <v>1008436.7814057101</v>
          </cell>
          <cell r="I828">
            <v>3240109.5864896677</v>
          </cell>
          <cell r="J828">
            <v>1332422.1903333364</v>
          </cell>
          <cell r="K828">
            <v>1192169.0782481052</v>
          </cell>
          <cell r="L828">
            <v>695925.22649383591</v>
          </cell>
          <cell r="M828">
            <v>14127281.2788496</v>
          </cell>
        </row>
        <row r="829">
          <cell r="C829">
            <v>2178168.7690332467</v>
          </cell>
          <cell r="D829">
            <v>270318.09039419977</v>
          </cell>
          <cell r="E829">
            <v>1665343.0801275745</v>
          </cell>
          <cell r="F829">
            <v>1265373.1631486253</v>
          </cell>
          <cell r="G829">
            <v>580840.19544533023</v>
          </cell>
          <cell r="H829">
            <v>1133723.9575289679</v>
          </cell>
          <cell r="I829">
            <v>3378625.6367704151</v>
          </cell>
          <cell r="J829">
            <v>1025821.0000401866</v>
          </cell>
          <cell r="K829">
            <v>882510.07878353866</v>
          </cell>
          <cell r="L829">
            <v>734539.1045892511</v>
          </cell>
          <cell r="M829">
            <v>13115263.075861335</v>
          </cell>
        </row>
        <row r="830">
          <cell r="C830">
            <v>2584492.0034987847</v>
          </cell>
          <cell r="D830">
            <v>383693.79274531099</v>
          </cell>
          <cell r="E830">
            <v>1053718.4981816281</v>
          </cell>
          <cell r="F830">
            <v>1255381.9561577539</v>
          </cell>
          <cell r="G830">
            <v>726256.06449149409</v>
          </cell>
          <cell r="H830">
            <v>1526117.0996396907</v>
          </cell>
          <cell r="I830">
            <v>3034700.2020435617</v>
          </cell>
          <cell r="J830">
            <v>997304.28902058466</v>
          </cell>
          <cell r="K830">
            <v>1090113.8656726663</v>
          </cell>
          <cell r="L830">
            <v>639391.60566087079</v>
          </cell>
          <cell r="M830">
            <v>13291169.377112346</v>
          </cell>
        </row>
        <row r="831">
          <cell r="C831">
            <v>2660982.3649904905</v>
          </cell>
          <cell r="D831">
            <v>311312.72352497512</v>
          </cell>
          <cell r="E831">
            <v>1488247.5749585652</v>
          </cell>
          <cell r="F831">
            <v>1076677.0048656869</v>
          </cell>
          <cell r="G831">
            <v>626233.37443116051</v>
          </cell>
          <cell r="H831">
            <v>1224219.0978698761</v>
          </cell>
          <cell r="I831">
            <v>3070763.1867043921</v>
          </cell>
          <cell r="J831">
            <v>942392.23350826069</v>
          </cell>
          <cell r="K831">
            <v>1022761.8752379911</v>
          </cell>
          <cell r="L831">
            <v>748196.88023618958</v>
          </cell>
          <cell r="M831">
            <v>13171786.316327587</v>
          </cell>
        </row>
        <row r="832">
          <cell r="C832">
            <v>3354868.6196126803</v>
          </cell>
          <cell r="D832">
            <v>422978.21788509306</v>
          </cell>
          <cell r="E832">
            <v>1174254.0140975832</v>
          </cell>
          <cell r="F832">
            <v>947450.09758370172</v>
          </cell>
          <cell r="G832">
            <v>572089.62432470336</v>
          </cell>
          <cell r="H832">
            <v>1298129.6296690907</v>
          </cell>
          <cell r="I832">
            <v>2932096.2579502068</v>
          </cell>
          <cell r="J832">
            <v>1309876.8475381872</v>
          </cell>
          <cell r="K832">
            <v>1092106.6271437178</v>
          </cell>
          <cell r="L832">
            <v>651562.11577462777</v>
          </cell>
          <cell r="M832">
            <v>13755412.051579595</v>
          </cell>
        </row>
        <row r="833">
          <cell r="C833">
            <v>2361652.5058013732</v>
          </cell>
          <cell r="D833">
            <v>350577.81301996351</v>
          </cell>
          <cell r="E833">
            <v>1229695.0199636775</v>
          </cell>
          <cell r="F833">
            <v>1123967.5594075099</v>
          </cell>
          <cell r="G833">
            <v>510047.03749297792</v>
          </cell>
          <cell r="H833">
            <v>1399914.3827006426</v>
          </cell>
          <cell r="I833">
            <v>3066783.4754253943</v>
          </cell>
          <cell r="J833">
            <v>1150934.5063146474</v>
          </cell>
          <cell r="K833">
            <v>952669.4920987637</v>
          </cell>
          <cell r="L833">
            <v>631075.56499733729</v>
          </cell>
          <cell r="M833">
            <v>12777317.357222289</v>
          </cell>
        </row>
        <row r="834">
          <cell r="C834">
            <v>2816498.1194884591</v>
          </cell>
          <cell r="D834">
            <v>372970.53224420431</v>
          </cell>
          <cell r="E834">
            <v>1241001.9737494392</v>
          </cell>
          <cell r="F834">
            <v>1154962.1009561741</v>
          </cell>
          <cell r="G834">
            <v>472196.06669245084</v>
          </cell>
          <cell r="H834">
            <v>1223132.5429750432</v>
          </cell>
          <cell r="I834">
            <v>2569157.3167432449</v>
          </cell>
          <cell r="J834">
            <v>1237236.7590807523</v>
          </cell>
          <cell r="K834">
            <v>901908.67981813941</v>
          </cell>
          <cell r="L834">
            <v>764915.57058724761</v>
          </cell>
          <cell r="M834">
            <v>12753979.662335154</v>
          </cell>
        </row>
        <row r="835">
          <cell r="C835">
            <v>3644194.8027435625</v>
          </cell>
          <cell r="D835">
            <v>364408.45743555512</v>
          </cell>
          <cell r="E835">
            <v>1622575.6481776116</v>
          </cell>
          <cell r="F835">
            <v>776868.16245325864</v>
          </cell>
          <cell r="G835">
            <v>645915.60900660488</v>
          </cell>
          <cell r="H835">
            <v>981847.70946368761</v>
          </cell>
          <cell r="I835">
            <v>2250057.2038228246</v>
          </cell>
          <cell r="J835">
            <v>1161730.1388809555</v>
          </cell>
          <cell r="K835">
            <v>845144.79050005728</v>
          </cell>
          <cell r="L835">
            <v>712243.03776634473</v>
          </cell>
          <cell r="M835">
            <v>13004985.560250463</v>
          </cell>
        </row>
        <row r="836">
          <cell r="C836">
            <v>2435897.8348632343</v>
          </cell>
          <cell r="D836">
            <v>338181.81120340421</v>
          </cell>
          <cell r="E836">
            <v>1235954.6359687813</v>
          </cell>
          <cell r="F836">
            <v>1031316.5865451454</v>
          </cell>
          <cell r="G836">
            <v>631453.34685447952</v>
          </cell>
          <cell r="H836">
            <v>1299994.8632553515</v>
          </cell>
          <cell r="I836">
            <v>2581472.9787288252</v>
          </cell>
          <cell r="J836">
            <v>919608.60003506835</v>
          </cell>
          <cell r="K836">
            <v>963940.03514698427</v>
          </cell>
          <cell r="L836">
            <v>588064.6727319546</v>
          </cell>
          <cell r="M836">
            <v>12025885.365333229</v>
          </cell>
        </row>
        <row r="837">
          <cell r="C837">
            <v>2624581.9498571679</v>
          </cell>
          <cell r="D837">
            <v>445789.53542950249</v>
          </cell>
          <cell r="E837">
            <v>1193690.1333278264</v>
          </cell>
          <cell r="F837">
            <v>1134383.2722137575</v>
          </cell>
          <cell r="G837">
            <v>515460.11581597204</v>
          </cell>
          <cell r="H837">
            <v>1364722.8113658482</v>
          </cell>
          <cell r="I837">
            <v>2847503.0444900119</v>
          </cell>
          <cell r="J837">
            <v>1331786.4690545213</v>
          </cell>
          <cell r="K837">
            <v>787948.64363196748</v>
          </cell>
          <cell r="L837">
            <v>642961.96993407467</v>
          </cell>
          <cell r="M837">
            <v>12888827.945120649</v>
          </cell>
        </row>
        <row r="838">
          <cell r="C838">
            <v>2549379.7842485146</v>
          </cell>
          <cell r="D838">
            <v>421239.42294550431</v>
          </cell>
          <cell r="E838">
            <v>1335808.5411292382</v>
          </cell>
          <cell r="F838">
            <v>933687.22030607832</v>
          </cell>
          <cell r="G838">
            <v>558551.8812642796</v>
          </cell>
          <cell r="H838">
            <v>1285042.2438335267</v>
          </cell>
          <cell r="I838">
            <v>3047472.2098754477</v>
          </cell>
          <cell r="J838">
            <v>1522381.9487547358</v>
          </cell>
          <cell r="K838">
            <v>660251.77826116653</v>
          </cell>
          <cell r="L838">
            <v>737176.26595883095</v>
          </cell>
          <cell r="M838">
            <v>13050991.296577321</v>
          </cell>
        </row>
        <row r="839">
          <cell r="C839">
            <v>2046073.2706217519</v>
          </cell>
          <cell r="D839">
            <v>370050.77793340303</v>
          </cell>
          <cell r="E839">
            <v>955957.68001833674</v>
          </cell>
          <cell r="F839">
            <v>890844.51212694682</v>
          </cell>
          <cell r="G839">
            <v>504558.42398235871</v>
          </cell>
          <cell r="H839">
            <v>1595313.9235129864</v>
          </cell>
          <cell r="I839">
            <v>3045550.2978669833</v>
          </cell>
          <cell r="J839">
            <v>1343801.7482562717</v>
          </cell>
          <cell r="K839">
            <v>800290.8952422135</v>
          </cell>
          <cell r="L839">
            <v>694041.86606338772</v>
          </cell>
          <cell r="M839">
            <v>12246483.395624641</v>
          </cell>
        </row>
        <row r="840">
          <cell r="C840">
            <v>2404551.8758774349</v>
          </cell>
          <cell r="D840">
            <v>436931.88356440596</v>
          </cell>
          <cell r="E840">
            <v>1629616.7161029577</v>
          </cell>
          <cell r="F840">
            <v>1307422.3665714338</v>
          </cell>
          <cell r="G840">
            <v>839703.31479610421</v>
          </cell>
          <cell r="H840">
            <v>1307500.8498470541</v>
          </cell>
          <cell r="I840">
            <v>2452664.4143626718</v>
          </cell>
          <cell r="J840">
            <v>756026.60300145275</v>
          </cell>
          <cell r="K840">
            <v>905241.09581705544</v>
          </cell>
          <cell r="L840">
            <v>736323.91545520572</v>
          </cell>
          <cell r="M840">
            <v>12775983.035395777</v>
          </cell>
        </row>
        <row r="841">
          <cell r="C841">
            <v>3115450.8898417419</v>
          </cell>
          <cell r="D841">
            <v>515400.79380750615</v>
          </cell>
          <cell r="E841">
            <v>1496581.2927743553</v>
          </cell>
          <cell r="F841">
            <v>965370.8827437734</v>
          </cell>
          <cell r="G841">
            <v>611131.59022036067</v>
          </cell>
          <cell r="H841">
            <v>1347386.3212034593</v>
          </cell>
          <cell r="I841">
            <v>2518117.4973554895</v>
          </cell>
          <cell r="J841">
            <v>770629.57271086075</v>
          </cell>
          <cell r="K841">
            <v>625731.76266432705</v>
          </cell>
          <cell r="L841">
            <v>749577.81854571472</v>
          </cell>
          <cell r="M841">
            <v>12715378.421867589</v>
          </cell>
        </row>
        <row r="842">
          <cell r="C842">
            <v>3419786.5302580162</v>
          </cell>
          <cell r="D842">
            <v>457579.39467669401</v>
          </cell>
          <cell r="E842">
            <v>1267048.0065183653</v>
          </cell>
          <cell r="F842">
            <v>876469.4170431511</v>
          </cell>
          <cell r="G842">
            <v>723116.22741521546</v>
          </cell>
          <cell r="H842">
            <v>1369135.7114770822</v>
          </cell>
          <cell r="I842">
            <v>3777738.5467862361</v>
          </cell>
          <cell r="J842">
            <v>1281175.3747120008</v>
          </cell>
          <cell r="K842">
            <v>941179.27289288794</v>
          </cell>
          <cell r="L842">
            <v>813573.34142493503</v>
          </cell>
          <cell r="M842">
            <v>14926801.823204584</v>
          </cell>
        </row>
        <row r="843">
          <cell r="C843">
            <v>2434934.0901712547</v>
          </cell>
          <cell r="D843">
            <v>390976.32441475813</v>
          </cell>
          <cell r="E843">
            <v>862147.93821267923</v>
          </cell>
          <cell r="F843">
            <v>867994.95619407168</v>
          </cell>
          <cell r="G843">
            <v>635645.5433894099</v>
          </cell>
          <cell r="H843">
            <v>874792.28886731516</v>
          </cell>
          <cell r="I843">
            <v>2565122.1654882128</v>
          </cell>
          <cell r="J843">
            <v>753673.79012071015</v>
          </cell>
          <cell r="K843">
            <v>1085405.6846797657</v>
          </cell>
          <cell r="L843">
            <v>781047.25158136827</v>
          </cell>
          <cell r="M843">
            <v>11251740.033119546</v>
          </cell>
        </row>
        <row r="844">
          <cell r="C844">
            <v>2468932.2301963493</v>
          </cell>
          <cell r="D844">
            <v>341581.45672588749</v>
          </cell>
          <cell r="E844">
            <v>997493.98674625112</v>
          </cell>
          <cell r="F844">
            <v>523603.85502706131</v>
          </cell>
          <cell r="G844">
            <v>558926.86771295464</v>
          </cell>
          <cell r="H844">
            <v>1157633.9592488841</v>
          </cell>
          <cell r="I844">
            <v>2944509.85676707</v>
          </cell>
          <cell r="J844">
            <v>1019034.1227744417</v>
          </cell>
          <cell r="K844">
            <v>1087322.819349156</v>
          </cell>
          <cell r="L844">
            <v>635945.28699632967</v>
          </cell>
          <cell r="M844">
            <v>11734984.441544384</v>
          </cell>
        </row>
        <row r="845">
          <cell r="C845">
            <v>1978963.9965452377</v>
          </cell>
          <cell r="D845">
            <v>425695.76271201193</v>
          </cell>
          <cell r="E845">
            <v>1412023.4101590256</v>
          </cell>
          <cell r="F845">
            <v>896055.86641117057</v>
          </cell>
          <cell r="G845">
            <v>354151.91284884274</v>
          </cell>
          <cell r="H845">
            <v>1658069.8763467707</v>
          </cell>
          <cell r="I845">
            <v>3597779.1807074188</v>
          </cell>
          <cell r="J845">
            <v>1072792.2748644787</v>
          </cell>
          <cell r="K845">
            <v>1011009.8499964915</v>
          </cell>
          <cell r="L845">
            <v>813721.90141803317</v>
          </cell>
          <cell r="M845">
            <v>13220264.032009482</v>
          </cell>
        </row>
        <row r="846">
          <cell r="C846">
            <v>2953888.707112995</v>
          </cell>
          <cell r="D846">
            <v>387056.85895946482</v>
          </cell>
          <cell r="E846">
            <v>1500762.9462740265</v>
          </cell>
          <cell r="F846">
            <v>1132003.4145717199</v>
          </cell>
          <cell r="G846">
            <v>449580.36430682684</v>
          </cell>
          <cell r="H846">
            <v>1514486.540430971</v>
          </cell>
          <cell r="I846">
            <v>3823348.9473999711</v>
          </cell>
          <cell r="J846">
            <v>1222330.2002691866</v>
          </cell>
          <cell r="K846">
            <v>766842.0380985823</v>
          </cell>
          <cell r="L846">
            <v>608461.50768680149</v>
          </cell>
          <cell r="M846">
            <v>14358761.525110546</v>
          </cell>
        </row>
        <row r="847">
          <cell r="C847">
            <v>1872126.8203739556</v>
          </cell>
          <cell r="D847">
            <v>417353.48381481384</v>
          </cell>
          <cell r="E847">
            <v>1369196.2335473089</v>
          </cell>
          <cell r="F847">
            <v>1271325.5053961677</v>
          </cell>
          <cell r="G847">
            <v>485952.89312505641</v>
          </cell>
          <cell r="H847">
            <v>1477689.3366334124</v>
          </cell>
          <cell r="I847">
            <v>3402016.9496896742</v>
          </cell>
          <cell r="J847">
            <v>1362353.9680655703</v>
          </cell>
          <cell r="K847">
            <v>763077.58034076495</v>
          </cell>
          <cell r="L847">
            <v>695059.10690040991</v>
          </cell>
          <cell r="M847">
            <v>13116151.877887135</v>
          </cell>
        </row>
        <row r="848">
          <cell r="C848">
            <v>2544735.4996480793</v>
          </cell>
          <cell r="D848">
            <v>378899.03822858591</v>
          </cell>
          <cell r="E848">
            <v>1317847.0037958173</v>
          </cell>
          <cell r="F848">
            <v>785382.80815294629</v>
          </cell>
          <cell r="G848">
            <v>489668.96516964765</v>
          </cell>
          <cell r="H848">
            <v>672414.07005394541</v>
          </cell>
          <cell r="I848">
            <v>2815681.0875424743</v>
          </cell>
          <cell r="J848">
            <v>701186.57920371369</v>
          </cell>
          <cell r="K848">
            <v>847459.12941683619</v>
          </cell>
          <cell r="L848">
            <v>630704.98809977772</v>
          </cell>
          <cell r="M848">
            <v>11183979.169311825</v>
          </cell>
        </row>
        <row r="849">
          <cell r="C849">
            <v>2145112.0533911567</v>
          </cell>
          <cell r="D849">
            <v>455515.4200603689</v>
          </cell>
          <cell r="E849">
            <v>1367365.7381991323</v>
          </cell>
          <cell r="F849">
            <v>835088.49779627973</v>
          </cell>
          <cell r="G849">
            <v>661688.40640668967</v>
          </cell>
          <cell r="H849">
            <v>956562.1032171289</v>
          </cell>
          <cell r="I849">
            <v>3107715.2316461559</v>
          </cell>
          <cell r="J849">
            <v>939429.36187478947</v>
          </cell>
          <cell r="K849">
            <v>878300.6563743779</v>
          </cell>
          <cell r="L849">
            <v>740765.70453648129</v>
          </cell>
          <cell r="M849">
            <v>12087543.173502559</v>
          </cell>
        </row>
        <row r="850">
          <cell r="C850">
            <v>1626629.1287840097</v>
          </cell>
          <cell r="D850">
            <v>273333.30780258263</v>
          </cell>
          <cell r="E850">
            <v>1151291.4658939894</v>
          </cell>
          <cell r="F850">
            <v>1209235.7567566435</v>
          </cell>
          <cell r="G850">
            <v>514686.00264739041</v>
          </cell>
          <cell r="H850">
            <v>1329851.7077542706</v>
          </cell>
          <cell r="I850">
            <v>3045387.9879090879</v>
          </cell>
          <cell r="J850">
            <v>1328772.9617512438</v>
          </cell>
          <cell r="K850">
            <v>989015.18742512702</v>
          </cell>
          <cell r="L850">
            <v>642585.09619847266</v>
          </cell>
          <cell r="M850">
            <v>12110788.602922818</v>
          </cell>
        </row>
        <row r="851">
          <cell r="C851">
            <v>2056339.8334071096</v>
          </cell>
          <cell r="D851">
            <v>537232.489236583</v>
          </cell>
          <cell r="E851">
            <v>1461676.5659253267</v>
          </cell>
          <cell r="F851">
            <v>1155694.7534674413</v>
          </cell>
          <cell r="G851">
            <v>630343.30387955508</v>
          </cell>
          <cell r="H851">
            <v>1009550.2709997204</v>
          </cell>
          <cell r="I851">
            <v>1648686.9870185552</v>
          </cell>
          <cell r="J851">
            <v>1129141.2581024123</v>
          </cell>
          <cell r="K851">
            <v>913363.96279317955</v>
          </cell>
          <cell r="L851">
            <v>817910.37338571332</v>
          </cell>
          <cell r="M851">
            <v>11359939.798215594</v>
          </cell>
        </row>
        <row r="852">
          <cell r="C852">
            <v>1839966.4167605843</v>
          </cell>
          <cell r="D852">
            <v>263947.26062881981</v>
          </cell>
          <cell r="E852">
            <v>1539874.651884278</v>
          </cell>
          <cell r="F852">
            <v>1108051.1756749097</v>
          </cell>
          <cell r="G852">
            <v>747729.08535273699</v>
          </cell>
          <cell r="H852">
            <v>993441.93653375388</v>
          </cell>
          <cell r="I852">
            <v>3975813.140496783</v>
          </cell>
          <cell r="J852">
            <v>918045.6989819255</v>
          </cell>
          <cell r="K852">
            <v>536712.50947963633</v>
          </cell>
          <cell r="L852">
            <v>678591.28355017886</v>
          </cell>
          <cell r="M852">
            <v>12602173.159343608</v>
          </cell>
        </row>
        <row r="853">
          <cell r="C853">
            <v>2019528.1045610732</v>
          </cell>
          <cell r="D853">
            <v>297264.09068010538</v>
          </cell>
          <cell r="E853">
            <v>1222049.1739244447</v>
          </cell>
          <cell r="F853">
            <v>1230373.5316738896</v>
          </cell>
          <cell r="G853">
            <v>554318.92355916428</v>
          </cell>
          <cell r="H853">
            <v>1571891.42774955</v>
          </cell>
          <cell r="I853">
            <v>2048631.2492361697</v>
          </cell>
          <cell r="J853">
            <v>1172219.2481970438</v>
          </cell>
          <cell r="K853">
            <v>724016.18764416745</v>
          </cell>
          <cell r="L853">
            <v>794499.52606282348</v>
          </cell>
          <cell r="M853">
            <v>11634791.463288432</v>
          </cell>
        </row>
        <row r="854">
          <cell r="C854">
            <v>3232392.6028487068</v>
          </cell>
          <cell r="D854">
            <v>470334.99292012776</v>
          </cell>
          <cell r="E854">
            <v>1175820.7711871974</v>
          </cell>
          <cell r="F854">
            <v>791427.33050947322</v>
          </cell>
          <cell r="G854">
            <v>517581.94765005528</v>
          </cell>
          <cell r="H854">
            <v>1236907.3394997295</v>
          </cell>
          <cell r="I854">
            <v>2197012.8854634492</v>
          </cell>
          <cell r="J854">
            <v>1110190.349727317</v>
          </cell>
          <cell r="K854">
            <v>789754.6132938473</v>
          </cell>
          <cell r="L854">
            <v>636983.21915153658</v>
          </cell>
          <cell r="M854">
            <v>12158406.05225144</v>
          </cell>
        </row>
        <row r="855">
          <cell r="C855">
            <v>2208826.4950874024</v>
          </cell>
          <cell r="D855">
            <v>374024.28143342061</v>
          </cell>
          <cell r="E855">
            <v>1215898.8675313001</v>
          </cell>
          <cell r="F855">
            <v>808744.01345166587</v>
          </cell>
          <cell r="G855">
            <v>870320.73821299791</v>
          </cell>
          <cell r="H855">
            <v>1520718.4743597214</v>
          </cell>
          <cell r="I855">
            <v>3550423.0909572248</v>
          </cell>
          <cell r="J855">
            <v>1300095.5879826094</v>
          </cell>
          <cell r="K855">
            <v>705163.50604642322</v>
          </cell>
          <cell r="L855">
            <v>771959.0024466723</v>
          </cell>
          <cell r="M855">
            <v>13326174.057509439</v>
          </cell>
        </row>
        <row r="856">
          <cell r="C856">
            <v>2485117.3119478859</v>
          </cell>
          <cell r="D856">
            <v>339470.00155152852</v>
          </cell>
          <cell r="E856">
            <v>1214595.8871072286</v>
          </cell>
          <cell r="F856">
            <v>466176.60174517805</v>
          </cell>
          <cell r="G856">
            <v>667030.95768407802</v>
          </cell>
          <cell r="H856">
            <v>820855.63110013457</v>
          </cell>
          <cell r="I856">
            <v>3534192.8108858895</v>
          </cell>
          <cell r="J856">
            <v>1124910.0133357299</v>
          </cell>
          <cell r="K856">
            <v>862927.46760846209</v>
          </cell>
          <cell r="L856">
            <v>666854.72315848689</v>
          </cell>
          <cell r="M856">
            <v>12182131.406124603</v>
          </cell>
        </row>
        <row r="857">
          <cell r="C857">
            <v>1605331.9160209242</v>
          </cell>
          <cell r="D857">
            <v>460111.62871354859</v>
          </cell>
          <cell r="E857">
            <v>1008329.5642456654</v>
          </cell>
          <cell r="F857">
            <v>741404.18614126043</v>
          </cell>
          <cell r="G857">
            <v>571613.65293409501</v>
          </cell>
          <cell r="H857">
            <v>1409167.6715878353</v>
          </cell>
          <cell r="I857">
            <v>3854507.8499813559</v>
          </cell>
          <cell r="J857">
            <v>1395007.9494237211</v>
          </cell>
          <cell r="K857">
            <v>556211.2782310124</v>
          </cell>
          <cell r="L857">
            <v>702824.45650971704</v>
          </cell>
          <cell r="M857">
            <v>12304510.153789135</v>
          </cell>
        </row>
        <row r="858">
          <cell r="C858">
            <v>2308329.0557331513</v>
          </cell>
          <cell r="D858">
            <v>437732.01630937017</v>
          </cell>
          <cell r="E858">
            <v>1692835.1089453688</v>
          </cell>
          <cell r="F858">
            <v>732218.89645545115</v>
          </cell>
          <cell r="G858">
            <v>600081.9810860235</v>
          </cell>
          <cell r="H858">
            <v>1294805.6621307693</v>
          </cell>
          <cell r="I858">
            <v>2872419.5829392849</v>
          </cell>
          <cell r="J858">
            <v>981834.74876113364</v>
          </cell>
          <cell r="K858">
            <v>670944.99525603489</v>
          </cell>
          <cell r="L858">
            <v>774999.18009669217</v>
          </cell>
          <cell r="M858">
            <v>12366201.227713279</v>
          </cell>
        </row>
        <row r="859">
          <cell r="C859">
            <v>2821960.7715168898</v>
          </cell>
          <cell r="D859">
            <v>536063.16430443747</v>
          </cell>
          <cell r="E859">
            <v>1446376.858983455</v>
          </cell>
          <cell r="F859">
            <v>1164894.2228190182</v>
          </cell>
          <cell r="G859">
            <v>553285.81961617805</v>
          </cell>
          <cell r="H859">
            <v>1225896.0398605261</v>
          </cell>
          <cell r="I859">
            <v>4038034.8745447388</v>
          </cell>
          <cell r="J859">
            <v>1011394.3406029358</v>
          </cell>
          <cell r="K859">
            <v>1179740.9320177536</v>
          </cell>
          <cell r="L859">
            <v>691590.26598631253</v>
          </cell>
          <cell r="M859">
            <v>14669237.290252246</v>
          </cell>
        </row>
        <row r="860">
          <cell r="C860">
            <v>3204009.447641274</v>
          </cell>
          <cell r="D860">
            <v>281012.78840165178</v>
          </cell>
          <cell r="E860">
            <v>1236764.2949874923</v>
          </cell>
          <cell r="F860">
            <v>870016.70362472639</v>
          </cell>
          <cell r="G860">
            <v>719776.28096870321</v>
          </cell>
          <cell r="H860">
            <v>1091576.4864681026</v>
          </cell>
          <cell r="I860">
            <v>3294373.0903924322</v>
          </cell>
          <cell r="J860">
            <v>1224639.7544101216</v>
          </cell>
          <cell r="K860">
            <v>798310.32288624311</v>
          </cell>
          <cell r="L860">
            <v>787363.68615050428</v>
          </cell>
          <cell r="M860">
            <v>13507842.855931252</v>
          </cell>
        </row>
        <row r="861">
          <cell r="C861">
            <v>1590265.7221749432</v>
          </cell>
          <cell r="D861">
            <v>426517.17747200781</v>
          </cell>
          <cell r="E861">
            <v>1208096.4937269569</v>
          </cell>
          <cell r="F861">
            <v>1065649.7362634877</v>
          </cell>
          <cell r="G861">
            <v>832487.8494811079</v>
          </cell>
          <cell r="H861">
            <v>1274049.3502763635</v>
          </cell>
          <cell r="I861">
            <v>3493040.5344600277</v>
          </cell>
          <cell r="J861">
            <v>911215.09358383366</v>
          </cell>
          <cell r="K861">
            <v>828676.39164928521</v>
          </cell>
          <cell r="L861">
            <v>764168.74463804672</v>
          </cell>
          <cell r="M861">
            <v>12394167.093726058</v>
          </cell>
        </row>
        <row r="862">
          <cell r="C862">
            <v>2562283.0747529264</v>
          </cell>
          <cell r="D862">
            <v>488171.25659710402</v>
          </cell>
          <cell r="E862">
            <v>705285.88569976087</v>
          </cell>
          <cell r="F862">
            <v>1231037.6445161679</v>
          </cell>
          <cell r="G862">
            <v>692350.79869135073</v>
          </cell>
          <cell r="H862">
            <v>1298057.8064859558</v>
          </cell>
          <cell r="I862">
            <v>2993208.427544564</v>
          </cell>
          <cell r="J862">
            <v>1108379.4826210965</v>
          </cell>
          <cell r="K862">
            <v>875465.46005653194</v>
          </cell>
          <cell r="L862">
            <v>687635.86329107545</v>
          </cell>
          <cell r="M862">
            <v>12641875.700256534</v>
          </cell>
        </row>
        <row r="863">
          <cell r="C863">
            <v>3672706.2760248813</v>
          </cell>
          <cell r="D863">
            <v>473333.18629079114</v>
          </cell>
          <cell r="E863">
            <v>1110296.0030597197</v>
          </cell>
          <cell r="F863">
            <v>1032695.9366954132</v>
          </cell>
          <cell r="G863">
            <v>543912.30008685158</v>
          </cell>
          <cell r="H863">
            <v>1458788.0415300534</v>
          </cell>
          <cell r="I863">
            <v>2192520.2988222316</v>
          </cell>
          <cell r="J863">
            <v>1356523.3934751684</v>
          </cell>
          <cell r="K863">
            <v>833418.14434230432</v>
          </cell>
          <cell r="L863">
            <v>731981.95576806006</v>
          </cell>
          <cell r="M863">
            <v>13406175.536095476</v>
          </cell>
        </row>
        <row r="864">
          <cell r="C864">
            <v>2945233.2481253645</v>
          </cell>
          <cell r="D864">
            <v>356345.78646836628</v>
          </cell>
          <cell r="E864">
            <v>1100830.2454761958</v>
          </cell>
          <cell r="F864">
            <v>951846.67301584932</v>
          </cell>
          <cell r="G864">
            <v>750832.72502921126</v>
          </cell>
          <cell r="H864">
            <v>981343.93426106952</v>
          </cell>
          <cell r="I864">
            <v>3245645.106424226</v>
          </cell>
          <cell r="J864">
            <v>1076200.6352609145</v>
          </cell>
          <cell r="K864">
            <v>911049.60335003212</v>
          </cell>
          <cell r="L864">
            <v>802967.06606571446</v>
          </cell>
          <cell r="M864">
            <v>13122295.023476943</v>
          </cell>
        </row>
        <row r="865">
          <cell r="C865">
            <v>1434007.4606312574</v>
          </cell>
          <cell r="D865">
            <v>495314.63781807286</v>
          </cell>
          <cell r="E865">
            <v>1476231.6461915358</v>
          </cell>
          <cell r="F865">
            <v>1148884.4919415533</v>
          </cell>
          <cell r="G865">
            <v>532709.35774150211</v>
          </cell>
          <cell r="H865">
            <v>1323935.7807558626</v>
          </cell>
          <cell r="I865">
            <v>2126412.0122713633</v>
          </cell>
          <cell r="J865">
            <v>1131706.9925855801</v>
          </cell>
          <cell r="K865">
            <v>1011400.2371133111</v>
          </cell>
          <cell r="L865">
            <v>747008.39449447498</v>
          </cell>
          <cell r="M865">
            <v>11427611.011544516</v>
          </cell>
        </row>
        <row r="866">
          <cell r="C866">
            <v>2582917.10515755</v>
          </cell>
          <cell r="D866">
            <v>473878.9131071188</v>
          </cell>
          <cell r="E866">
            <v>1313188.7801714141</v>
          </cell>
          <cell r="F866">
            <v>930516.93929238908</v>
          </cell>
          <cell r="G866">
            <v>414935.17822862952</v>
          </cell>
          <cell r="H866">
            <v>1134805.3078566026</v>
          </cell>
          <cell r="I866">
            <v>3424366.0936152586</v>
          </cell>
          <cell r="J866">
            <v>694914.11834688368</v>
          </cell>
          <cell r="K866">
            <v>932887.6725012922</v>
          </cell>
          <cell r="L866">
            <v>653273.36560782813</v>
          </cell>
          <cell r="M866">
            <v>12555683.473884966</v>
          </cell>
        </row>
        <row r="867">
          <cell r="C867">
            <v>2737181.2033241023</v>
          </cell>
          <cell r="D867">
            <v>373066.12718124472</v>
          </cell>
          <cell r="E867">
            <v>926522.8687858202</v>
          </cell>
          <cell r="F867">
            <v>766169.58639422478</v>
          </cell>
          <cell r="G867">
            <v>484997.13246635505</v>
          </cell>
          <cell r="H867">
            <v>1537206.6766696777</v>
          </cell>
          <cell r="I867">
            <v>3502390.1876646793</v>
          </cell>
          <cell r="J867">
            <v>1058795.297294084</v>
          </cell>
          <cell r="K867">
            <v>1181467.276280619</v>
          </cell>
          <cell r="L867">
            <v>596788.45506556379</v>
          </cell>
          <cell r="M867">
            <v>13164584.81112637</v>
          </cell>
        </row>
        <row r="868">
          <cell r="C868">
            <v>2738941.3652416156</v>
          </cell>
          <cell r="D868">
            <v>174620.25545041644</v>
          </cell>
          <cell r="E868">
            <v>1140464.1697379365</v>
          </cell>
          <cell r="F868">
            <v>825357.42275611754</v>
          </cell>
          <cell r="G868">
            <v>773842.41333576932</v>
          </cell>
          <cell r="H868">
            <v>1388607.5813049439</v>
          </cell>
          <cell r="I868">
            <v>2467374.1801079344</v>
          </cell>
          <cell r="J868">
            <v>1075051.1882564493</v>
          </cell>
          <cell r="K868">
            <v>998125.15025162476</v>
          </cell>
          <cell r="L868">
            <v>731038.6327209766</v>
          </cell>
          <cell r="M868">
            <v>12313422.359163785</v>
          </cell>
        </row>
        <row r="869">
          <cell r="C869">
            <v>3192748.0969985542</v>
          </cell>
          <cell r="D869">
            <v>441829.07118849445</v>
          </cell>
          <cell r="E869">
            <v>1487782.3428385064</v>
          </cell>
          <cell r="F869">
            <v>1040289.601144406</v>
          </cell>
          <cell r="G869">
            <v>643228.02631695475</v>
          </cell>
          <cell r="H869">
            <v>941271.56629802962</v>
          </cell>
          <cell r="I869">
            <v>1843823.4695456538</v>
          </cell>
          <cell r="J869">
            <v>1021900.3823607536</v>
          </cell>
          <cell r="K869">
            <v>771381.63886022533</v>
          </cell>
          <cell r="L869">
            <v>648494.62605051068</v>
          </cell>
          <cell r="M869">
            <v>12032748.821602089</v>
          </cell>
        </row>
        <row r="870">
          <cell r="C870">
            <v>3192769.7032043841</v>
          </cell>
          <cell r="D870">
            <v>483039.33210897795</v>
          </cell>
          <cell r="E870">
            <v>800705.17105627432</v>
          </cell>
          <cell r="F870">
            <v>1204397.9756902808</v>
          </cell>
          <cell r="G870">
            <v>603569.10723796277</v>
          </cell>
          <cell r="H870">
            <v>990192.82356462418</v>
          </cell>
          <cell r="I870">
            <v>2965571.225710907</v>
          </cell>
          <cell r="J870">
            <v>1378150.1821328956</v>
          </cell>
          <cell r="K870">
            <v>1046228.2772314639</v>
          </cell>
          <cell r="L870">
            <v>625803.12131487555</v>
          </cell>
          <cell r="M870">
            <v>13290426.919252647</v>
          </cell>
        </row>
        <row r="871">
          <cell r="C871">
            <v>2080224.0918906166</v>
          </cell>
          <cell r="D871">
            <v>385707.24086614203</v>
          </cell>
          <cell r="E871">
            <v>1285993.5442662311</v>
          </cell>
          <cell r="F871">
            <v>791055.24525759718</v>
          </cell>
          <cell r="G871">
            <v>626712.45750471472</v>
          </cell>
          <cell r="H871">
            <v>1323679.4906349655</v>
          </cell>
          <cell r="I871">
            <v>2425624.085740786</v>
          </cell>
          <cell r="J871">
            <v>975334.40715664846</v>
          </cell>
          <cell r="K871">
            <v>1028856.7315648603</v>
          </cell>
          <cell r="L871">
            <v>693728.2372580464</v>
          </cell>
          <cell r="M871">
            <v>11616915.532140611</v>
          </cell>
        </row>
        <row r="872">
          <cell r="C872">
            <v>3057381.7362880008</v>
          </cell>
          <cell r="D872">
            <v>498949.02619023947</v>
          </cell>
          <cell r="E872">
            <v>1069395.3264260816</v>
          </cell>
          <cell r="F872">
            <v>1102572.2729569899</v>
          </cell>
          <cell r="G872">
            <v>643983.58780914603</v>
          </cell>
          <cell r="H872">
            <v>1283981.3042215463</v>
          </cell>
          <cell r="I872">
            <v>3580837.8906237474</v>
          </cell>
          <cell r="J872">
            <v>1163425.7263012109</v>
          </cell>
          <cell r="K872">
            <v>954026.11872265872</v>
          </cell>
          <cell r="L872">
            <v>660136.14868299046</v>
          </cell>
          <cell r="M872">
            <v>14014689.138222614</v>
          </cell>
        </row>
        <row r="873">
          <cell r="C873">
            <v>3100901.7092152275</v>
          </cell>
          <cell r="D873">
            <v>309655.9995770164</v>
          </cell>
          <cell r="E873">
            <v>1062638.9194139857</v>
          </cell>
          <cell r="F873">
            <v>1085547.5128940206</v>
          </cell>
          <cell r="G873">
            <v>576989.74561926688</v>
          </cell>
          <cell r="H873">
            <v>1452907.6114353675</v>
          </cell>
          <cell r="I873">
            <v>2560793.8318479252</v>
          </cell>
          <cell r="J873">
            <v>1281066.8720241301</v>
          </cell>
          <cell r="K873">
            <v>1051192.4485317853</v>
          </cell>
          <cell r="L873">
            <v>656410.13812175824</v>
          </cell>
          <cell r="M873">
            <v>13138104.788680485</v>
          </cell>
        </row>
        <row r="874">
          <cell r="C874">
            <v>2197326.1672320981</v>
          </cell>
          <cell r="D874">
            <v>437101.49326654908</v>
          </cell>
          <cell r="E874">
            <v>1153300.5625392254</v>
          </cell>
          <cell r="F874">
            <v>668582.11021940736</v>
          </cell>
          <cell r="G874">
            <v>455487.04579172586</v>
          </cell>
          <cell r="H874">
            <v>1171737.2394041922</v>
          </cell>
          <cell r="I874">
            <v>2989285.6132733431</v>
          </cell>
          <cell r="J874">
            <v>1151605.5941697049</v>
          </cell>
          <cell r="K874">
            <v>576485.88448120409</v>
          </cell>
          <cell r="L874">
            <v>560888.74291772221</v>
          </cell>
          <cell r="M874">
            <v>11361800.453295173</v>
          </cell>
        </row>
        <row r="875">
          <cell r="C875">
            <v>3418249.3646485456</v>
          </cell>
          <cell r="D875">
            <v>366736.07845723839</v>
          </cell>
          <cell r="E875">
            <v>1422456.0530925803</v>
          </cell>
          <cell r="F875">
            <v>1164032.9788212858</v>
          </cell>
          <cell r="G875">
            <v>640838.88017653488</v>
          </cell>
          <cell r="H875">
            <v>1406370.8547806304</v>
          </cell>
          <cell r="I875">
            <v>3585231.4949119673</v>
          </cell>
          <cell r="J875">
            <v>1263308.3716694089</v>
          </cell>
          <cell r="K875">
            <v>950030.60051333753</v>
          </cell>
          <cell r="L875">
            <v>689592.23099597322</v>
          </cell>
          <cell r="M875">
            <v>14906846.908067502</v>
          </cell>
        </row>
        <row r="876">
          <cell r="C876">
            <v>2238462.078212427</v>
          </cell>
          <cell r="D876">
            <v>354802.51606029936</v>
          </cell>
          <cell r="E876">
            <v>953920.23549035215</v>
          </cell>
          <cell r="F876">
            <v>713872.31670387986</v>
          </cell>
          <cell r="G876">
            <v>740543.87045249657</v>
          </cell>
          <cell r="H876">
            <v>1326058.1203702143</v>
          </cell>
          <cell r="I876">
            <v>2372922.6475209743</v>
          </cell>
          <cell r="J876">
            <v>1045940.0422757491</v>
          </cell>
          <cell r="K876">
            <v>815742.9431918707</v>
          </cell>
          <cell r="L876">
            <v>802189.55720951862</v>
          </cell>
          <cell r="M876">
            <v>11364454.327487782</v>
          </cell>
        </row>
        <row r="877">
          <cell r="C877">
            <v>3366801.1615531025</v>
          </cell>
          <cell r="D877">
            <v>368011.97903432802</v>
          </cell>
          <cell r="E877">
            <v>1412951.502535183</v>
          </cell>
          <cell r="F877">
            <v>827563.33548954932</v>
          </cell>
          <cell r="G877">
            <v>569916.66546414408</v>
          </cell>
          <cell r="H877">
            <v>863583.50582694798</v>
          </cell>
          <cell r="I877">
            <v>2446432.918524615</v>
          </cell>
          <cell r="J877">
            <v>1136049.4335255977</v>
          </cell>
          <cell r="K877">
            <v>836151.68357078917</v>
          </cell>
          <cell r="L877">
            <v>751020.63731614512</v>
          </cell>
          <cell r="M877">
            <v>12578482.822840402</v>
          </cell>
        </row>
        <row r="878">
          <cell r="C878">
            <v>1620957.1156465863</v>
          </cell>
          <cell r="D878">
            <v>349350.23175044026</v>
          </cell>
          <cell r="E878">
            <v>1564285.4248643823</v>
          </cell>
          <cell r="F878">
            <v>888461.18859838403</v>
          </cell>
          <cell r="G878">
            <v>623844.51138055301</v>
          </cell>
          <cell r="H878">
            <v>1359551.1400051729</v>
          </cell>
          <cell r="I878">
            <v>2780637.2446561973</v>
          </cell>
          <cell r="J878">
            <v>798104.46189617412</v>
          </cell>
          <cell r="K878">
            <v>700186.89825603261</v>
          </cell>
          <cell r="L878">
            <v>758301.16682823107</v>
          </cell>
          <cell r="M878">
            <v>11443679.383882154</v>
          </cell>
        </row>
        <row r="879">
          <cell r="C879">
            <v>3068518.1746461163</v>
          </cell>
          <cell r="D879">
            <v>381439.3425150899</v>
          </cell>
          <cell r="E879">
            <v>1240854.1927751566</v>
          </cell>
          <cell r="F879">
            <v>883910.14285092894</v>
          </cell>
          <cell r="G879">
            <v>719195.42732072785</v>
          </cell>
          <cell r="H879">
            <v>1009496.7558259323</v>
          </cell>
          <cell r="I879">
            <v>2721504.2750969548</v>
          </cell>
          <cell r="J879">
            <v>1407227.7087443606</v>
          </cell>
          <cell r="K879">
            <v>995906.6130146205</v>
          </cell>
          <cell r="L879">
            <v>786777.86493609904</v>
          </cell>
          <cell r="M879">
            <v>13214830.497725984</v>
          </cell>
        </row>
        <row r="880">
          <cell r="C880">
            <v>1945187.3559069436</v>
          </cell>
          <cell r="D880">
            <v>322531.01171136246</v>
          </cell>
          <cell r="E880">
            <v>1080135.363022727</v>
          </cell>
          <cell r="F880">
            <v>874128.34382494108</v>
          </cell>
          <cell r="G880">
            <v>789661.23235484259</v>
          </cell>
          <cell r="H880">
            <v>1142430.1595761778</v>
          </cell>
          <cell r="I880">
            <v>4397398.0979895219</v>
          </cell>
          <cell r="J880">
            <v>1339538.9734764856</v>
          </cell>
          <cell r="K880">
            <v>1303392.9385934663</v>
          </cell>
          <cell r="L880">
            <v>652442.04875332513</v>
          </cell>
          <cell r="M880">
            <v>13846845.525209794</v>
          </cell>
        </row>
        <row r="881">
          <cell r="C881">
            <v>3430848.8858771315</v>
          </cell>
          <cell r="D881">
            <v>451507.03511468577</v>
          </cell>
          <cell r="E881">
            <v>1330300.9086448716</v>
          </cell>
          <cell r="F881">
            <v>911505.74640879733</v>
          </cell>
          <cell r="G881">
            <v>534733.0232602593</v>
          </cell>
          <cell r="H881">
            <v>913104.89488830743</v>
          </cell>
          <cell r="I881">
            <v>2874181.7411456313</v>
          </cell>
          <cell r="J881">
            <v>694594.92703386419</v>
          </cell>
          <cell r="K881">
            <v>647634.30074222176</v>
          </cell>
          <cell r="L881">
            <v>654532.34524816135</v>
          </cell>
          <cell r="M881">
            <v>12442943.808363931</v>
          </cell>
        </row>
        <row r="882">
          <cell r="C882">
            <v>2732053.2163168192</v>
          </cell>
          <cell r="D882">
            <v>486349.27662775072</v>
          </cell>
          <cell r="E882">
            <v>922123.1059315782</v>
          </cell>
          <cell r="F882">
            <v>869963.80544342299</v>
          </cell>
          <cell r="G882">
            <v>477405.63969103282</v>
          </cell>
          <cell r="H882">
            <v>1599539.3114559883</v>
          </cell>
          <cell r="I882">
            <v>2810051.6336299167</v>
          </cell>
          <cell r="J882">
            <v>544273.1305333582</v>
          </cell>
          <cell r="K882">
            <v>1114618.7584809668</v>
          </cell>
          <cell r="L882">
            <v>654723.42398967675</v>
          </cell>
          <cell r="M882">
            <v>12211101.302100509</v>
          </cell>
        </row>
        <row r="883">
          <cell r="C883">
            <v>2894136.0440447158</v>
          </cell>
          <cell r="D883">
            <v>614460.69073242042</v>
          </cell>
          <cell r="E883">
            <v>1542932.4457727396</v>
          </cell>
          <cell r="F883">
            <v>962120.92106023442</v>
          </cell>
          <cell r="G883">
            <v>596764.74343500903</v>
          </cell>
          <cell r="H883">
            <v>1536950.5297170263</v>
          </cell>
          <cell r="I883">
            <v>2970398.3888300718</v>
          </cell>
          <cell r="J883">
            <v>1157429.8704148978</v>
          </cell>
          <cell r="K883">
            <v>845787.11739487899</v>
          </cell>
          <cell r="L883">
            <v>750728.81740279915</v>
          </cell>
          <cell r="M883">
            <v>13871709.568804793</v>
          </cell>
        </row>
        <row r="884">
          <cell r="C884">
            <v>2016809.2703552949</v>
          </cell>
          <cell r="D884">
            <v>413806.9812164391</v>
          </cell>
          <cell r="E884">
            <v>1543195.7686122914</v>
          </cell>
          <cell r="F884">
            <v>730547.72681194823</v>
          </cell>
          <cell r="G884">
            <v>679176.56673540943</v>
          </cell>
          <cell r="H884">
            <v>1377079.2767323656</v>
          </cell>
          <cell r="I884">
            <v>2400922.4403595692</v>
          </cell>
          <cell r="J884">
            <v>1070221.5851045242</v>
          </cell>
          <cell r="K884">
            <v>1070878.7660881919</v>
          </cell>
          <cell r="L884">
            <v>695966.75062265038</v>
          </cell>
          <cell r="M884">
            <v>11998605.132638684</v>
          </cell>
        </row>
        <row r="885">
          <cell r="C885">
            <v>1968681.0146884345</v>
          </cell>
          <cell r="D885">
            <v>537078.44077378034</v>
          </cell>
          <cell r="E885">
            <v>1678259.7069987038</v>
          </cell>
          <cell r="F885">
            <v>1075759.5570190637</v>
          </cell>
          <cell r="G885">
            <v>602596.90411464055</v>
          </cell>
          <cell r="H885">
            <v>1390378.81975517</v>
          </cell>
          <cell r="I885">
            <v>4180473.8050237936</v>
          </cell>
          <cell r="J885">
            <v>1317889.2345007081</v>
          </cell>
          <cell r="K885">
            <v>893030.46628697868</v>
          </cell>
          <cell r="L885">
            <v>665535.58981654956</v>
          </cell>
          <cell r="M885">
            <v>14309683.538977822</v>
          </cell>
        </row>
        <row r="886">
          <cell r="C886">
            <v>2223344.3952832986</v>
          </cell>
          <cell r="D886">
            <v>338636.10214659729</v>
          </cell>
          <cell r="E886">
            <v>1632028.5632288787</v>
          </cell>
          <cell r="F886">
            <v>1125567.842988479</v>
          </cell>
          <cell r="G886">
            <v>561226.46282015869</v>
          </cell>
          <cell r="H886">
            <v>1446698.3377354662</v>
          </cell>
          <cell r="I886">
            <v>3023533.5977501418</v>
          </cell>
          <cell r="J886">
            <v>1265679.9880597065</v>
          </cell>
          <cell r="K886">
            <v>1054125.998504045</v>
          </cell>
          <cell r="L886">
            <v>856757.16804378806</v>
          </cell>
          <cell r="M886">
            <v>13527598.45656056</v>
          </cell>
        </row>
        <row r="887">
          <cell r="C887">
            <v>3660516.380653501</v>
          </cell>
          <cell r="D887">
            <v>455959.57967367716</v>
          </cell>
          <cell r="E887">
            <v>1749612.7751109807</v>
          </cell>
          <cell r="F887">
            <v>933180.94388893503</v>
          </cell>
          <cell r="G887">
            <v>731281.32246374339</v>
          </cell>
          <cell r="H887">
            <v>1266993.7610975991</v>
          </cell>
          <cell r="I887">
            <v>2948451.0513708396</v>
          </cell>
          <cell r="J887">
            <v>785083.0254401844</v>
          </cell>
          <cell r="K887">
            <v>719454.40598775691</v>
          </cell>
          <cell r="L887">
            <v>749903.61193515209</v>
          </cell>
          <cell r="M887">
            <v>14000436.857622368</v>
          </cell>
        </row>
        <row r="888">
          <cell r="C888">
            <v>3101886.0822715312</v>
          </cell>
          <cell r="D888">
            <v>418015.09021865652</v>
          </cell>
          <cell r="E888">
            <v>1724030.5400586796</v>
          </cell>
          <cell r="F888">
            <v>1021079.5594302388</v>
          </cell>
          <cell r="G888">
            <v>876646.69014597381</v>
          </cell>
          <cell r="H888">
            <v>940510.16636526352</v>
          </cell>
          <cell r="I888">
            <v>3523516.838884342</v>
          </cell>
          <cell r="J888">
            <v>839848.10418726574</v>
          </cell>
          <cell r="K888">
            <v>1268684.2792754327</v>
          </cell>
          <cell r="L888">
            <v>709267.53464970621</v>
          </cell>
          <cell r="M888">
            <v>14423484.885487089</v>
          </cell>
        </row>
        <row r="889">
          <cell r="C889">
            <v>2041301.3010223263</v>
          </cell>
          <cell r="D889">
            <v>415172.6320893644</v>
          </cell>
          <cell r="E889">
            <v>1249313.6546725864</v>
          </cell>
          <cell r="F889">
            <v>943496.75426903157</v>
          </cell>
          <cell r="G889">
            <v>434716.89963303733</v>
          </cell>
          <cell r="H889">
            <v>1166966.9578559122</v>
          </cell>
          <cell r="I889">
            <v>2597947.8807945838</v>
          </cell>
          <cell r="J889">
            <v>978434.78808276285</v>
          </cell>
          <cell r="K889">
            <v>644457.09527947265</v>
          </cell>
          <cell r="L889">
            <v>727815.68186378304</v>
          </cell>
          <cell r="M889">
            <v>11199623.645562861</v>
          </cell>
        </row>
        <row r="890">
          <cell r="C890">
            <v>2548109.3263012399</v>
          </cell>
          <cell r="D890">
            <v>426848.72232109413</v>
          </cell>
          <cell r="E890">
            <v>1444337.2990905673</v>
          </cell>
          <cell r="F890">
            <v>811656.58578898362</v>
          </cell>
          <cell r="G890">
            <v>722482.31806560094</v>
          </cell>
          <cell r="H890">
            <v>1553184.9292627184</v>
          </cell>
          <cell r="I890">
            <v>3610397.1096370751</v>
          </cell>
          <cell r="J890">
            <v>1198061.136848957</v>
          </cell>
          <cell r="K890">
            <v>937238.98718729103</v>
          </cell>
          <cell r="L890">
            <v>726111.24960243492</v>
          </cell>
          <cell r="M890">
            <v>13978427.664105963</v>
          </cell>
        </row>
        <row r="891">
          <cell r="C891">
            <v>2038961.4936500052</v>
          </cell>
          <cell r="D891">
            <v>433238.50160868466</v>
          </cell>
          <cell r="E891">
            <v>1432362.0828176008</v>
          </cell>
          <cell r="F891">
            <v>780745.79731166968</v>
          </cell>
          <cell r="G891">
            <v>652301.15341447387</v>
          </cell>
          <cell r="H891">
            <v>969083.58178073994</v>
          </cell>
          <cell r="I891">
            <v>3115896.7655406292</v>
          </cell>
          <cell r="J891">
            <v>889627.50432877219</v>
          </cell>
          <cell r="K891">
            <v>954841.9613338284</v>
          </cell>
          <cell r="L891">
            <v>713168.38207984727</v>
          </cell>
          <cell r="M891">
            <v>11980227.223866252</v>
          </cell>
        </row>
        <row r="892">
          <cell r="C892">
            <v>2381992.8199454979</v>
          </cell>
          <cell r="D892">
            <v>309323.67147667799</v>
          </cell>
          <cell r="E892">
            <v>1134313.8549675781</v>
          </cell>
          <cell r="F892">
            <v>1223652.4222508771</v>
          </cell>
          <cell r="G892">
            <v>574086.81374840543</v>
          </cell>
          <cell r="H892">
            <v>1130863.7287913105</v>
          </cell>
          <cell r="I892">
            <v>2773211.5445286497</v>
          </cell>
          <cell r="J892">
            <v>1714554.3196653768</v>
          </cell>
          <cell r="K892">
            <v>743122.84104963357</v>
          </cell>
          <cell r="L892">
            <v>682452.59406929114</v>
          </cell>
          <cell r="M892">
            <v>12667574.610493297</v>
          </cell>
        </row>
        <row r="893">
          <cell r="C893">
            <v>2681943.8790056002</v>
          </cell>
          <cell r="D893">
            <v>502626.60731199966</v>
          </cell>
          <cell r="E893">
            <v>1448730.7531882823</v>
          </cell>
          <cell r="F893">
            <v>1259168.1750759045</v>
          </cell>
          <cell r="G893">
            <v>601854.71752106783</v>
          </cell>
          <cell r="H893">
            <v>1310133.2786126924</v>
          </cell>
          <cell r="I893">
            <v>2701375.2695617736</v>
          </cell>
          <cell r="J893">
            <v>1147453.3950403109</v>
          </cell>
          <cell r="K893">
            <v>1138720.3915555684</v>
          </cell>
          <cell r="L893">
            <v>591323.35520165763</v>
          </cell>
          <cell r="M893">
            <v>13383329.822074857</v>
          </cell>
        </row>
        <row r="894">
          <cell r="C894">
            <v>3389289.7674780604</v>
          </cell>
          <cell r="D894">
            <v>494305.53354371636</v>
          </cell>
          <cell r="E894">
            <v>1109812.9369077943</v>
          </cell>
          <cell r="F894">
            <v>1032913.3874314947</v>
          </cell>
          <cell r="G894">
            <v>750872.92980769125</v>
          </cell>
          <cell r="H894">
            <v>1352714.4431352369</v>
          </cell>
          <cell r="I894">
            <v>3026899.2875524736</v>
          </cell>
          <cell r="J894">
            <v>1067156.9888394321</v>
          </cell>
          <cell r="K894">
            <v>1223697.5120232305</v>
          </cell>
          <cell r="L894">
            <v>856354.03301532066</v>
          </cell>
          <cell r="M894">
            <v>14304016.819734452</v>
          </cell>
        </row>
        <row r="895">
          <cell r="C895">
            <v>2524953.4895126238</v>
          </cell>
          <cell r="D895">
            <v>442853.4359582226</v>
          </cell>
          <cell r="E895">
            <v>1194784.5026754229</v>
          </cell>
          <cell r="F895">
            <v>787687.83581545274</v>
          </cell>
          <cell r="G895">
            <v>709764.90646942577</v>
          </cell>
          <cell r="H895">
            <v>1144114.7168819541</v>
          </cell>
          <cell r="I895">
            <v>3455782.2393550724</v>
          </cell>
          <cell r="J895">
            <v>1060010.9229539391</v>
          </cell>
          <cell r="K895">
            <v>940035.88597473304</v>
          </cell>
          <cell r="L895">
            <v>580353.82814688445</v>
          </cell>
          <cell r="M895">
            <v>12840341.76374373</v>
          </cell>
        </row>
        <row r="896">
          <cell r="C896">
            <v>3055398.4435834903</v>
          </cell>
          <cell r="D896">
            <v>345116.82800944906</v>
          </cell>
          <cell r="E896">
            <v>1425166.994529689</v>
          </cell>
          <cell r="F896">
            <v>912528.60165381373</v>
          </cell>
          <cell r="G896">
            <v>818744.21039483009</v>
          </cell>
          <cell r="H896">
            <v>868626.30228413409</v>
          </cell>
          <cell r="I896">
            <v>3249742.4287569225</v>
          </cell>
          <cell r="J896">
            <v>921620.15648502519</v>
          </cell>
          <cell r="K896">
            <v>721601.52907782537</v>
          </cell>
          <cell r="L896">
            <v>683683.91537782922</v>
          </cell>
          <cell r="M896">
            <v>13002229.410153009</v>
          </cell>
        </row>
        <row r="897">
          <cell r="C897">
            <v>2223417.305721458</v>
          </cell>
          <cell r="D897">
            <v>280736.45920450828</v>
          </cell>
          <cell r="E897">
            <v>1132493.7553631498</v>
          </cell>
          <cell r="F897">
            <v>1005400.5018860719</v>
          </cell>
          <cell r="G897">
            <v>556820.30271247856</v>
          </cell>
          <cell r="H897">
            <v>966415.837957351</v>
          </cell>
          <cell r="I897">
            <v>3689309.0714386939</v>
          </cell>
          <cell r="J897">
            <v>1020052.830640659</v>
          </cell>
          <cell r="K897">
            <v>997054.34700238542</v>
          </cell>
          <cell r="L897">
            <v>741459.93499653204</v>
          </cell>
          <cell r="M897">
            <v>12613160.346923288</v>
          </cell>
        </row>
        <row r="898">
          <cell r="C898">
            <v>2478953.4041949464</v>
          </cell>
          <cell r="D898">
            <v>308755.8036038446</v>
          </cell>
          <cell r="E898">
            <v>1086729.2434859765</v>
          </cell>
          <cell r="F898">
            <v>1220355.9427209441</v>
          </cell>
          <cell r="G898">
            <v>617269.94442682224</v>
          </cell>
          <cell r="H898">
            <v>1119943.3311751941</v>
          </cell>
          <cell r="I898">
            <v>2982234.2956868988</v>
          </cell>
          <cell r="J898">
            <v>600123.47351104964</v>
          </cell>
          <cell r="K898">
            <v>980773.50626753457</v>
          </cell>
          <cell r="L898">
            <v>816551.92148135533</v>
          </cell>
          <cell r="M898">
            <v>12211690.866554568</v>
          </cell>
        </row>
        <row r="899">
          <cell r="C899">
            <v>2342863.4713373035</v>
          </cell>
          <cell r="D899">
            <v>502595.19875462091</v>
          </cell>
          <cell r="E899">
            <v>1150345.3470724523</v>
          </cell>
          <cell r="F899">
            <v>907463.26426209719</v>
          </cell>
          <cell r="G899">
            <v>497746.39227220998</v>
          </cell>
          <cell r="H899">
            <v>1212612.8835442723</v>
          </cell>
          <cell r="I899">
            <v>3744063.8779691597</v>
          </cell>
          <cell r="J899">
            <v>851044.3207936699</v>
          </cell>
          <cell r="K899">
            <v>1143279.9958946141</v>
          </cell>
          <cell r="L899">
            <v>687610.00998293341</v>
          </cell>
          <cell r="M899">
            <v>13039624.761883335</v>
          </cell>
        </row>
        <row r="900">
          <cell r="C900">
            <v>2215871.2659734362</v>
          </cell>
          <cell r="D900">
            <v>182669.24976926835</v>
          </cell>
          <cell r="E900">
            <v>881188.91510657046</v>
          </cell>
          <cell r="F900">
            <v>934474.7106892271</v>
          </cell>
          <cell r="G900">
            <v>674506.58497234969</v>
          </cell>
          <cell r="H900">
            <v>1336794.4419906787</v>
          </cell>
          <cell r="I900">
            <v>3575001.5460465006</v>
          </cell>
          <cell r="J900">
            <v>1136982.2428662046</v>
          </cell>
          <cell r="K900">
            <v>1253848.2151966053</v>
          </cell>
          <cell r="L900">
            <v>676742.04123790504</v>
          </cell>
          <cell r="M900">
            <v>12868079.213848749</v>
          </cell>
        </row>
        <row r="901">
          <cell r="C901">
            <v>3272077.4658644861</v>
          </cell>
          <cell r="D901">
            <v>248102.60575370677</v>
          </cell>
          <cell r="E901">
            <v>1822472.4276720649</v>
          </cell>
          <cell r="F901">
            <v>806641.54622269713</v>
          </cell>
          <cell r="G901">
            <v>321081.24607878213</v>
          </cell>
          <cell r="H901">
            <v>1367580.193984041</v>
          </cell>
          <cell r="I901">
            <v>3008224.0239732098</v>
          </cell>
          <cell r="J901">
            <v>1491096.2987074386</v>
          </cell>
          <cell r="K901">
            <v>904076.37726079172</v>
          </cell>
          <cell r="L901">
            <v>707739.5880941191</v>
          </cell>
          <cell r="M901">
            <v>13949091.773611337</v>
          </cell>
        </row>
        <row r="902">
          <cell r="C902">
            <v>2870031.1146540022</v>
          </cell>
          <cell r="D902">
            <v>478891.17840841343</v>
          </cell>
          <cell r="E902">
            <v>1457109.2726209965</v>
          </cell>
          <cell r="F902">
            <v>916352.81524630031</v>
          </cell>
          <cell r="G902">
            <v>820859.07918796467</v>
          </cell>
          <cell r="H902">
            <v>1334101.1236430195</v>
          </cell>
          <cell r="I902">
            <v>3143987.7113654898</v>
          </cell>
          <cell r="J902">
            <v>1534821.839220176</v>
          </cell>
          <cell r="K902">
            <v>871383.85226611292</v>
          </cell>
          <cell r="L902">
            <v>832085.93349037063</v>
          </cell>
          <cell r="M902">
            <v>14259623.920102846</v>
          </cell>
        </row>
        <row r="903">
          <cell r="C903">
            <v>2759128.7154680695</v>
          </cell>
          <cell r="D903">
            <v>305543.39238635311</v>
          </cell>
          <cell r="E903">
            <v>997950.76895495888</v>
          </cell>
          <cell r="F903">
            <v>1100095.2814880633</v>
          </cell>
          <cell r="G903">
            <v>625948.67624231358</v>
          </cell>
          <cell r="H903">
            <v>1023252.100708905</v>
          </cell>
          <cell r="I903">
            <v>2648575.5041554379</v>
          </cell>
          <cell r="J903">
            <v>724886.31646465289</v>
          </cell>
          <cell r="K903">
            <v>549795.19391755457</v>
          </cell>
          <cell r="L903">
            <v>851797.47271296603</v>
          </cell>
          <cell r="M903">
            <v>11586973.422499273</v>
          </cell>
        </row>
        <row r="904">
          <cell r="C904">
            <v>2564432.7398198089</v>
          </cell>
          <cell r="D904">
            <v>343909.19822228863</v>
          </cell>
          <cell r="E904">
            <v>1135583.0504519893</v>
          </cell>
          <cell r="F904">
            <v>1026806.4181783233</v>
          </cell>
          <cell r="G904">
            <v>466073.35352792649</v>
          </cell>
          <cell r="H904">
            <v>995420.02736331569</v>
          </cell>
          <cell r="I904">
            <v>3245031.883224451</v>
          </cell>
          <cell r="J904">
            <v>759928.91749842814</v>
          </cell>
          <cell r="K904">
            <v>869795.158629874</v>
          </cell>
          <cell r="L904">
            <v>691063.70077129186</v>
          </cell>
          <cell r="M904">
            <v>12098044.4476877</v>
          </cell>
        </row>
        <row r="905">
          <cell r="C905">
            <v>2875806.3285642248</v>
          </cell>
          <cell r="D905">
            <v>306233.3828519056</v>
          </cell>
          <cell r="E905">
            <v>1398596.3540659293</v>
          </cell>
          <cell r="F905">
            <v>624399.20744653302</v>
          </cell>
          <cell r="G905">
            <v>436714.29714739451</v>
          </cell>
          <cell r="H905">
            <v>1144465.2673563783</v>
          </cell>
          <cell r="I905">
            <v>3344159.9196690507</v>
          </cell>
          <cell r="J905">
            <v>1162571.7272820289</v>
          </cell>
          <cell r="K905">
            <v>1029397.7242994907</v>
          </cell>
          <cell r="L905">
            <v>655258.38447505515</v>
          </cell>
          <cell r="M905">
            <v>12977602.593157992</v>
          </cell>
        </row>
        <row r="906">
          <cell r="C906">
            <v>2996103.853909472</v>
          </cell>
          <cell r="D906">
            <v>384627.9418663347</v>
          </cell>
          <cell r="E906">
            <v>1664100.8418419433</v>
          </cell>
          <cell r="F906">
            <v>813382.5493998793</v>
          </cell>
          <cell r="G906">
            <v>625740.63182410074</v>
          </cell>
          <cell r="H906">
            <v>1178232.8749061474</v>
          </cell>
          <cell r="I906">
            <v>3690705.3943760302</v>
          </cell>
          <cell r="J906">
            <v>1134250.6875170406</v>
          </cell>
          <cell r="K906">
            <v>971282.82331387023</v>
          </cell>
          <cell r="L906">
            <v>543042.04935812112</v>
          </cell>
          <cell r="M906">
            <v>14001469.648312937</v>
          </cell>
        </row>
        <row r="907">
          <cell r="C907">
            <v>2293721.1012516711</v>
          </cell>
          <cell r="D907">
            <v>506617.42035761516</v>
          </cell>
          <cell r="E907">
            <v>1371538.7751070429</v>
          </cell>
          <cell r="F907">
            <v>1091771.8940295635</v>
          </cell>
          <cell r="G907">
            <v>522308.64632935176</v>
          </cell>
          <cell r="H907">
            <v>1285238.5204649866</v>
          </cell>
          <cell r="I907">
            <v>3830821.0797846438</v>
          </cell>
          <cell r="J907">
            <v>1241626.9799631059</v>
          </cell>
          <cell r="K907">
            <v>809552.92020510789</v>
          </cell>
          <cell r="L907">
            <v>660038.47831787122</v>
          </cell>
          <cell r="M907">
            <v>13613235.81581096</v>
          </cell>
        </row>
        <row r="908">
          <cell r="C908">
            <v>2809505.4763698941</v>
          </cell>
          <cell r="D908">
            <v>245030.14798275166</v>
          </cell>
          <cell r="E908">
            <v>931990.52765923925</v>
          </cell>
          <cell r="F908">
            <v>833480.17657024437</v>
          </cell>
          <cell r="G908">
            <v>786722.93600085704</v>
          </cell>
          <cell r="H908">
            <v>1166600.246964165</v>
          </cell>
          <cell r="I908">
            <v>3325659.7199953254</v>
          </cell>
          <cell r="J908">
            <v>1068006.5106883454</v>
          </cell>
          <cell r="K908">
            <v>729834.02102191793</v>
          </cell>
          <cell r="L908">
            <v>691878.69710544706</v>
          </cell>
          <cell r="M908">
            <v>12588708.460358186</v>
          </cell>
        </row>
        <row r="909">
          <cell r="C909">
            <v>2964544.0364930504</v>
          </cell>
          <cell r="D909">
            <v>583063.6589178436</v>
          </cell>
          <cell r="E909">
            <v>1133520.6924597137</v>
          </cell>
          <cell r="F909">
            <v>1133312.614324535</v>
          </cell>
          <cell r="G909">
            <v>669800.73957015702</v>
          </cell>
          <cell r="H909">
            <v>965322.3263425359</v>
          </cell>
          <cell r="I909">
            <v>3140087.0242747725</v>
          </cell>
          <cell r="J909">
            <v>983724.25554472313</v>
          </cell>
          <cell r="K909">
            <v>829838.24979948089</v>
          </cell>
          <cell r="L909">
            <v>811919.01072499296</v>
          </cell>
          <cell r="M909">
            <v>13215132.608451806</v>
          </cell>
        </row>
        <row r="910">
          <cell r="C910">
            <v>3067275.2138437736</v>
          </cell>
          <cell r="D910">
            <v>459249.69969102956</v>
          </cell>
          <cell r="E910">
            <v>1398463.475819123</v>
          </cell>
          <cell r="F910">
            <v>733752.87651299243</v>
          </cell>
          <cell r="G910">
            <v>346449.66705781256</v>
          </cell>
          <cell r="H910">
            <v>1238728.1014904422</v>
          </cell>
          <cell r="I910">
            <v>4052245.7763276501</v>
          </cell>
          <cell r="J910">
            <v>1240481.4691662313</v>
          </cell>
          <cell r="K910">
            <v>649318.25574861059</v>
          </cell>
          <cell r="L910">
            <v>700042.44003740244</v>
          </cell>
          <cell r="M910">
            <v>13886006.975695066</v>
          </cell>
        </row>
        <row r="911">
          <cell r="C911">
            <v>1877039.4996713337</v>
          </cell>
          <cell r="D911">
            <v>476648.0895308301</v>
          </cell>
          <cell r="E911">
            <v>1161528.6106695051</v>
          </cell>
          <cell r="F911">
            <v>1278537.3149014222</v>
          </cell>
          <cell r="G911">
            <v>655439.1922337854</v>
          </cell>
          <cell r="H911">
            <v>1298264.8424589064</v>
          </cell>
          <cell r="I911">
            <v>4158898.6835280992</v>
          </cell>
          <cell r="J911">
            <v>1222314.9903019075</v>
          </cell>
          <cell r="K911">
            <v>971421.63992262783</v>
          </cell>
          <cell r="L911">
            <v>717065.0811660639</v>
          </cell>
          <cell r="M911">
            <v>13817157.944384482</v>
          </cell>
        </row>
        <row r="912">
          <cell r="C912">
            <v>2403920.1862778184</v>
          </cell>
          <cell r="D912">
            <v>391757.66051260306</v>
          </cell>
          <cell r="E912">
            <v>1423823.7843673942</v>
          </cell>
          <cell r="F912">
            <v>772684.33804945974</v>
          </cell>
          <cell r="G912">
            <v>565073.12268744828</v>
          </cell>
          <cell r="H912">
            <v>1799521.915213417</v>
          </cell>
          <cell r="I912">
            <v>3202622.9504426252</v>
          </cell>
          <cell r="J912">
            <v>1097596.0299573077</v>
          </cell>
          <cell r="K912">
            <v>685064.02325589769</v>
          </cell>
          <cell r="L912">
            <v>679987.32925928116</v>
          </cell>
          <cell r="M912">
            <v>13022051.340023253</v>
          </cell>
        </row>
        <row r="913">
          <cell r="C913">
            <v>3038246.6229918012</v>
          </cell>
          <cell r="D913">
            <v>302583.63622267643</v>
          </cell>
          <cell r="E913">
            <v>1339204.079345457</v>
          </cell>
          <cell r="F913">
            <v>958853.9846378346</v>
          </cell>
          <cell r="G913">
            <v>442134.609781362</v>
          </cell>
          <cell r="H913">
            <v>1368350.800772727</v>
          </cell>
          <cell r="I913">
            <v>2787767.0929500707</v>
          </cell>
          <cell r="J913">
            <v>1140764.6267649559</v>
          </cell>
          <cell r="K913">
            <v>775323.29517554597</v>
          </cell>
          <cell r="L913">
            <v>733001.01673502161</v>
          </cell>
          <cell r="M913">
            <v>12886229.765377453</v>
          </cell>
        </row>
        <row r="914">
          <cell r="C914">
            <v>3301111.675910187</v>
          </cell>
          <cell r="D914">
            <v>432588.14336571598</v>
          </cell>
          <cell r="E914">
            <v>1469215.3141366912</v>
          </cell>
          <cell r="F914">
            <v>908326.74830939667</v>
          </cell>
          <cell r="G914">
            <v>561151.54729129386</v>
          </cell>
          <cell r="H914">
            <v>1187906.4033754477</v>
          </cell>
          <cell r="I914">
            <v>3681163.3398095681</v>
          </cell>
          <cell r="J914">
            <v>974623.07415256603</v>
          </cell>
          <cell r="K914">
            <v>960653.03999021335</v>
          </cell>
          <cell r="L914">
            <v>630396.45364610048</v>
          </cell>
          <cell r="M914">
            <v>14107135.73998718</v>
          </cell>
        </row>
        <row r="915">
          <cell r="C915">
            <v>2627428.7601499856</v>
          </cell>
          <cell r="D915">
            <v>440832.83392473817</v>
          </cell>
          <cell r="E915">
            <v>1357710.8517571364</v>
          </cell>
          <cell r="F915">
            <v>873390.12956565036</v>
          </cell>
          <cell r="G915">
            <v>435523.64229757339</v>
          </cell>
          <cell r="H915">
            <v>1805092.7279303458</v>
          </cell>
          <cell r="I915">
            <v>3331868.1530951266</v>
          </cell>
          <cell r="J915">
            <v>1279845.6434913012</v>
          </cell>
          <cell r="K915">
            <v>1003591.0016925905</v>
          </cell>
          <cell r="L915">
            <v>715584.5395134734</v>
          </cell>
          <cell r="M915">
            <v>13870868.283417922</v>
          </cell>
        </row>
        <row r="916">
          <cell r="C916">
            <v>3135371.9976948057</v>
          </cell>
          <cell r="D916">
            <v>443969.81335591915</v>
          </cell>
          <cell r="E916">
            <v>1414760.3806737845</v>
          </cell>
          <cell r="F916">
            <v>693595.5775973897</v>
          </cell>
          <cell r="G916">
            <v>465718.06621969189</v>
          </cell>
          <cell r="H916">
            <v>1373471.8196649221</v>
          </cell>
          <cell r="I916">
            <v>2906080.8647240861</v>
          </cell>
          <cell r="J916">
            <v>1371807.6640856243</v>
          </cell>
          <cell r="K916">
            <v>743774.13988325221</v>
          </cell>
          <cell r="L916">
            <v>618344.79624505679</v>
          </cell>
          <cell r="M916">
            <v>13166895.120144533</v>
          </cell>
        </row>
        <row r="917">
          <cell r="C917">
            <v>1995005.6401959388</v>
          </cell>
          <cell r="D917">
            <v>274446.84856396203</v>
          </cell>
          <cell r="E917">
            <v>1141454.5671673622</v>
          </cell>
          <cell r="F917">
            <v>1217709.0567361708</v>
          </cell>
          <cell r="G917">
            <v>562649.9239933599</v>
          </cell>
          <cell r="H917">
            <v>1731138.5568185495</v>
          </cell>
          <cell r="I917">
            <v>2422662.6989385639</v>
          </cell>
          <cell r="J917">
            <v>1164743.0514820393</v>
          </cell>
          <cell r="K917">
            <v>966733.054062273</v>
          </cell>
          <cell r="L917">
            <v>843428.61451697792</v>
          </cell>
          <cell r="M917">
            <v>12319972.012475196</v>
          </cell>
        </row>
        <row r="918">
          <cell r="C918">
            <v>2341295.2026485158</v>
          </cell>
          <cell r="D918">
            <v>444009.24987769901</v>
          </cell>
          <cell r="E918">
            <v>1167257.7959465431</v>
          </cell>
          <cell r="F918">
            <v>826479.6653438356</v>
          </cell>
          <cell r="G918">
            <v>582853.39889907616</v>
          </cell>
          <cell r="H918">
            <v>1591423.2395622774</v>
          </cell>
          <cell r="I918">
            <v>2334496.4771149624</v>
          </cell>
          <cell r="J918">
            <v>813152.2994903482</v>
          </cell>
          <cell r="K918">
            <v>703342.29641327204</v>
          </cell>
          <cell r="L918">
            <v>625925.19285453123</v>
          </cell>
          <cell r="M918">
            <v>11430234.81815106</v>
          </cell>
        </row>
        <row r="919">
          <cell r="C919">
            <v>2527504.2273396817</v>
          </cell>
          <cell r="D919">
            <v>426225.8014649417</v>
          </cell>
          <cell r="E919">
            <v>1502686.4714754135</v>
          </cell>
          <cell r="F919">
            <v>776035.07655198558</v>
          </cell>
          <cell r="G919">
            <v>689972.49759294256</v>
          </cell>
          <cell r="H919">
            <v>1129232.7039362541</v>
          </cell>
          <cell r="I919">
            <v>3537001.2475033151</v>
          </cell>
          <cell r="J919">
            <v>1272900.118478968</v>
          </cell>
          <cell r="K919">
            <v>875666.65317114105</v>
          </cell>
          <cell r="L919">
            <v>706251.36900882912</v>
          </cell>
          <cell r="M919">
            <v>13443476.166523473</v>
          </cell>
        </row>
        <row r="920">
          <cell r="C920">
            <v>2035448.3301867358</v>
          </cell>
          <cell r="D920">
            <v>358184.29766713019</v>
          </cell>
          <cell r="E920">
            <v>1007393.0020586792</v>
          </cell>
          <cell r="F920">
            <v>685718.10372566094</v>
          </cell>
          <cell r="G920">
            <v>621498.61256119318</v>
          </cell>
          <cell r="H920">
            <v>1092162.1493110114</v>
          </cell>
          <cell r="I920">
            <v>2690624.0515220826</v>
          </cell>
          <cell r="J920">
            <v>1100759.3917734902</v>
          </cell>
          <cell r="K920">
            <v>827561.63933456596</v>
          </cell>
          <cell r="L920">
            <v>620139.18962246971</v>
          </cell>
          <cell r="M920">
            <v>11039488.767763019</v>
          </cell>
        </row>
        <row r="921">
          <cell r="C921">
            <v>1359176.147898203</v>
          </cell>
          <cell r="D921">
            <v>388254.48869262269</v>
          </cell>
          <cell r="E921">
            <v>1308747.4265532021</v>
          </cell>
          <cell r="F921">
            <v>1117109.2129426824</v>
          </cell>
          <cell r="G921">
            <v>611073.16828833136</v>
          </cell>
          <cell r="H921">
            <v>1038203.7982557276</v>
          </cell>
          <cell r="I921">
            <v>2860494.3170970846</v>
          </cell>
          <cell r="J921">
            <v>738525.20370725892</v>
          </cell>
          <cell r="K921">
            <v>863085.1089008461</v>
          </cell>
          <cell r="L921">
            <v>698798.07206516119</v>
          </cell>
          <cell r="M921">
            <v>10983466.944401123</v>
          </cell>
        </row>
        <row r="922">
          <cell r="C922">
            <v>2636106.7426333814</v>
          </cell>
          <cell r="D922">
            <v>270208.26157099369</v>
          </cell>
          <cell r="E922">
            <v>1010865.2317551489</v>
          </cell>
          <cell r="F922">
            <v>1187341.2205263106</v>
          </cell>
          <cell r="G922">
            <v>719324.96385160543</v>
          </cell>
          <cell r="H922">
            <v>1088217.6582305229</v>
          </cell>
          <cell r="I922">
            <v>1967401.3568078256</v>
          </cell>
          <cell r="J922">
            <v>1378755.3803881612</v>
          </cell>
          <cell r="K922">
            <v>865469.1192898989</v>
          </cell>
          <cell r="L922">
            <v>667411.94008822099</v>
          </cell>
          <cell r="M922">
            <v>11791101.875142071</v>
          </cell>
        </row>
        <row r="923">
          <cell r="C923">
            <v>2948911.7055090875</v>
          </cell>
          <cell r="D923">
            <v>432639.60266349278</v>
          </cell>
          <cell r="E923">
            <v>1681594.565398566</v>
          </cell>
          <cell r="F923">
            <v>1504173.3497808913</v>
          </cell>
          <cell r="G923">
            <v>586709.1904668269</v>
          </cell>
          <cell r="H923">
            <v>1601524.858364312</v>
          </cell>
          <cell r="I923">
            <v>3818231.0513313413</v>
          </cell>
          <cell r="J923">
            <v>1476636.7408280671</v>
          </cell>
          <cell r="K923">
            <v>1156440.5812549093</v>
          </cell>
          <cell r="L923">
            <v>720782.76063968206</v>
          </cell>
          <cell r="M923">
            <v>15927644.406237176</v>
          </cell>
        </row>
        <row r="924">
          <cell r="C924">
            <v>2661869.9030084163</v>
          </cell>
          <cell r="D924">
            <v>571932.46750014392</v>
          </cell>
          <cell r="E924">
            <v>916967.4172483529</v>
          </cell>
          <cell r="F924">
            <v>935114.6750627181</v>
          </cell>
          <cell r="G924">
            <v>548332.21053987893</v>
          </cell>
          <cell r="H924">
            <v>1318067.573960871</v>
          </cell>
          <cell r="I924">
            <v>3848500.4290186991</v>
          </cell>
          <cell r="J924">
            <v>965692.96461162867</v>
          </cell>
          <cell r="K924">
            <v>549174.1816032012</v>
          </cell>
          <cell r="L924">
            <v>793573.30735698214</v>
          </cell>
          <cell r="M924">
            <v>13109225.129910892</v>
          </cell>
        </row>
        <row r="925">
          <cell r="C925">
            <v>2292920.969432178</v>
          </cell>
          <cell r="D925">
            <v>332941.84809683287</v>
          </cell>
          <cell r="E925">
            <v>1132685.9567168206</v>
          </cell>
          <cell r="F925">
            <v>651127.71208567254</v>
          </cell>
          <cell r="G925">
            <v>623577.90890019876</v>
          </cell>
          <cell r="H925">
            <v>1429235.2167501634</v>
          </cell>
          <cell r="I925">
            <v>1923814.0251872444</v>
          </cell>
          <cell r="J925">
            <v>1445546.2880013282</v>
          </cell>
          <cell r="K925">
            <v>925328.11861848854</v>
          </cell>
          <cell r="L925">
            <v>680812.05796547339</v>
          </cell>
          <cell r="M925">
            <v>11437990.101754401</v>
          </cell>
        </row>
        <row r="926">
          <cell r="C926">
            <v>2457336.5946872248</v>
          </cell>
          <cell r="D926">
            <v>442352.35113079567</v>
          </cell>
          <cell r="E926">
            <v>1189309.44218216</v>
          </cell>
          <cell r="F926">
            <v>1162325.524396196</v>
          </cell>
          <cell r="G926">
            <v>657900.79073780891</v>
          </cell>
          <cell r="H926">
            <v>1314140.1033325624</v>
          </cell>
          <cell r="I926">
            <v>3255012.8686878593</v>
          </cell>
          <cell r="J926">
            <v>823205.72129324533</v>
          </cell>
          <cell r="K926">
            <v>696861.59717573668</v>
          </cell>
          <cell r="L926">
            <v>650047.99278506625</v>
          </cell>
          <cell r="M926">
            <v>12648492.986408655</v>
          </cell>
        </row>
        <row r="927">
          <cell r="C927">
            <v>3015762.3861878491</v>
          </cell>
          <cell r="D927">
            <v>355918.46350208449</v>
          </cell>
          <cell r="E927">
            <v>1689523.7996535935</v>
          </cell>
          <cell r="F927">
            <v>1031178.027781293</v>
          </cell>
          <cell r="G927">
            <v>566675.76504827058</v>
          </cell>
          <cell r="H927">
            <v>1613849.9110928313</v>
          </cell>
          <cell r="I927">
            <v>1889393.3783622414</v>
          </cell>
          <cell r="J927">
            <v>803875.53229358396</v>
          </cell>
          <cell r="K927">
            <v>925097.71048219071</v>
          </cell>
          <cell r="L927">
            <v>666606.76348279358</v>
          </cell>
          <cell r="M927">
            <v>12557881.737886732</v>
          </cell>
        </row>
        <row r="928">
          <cell r="C928">
            <v>2717199.6805939754</v>
          </cell>
          <cell r="D928">
            <v>403988.55737226352</v>
          </cell>
          <cell r="E928">
            <v>1228023.4867885471</v>
          </cell>
          <cell r="F928">
            <v>966944.14330487826</v>
          </cell>
          <cell r="G928">
            <v>469055.59111216583</v>
          </cell>
          <cell r="H928">
            <v>1007049.9118221584</v>
          </cell>
          <cell r="I928">
            <v>3114352.2964827577</v>
          </cell>
          <cell r="J928">
            <v>1113935.5311648443</v>
          </cell>
          <cell r="K928">
            <v>976831.70821000647</v>
          </cell>
          <cell r="L928">
            <v>689356.29280188959</v>
          </cell>
          <cell r="M928">
            <v>12686737.199653488</v>
          </cell>
        </row>
        <row r="929">
          <cell r="C929">
            <v>2701714.2563277986</v>
          </cell>
          <cell r="D929">
            <v>249292.13150191191</v>
          </cell>
          <cell r="E929">
            <v>1341769.1993117768</v>
          </cell>
          <cell r="F929">
            <v>759067.7129129793</v>
          </cell>
          <cell r="G929">
            <v>667149.38236430869</v>
          </cell>
          <cell r="H929">
            <v>1511620.2017241819</v>
          </cell>
          <cell r="I929">
            <v>4480201.204169875</v>
          </cell>
          <cell r="J929">
            <v>1005728.5787897607</v>
          </cell>
          <cell r="K929">
            <v>837073.22609540017</v>
          </cell>
          <cell r="L929">
            <v>693518.16983384278</v>
          </cell>
          <cell r="M929">
            <v>14247134.063031837</v>
          </cell>
        </row>
        <row r="930">
          <cell r="C930">
            <v>2777803.4977145968</v>
          </cell>
          <cell r="D930">
            <v>412317.79496158811</v>
          </cell>
          <cell r="E930">
            <v>1253505.1437199072</v>
          </cell>
          <cell r="F930">
            <v>949195.82178401691</v>
          </cell>
          <cell r="G930">
            <v>521255.19422792783</v>
          </cell>
          <cell r="H930">
            <v>1255796.6702898564</v>
          </cell>
          <cell r="I930">
            <v>3344848.4069805881</v>
          </cell>
          <cell r="J930">
            <v>1466501.9573344691</v>
          </cell>
          <cell r="K930">
            <v>1130104.8401934842</v>
          </cell>
          <cell r="L930">
            <v>688033.97600631788</v>
          </cell>
          <cell r="M930">
            <v>13799363.303212751</v>
          </cell>
        </row>
        <row r="931">
          <cell r="C931">
            <v>2530389.65849456</v>
          </cell>
          <cell r="D931">
            <v>496861.36133529228</v>
          </cell>
          <cell r="E931">
            <v>1367106.7835369955</v>
          </cell>
          <cell r="F931">
            <v>912545.24969045026</v>
          </cell>
          <cell r="G931">
            <v>576498.02764946327</v>
          </cell>
          <cell r="H931">
            <v>1427974.117089127</v>
          </cell>
          <cell r="I931">
            <v>3427256.4032623139</v>
          </cell>
          <cell r="J931">
            <v>590967.59028875933</v>
          </cell>
          <cell r="K931">
            <v>605596.06177781103</v>
          </cell>
          <cell r="L931">
            <v>689158.32228326856</v>
          </cell>
          <cell r="M931">
            <v>12624353.575408041</v>
          </cell>
        </row>
        <row r="932">
          <cell r="C932">
            <v>3021567.2795551894</v>
          </cell>
          <cell r="D932">
            <v>460390.85223385034</v>
          </cell>
          <cell r="E932">
            <v>1385528.942359145</v>
          </cell>
          <cell r="F932">
            <v>912657.54572226002</v>
          </cell>
          <cell r="G932">
            <v>757716.55598883075</v>
          </cell>
          <cell r="H932">
            <v>1015569.9632018425</v>
          </cell>
          <cell r="I932">
            <v>3080001.1729728864</v>
          </cell>
          <cell r="J932">
            <v>1332824.3375052686</v>
          </cell>
          <cell r="K932">
            <v>946592.04780193837</v>
          </cell>
          <cell r="L932">
            <v>705035.20379423071</v>
          </cell>
          <cell r="M932">
            <v>13617883.901135441</v>
          </cell>
        </row>
        <row r="933">
          <cell r="C933">
            <v>2690749.2176686414</v>
          </cell>
          <cell r="D933">
            <v>465290.84224894049</v>
          </cell>
          <cell r="E933">
            <v>1111472.265113899</v>
          </cell>
          <cell r="F933">
            <v>1166751.9802938306</v>
          </cell>
          <cell r="G933">
            <v>876787.62653675897</v>
          </cell>
          <cell r="H933">
            <v>1445861.329676053</v>
          </cell>
          <cell r="I933">
            <v>3555413.2892296147</v>
          </cell>
          <cell r="J933">
            <v>989325.984533426</v>
          </cell>
          <cell r="K933">
            <v>865999.86350574822</v>
          </cell>
          <cell r="L933">
            <v>668427.81617992488</v>
          </cell>
          <cell r="M933">
            <v>13836080.214986838</v>
          </cell>
        </row>
        <row r="934">
          <cell r="C934">
            <v>3600242.2260493664</v>
          </cell>
          <cell r="D934">
            <v>395171.4738907101</v>
          </cell>
          <cell r="E934">
            <v>1115616.8596926893</v>
          </cell>
          <cell r="F934">
            <v>1172285.2350303216</v>
          </cell>
          <cell r="G934">
            <v>563500.10834901943</v>
          </cell>
          <cell r="H934">
            <v>955657.51685266569</v>
          </cell>
          <cell r="I934">
            <v>3612721.0735991928</v>
          </cell>
          <cell r="J934">
            <v>1334667.4990459564</v>
          </cell>
          <cell r="K934">
            <v>907674.60901422042</v>
          </cell>
          <cell r="L934">
            <v>724395.93985008518</v>
          </cell>
          <cell r="M934">
            <v>14381932.541374227</v>
          </cell>
        </row>
        <row r="935">
          <cell r="C935">
            <v>2385671.841262328</v>
          </cell>
          <cell r="D935">
            <v>402244.96815312561</v>
          </cell>
          <cell r="E935">
            <v>1136000.3624901301</v>
          </cell>
          <cell r="F935">
            <v>959502.60325318645</v>
          </cell>
          <cell r="G935">
            <v>501601.68730664515</v>
          </cell>
          <cell r="H935">
            <v>1096936.6359186759</v>
          </cell>
          <cell r="I935">
            <v>3625585.1361941537</v>
          </cell>
          <cell r="J935">
            <v>764239.98565567075</v>
          </cell>
          <cell r="K935">
            <v>1245016.1601377323</v>
          </cell>
          <cell r="L935">
            <v>795158.45205257903</v>
          </cell>
          <cell r="M935">
            <v>12911957.832424225</v>
          </cell>
        </row>
        <row r="936">
          <cell r="C936">
            <v>2102929.2970733084</v>
          </cell>
          <cell r="D936">
            <v>313359.95947052841</v>
          </cell>
          <cell r="E936">
            <v>1584612.101946369</v>
          </cell>
          <cell r="F936">
            <v>1023953.9720328928</v>
          </cell>
          <cell r="G936">
            <v>638702.05191655038</v>
          </cell>
          <cell r="H936">
            <v>1321149.6660271017</v>
          </cell>
          <cell r="I936">
            <v>2367931.9659767179</v>
          </cell>
          <cell r="J936">
            <v>1291248.6559808308</v>
          </cell>
          <cell r="K936">
            <v>555236.80574540352</v>
          </cell>
          <cell r="L936">
            <v>650656.00366485852</v>
          </cell>
          <cell r="M936">
            <v>11849780.479834562</v>
          </cell>
        </row>
        <row r="937">
          <cell r="C937">
            <v>3160782.4609852205</v>
          </cell>
          <cell r="D937">
            <v>415653.01905040332</v>
          </cell>
          <cell r="E937">
            <v>1202658.603468732</v>
          </cell>
          <cell r="F937">
            <v>1164630.8145208093</v>
          </cell>
          <cell r="G937">
            <v>383551.32694257714</v>
          </cell>
          <cell r="H937">
            <v>1725184.0314447321</v>
          </cell>
          <cell r="I937">
            <v>3120065.4765830156</v>
          </cell>
          <cell r="J937">
            <v>750293.03764625965</v>
          </cell>
          <cell r="K937">
            <v>927223.67920959392</v>
          </cell>
          <cell r="L937">
            <v>767426.40706160804</v>
          </cell>
          <cell r="M937">
            <v>13617468.856912954</v>
          </cell>
        </row>
        <row r="938">
          <cell r="C938">
            <v>2910545.9020819236</v>
          </cell>
          <cell r="D938">
            <v>359062.44701826648</v>
          </cell>
          <cell r="E938">
            <v>1250442.1153295024</v>
          </cell>
          <cell r="F938">
            <v>817900.46219113877</v>
          </cell>
          <cell r="G938">
            <v>435494.83775370277</v>
          </cell>
          <cell r="H938">
            <v>1650621.5751897399</v>
          </cell>
          <cell r="I938">
            <v>2635990.7488807216</v>
          </cell>
          <cell r="J938">
            <v>923442.44768835558</v>
          </cell>
          <cell r="K938">
            <v>740538.73508683499</v>
          </cell>
          <cell r="L938">
            <v>632906.21859396214</v>
          </cell>
          <cell r="M938">
            <v>12356945.489814147</v>
          </cell>
        </row>
        <row r="939">
          <cell r="C939">
            <v>2207210.3830330498</v>
          </cell>
          <cell r="D939">
            <v>402996.32528947172</v>
          </cell>
          <cell r="E939">
            <v>1058726.2837703335</v>
          </cell>
          <cell r="F939">
            <v>1194839.4467685453</v>
          </cell>
          <cell r="G939">
            <v>721944.82386888936</v>
          </cell>
          <cell r="H939">
            <v>1480015.616490047</v>
          </cell>
          <cell r="I939">
            <v>3223886.3849124373</v>
          </cell>
          <cell r="J939">
            <v>1174696.1220262512</v>
          </cell>
          <cell r="K939">
            <v>671000.69870495459</v>
          </cell>
          <cell r="L939">
            <v>738841.73175467737</v>
          </cell>
          <cell r="M939">
            <v>12874157.816618657</v>
          </cell>
        </row>
        <row r="940">
          <cell r="C940">
            <v>2416174.279938919</v>
          </cell>
          <cell r="D940">
            <v>393439.496194773</v>
          </cell>
          <cell r="E940">
            <v>1090115.1531094315</v>
          </cell>
          <cell r="F940">
            <v>463222.73644609755</v>
          </cell>
          <cell r="G940">
            <v>801418.83286609</v>
          </cell>
          <cell r="H940">
            <v>1302574.7097059714</v>
          </cell>
          <cell r="I940">
            <v>3043107.192737625</v>
          </cell>
          <cell r="J940">
            <v>698283.61113353272</v>
          </cell>
          <cell r="K940">
            <v>585854.03217120387</v>
          </cell>
          <cell r="L940">
            <v>683644.9208534155</v>
          </cell>
          <cell r="M940">
            <v>11477834.96515706</v>
          </cell>
        </row>
        <row r="941">
          <cell r="C941">
            <v>2114542.2862035003</v>
          </cell>
          <cell r="D941">
            <v>386201.7525638403</v>
          </cell>
          <cell r="E941">
            <v>1085778.038159013</v>
          </cell>
          <cell r="F941">
            <v>825103.5351229622</v>
          </cell>
          <cell r="G941">
            <v>566009.73483413889</v>
          </cell>
          <cell r="H941">
            <v>1270597.5342076912</v>
          </cell>
          <cell r="I941">
            <v>2840708.3183326474</v>
          </cell>
          <cell r="J941">
            <v>1310021.8609343935</v>
          </cell>
          <cell r="K941">
            <v>746860.299062451</v>
          </cell>
          <cell r="L941">
            <v>533227.14732883265</v>
          </cell>
          <cell r="M941">
            <v>11679050.506749472</v>
          </cell>
        </row>
        <row r="942">
          <cell r="C942">
            <v>2115707.8519768459</v>
          </cell>
          <cell r="D942">
            <v>375005.60372699768</v>
          </cell>
          <cell r="E942">
            <v>1061730.6934607842</v>
          </cell>
          <cell r="F942">
            <v>1028620.0957204341</v>
          </cell>
          <cell r="G942">
            <v>455920.98568780982</v>
          </cell>
          <cell r="H942">
            <v>1444359.6205699944</v>
          </cell>
          <cell r="I942">
            <v>3193627.8011789229</v>
          </cell>
          <cell r="J942">
            <v>995367.42375081836</v>
          </cell>
          <cell r="K942">
            <v>980805.00670082169</v>
          </cell>
          <cell r="L942">
            <v>722175.51663306949</v>
          </cell>
          <cell r="M942">
            <v>12373320.599406498</v>
          </cell>
        </row>
        <row r="943">
          <cell r="C943">
            <v>2192743.5190147818</v>
          </cell>
          <cell r="D943">
            <v>300431.53123193071</v>
          </cell>
          <cell r="E943">
            <v>1127804.4093161388</v>
          </cell>
          <cell r="F943">
            <v>730278.07080390071</v>
          </cell>
          <cell r="G943">
            <v>435073.63496328873</v>
          </cell>
          <cell r="H943">
            <v>1013681.6285122051</v>
          </cell>
          <cell r="I943">
            <v>2977933.1885023853</v>
          </cell>
          <cell r="J943">
            <v>1000585.6590873998</v>
          </cell>
          <cell r="K943">
            <v>985090.0504003911</v>
          </cell>
          <cell r="L943">
            <v>731261.12429156911</v>
          </cell>
          <cell r="M943">
            <v>11494882.81612399</v>
          </cell>
        </row>
        <row r="944">
          <cell r="C944">
            <v>1964495.7772176196</v>
          </cell>
          <cell r="D944">
            <v>401916.64171688753</v>
          </cell>
          <cell r="E944">
            <v>1017075.2649875644</v>
          </cell>
          <cell r="F944">
            <v>1190772.1086761067</v>
          </cell>
          <cell r="G944">
            <v>512888.81699268555</v>
          </cell>
          <cell r="H944">
            <v>1432363.4974321502</v>
          </cell>
          <cell r="I944">
            <v>2748766.1016377341</v>
          </cell>
          <cell r="J944">
            <v>1123274.8457990501</v>
          </cell>
          <cell r="K944">
            <v>979220.49281849607</v>
          </cell>
          <cell r="L944">
            <v>692765.99236638192</v>
          </cell>
          <cell r="M944">
            <v>12063539.539644673</v>
          </cell>
        </row>
        <row r="945">
          <cell r="C945">
            <v>2689819.5125244334</v>
          </cell>
          <cell r="D945">
            <v>336521.01520199468</v>
          </cell>
          <cell r="E945">
            <v>1622864.0150723546</v>
          </cell>
          <cell r="F945">
            <v>866958.43957035756</v>
          </cell>
          <cell r="G945">
            <v>490697.8476732836</v>
          </cell>
          <cell r="H945">
            <v>1527056.8412693779</v>
          </cell>
          <cell r="I945">
            <v>2576259.8196485508</v>
          </cell>
          <cell r="J945">
            <v>709370.13198916789</v>
          </cell>
          <cell r="K945">
            <v>1296654.2134704087</v>
          </cell>
          <cell r="L945">
            <v>736836.9023660291</v>
          </cell>
          <cell r="M945">
            <v>12853038.738785958</v>
          </cell>
        </row>
        <row r="946">
          <cell r="C946">
            <v>3189544.5561968484</v>
          </cell>
          <cell r="D946">
            <v>492421.11184874072</v>
          </cell>
          <cell r="E946">
            <v>1121752.3353549296</v>
          </cell>
          <cell r="F946">
            <v>806535.67276408069</v>
          </cell>
          <cell r="G946">
            <v>487326.73490140133</v>
          </cell>
          <cell r="H946">
            <v>1509016.6903378631</v>
          </cell>
          <cell r="I946">
            <v>2896782.76847659</v>
          </cell>
          <cell r="J946">
            <v>1436576.1291655321</v>
          </cell>
          <cell r="K946">
            <v>636471.47944341984</v>
          </cell>
          <cell r="L946">
            <v>741846.02851719887</v>
          </cell>
          <cell r="M946">
            <v>13318273.507006604</v>
          </cell>
        </row>
        <row r="947">
          <cell r="C947">
            <v>2077910.3892290925</v>
          </cell>
          <cell r="D947">
            <v>258121.62386890344</v>
          </cell>
          <cell r="E947">
            <v>926250.3134370019</v>
          </cell>
          <cell r="F947">
            <v>1194151.9882110781</v>
          </cell>
          <cell r="G947">
            <v>395034.64029751858</v>
          </cell>
          <cell r="H947">
            <v>1606299.2755506677</v>
          </cell>
          <cell r="I947">
            <v>2247128.3811759874</v>
          </cell>
          <cell r="J947">
            <v>731161.34314559726</v>
          </cell>
          <cell r="K947">
            <v>1176539.0362433845</v>
          </cell>
          <cell r="L947">
            <v>776903.42564966762</v>
          </cell>
          <cell r="M947">
            <v>11389500.416808899</v>
          </cell>
        </row>
        <row r="948">
          <cell r="C948">
            <v>2929221.965788858</v>
          </cell>
          <cell r="D948">
            <v>338100.03701327415</v>
          </cell>
          <cell r="E948">
            <v>1576038.9635986646</v>
          </cell>
          <cell r="F948">
            <v>1101034.3687076343</v>
          </cell>
          <cell r="G948">
            <v>514849.27911252691</v>
          </cell>
          <cell r="H948">
            <v>1488272.0601949848</v>
          </cell>
          <cell r="I948">
            <v>2283211.7205422753</v>
          </cell>
          <cell r="J948">
            <v>1066636.3390877992</v>
          </cell>
          <cell r="K948">
            <v>1172535.4382718303</v>
          </cell>
          <cell r="L948">
            <v>786972.69293740916</v>
          </cell>
          <cell r="M948">
            <v>13256872.865255257</v>
          </cell>
        </row>
        <row r="949">
          <cell r="C949">
            <v>1753170.9771297872</v>
          </cell>
          <cell r="D949">
            <v>413709.52463705809</v>
          </cell>
          <cell r="E949">
            <v>920691.20706616901</v>
          </cell>
          <cell r="F949">
            <v>930887.01963081956</v>
          </cell>
          <cell r="G949">
            <v>489126.6498269802</v>
          </cell>
          <cell r="H949">
            <v>1133135.084998524</v>
          </cell>
          <cell r="I949">
            <v>2489702.3394467821</v>
          </cell>
          <cell r="J949">
            <v>1328796.3479589662</v>
          </cell>
          <cell r="K949">
            <v>997264.90224362782</v>
          </cell>
          <cell r="L949">
            <v>810735.43202193209</v>
          </cell>
          <cell r="M949">
            <v>11267219.484960645</v>
          </cell>
        </row>
        <row r="950">
          <cell r="C950">
            <v>1900580.947268028</v>
          </cell>
          <cell r="D950">
            <v>363818.64052402566</v>
          </cell>
          <cell r="E950">
            <v>1523449.7725411342</v>
          </cell>
          <cell r="F950">
            <v>627061.53196165105</v>
          </cell>
          <cell r="G950">
            <v>587144.10164671356</v>
          </cell>
          <cell r="H950">
            <v>1728174.9457908012</v>
          </cell>
          <cell r="I950">
            <v>5113245.4262210643</v>
          </cell>
          <cell r="J950">
            <v>961066.12171054143</v>
          </cell>
          <cell r="K950">
            <v>1220231.1198928633</v>
          </cell>
          <cell r="L950">
            <v>684596.98989806802</v>
          </cell>
          <cell r="M950">
            <v>14709369.597454892</v>
          </cell>
        </row>
        <row r="951">
          <cell r="C951">
            <v>909423.35340061109</v>
          </cell>
          <cell r="D951">
            <v>401535.45143354777</v>
          </cell>
          <cell r="E951">
            <v>1529570.4842059282</v>
          </cell>
          <cell r="F951">
            <v>851757.0626748217</v>
          </cell>
          <cell r="G951">
            <v>648421.67790020094</v>
          </cell>
          <cell r="H951">
            <v>944767.75418840651</v>
          </cell>
          <cell r="I951">
            <v>2747613.2735724025</v>
          </cell>
          <cell r="J951">
            <v>632904.76353502355</v>
          </cell>
          <cell r="K951">
            <v>1023111.9371598734</v>
          </cell>
          <cell r="L951">
            <v>706855.03050229943</v>
          </cell>
          <cell r="M951">
            <v>10395960.788573114</v>
          </cell>
        </row>
        <row r="952">
          <cell r="C952">
            <v>2410847.5310114757</v>
          </cell>
          <cell r="D952">
            <v>343576.76977275166</v>
          </cell>
          <cell r="E952">
            <v>1070303.8119592399</v>
          </cell>
          <cell r="F952">
            <v>884113.65256606729</v>
          </cell>
          <cell r="G952">
            <v>462448.98448983446</v>
          </cell>
          <cell r="H952">
            <v>1035921.9826238867</v>
          </cell>
          <cell r="I952">
            <v>2534081.3213726049</v>
          </cell>
          <cell r="J952">
            <v>1064138.1710933086</v>
          </cell>
          <cell r="K952">
            <v>727036.98360450915</v>
          </cell>
          <cell r="L952">
            <v>763492.53535080818</v>
          </cell>
          <cell r="M952">
            <v>11295961.743844487</v>
          </cell>
        </row>
        <row r="953">
          <cell r="C953">
            <v>2547531.4810280129</v>
          </cell>
          <cell r="D953">
            <v>378145.09960165696</v>
          </cell>
          <cell r="E953">
            <v>1642372.0925189159</v>
          </cell>
          <cell r="F953">
            <v>1007164.4049755324</v>
          </cell>
          <cell r="G953">
            <v>603458.3589636843</v>
          </cell>
          <cell r="H953">
            <v>965583.75548900128</v>
          </cell>
          <cell r="I953">
            <v>3163855.059783625</v>
          </cell>
          <cell r="J953">
            <v>995767.38583954808</v>
          </cell>
          <cell r="K953">
            <v>777355.46745070664</v>
          </cell>
          <cell r="L953">
            <v>625032.81592025037</v>
          </cell>
          <cell r="M953">
            <v>12706265.921570932</v>
          </cell>
        </row>
        <row r="954">
          <cell r="C954">
            <v>2658904.9950391799</v>
          </cell>
          <cell r="D954">
            <v>315127.65233443328</v>
          </cell>
          <cell r="E954">
            <v>1525798.7430767925</v>
          </cell>
          <cell r="F954">
            <v>1084146.7802832241</v>
          </cell>
          <cell r="G954">
            <v>599509.91699277516</v>
          </cell>
          <cell r="H954">
            <v>1393033.9824567845</v>
          </cell>
          <cell r="I954">
            <v>3762720.7491851309</v>
          </cell>
          <cell r="J954">
            <v>840217.66593390005</v>
          </cell>
          <cell r="K954">
            <v>704908.72789607081</v>
          </cell>
          <cell r="L954">
            <v>723546.83047466294</v>
          </cell>
          <cell r="M954">
            <v>13607916.043672953</v>
          </cell>
        </row>
        <row r="955">
          <cell r="C955">
            <v>2032320.3648368008</v>
          </cell>
          <cell r="D955">
            <v>398998.92775240459</v>
          </cell>
          <cell r="E955">
            <v>1147551.1932240094</v>
          </cell>
          <cell r="F955">
            <v>851755.23640655365</v>
          </cell>
          <cell r="G955">
            <v>536632.98688738956</v>
          </cell>
          <cell r="H955">
            <v>930032.79451740533</v>
          </cell>
          <cell r="I955">
            <v>3633961.0395083437</v>
          </cell>
          <cell r="J955">
            <v>936512.08148889733</v>
          </cell>
          <cell r="K955">
            <v>870626.2008278945</v>
          </cell>
          <cell r="L955">
            <v>643931.47778379358</v>
          </cell>
          <cell r="M955">
            <v>11982322.303233493</v>
          </cell>
        </row>
        <row r="956">
          <cell r="C956">
            <v>1830412.6588647813</v>
          </cell>
          <cell r="D956">
            <v>514956.18129027775</v>
          </cell>
          <cell r="E956">
            <v>1669721.4907316186</v>
          </cell>
          <cell r="F956">
            <v>1180729.0817944652</v>
          </cell>
          <cell r="G956">
            <v>600765.2388781351</v>
          </cell>
          <cell r="H956">
            <v>1451560.4555642402</v>
          </cell>
          <cell r="I956">
            <v>3250880.7283855299</v>
          </cell>
          <cell r="J956">
            <v>1185324.6300513842</v>
          </cell>
          <cell r="K956">
            <v>754765.40306444722</v>
          </cell>
          <cell r="L956">
            <v>871705.32006010332</v>
          </cell>
          <cell r="M956">
            <v>13310821.188684983</v>
          </cell>
        </row>
        <row r="957">
          <cell r="C957">
            <v>2655052.8078695703</v>
          </cell>
          <cell r="D957">
            <v>441271.623404535</v>
          </cell>
          <cell r="E957">
            <v>1310449.6849217492</v>
          </cell>
          <cell r="F957">
            <v>1054273.6801373935</v>
          </cell>
          <cell r="G957">
            <v>705302.67833715375</v>
          </cell>
          <cell r="H957">
            <v>1498139.7904031654</v>
          </cell>
          <cell r="I957">
            <v>3214539.0536340596</v>
          </cell>
          <cell r="J957">
            <v>1311422.0365956323</v>
          </cell>
          <cell r="K957">
            <v>945707.18004825222</v>
          </cell>
          <cell r="L957">
            <v>705678.6267572908</v>
          </cell>
          <cell r="M957">
            <v>13841837.162108799</v>
          </cell>
        </row>
        <row r="958">
          <cell r="C958">
            <v>2698150.2304408448</v>
          </cell>
          <cell r="D958">
            <v>469607.31315098057</v>
          </cell>
          <cell r="E958">
            <v>1191899.5891519883</v>
          </cell>
          <cell r="F958">
            <v>735551.24527770875</v>
          </cell>
          <cell r="G958">
            <v>704743.15509928449</v>
          </cell>
          <cell r="H958">
            <v>1387201.5481535678</v>
          </cell>
          <cell r="I958">
            <v>3604317.06916598</v>
          </cell>
          <cell r="J958">
            <v>538453.71726911631</v>
          </cell>
          <cell r="K958">
            <v>811781.73332719377</v>
          </cell>
          <cell r="L958">
            <v>666498.167997743</v>
          </cell>
          <cell r="M958">
            <v>12808203.769034408</v>
          </cell>
        </row>
        <row r="959">
          <cell r="C959">
            <v>2283949.1564043448</v>
          </cell>
          <cell r="D959">
            <v>595830.2733770099</v>
          </cell>
          <cell r="E959">
            <v>993328.3180461775</v>
          </cell>
          <cell r="F959">
            <v>920761.80692755664</v>
          </cell>
          <cell r="G959">
            <v>717282.84157887648</v>
          </cell>
          <cell r="H959">
            <v>1248688.1222345657</v>
          </cell>
          <cell r="I959">
            <v>2642103.7188249966</v>
          </cell>
          <cell r="J959">
            <v>1254337.3288928953</v>
          </cell>
          <cell r="K959">
            <v>851146.37108423305</v>
          </cell>
          <cell r="L959">
            <v>647218.17264543718</v>
          </cell>
          <cell r="M959">
            <v>12154646.110016095</v>
          </cell>
        </row>
        <row r="960">
          <cell r="C960">
            <v>2065101.7388009774</v>
          </cell>
          <cell r="D960">
            <v>414229.63179793936</v>
          </cell>
          <cell r="E960">
            <v>1264734.4913137404</v>
          </cell>
          <cell r="F960">
            <v>1039897.1714727262</v>
          </cell>
          <cell r="G960">
            <v>532905.51062487951</v>
          </cell>
          <cell r="H960">
            <v>1518407.2667549769</v>
          </cell>
          <cell r="I960">
            <v>1907617.9672527912</v>
          </cell>
          <cell r="J960">
            <v>888986.56852796499</v>
          </cell>
          <cell r="K960">
            <v>998771.0578092417</v>
          </cell>
          <cell r="L960">
            <v>771066.50846437726</v>
          </cell>
          <cell r="M960">
            <v>11401717.912819615</v>
          </cell>
        </row>
        <row r="961">
          <cell r="C961">
            <v>2342643.2419564822</v>
          </cell>
          <cell r="D961">
            <v>384059.03088281566</v>
          </cell>
          <cell r="E961">
            <v>982072.59135537199</v>
          </cell>
          <cell r="F961">
            <v>1135619.0709395732</v>
          </cell>
          <cell r="G961">
            <v>695974.97029867047</v>
          </cell>
          <cell r="H961">
            <v>1389884.3944526389</v>
          </cell>
          <cell r="I961">
            <v>1817893.077167464</v>
          </cell>
          <cell r="J961">
            <v>707697.52110105962</v>
          </cell>
          <cell r="K961">
            <v>624368.63039178378</v>
          </cell>
          <cell r="L961">
            <v>761192.26059344271</v>
          </cell>
          <cell r="M961">
            <v>10841404.789139302</v>
          </cell>
        </row>
        <row r="962">
          <cell r="C962">
            <v>2243223.1790880575</v>
          </cell>
          <cell r="D962">
            <v>464851.32522092847</v>
          </cell>
          <cell r="E962">
            <v>1175345.9342446176</v>
          </cell>
          <cell r="F962">
            <v>930039.44162788277</v>
          </cell>
          <cell r="G962">
            <v>330239.2034413587</v>
          </cell>
          <cell r="H962">
            <v>1714227.4310229337</v>
          </cell>
          <cell r="I962">
            <v>3292603.5812783111</v>
          </cell>
          <cell r="J962">
            <v>1176405.6669066004</v>
          </cell>
          <cell r="K962">
            <v>949488.84856134036</v>
          </cell>
          <cell r="L962">
            <v>777914.66994802549</v>
          </cell>
          <cell r="M962">
            <v>13054339.281340057</v>
          </cell>
        </row>
        <row r="963">
          <cell r="C963">
            <v>1958095.9932486429</v>
          </cell>
          <cell r="D963">
            <v>505950.2704828626</v>
          </cell>
          <cell r="E963">
            <v>1272467.6984345017</v>
          </cell>
          <cell r="F963">
            <v>1202876.7415367921</v>
          </cell>
          <cell r="G963">
            <v>416901.56779186486</v>
          </cell>
          <cell r="H963">
            <v>1252158.1205706424</v>
          </cell>
          <cell r="I963">
            <v>3241610.8547535264</v>
          </cell>
          <cell r="J963">
            <v>1050004.7259996736</v>
          </cell>
          <cell r="K963">
            <v>836396.80931594048</v>
          </cell>
          <cell r="L963">
            <v>601438.15002257191</v>
          </cell>
          <cell r="M963">
            <v>12337900.932157019</v>
          </cell>
        </row>
        <row r="964">
          <cell r="C964">
            <v>3195110.5524917142</v>
          </cell>
          <cell r="D964">
            <v>407983.7832629364</v>
          </cell>
          <cell r="E964">
            <v>1211135.1379472641</v>
          </cell>
          <cell r="F964">
            <v>1132636.8056122947</v>
          </cell>
          <cell r="G964">
            <v>451713.06106447161</v>
          </cell>
          <cell r="H964">
            <v>1484432.3389452649</v>
          </cell>
          <cell r="I964">
            <v>2709621.7016921868</v>
          </cell>
          <cell r="J964">
            <v>1236215.162275251</v>
          </cell>
          <cell r="K964">
            <v>605094.41227227729</v>
          </cell>
          <cell r="L964">
            <v>719126.30067941442</v>
          </cell>
          <cell r="M964">
            <v>13153069.256243074</v>
          </cell>
        </row>
        <row r="965">
          <cell r="C965">
            <v>2692137.7509462717</v>
          </cell>
          <cell r="D965">
            <v>467258.61913500441</v>
          </cell>
          <cell r="E965">
            <v>1126174.2159067928</v>
          </cell>
          <cell r="F965">
            <v>1118977.2162731937</v>
          </cell>
          <cell r="G965">
            <v>587405.28220083436</v>
          </cell>
          <cell r="H965">
            <v>1222394.908917936</v>
          </cell>
          <cell r="I965">
            <v>2580935.8590604831</v>
          </cell>
          <cell r="J965">
            <v>1111469.9817170491</v>
          </cell>
          <cell r="K965">
            <v>1032393.9335235761</v>
          </cell>
          <cell r="L965">
            <v>706876.24857410591</v>
          </cell>
          <cell r="M965">
            <v>12646024.01625525</v>
          </cell>
        </row>
        <row r="966">
          <cell r="C966">
            <v>1295892.1945831212</v>
          </cell>
          <cell r="D966">
            <v>299654.4302497817</v>
          </cell>
          <cell r="E966">
            <v>1585714.6802376341</v>
          </cell>
          <cell r="F966">
            <v>738341.15947796509</v>
          </cell>
          <cell r="G966">
            <v>605098.96575143049</v>
          </cell>
          <cell r="H966">
            <v>1190437.8679362484</v>
          </cell>
          <cell r="I966">
            <v>3095074.5052531697</v>
          </cell>
          <cell r="J966">
            <v>1135196.0856222019</v>
          </cell>
          <cell r="K966">
            <v>936396.76037979871</v>
          </cell>
          <cell r="L966">
            <v>813546.08512973681</v>
          </cell>
          <cell r="M966">
            <v>11695352.734621087</v>
          </cell>
        </row>
        <row r="967">
          <cell r="C967">
            <v>2664906.0689728763</v>
          </cell>
          <cell r="D967">
            <v>390711.04002884676</v>
          </cell>
          <cell r="E967">
            <v>872155.60050541721</v>
          </cell>
          <cell r="F967">
            <v>1424027.1329464565</v>
          </cell>
          <cell r="G967">
            <v>514710.91876208736</v>
          </cell>
          <cell r="H967">
            <v>1539821.2209048804</v>
          </cell>
          <cell r="I967">
            <v>2328995.3825105163</v>
          </cell>
          <cell r="J967">
            <v>898836.13362608035</v>
          </cell>
          <cell r="K967">
            <v>923674.12108604203</v>
          </cell>
          <cell r="L967">
            <v>726367.92625513976</v>
          </cell>
          <cell r="M967">
            <v>12284205.545598345</v>
          </cell>
        </row>
        <row r="968">
          <cell r="C968">
            <v>3082419.9049987169</v>
          </cell>
          <cell r="D968">
            <v>455127.02890607878</v>
          </cell>
          <cell r="E968">
            <v>1180453.3929374295</v>
          </cell>
          <cell r="F968">
            <v>1031865.2231785655</v>
          </cell>
          <cell r="G968">
            <v>440349.72018698172</v>
          </cell>
          <cell r="H968">
            <v>1133551.9171262211</v>
          </cell>
          <cell r="I968">
            <v>3576148.910780271</v>
          </cell>
          <cell r="J968">
            <v>855752.13958389824</v>
          </cell>
          <cell r="K968">
            <v>1221558.8670776971</v>
          </cell>
          <cell r="L968">
            <v>728766.66617023281</v>
          </cell>
          <cell r="M968">
            <v>13705993.770946093</v>
          </cell>
        </row>
        <row r="969">
          <cell r="C969">
            <v>1960717.8740834543</v>
          </cell>
          <cell r="D969">
            <v>420532.41686616756</v>
          </cell>
          <cell r="E969">
            <v>1358199.2972857426</v>
          </cell>
          <cell r="F969">
            <v>1075567.3645898586</v>
          </cell>
          <cell r="G969">
            <v>531991.08632947039</v>
          </cell>
          <cell r="H969">
            <v>1525830.9856548405</v>
          </cell>
          <cell r="I969">
            <v>3181463.2640336081</v>
          </cell>
          <cell r="J969">
            <v>982947.64231866167</v>
          </cell>
          <cell r="K969">
            <v>850570.03690276435</v>
          </cell>
          <cell r="L969">
            <v>663284.77859801485</v>
          </cell>
          <cell r="M969">
            <v>12551104.746662583</v>
          </cell>
        </row>
        <row r="970">
          <cell r="C970">
            <v>2663753.1676104306</v>
          </cell>
          <cell r="D970">
            <v>448598.62428359973</v>
          </cell>
          <cell r="E970">
            <v>1351009.0844432756</v>
          </cell>
          <cell r="F970">
            <v>837601.61371864355</v>
          </cell>
          <cell r="G970">
            <v>634827.9745480651</v>
          </cell>
          <cell r="H970">
            <v>1559684.1977061725</v>
          </cell>
          <cell r="I970">
            <v>3534932.1015732773</v>
          </cell>
          <cell r="J970">
            <v>872589.09102536726</v>
          </cell>
          <cell r="K970">
            <v>1245956.8488281951</v>
          </cell>
          <cell r="L970">
            <v>694489.15851973149</v>
          </cell>
          <cell r="M970">
            <v>13843441.862256758</v>
          </cell>
        </row>
        <row r="971">
          <cell r="C971">
            <v>2447617.0663651703</v>
          </cell>
          <cell r="D971">
            <v>289195.63574680756</v>
          </cell>
          <cell r="E971">
            <v>1184110.5058836145</v>
          </cell>
          <cell r="F971">
            <v>1023039.4935893615</v>
          </cell>
          <cell r="G971">
            <v>757901.65429241001</v>
          </cell>
          <cell r="H971">
            <v>1245668.0122951951</v>
          </cell>
          <cell r="I971">
            <v>3816231.7972634728</v>
          </cell>
          <cell r="J971">
            <v>1144814.3885155839</v>
          </cell>
          <cell r="K971">
            <v>1108978.5003373958</v>
          </cell>
          <cell r="L971">
            <v>767751.68099462893</v>
          </cell>
          <cell r="M971">
            <v>13785308.735283639</v>
          </cell>
        </row>
        <row r="972">
          <cell r="C972">
            <v>1642797.301733871</v>
          </cell>
          <cell r="D972">
            <v>371920.01137792104</v>
          </cell>
          <cell r="E972">
            <v>1045464.3780091929</v>
          </cell>
          <cell r="F972">
            <v>842514.02703567245</v>
          </cell>
          <cell r="G972">
            <v>548124.41218339349</v>
          </cell>
          <cell r="H972">
            <v>1026180.1995774219</v>
          </cell>
          <cell r="I972">
            <v>2442080.1700719865</v>
          </cell>
          <cell r="J972">
            <v>1008135.7344586789</v>
          </cell>
          <cell r="K972">
            <v>766264.3141715473</v>
          </cell>
          <cell r="L972">
            <v>664407.63057563012</v>
          </cell>
          <cell r="M972">
            <v>10357888.179195317</v>
          </cell>
        </row>
        <row r="973">
          <cell r="C973">
            <v>3509884.7639144133</v>
          </cell>
          <cell r="D973">
            <v>451440.497259492</v>
          </cell>
          <cell r="E973">
            <v>1346072.4582382271</v>
          </cell>
          <cell r="F973">
            <v>896580.96388693829</v>
          </cell>
          <cell r="G973">
            <v>707451.24449207762</v>
          </cell>
          <cell r="H973">
            <v>1433784.1148328367</v>
          </cell>
          <cell r="I973">
            <v>3227067.0940237427</v>
          </cell>
          <cell r="J973">
            <v>1040420.047197198</v>
          </cell>
          <cell r="K973">
            <v>822695.93213670107</v>
          </cell>
          <cell r="L973">
            <v>735030.34526356182</v>
          </cell>
          <cell r="M973">
            <v>14170427.461245188</v>
          </cell>
        </row>
        <row r="974">
          <cell r="C974">
            <v>2444484.1482785139</v>
          </cell>
          <cell r="D974">
            <v>306851.56017067912</v>
          </cell>
          <cell r="E974">
            <v>1027029.1244969536</v>
          </cell>
          <cell r="F974">
            <v>815516.37133024016</v>
          </cell>
          <cell r="G974">
            <v>546341.86996924959</v>
          </cell>
          <cell r="H974">
            <v>1428513.7091297661</v>
          </cell>
          <cell r="I974">
            <v>1493174.2116919712</v>
          </cell>
          <cell r="J974">
            <v>846459.94654019782</v>
          </cell>
          <cell r="K974">
            <v>847198.43523187633</v>
          </cell>
          <cell r="L974">
            <v>558147.30792669323</v>
          </cell>
          <cell r="M974">
            <v>10313716.684766142</v>
          </cell>
        </row>
        <row r="975">
          <cell r="C975">
            <v>1594645.8497926553</v>
          </cell>
          <cell r="D975">
            <v>480052.07728939841</v>
          </cell>
          <cell r="E975">
            <v>1319155.6379743167</v>
          </cell>
          <cell r="F975">
            <v>1164095.6803962425</v>
          </cell>
          <cell r="G975">
            <v>711343.61362530058</v>
          </cell>
          <cell r="H975">
            <v>1205157.7344214737</v>
          </cell>
          <cell r="I975">
            <v>3048373.4591411403</v>
          </cell>
          <cell r="J975">
            <v>1121016.3043771039</v>
          </cell>
          <cell r="K975">
            <v>1033561.5815935832</v>
          </cell>
          <cell r="L975">
            <v>618417.34689975716</v>
          </cell>
          <cell r="M975">
            <v>12295819.28551097</v>
          </cell>
        </row>
        <row r="976">
          <cell r="C976">
            <v>2173138.6482516453</v>
          </cell>
          <cell r="D976">
            <v>279388.90135154553</v>
          </cell>
          <cell r="E976">
            <v>1223145.265740887</v>
          </cell>
          <cell r="F976">
            <v>917556.14352833573</v>
          </cell>
          <cell r="G976">
            <v>371843.50999726099</v>
          </cell>
          <cell r="H976">
            <v>1154701.4347660632</v>
          </cell>
          <cell r="I976">
            <v>2877855.19656971</v>
          </cell>
          <cell r="J976">
            <v>1177343.850487977</v>
          </cell>
          <cell r="K976">
            <v>773783.34952719742</v>
          </cell>
          <cell r="L976">
            <v>851100.10759423906</v>
          </cell>
          <cell r="M976">
            <v>11799856.40781486</v>
          </cell>
        </row>
        <row r="977">
          <cell r="C977">
            <v>1492884.8486840352</v>
          </cell>
          <cell r="D977">
            <v>479385.63191978651</v>
          </cell>
          <cell r="E977">
            <v>1074400.6693613592</v>
          </cell>
          <cell r="F977">
            <v>1142094.5935400007</v>
          </cell>
          <cell r="G977">
            <v>647514.67778840323</v>
          </cell>
          <cell r="H977">
            <v>1363669.7741511161</v>
          </cell>
          <cell r="I977">
            <v>1997555.8903986569</v>
          </cell>
          <cell r="J977">
            <v>998758.40423610469</v>
          </cell>
          <cell r="K977">
            <v>1045238.3856017427</v>
          </cell>
          <cell r="L977">
            <v>688781.43986859068</v>
          </cell>
          <cell r="M977">
            <v>10930284.315549795</v>
          </cell>
        </row>
        <row r="978">
          <cell r="C978">
            <v>2426254.6557277148</v>
          </cell>
          <cell r="D978">
            <v>532732.92193520186</v>
          </cell>
          <cell r="E978">
            <v>1349591.559780763</v>
          </cell>
          <cell r="F978">
            <v>802842.6519842972</v>
          </cell>
          <cell r="G978">
            <v>654688.12536250218</v>
          </cell>
          <cell r="H978">
            <v>588203.36626297655</v>
          </cell>
          <cell r="I978">
            <v>3412806.6060399376</v>
          </cell>
          <cell r="J978">
            <v>1338981.6800658633</v>
          </cell>
          <cell r="K978">
            <v>845614.95789397229</v>
          </cell>
          <cell r="L978">
            <v>660944.20832658035</v>
          </cell>
          <cell r="M978">
            <v>12612660.733379809</v>
          </cell>
        </row>
        <row r="979">
          <cell r="C979">
            <v>2670556.2538152933</v>
          </cell>
          <cell r="D979">
            <v>476480.55778071744</v>
          </cell>
          <cell r="E979">
            <v>1144976.8896845959</v>
          </cell>
          <cell r="F979">
            <v>1183105.9964034909</v>
          </cell>
          <cell r="G979">
            <v>614713.56873122847</v>
          </cell>
          <cell r="H979">
            <v>993121.03272566362</v>
          </cell>
          <cell r="I979">
            <v>3269684.2200082019</v>
          </cell>
          <cell r="J979">
            <v>1029495.8907177331</v>
          </cell>
          <cell r="K979">
            <v>746479.8820959779</v>
          </cell>
          <cell r="L979">
            <v>657325.95530055277</v>
          </cell>
          <cell r="M979">
            <v>12785940.247263456</v>
          </cell>
        </row>
        <row r="980">
          <cell r="C980">
            <v>2282782.3270070599</v>
          </cell>
          <cell r="D980">
            <v>284948.33813170402</v>
          </cell>
          <cell r="E980">
            <v>1215463.2173612122</v>
          </cell>
          <cell r="F980">
            <v>1007266.1665416564</v>
          </cell>
          <cell r="G980">
            <v>391181.92527581716</v>
          </cell>
          <cell r="H980">
            <v>753832.23724751663</v>
          </cell>
          <cell r="I980">
            <v>2363895.2206643624</v>
          </cell>
          <cell r="J980">
            <v>1053537.108528933</v>
          </cell>
          <cell r="K980">
            <v>747742.11606411962</v>
          </cell>
          <cell r="L980">
            <v>788863.40585409373</v>
          </cell>
          <cell r="M980">
            <v>10889512.062676474</v>
          </cell>
        </row>
        <row r="981">
          <cell r="C981">
            <v>3115464.0280929934</v>
          </cell>
          <cell r="D981">
            <v>337558.80807376397</v>
          </cell>
          <cell r="E981">
            <v>983853.92226154136</v>
          </cell>
          <cell r="F981">
            <v>1063178.262680178</v>
          </cell>
          <cell r="G981">
            <v>626255.86697173771</v>
          </cell>
          <cell r="H981">
            <v>1500460.67348985</v>
          </cell>
          <cell r="I981">
            <v>2483158.3936820813</v>
          </cell>
          <cell r="J981">
            <v>1143548.352781527</v>
          </cell>
          <cell r="K981">
            <v>1049599.560949381</v>
          </cell>
          <cell r="L981">
            <v>727244.28701237263</v>
          </cell>
          <cell r="M981">
            <v>13030322.155995425</v>
          </cell>
        </row>
        <row r="982">
          <cell r="C982">
            <v>2271163.350988932</v>
          </cell>
          <cell r="D982">
            <v>493220.24761800858</v>
          </cell>
          <cell r="E982">
            <v>1264686.4143969635</v>
          </cell>
          <cell r="F982">
            <v>929512.74635921989</v>
          </cell>
          <cell r="G982">
            <v>612855.37677464052</v>
          </cell>
          <cell r="H982">
            <v>1414373.5811806754</v>
          </cell>
          <cell r="I982">
            <v>3037793.7127896035</v>
          </cell>
          <cell r="J982">
            <v>1199296.4560017637</v>
          </cell>
          <cell r="K982">
            <v>1080323.6643477471</v>
          </cell>
          <cell r="L982">
            <v>717933.65498509933</v>
          </cell>
          <cell r="M982">
            <v>13021159.205442656</v>
          </cell>
        </row>
        <row r="983">
          <cell r="C983">
            <v>1894738.9851692589</v>
          </cell>
          <cell r="D983">
            <v>549457.15447395609</v>
          </cell>
          <cell r="E983">
            <v>1421971.9564990711</v>
          </cell>
          <cell r="F983">
            <v>1033327.8901273533</v>
          </cell>
          <cell r="G983">
            <v>431376.9345346773</v>
          </cell>
          <cell r="H983">
            <v>1135815.460220672</v>
          </cell>
          <cell r="I983">
            <v>1911384.8358892407</v>
          </cell>
          <cell r="J983">
            <v>1429968.4564818693</v>
          </cell>
          <cell r="K983">
            <v>898926.51942252635</v>
          </cell>
          <cell r="L983">
            <v>818286.0696721829</v>
          </cell>
          <cell r="M983">
            <v>11525254.262490807</v>
          </cell>
        </row>
        <row r="984">
          <cell r="C984">
            <v>2097363.9761747359</v>
          </cell>
          <cell r="D984">
            <v>291109.23319411831</v>
          </cell>
          <cell r="E984">
            <v>1215424.1984770366</v>
          </cell>
          <cell r="F984">
            <v>827789.48829565349</v>
          </cell>
          <cell r="G984">
            <v>676981.39639541111</v>
          </cell>
          <cell r="H984">
            <v>1161259.1849730914</v>
          </cell>
          <cell r="I984">
            <v>2316704.1189489458</v>
          </cell>
          <cell r="J984">
            <v>1606749.3371941531</v>
          </cell>
          <cell r="K984">
            <v>782496.88767818257</v>
          </cell>
          <cell r="L984">
            <v>834292.58433435182</v>
          </cell>
          <cell r="M984">
            <v>11810170.405665679</v>
          </cell>
        </row>
        <row r="985">
          <cell r="C985">
            <v>2404418.7054069699</v>
          </cell>
          <cell r="D985">
            <v>532038.14854058251</v>
          </cell>
          <cell r="E985">
            <v>1101156.0198534532</v>
          </cell>
          <cell r="F985">
            <v>1045810.5357975892</v>
          </cell>
          <cell r="G985">
            <v>679838.56511333084</v>
          </cell>
          <cell r="H985">
            <v>1251259.0759167508</v>
          </cell>
          <cell r="I985">
            <v>2352727.7808503136</v>
          </cell>
          <cell r="J985">
            <v>894615.88065867196</v>
          </cell>
          <cell r="K985">
            <v>702558.43356515921</v>
          </cell>
          <cell r="L985">
            <v>642295.85851443303</v>
          </cell>
          <cell r="M985">
            <v>11606719.004217254</v>
          </cell>
        </row>
        <row r="986">
          <cell r="C986">
            <v>2039588.5068155332</v>
          </cell>
          <cell r="D986">
            <v>407148.92972097802</v>
          </cell>
          <cell r="E986">
            <v>979914.97048931662</v>
          </cell>
          <cell r="F986">
            <v>1137218.4137396268</v>
          </cell>
          <cell r="G986">
            <v>531774.59554359049</v>
          </cell>
          <cell r="H986">
            <v>1694847.3965738351</v>
          </cell>
          <cell r="I986">
            <v>4149008.4689743039</v>
          </cell>
          <cell r="J986">
            <v>1095982.2759534309</v>
          </cell>
          <cell r="K986">
            <v>500683.36410985515</v>
          </cell>
          <cell r="L986">
            <v>705186.81176981062</v>
          </cell>
          <cell r="M986">
            <v>13241353.73369028</v>
          </cell>
        </row>
        <row r="987">
          <cell r="C987">
            <v>1753354.1236744823</v>
          </cell>
          <cell r="D987">
            <v>361948.02126240247</v>
          </cell>
          <cell r="E987">
            <v>1179683.2744206809</v>
          </cell>
          <cell r="F987">
            <v>853606.30041492544</v>
          </cell>
          <cell r="G987">
            <v>844456.82207459328</v>
          </cell>
          <cell r="H987">
            <v>1320988.0676015452</v>
          </cell>
          <cell r="I987">
            <v>2466087.67662994</v>
          </cell>
          <cell r="J987">
            <v>1443640.3323833905</v>
          </cell>
          <cell r="K987">
            <v>763181.98716394114</v>
          </cell>
          <cell r="L987">
            <v>792216.67452212831</v>
          </cell>
          <cell r="M987">
            <v>11779163.280148029</v>
          </cell>
        </row>
        <row r="988">
          <cell r="C988">
            <v>1807564.6438546856</v>
          </cell>
          <cell r="D988">
            <v>410073.32330461161</v>
          </cell>
          <cell r="E988">
            <v>1262552.2304614319</v>
          </cell>
          <cell r="F988">
            <v>706330.18677932699</v>
          </cell>
          <cell r="G988">
            <v>631970.63762488519</v>
          </cell>
          <cell r="H988">
            <v>1565982.0652132379</v>
          </cell>
          <cell r="I988">
            <v>3658581.4106200645</v>
          </cell>
          <cell r="J988">
            <v>1266632.4826439572</v>
          </cell>
          <cell r="K988">
            <v>826617.98128855857</v>
          </cell>
          <cell r="L988">
            <v>791091.03830856073</v>
          </cell>
          <cell r="M988">
            <v>12927396.000099318</v>
          </cell>
        </row>
        <row r="989">
          <cell r="C989">
            <v>2475568.5597278536</v>
          </cell>
          <cell r="D989">
            <v>386315.83787628799</v>
          </cell>
          <cell r="E989">
            <v>1401279.9347899873</v>
          </cell>
          <cell r="F989">
            <v>860998.48066054855</v>
          </cell>
          <cell r="G989">
            <v>565285.41309204092</v>
          </cell>
          <cell r="H989">
            <v>1279073.3295003644</v>
          </cell>
          <cell r="I989">
            <v>2042407.0836021784</v>
          </cell>
          <cell r="J989">
            <v>1245055.8454216125</v>
          </cell>
          <cell r="K989">
            <v>734572.84224688774</v>
          </cell>
          <cell r="L989">
            <v>743482.23525509844</v>
          </cell>
          <cell r="M989">
            <v>11734039.56217286</v>
          </cell>
        </row>
        <row r="990">
          <cell r="C990">
            <v>2443268.6683148397</v>
          </cell>
          <cell r="D990">
            <v>496336.22569065902</v>
          </cell>
          <cell r="E990">
            <v>1473293.018295903</v>
          </cell>
          <cell r="F990">
            <v>833172.26083445491</v>
          </cell>
          <cell r="G990">
            <v>653073.00153564871</v>
          </cell>
          <cell r="H990">
            <v>1374772.6550079819</v>
          </cell>
          <cell r="I990">
            <v>2523178.7571689505</v>
          </cell>
          <cell r="J990">
            <v>635189.00504222966</v>
          </cell>
          <cell r="K990">
            <v>832466.86641889729</v>
          </cell>
          <cell r="L990">
            <v>745567.66873724153</v>
          </cell>
          <cell r="M990">
            <v>12010318.127046807</v>
          </cell>
        </row>
        <row r="991">
          <cell r="C991">
            <v>3375879.5537034655</v>
          </cell>
          <cell r="D991">
            <v>438614.40596017463</v>
          </cell>
          <cell r="E991">
            <v>1282589.4809981615</v>
          </cell>
          <cell r="F991">
            <v>868495.20929705468</v>
          </cell>
          <cell r="G991">
            <v>622315.07326550467</v>
          </cell>
          <cell r="H991">
            <v>1510567.3640653836</v>
          </cell>
          <cell r="I991">
            <v>1487970.5898925611</v>
          </cell>
          <cell r="J991">
            <v>960119.7441214344</v>
          </cell>
          <cell r="K991">
            <v>708865.34540349594</v>
          </cell>
          <cell r="L991">
            <v>708852.78639726143</v>
          </cell>
          <cell r="M991">
            <v>11964269.553104497</v>
          </cell>
        </row>
        <row r="992">
          <cell r="C992">
            <v>2223255.7274528197</v>
          </cell>
          <cell r="D992">
            <v>338695.72243892751</v>
          </cell>
          <cell r="E992">
            <v>1532181.8901007613</v>
          </cell>
          <cell r="F992">
            <v>1179628.0398291748</v>
          </cell>
          <cell r="G992">
            <v>592561.57133736461</v>
          </cell>
          <cell r="H992">
            <v>1226220.4912596792</v>
          </cell>
          <cell r="I992">
            <v>3189038.8520477936</v>
          </cell>
          <cell r="J992">
            <v>1524409.5593016315</v>
          </cell>
          <cell r="K992">
            <v>701453.00196274405</v>
          </cell>
          <cell r="L992">
            <v>678338.39386944263</v>
          </cell>
          <cell r="M992">
            <v>13185783.24960034</v>
          </cell>
        </row>
        <row r="993">
          <cell r="C993">
            <v>2881827.4590669256</v>
          </cell>
          <cell r="D993">
            <v>374075.33144653728</v>
          </cell>
          <cell r="E993">
            <v>1557337.3118651318</v>
          </cell>
          <cell r="F993">
            <v>953611.29813292692</v>
          </cell>
          <cell r="G993">
            <v>564882.25715268799</v>
          </cell>
          <cell r="H993">
            <v>1584687.000988489</v>
          </cell>
          <cell r="I993">
            <v>3156954.9095882778</v>
          </cell>
          <cell r="J993">
            <v>1353646.2035740812</v>
          </cell>
          <cell r="K993">
            <v>1046737.9180577542</v>
          </cell>
          <cell r="L993">
            <v>661951.96277267451</v>
          </cell>
          <cell r="M993">
            <v>14135711.652645487</v>
          </cell>
        </row>
        <row r="994">
          <cell r="C994">
            <v>2274039.1660540388</v>
          </cell>
          <cell r="D994">
            <v>514504.07213272352</v>
          </cell>
          <cell r="E994">
            <v>1465117.954549876</v>
          </cell>
          <cell r="F994">
            <v>1053303.6971535152</v>
          </cell>
          <cell r="G994">
            <v>372899.73282914597</v>
          </cell>
          <cell r="H994">
            <v>1602787.8451169459</v>
          </cell>
          <cell r="I994">
            <v>2763540.6819989756</v>
          </cell>
          <cell r="J994">
            <v>1285009.4974212116</v>
          </cell>
          <cell r="K994">
            <v>694550.33202003839</v>
          </cell>
          <cell r="L994">
            <v>721328.23976867425</v>
          </cell>
          <cell r="M994">
            <v>12747081.219045147</v>
          </cell>
        </row>
        <row r="995">
          <cell r="C995">
            <v>2166522.997159733</v>
          </cell>
          <cell r="D995">
            <v>319311.36911675741</v>
          </cell>
          <cell r="E995">
            <v>1565298.75348643</v>
          </cell>
          <cell r="F995">
            <v>895078.92364802782</v>
          </cell>
          <cell r="G995">
            <v>536619.85147941369</v>
          </cell>
          <cell r="H995">
            <v>1280859.3479515405</v>
          </cell>
          <cell r="I995">
            <v>1881605.1778458308</v>
          </cell>
          <cell r="J995">
            <v>1286257.3360262627</v>
          </cell>
          <cell r="K995">
            <v>816444.4396028613</v>
          </cell>
          <cell r="L995">
            <v>764094.72581374063</v>
          </cell>
          <cell r="M995">
            <v>11512092.922130598</v>
          </cell>
        </row>
        <row r="996">
          <cell r="C996">
            <v>2431130.4452863662</v>
          </cell>
          <cell r="D996">
            <v>436163.35586453957</v>
          </cell>
          <cell r="E996">
            <v>1211891.3868552826</v>
          </cell>
          <cell r="F996">
            <v>1208379.2583618537</v>
          </cell>
          <cell r="G996">
            <v>536510.95873108669</v>
          </cell>
          <cell r="H996">
            <v>980586.54536591831</v>
          </cell>
          <cell r="I996">
            <v>2852078.5862742537</v>
          </cell>
          <cell r="J996">
            <v>543289.04239834181</v>
          </cell>
          <cell r="K996">
            <v>932560.08063396532</v>
          </cell>
          <cell r="L996">
            <v>721909.6275673724</v>
          </cell>
          <cell r="M996">
            <v>11854499.28733898</v>
          </cell>
        </row>
        <row r="997">
          <cell r="C997">
            <v>2344237.0713367369</v>
          </cell>
          <cell r="D997">
            <v>462584.98796593741</v>
          </cell>
          <cell r="E997">
            <v>1374615.8581743289</v>
          </cell>
          <cell r="F997">
            <v>810609.06241799309</v>
          </cell>
          <cell r="G997">
            <v>292289.93251643452</v>
          </cell>
          <cell r="H997">
            <v>1399274.639535611</v>
          </cell>
          <cell r="I997">
            <v>3759422.2348741749</v>
          </cell>
          <cell r="J997">
            <v>1604407.4890303737</v>
          </cell>
          <cell r="K997">
            <v>1057001.3656719576</v>
          </cell>
          <cell r="L997">
            <v>672224.88140172465</v>
          </cell>
          <cell r="M997">
            <v>13776667.522925273</v>
          </cell>
        </row>
        <row r="998">
          <cell r="C998">
            <v>2500696.272596383</v>
          </cell>
          <cell r="D998">
            <v>337127.07348372205</v>
          </cell>
          <cell r="E998">
            <v>1634615.550386105</v>
          </cell>
          <cell r="F998">
            <v>1123541.1738966077</v>
          </cell>
          <cell r="G998">
            <v>623300.96224990068</v>
          </cell>
          <cell r="H998">
            <v>1140172.7118072005</v>
          </cell>
          <cell r="I998">
            <v>2472183.9896641625</v>
          </cell>
          <cell r="J998">
            <v>883134.46404761518</v>
          </cell>
          <cell r="K998">
            <v>1053816.6207215043</v>
          </cell>
          <cell r="L998">
            <v>664149.40557434468</v>
          </cell>
          <cell r="M998">
            <v>12432738.224427544</v>
          </cell>
        </row>
        <row r="999">
          <cell r="C999">
            <v>1901919.9053590205</v>
          </cell>
          <cell r="D999">
            <v>288151.11408375041</v>
          </cell>
          <cell r="E999">
            <v>1598294.3683142443</v>
          </cell>
          <cell r="F999">
            <v>1346855.8130194382</v>
          </cell>
          <cell r="G999">
            <v>606672.72053065745</v>
          </cell>
          <cell r="H999">
            <v>1601695.3145537549</v>
          </cell>
          <cell r="I999">
            <v>3204683.7884371337</v>
          </cell>
          <cell r="J999">
            <v>1005968.7373674553</v>
          </cell>
          <cell r="K999">
            <v>818512.38366833818</v>
          </cell>
          <cell r="L999">
            <v>688022.69964093447</v>
          </cell>
          <cell r="M999">
            <v>13060776.844974728</v>
          </cell>
        </row>
        <row r="1000">
          <cell r="C1000">
            <v>2503208.2246738621</v>
          </cell>
          <cell r="D1000">
            <v>455068.40974157775</v>
          </cell>
          <cell r="E1000">
            <v>1424414.3419750335</v>
          </cell>
          <cell r="F1000">
            <v>1375478.4523335022</v>
          </cell>
          <cell r="G1000">
            <v>580524.22612185101</v>
          </cell>
          <cell r="H1000">
            <v>1189576.5005678139</v>
          </cell>
          <cell r="I1000">
            <v>1810004.9480310064</v>
          </cell>
          <cell r="J1000">
            <v>1169170.3045918094</v>
          </cell>
          <cell r="K1000">
            <v>685712.39752416895</v>
          </cell>
          <cell r="L1000">
            <v>644493.68317864253</v>
          </cell>
          <cell r="M1000">
            <v>11837651.488739267</v>
          </cell>
        </row>
        <row r="1001">
          <cell r="C1001">
            <v>3600416.8859222056</v>
          </cell>
          <cell r="D1001">
            <v>356177.23290615092</v>
          </cell>
          <cell r="E1001">
            <v>927441.19934410974</v>
          </cell>
          <cell r="F1001">
            <v>759222.74787481141</v>
          </cell>
          <cell r="G1001">
            <v>661014.6691463202</v>
          </cell>
          <cell r="H1001">
            <v>1197496.2616974683</v>
          </cell>
          <cell r="I1001">
            <v>3428111.4192252625</v>
          </cell>
          <cell r="J1001">
            <v>1342021.1014369181</v>
          </cell>
          <cell r="K1001">
            <v>1065468.728606489</v>
          </cell>
          <cell r="L1001">
            <v>632951.25380970899</v>
          </cell>
          <cell r="M1001">
            <v>13970321.499969443</v>
          </cell>
        </row>
        <row r="1002">
          <cell r="C1002">
            <v>2163160.3259816999</v>
          </cell>
          <cell r="D1002">
            <v>506538.53129562334</v>
          </cell>
          <cell r="E1002">
            <v>1160061.7693899304</v>
          </cell>
          <cell r="F1002">
            <v>1107213.829561509</v>
          </cell>
          <cell r="G1002">
            <v>607035.13944539777</v>
          </cell>
          <cell r="H1002">
            <v>1078961.1280055847</v>
          </cell>
          <cell r="I1002">
            <v>2990159.8428482646</v>
          </cell>
          <cell r="J1002">
            <v>1066377.9741950117</v>
          </cell>
          <cell r="K1002">
            <v>934923.18110465037</v>
          </cell>
          <cell r="L1002">
            <v>699884.51850233146</v>
          </cell>
          <cell r="M1002">
            <v>12314316.240330005</v>
          </cell>
        </row>
        <row r="1003">
          <cell r="C1003">
            <v>3193105.7980526574</v>
          </cell>
          <cell r="D1003">
            <v>405197.26407949632</v>
          </cell>
          <cell r="E1003">
            <v>1373191.4365525334</v>
          </cell>
          <cell r="F1003">
            <v>866035.0817133151</v>
          </cell>
          <cell r="G1003">
            <v>701993.92234296992</v>
          </cell>
          <cell r="H1003">
            <v>1558464.1433270471</v>
          </cell>
          <cell r="I1003">
            <v>2309480.2844618605</v>
          </cell>
          <cell r="J1003">
            <v>1104640.8524697761</v>
          </cell>
          <cell r="K1003">
            <v>666930.39281975874</v>
          </cell>
          <cell r="L1003">
            <v>717978.91298415023</v>
          </cell>
          <cell r="M1003">
            <v>12897018.088803565</v>
          </cell>
        </row>
      </sheetData>
      <sheetData sheetId="2">
        <row r="6">
          <cell r="B6">
            <v>10</v>
          </cell>
          <cell r="C6">
            <v>10</v>
          </cell>
          <cell r="D6">
            <v>10</v>
          </cell>
          <cell r="E6">
            <v>10</v>
          </cell>
          <cell r="F6">
            <v>10</v>
          </cell>
          <cell r="G6">
            <v>10</v>
          </cell>
          <cell r="H6">
            <v>10</v>
          </cell>
          <cell r="I6">
            <v>10</v>
          </cell>
          <cell r="J6">
            <v>10</v>
          </cell>
          <cell r="K6">
            <v>10</v>
          </cell>
          <cell r="L6">
            <v>10</v>
          </cell>
        </row>
        <row r="116">
          <cell r="B116">
            <v>4.0000000000000001E-3</v>
          </cell>
          <cell r="C116">
            <v>2E-3</v>
          </cell>
          <cell r="D116">
            <v>1.2E-2</v>
          </cell>
          <cell r="E116">
            <v>7.0000000000000001E-3</v>
          </cell>
          <cell r="F116">
            <v>1E-3</v>
          </cell>
          <cell r="G116">
            <v>5.0000000000000001E-3</v>
          </cell>
          <cell r="H116">
            <v>1.4E-2</v>
          </cell>
          <cell r="I116">
            <v>1.7999999999999999E-2</v>
          </cell>
          <cell r="J116">
            <v>5.0000000000000001E-3</v>
          </cell>
          <cell r="K116">
            <v>3.0000000000000001E-3</v>
          </cell>
          <cell r="L116">
            <v>1E-3</v>
          </cell>
        </row>
        <row r="117">
          <cell r="B117">
            <v>1.9E-2</v>
          </cell>
          <cell r="C117">
            <v>1.7000000000000001E-2</v>
          </cell>
          <cell r="D117">
            <v>3.2000000000000001E-2</v>
          </cell>
          <cell r="E117">
            <v>2.4E-2</v>
          </cell>
          <cell r="F117">
            <v>4.0000000000000001E-3</v>
          </cell>
          <cell r="G117">
            <v>1.7000000000000001E-2</v>
          </cell>
          <cell r="H117">
            <v>4.7E-2</v>
          </cell>
          <cell r="I117">
            <v>4.5999999999999999E-2</v>
          </cell>
          <cell r="J117">
            <v>1.7000000000000001E-2</v>
          </cell>
          <cell r="K117">
            <v>6.0000000000000001E-3</v>
          </cell>
          <cell r="L117">
            <v>0</v>
          </cell>
        </row>
        <row r="118">
          <cell r="B118">
            <v>5.1999999999999998E-2</v>
          </cell>
          <cell r="C118">
            <v>7.2999999999999995E-2</v>
          </cell>
          <cell r="D118">
            <v>8.4000000000000005E-2</v>
          </cell>
          <cell r="E118">
            <v>6.0999999999999999E-2</v>
          </cell>
          <cell r="F118">
            <v>1.6E-2</v>
          </cell>
          <cell r="G118">
            <v>6.9000000000000006E-2</v>
          </cell>
          <cell r="H118">
            <v>0.11600000000000001</v>
          </cell>
          <cell r="I118">
            <v>0.115</v>
          </cell>
          <cell r="J118">
            <v>7.4999999999999997E-2</v>
          </cell>
          <cell r="K118">
            <v>3.9E-2</v>
          </cell>
          <cell r="L118">
            <v>1.6E-2</v>
          </cell>
        </row>
        <row r="119">
          <cell r="B119">
            <v>0.13100000000000001</v>
          </cell>
          <cell r="C119">
            <v>0.17299999999999999</v>
          </cell>
          <cell r="D119">
            <v>0.16200000000000001</v>
          </cell>
          <cell r="E119">
            <v>0.16500000000000001</v>
          </cell>
          <cell r="F119">
            <v>7.4999999999999997E-2</v>
          </cell>
          <cell r="G119">
            <v>0.16400000000000001</v>
          </cell>
          <cell r="H119">
            <v>0.214</v>
          </cell>
          <cell r="I119">
            <v>0.17499999999999999</v>
          </cell>
          <cell r="J119">
            <v>0.16400000000000001</v>
          </cell>
          <cell r="K119">
            <v>0.1</v>
          </cell>
          <cell r="L119">
            <v>8.6999999999999994E-2</v>
          </cell>
        </row>
        <row r="120">
          <cell r="B120">
            <v>0.215</v>
          </cell>
          <cell r="C120">
            <v>0.27300000000000002</v>
          </cell>
          <cell r="D120">
            <v>0.222</v>
          </cell>
          <cell r="E120">
            <v>0.21199999999999999</v>
          </cell>
          <cell r="F120">
            <v>0.158</v>
          </cell>
          <cell r="G120">
            <v>0.253</v>
          </cell>
          <cell r="H120">
            <v>0.248</v>
          </cell>
          <cell r="I120">
            <v>0.26800000000000002</v>
          </cell>
          <cell r="J120">
            <v>0.23799999999999999</v>
          </cell>
          <cell r="K120">
            <v>0.217</v>
          </cell>
          <cell r="L120">
            <v>0.21</v>
          </cell>
        </row>
        <row r="121">
          <cell r="B121">
            <v>0.23</v>
          </cell>
          <cell r="C121">
            <v>0.24299999999999999</v>
          </cell>
          <cell r="D121">
            <v>0.20499999999999999</v>
          </cell>
          <cell r="E121">
            <v>0.21</v>
          </cell>
          <cell r="F121">
            <v>0.25900000000000001</v>
          </cell>
          <cell r="G121">
            <v>0.24099999999999999</v>
          </cell>
          <cell r="H121">
            <v>0.20200000000000001</v>
          </cell>
          <cell r="I121">
            <v>0.20100000000000001</v>
          </cell>
          <cell r="J121">
            <v>0.26400000000000001</v>
          </cell>
          <cell r="K121">
            <v>0.27</v>
          </cell>
          <cell r="L121">
            <v>0.29399999999999998</v>
          </cell>
        </row>
        <row r="122">
          <cell r="B122">
            <v>0.16800000000000001</v>
          </cell>
          <cell r="C122">
            <v>0.151</v>
          </cell>
          <cell r="D122">
            <v>0.17</v>
          </cell>
          <cell r="E122">
            <v>0.16700000000000001</v>
          </cell>
          <cell r="F122">
            <v>0.25600000000000001</v>
          </cell>
          <cell r="G122">
            <v>0.18099999999999999</v>
          </cell>
          <cell r="H122">
            <v>0.1</v>
          </cell>
          <cell r="I122">
            <v>0.11600000000000001</v>
          </cell>
          <cell r="J122">
            <v>0.15</v>
          </cell>
          <cell r="K122">
            <v>0.20300000000000001</v>
          </cell>
          <cell r="L122">
            <v>0.23899999999999999</v>
          </cell>
        </row>
        <row r="123">
          <cell r="B123">
            <v>0.115</v>
          </cell>
          <cell r="C123">
            <v>5.2999999999999999E-2</v>
          </cell>
          <cell r="D123">
            <v>8.3000000000000004E-2</v>
          </cell>
          <cell r="E123">
            <v>0.1</v>
          </cell>
          <cell r="F123">
            <v>0.151</v>
          </cell>
          <cell r="G123">
            <v>5.7000000000000002E-2</v>
          </cell>
          <cell r="H123">
            <v>4.7E-2</v>
          </cell>
          <cell r="I123">
            <v>4.4999999999999998E-2</v>
          </cell>
          <cell r="J123">
            <v>6.0999999999999999E-2</v>
          </cell>
          <cell r="K123">
            <v>0.106</v>
          </cell>
          <cell r="L123">
            <v>0.122</v>
          </cell>
        </row>
        <row r="124">
          <cell r="B124">
            <v>4.4999999999999998E-2</v>
          </cell>
          <cell r="C124">
            <v>1.2999999999999999E-2</v>
          </cell>
          <cell r="D124">
            <v>2.7E-2</v>
          </cell>
          <cell r="E124">
            <v>3.5999999999999997E-2</v>
          </cell>
          <cell r="F124">
            <v>6.5000000000000002E-2</v>
          </cell>
          <cell r="G124">
            <v>1.0999999999999999E-2</v>
          </cell>
          <cell r="H124">
            <v>8.0000000000000002E-3</v>
          </cell>
          <cell r="I124">
            <v>1.2E-2</v>
          </cell>
          <cell r="J124">
            <v>2.3E-2</v>
          </cell>
          <cell r="K124">
            <v>4.4999999999999998E-2</v>
          </cell>
          <cell r="L124">
            <v>2.9000000000000001E-2</v>
          </cell>
        </row>
        <row r="125">
          <cell r="B125">
            <v>2.1000000000000001E-2</v>
          </cell>
          <cell r="C125">
            <v>2E-3</v>
          </cell>
          <cell r="D125">
            <v>3.0000000000000001E-3</v>
          </cell>
          <cell r="E125">
            <v>1.7999999999999999E-2</v>
          </cell>
          <cell r="F125">
            <v>1.4999999999999999E-2</v>
          </cell>
          <cell r="G125">
            <v>2E-3</v>
          </cell>
          <cell r="H125">
            <v>4.0000000000000001E-3</v>
          </cell>
          <cell r="I125">
            <v>4.0000000000000001E-3</v>
          </cell>
          <cell r="J125">
            <v>3.0000000000000001E-3</v>
          </cell>
          <cell r="K125">
            <v>1.0999999999999999E-2</v>
          </cell>
          <cell r="L125">
            <v>2E-3</v>
          </cell>
        </row>
        <row r="126"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</row>
        <row r="132"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</row>
        <row r="133"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</row>
        <row r="134"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</row>
        <row r="135"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</row>
        <row r="136"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</row>
        <row r="138"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</row>
        <row r="139"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</row>
        <row r="140"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</row>
        <row r="141"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</row>
        <row r="142"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</row>
        <row r="143"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</row>
        <row r="144"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</row>
        <row r="145"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</row>
        <row r="146"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</row>
        <row r="147"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</row>
        <row r="148"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</row>
        <row r="149"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</row>
        <row r="150"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</row>
        <row r="151"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</row>
        <row r="152"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</row>
        <row r="153"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</row>
        <row r="154"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</row>
        <row r="155"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</row>
        <row r="156"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</row>
        <row r="157"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</row>
        <row r="158"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</row>
        <row r="159"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</row>
        <row r="160"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</row>
        <row r="162"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</row>
        <row r="163"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</row>
        <row r="164"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</row>
        <row r="165"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</row>
        <row r="166"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</row>
        <row r="167"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</row>
        <row r="168"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</row>
        <row r="170"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</row>
        <row r="171"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</row>
        <row r="173"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</row>
        <row r="174"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</row>
        <row r="175"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</row>
        <row r="176"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</row>
        <row r="177"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</row>
        <row r="178"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</row>
        <row r="179"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</row>
        <row r="180"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</row>
        <row r="181"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</row>
        <row r="183"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</row>
        <row r="185"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</row>
        <row r="186"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</row>
        <row r="187"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</row>
        <row r="188"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</row>
        <row r="189"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</row>
        <row r="190"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</row>
        <row r="191"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</row>
        <row r="192"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</row>
        <row r="193"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</row>
        <row r="194"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</row>
        <row r="195"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</row>
        <row r="196"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</row>
        <row r="197"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</row>
        <row r="198"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</row>
        <row r="199"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</row>
        <row r="200"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</row>
        <row r="201"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</row>
        <row r="202"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</row>
        <row r="203"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</row>
        <row r="204"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</row>
        <row r="205"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</row>
        <row r="206"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</row>
        <row r="207"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</row>
        <row r="208"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</row>
        <row r="209"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</row>
        <row r="210"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</row>
        <row r="211"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</row>
        <row r="212"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</row>
        <row r="213"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</row>
        <row r="214"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</row>
        <row r="215"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</row>
        <row r="216"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</row>
        <row r="217"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gfoa.org/materials/informed-decision-making-through-forecasting" TargetMode="External"/><Relationship Id="rId1" Type="http://schemas.openxmlformats.org/officeDocument/2006/relationships/hyperlink" Target="https://www.gfoa.org/materials/gfr-speaking-uncertainty-to-power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hyperlink" Target="http://www.metalogdistributions.com/downloads/sipmath.html" TargetMode="External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105"/>
  <sheetViews>
    <sheetView showGridLines="0" tabSelected="1" zoomScale="145" zoomScaleNormal="145" workbookViewId="0">
      <selection activeCell="I3" sqref="I3"/>
    </sheetView>
  </sheetViews>
  <sheetFormatPr defaultRowHeight="15" x14ac:dyDescent="0.25"/>
  <cols>
    <col min="1" max="1" width="8.5703125" customWidth="1"/>
    <col min="2" max="2" width="13.5703125" customWidth="1"/>
    <col min="3" max="3" width="12.85546875" bestFit="1" customWidth="1"/>
    <col min="8" max="8" width="5.42578125" customWidth="1"/>
    <col min="14" max="14" width="14.5703125" customWidth="1"/>
    <col min="15" max="15" width="13.85546875" customWidth="1"/>
    <col min="16" max="16" width="8" customWidth="1"/>
    <col min="17" max="17" width="12.85546875" customWidth="1"/>
    <col min="19" max="27" width="0" hidden="1" customWidth="1"/>
  </cols>
  <sheetData>
    <row r="1" spans="1:23" s="34" customFormat="1" ht="27" thickBot="1" x14ac:dyDescent="0.45">
      <c r="A1" s="34" t="s">
        <v>144</v>
      </c>
    </row>
    <row r="2" spans="1:23" s="34" customFormat="1" ht="17.25" customHeight="1" x14ac:dyDescent="0.4">
      <c r="A2" s="141" t="s">
        <v>150</v>
      </c>
      <c r="B2" s="142"/>
      <c r="C2" s="142"/>
      <c r="D2" s="142"/>
      <c r="E2" s="142"/>
      <c r="F2" s="142"/>
      <c r="G2" s="142"/>
      <c r="H2" s="143"/>
    </row>
    <row r="3" spans="1:23" s="34" customFormat="1" ht="17.25" customHeight="1" x14ac:dyDescent="0.4">
      <c r="A3" s="144" t="s">
        <v>127</v>
      </c>
      <c r="B3" s="145"/>
      <c r="C3" s="145"/>
      <c r="D3" s="145"/>
      <c r="E3" s="145"/>
      <c r="F3" s="145"/>
      <c r="G3" s="146"/>
      <c r="H3" s="147"/>
    </row>
    <row r="4" spans="1:23" x14ac:dyDescent="0.25">
      <c r="A4" s="148" t="s">
        <v>128</v>
      </c>
      <c r="B4" s="149"/>
      <c r="C4" s="150"/>
      <c r="D4" s="150"/>
      <c r="E4" s="150"/>
      <c r="F4" s="150"/>
      <c r="G4" s="150"/>
      <c r="H4" s="151"/>
      <c r="L4" s="9" t="s">
        <v>114</v>
      </c>
    </row>
    <row r="5" spans="1:23" x14ac:dyDescent="0.25">
      <c r="A5" s="169" t="s">
        <v>131</v>
      </c>
      <c r="B5" s="170"/>
      <c r="C5" s="170"/>
      <c r="D5" s="170"/>
      <c r="E5" s="170"/>
      <c r="F5" s="170"/>
      <c r="G5" s="170"/>
      <c r="H5" s="151"/>
      <c r="J5" s="24" t="s">
        <v>123</v>
      </c>
      <c r="N5" s="13" t="s">
        <v>120</v>
      </c>
      <c r="O5" s="123">
        <v>95000000</v>
      </c>
    </row>
    <row r="6" spans="1:23" ht="15.75" thickBot="1" x14ac:dyDescent="0.3">
      <c r="A6" s="148"/>
      <c r="B6" s="149"/>
      <c r="C6" s="150"/>
      <c r="D6" s="152" t="s">
        <v>129</v>
      </c>
      <c r="E6" s="150"/>
      <c r="F6" s="150"/>
      <c r="G6" s="150"/>
      <c r="H6" s="151"/>
      <c r="L6" s="9"/>
      <c r="P6">
        <v>90000</v>
      </c>
      <c r="U6" s="24" t="s">
        <v>145</v>
      </c>
      <c r="V6" s="24"/>
    </row>
    <row r="7" spans="1:23" ht="15.75" thickBot="1" x14ac:dyDescent="0.3">
      <c r="A7" s="171" t="s">
        <v>130</v>
      </c>
      <c r="B7" s="172"/>
      <c r="C7" s="172"/>
      <c r="D7" s="172"/>
      <c r="E7" s="172"/>
      <c r="F7" s="172"/>
      <c r="G7" s="172"/>
      <c r="H7" s="153"/>
      <c r="L7" s="160">
        <f>IF(B33&lt;&gt;"","",IF(D22="u",B17+(1/2)*(LN((1-B11)/B11))^-1*(B18-B16)*LN(W8/(1-W8))+((1-2*B11)*(LN((1-B11)/B11)))^-1*(1-2*(B17-B16)/(B18-B16))*(B18-B16)*(W8-0.5)*LN(W8/(1-W8)),IF(D22="sl",D28+EXP(LN(B17-D28)+(1/2)*(LN((1-B11)/B11))^-1*LN((B18-D28)/(B16-D28))*LN(W8/(1-W8))+((1-2*B11)*(LN((1-B11)/B11)))^-1*LN(((B18-D28)*(B16-D28))/(B17-D28)^2)*(W8-0.5)*LN(W8/(1-W8))),IF(D22="su",D29-EXP(-(-LN(D29-B17)-(1/2)*(LN((1-B11)/B11))^-1*LN((D29-B18)/(D29-B16))*LN(W8/(1-W8))-((1-2*B11)*(LN((1-B11)/B11)))^-1*LN(((D29-B18)*(D29-B16))/(D29-B17)^2)*(W8-0.5)*LN(W8/(1-W8)))),IF(D22="b",(D28+D29*EXP(LN((B17-D28)/(D29-B17))+(1/2)*(LN((1-B11)/B11))^-1*LN(((B18-D28)/(D29-B18))/((B16-D28)/(D29-B16)))*LN(W8/(1-W8))+((1-2*B11)*(LN((1-B11)/B11)))^-1*LN((((B18-D28)/(D29-B18))*((B16-D28)/(D29-B16)))/((B17-D28)/(D29-B17))^2)*(W8-0.5)*LN(W8/(1-W8))))/(1+EXP(LN((B17-D28)/(D29-B17))+(1/2)*(LN((1-B11)/B11))^-1*LN(((B18-D28)/(D29-B18))/((B16-D28)/(D29-B16)))*LN(W8/(1-W8))+((1-2*B11)*(LN((1-B11)/B11)))^-1*LN((((B18-D28)/(D29-B18))*((B16-D28)/(D29-B16)))/((B17-D28)/(D29-B17))^2)*(W8-0.5)*LN(W8/(1-W8)))),"")))))</f>
        <v>84102508.480345145</v>
      </c>
      <c r="M7" s="161"/>
      <c r="N7" s="161"/>
      <c r="O7" s="162"/>
      <c r="T7" s="24" t="s">
        <v>57</v>
      </c>
      <c r="U7" s="24" t="s">
        <v>58</v>
      </c>
      <c r="V7" s="9"/>
      <c r="W7" t="s">
        <v>59</v>
      </c>
    </row>
    <row r="8" spans="1:23" ht="15.75" thickBot="1" x14ac:dyDescent="0.3">
      <c r="A8" s="124"/>
      <c r="B8" s="9"/>
      <c r="L8" s="163"/>
      <c r="M8" s="164"/>
      <c r="N8" s="164"/>
      <c r="O8" s="165"/>
      <c r="T8" s="7">
        <v>0.01</v>
      </c>
      <c r="U8" s="16">
        <f t="shared" ref="U8:U36" si="0">_xlfn.PERCENTILE.EXC(Distribution,T8)</f>
        <v>63311634.486020371</v>
      </c>
      <c r="W8" s="23">
        <f>( MOD(( MOD( MOD( 999999999999989, MOD( PM_Index*2499997 + (9439967)*1800451 + (1)*2000371 + (0)*1796777 + (0)*2299603, 7450589 ) * 4658 + 7450581 ) * 383, 99991 ) * 7440893 + MOD( MOD( 999999999999989, MOD( PM_Index*2246527 + (9439967)*2399993 + (1)*2100869 + (0)*1918303 + (0)*1624729, 7450987 ) * 7580 + 7560584 ) * 17669, 7440893 )) * 1343, 4294967296 ) + 0.5 ) / 4294967296</f>
        <v>0.15824394801165909</v>
      </c>
    </row>
    <row r="9" spans="1:23" x14ac:dyDescent="0.25">
      <c r="B9" s="9" t="s">
        <v>64</v>
      </c>
      <c r="L9" s="163"/>
      <c r="M9" s="164"/>
      <c r="N9" s="164"/>
      <c r="O9" s="165"/>
      <c r="T9" s="7">
        <v>0.02</v>
      </c>
      <c r="U9" s="16">
        <f t="shared" si="0"/>
        <v>68690303.746473476</v>
      </c>
    </row>
    <row r="10" spans="1:23" x14ac:dyDescent="0.25">
      <c r="A10" s="9" t="s">
        <v>121</v>
      </c>
      <c r="B10" s="9" t="s">
        <v>65</v>
      </c>
      <c r="L10" s="163"/>
      <c r="M10" s="164"/>
      <c r="N10" s="164"/>
      <c r="O10" s="165"/>
      <c r="T10" s="7">
        <v>0.03</v>
      </c>
      <c r="U10" s="16">
        <f t="shared" si="0"/>
        <v>71691711.122100979</v>
      </c>
    </row>
    <row r="11" spans="1:23" x14ac:dyDescent="0.25">
      <c r="A11" s="13" t="s">
        <v>42</v>
      </c>
      <c r="B11" s="8">
        <v>0.05</v>
      </c>
      <c r="C11" t="s">
        <v>140</v>
      </c>
      <c r="J11" s="25" t="s">
        <v>124</v>
      </c>
      <c r="L11" s="163"/>
      <c r="M11" s="164"/>
      <c r="N11" s="164"/>
      <c r="O11" s="165"/>
      <c r="T11" s="7">
        <v>0.04</v>
      </c>
      <c r="U11" s="16">
        <f t="shared" si="0"/>
        <v>73885452.720437467</v>
      </c>
    </row>
    <row r="12" spans="1:23" ht="15.75" thickBot="1" x14ac:dyDescent="0.3">
      <c r="A12" s="13" t="s">
        <v>43</v>
      </c>
      <c r="B12" s="10">
        <v>0.5</v>
      </c>
      <c r="C12" t="s">
        <v>139</v>
      </c>
      <c r="J12" s="13" t="s">
        <v>125</v>
      </c>
      <c r="L12" s="166"/>
      <c r="M12" s="167"/>
      <c r="N12" s="167"/>
      <c r="O12" s="168"/>
      <c r="T12" s="7">
        <v>0.05</v>
      </c>
      <c r="U12" s="16">
        <f t="shared" si="0"/>
        <v>75504392.141409174</v>
      </c>
    </row>
    <row r="13" spans="1:23" x14ac:dyDescent="0.25">
      <c r="A13" s="13" t="s">
        <v>44</v>
      </c>
      <c r="B13" s="10">
        <f>1-Metalog_lo_q_pct_SPT_001</f>
        <v>0.95</v>
      </c>
      <c r="C13" t="s">
        <v>141</v>
      </c>
      <c r="J13" s="13" t="s">
        <v>132</v>
      </c>
      <c r="O13" s="28"/>
      <c r="T13" s="7">
        <v>0.06</v>
      </c>
      <c r="U13" s="16">
        <f t="shared" si="0"/>
        <v>76603219.232015729</v>
      </c>
    </row>
    <row r="14" spans="1:23" x14ac:dyDescent="0.25">
      <c r="J14" s="13" t="s">
        <v>133</v>
      </c>
      <c r="T14" s="7">
        <v>7.0000000000000007E-2</v>
      </c>
      <c r="U14" s="16">
        <f t="shared" si="0"/>
        <v>77800438.627475053</v>
      </c>
    </row>
    <row r="15" spans="1:23" x14ac:dyDescent="0.25">
      <c r="A15" s="9" t="s">
        <v>122</v>
      </c>
      <c r="B15" s="9" t="s">
        <v>66</v>
      </c>
      <c r="T15" s="7">
        <v>0.08</v>
      </c>
      <c r="U15" s="16">
        <f t="shared" si="0"/>
        <v>78940509.261418596</v>
      </c>
    </row>
    <row r="16" spans="1:23" x14ac:dyDescent="0.25">
      <c r="A16" s="7">
        <f>Metalog_lo_q_pct_SPT_001</f>
        <v>0.05</v>
      </c>
      <c r="B16" s="27">
        <v>75000000</v>
      </c>
      <c r="C16" t="str">
        <f>CONCATENATE("←There is a ",(1-B13)*100,"% chance that revenues will be LOWER than this")</f>
        <v>←There is a 5% chance that revenues will be LOWER than this</v>
      </c>
      <c r="T16" s="7">
        <v>0.09</v>
      </c>
      <c r="U16" s="16">
        <f t="shared" si="0"/>
        <v>79733977.451568395</v>
      </c>
    </row>
    <row r="17" spans="1:21" x14ac:dyDescent="0.25">
      <c r="A17" s="11">
        <f>B12</f>
        <v>0.5</v>
      </c>
      <c r="B17" s="27">
        <v>100000000</v>
      </c>
      <c r="C17" t="s">
        <v>146</v>
      </c>
      <c r="T17" s="7">
        <v>0.1</v>
      </c>
      <c r="U17" s="16">
        <f t="shared" si="0"/>
        <v>80576738.701861426</v>
      </c>
    </row>
    <row r="18" spans="1:21" x14ac:dyDescent="0.25">
      <c r="A18" s="11">
        <f>B13</f>
        <v>0.95</v>
      </c>
      <c r="B18" s="27">
        <v>150000000</v>
      </c>
      <c r="C18" t="str">
        <f>CONCATENATE("←There is a ",(1-B13)*100,"% chance that revenues will be HIGHER than this")</f>
        <v>←There is a 5% chance that revenues will be HIGHER than this</v>
      </c>
      <c r="H18" s="7"/>
      <c r="T18" s="7">
        <v>0.11</v>
      </c>
      <c r="U18" s="16">
        <f t="shared" si="0"/>
        <v>81277651.475858137</v>
      </c>
    </row>
    <row r="19" spans="1:21" x14ac:dyDescent="0.25">
      <c r="T19" s="7">
        <v>0.12</v>
      </c>
      <c r="U19" s="16">
        <f t="shared" si="0"/>
        <v>81925798.653309748</v>
      </c>
    </row>
    <row r="20" spans="1:21" hidden="1" x14ac:dyDescent="0.25">
      <c r="A20" s="9" t="s">
        <v>45</v>
      </c>
      <c r="B20" s="9" t="s">
        <v>46</v>
      </c>
      <c r="T20" s="7">
        <v>0.13</v>
      </c>
      <c r="U20" s="16">
        <f t="shared" si="0"/>
        <v>82570726.355238959</v>
      </c>
    </row>
    <row r="21" spans="1:21" hidden="1" x14ac:dyDescent="0.25">
      <c r="B21" t="s">
        <v>147</v>
      </c>
      <c r="T21" s="7">
        <v>0.14000000000000001</v>
      </c>
      <c r="U21" s="16">
        <f t="shared" si="0"/>
        <v>83204984.098236263</v>
      </c>
    </row>
    <row r="22" spans="1:21" hidden="1" x14ac:dyDescent="0.25">
      <c r="B22" t="s">
        <v>47</v>
      </c>
      <c r="D22" s="12" t="s">
        <v>41</v>
      </c>
      <c r="L22" s="9"/>
      <c r="T22" s="7">
        <v>0.15</v>
      </c>
      <c r="U22" s="16">
        <f t="shared" si="0"/>
        <v>83787552.595557138</v>
      </c>
    </row>
    <row r="23" spans="1:21" hidden="1" x14ac:dyDescent="0.25">
      <c r="B23" t="s">
        <v>48</v>
      </c>
      <c r="T23" s="7">
        <v>0.16</v>
      </c>
      <c r="U23" s="16">
        <f t="shared" si="0"/>
        <v>84343775.922904894</v>
      </c>
    </row>
    <row r="24" spans="1:21" hidden="1" x14ac:dyDescent="0.25">
      <c r="B24" t="s">
        <v>50</v>
      </c>
      <c r="T24" s="7">
        <v>0.17</v>
      </c>
      <c r="U24" s="16">
        <f t="shared" si="0"/>
        <v>84810654.756923318</v>
      </c>
    </row>
    <row r="25" spans="1:21" hidden="1" x14ac:dyDescent="0.25">
      <c r="B25" t="s">
        <v>49</v>
      </c>
      <c r="T25" s="7">
        <v>0.18</v>
      </c>
      <c r="U25" s="16">
        <f t="shared" si="0"/>
        <v>85332289.832351476</v>
      </c>
    </row>
    <row r="26" spans="1:21" hidden="1" x14ac:dyDescent="0.25">
      <c r="B26" t="s">
        <v>51</v>
      </c>
      <c r="Q26" s="10"/>
      <c r="R26" s="11"/>
      <c r="T26" s="7">
        <v>0.19</v>
      </c>
      <c r="U26" s="16">
        <f t="shared" si="0"/>
        <v>85839094.662176579</v>
      </c>
    </row>
    <row r="27" spans="1:21" hidden="1" x14ac:dyDescent="0.25">
      <c r="Q27" s="7"/>
      <c r="T27" s="7">
        <v>0.2</v>
      </c>
      <c r="U27" s="16">
        <f t="shared" si="0"/>
        <v>86343198.827673942</v>
      </c>
    </row>
    <row r="28" spans="1:21" hidden="1" x14ac:dyDescent="0.25">
      <c r="C28" s="13" t="s">
        <v>52</v>
      </c>
      <c r="D28" s="14"/>
      <c r="T28" s="7">
        <v>0.21</v>
      </c>
      <c r="U28" s="16">
        <f t="shared" si="0"/>
        <v>86871602.385093808</v>
      </c>
    </row>
    <row r="29" spans="1:21" hidden="1" x14ac:dyDescent="0.25">
      <c r="C29" s="13" t="s">
        <v>53</v>
      </c>
      <c r="D29" s="15"/>
      <c r="T29" s="7">
        <v>0.22</v>
      </c>
      <c r="U29" s="16">
        <f t="shared" si="0"/>
        <v>87348482.713472739</v>
      </c>
    </row>
    <row r="30" spans="1:21" hidden="1" x14ac:dyDescent="0.25">
      <c r="T30" s="7">
        <v>0.23</v>
      </c>
      <c r="U30" s="16">
        <f t="shared" si="0"/>
        <v>87724712.49868153</v>
      </c>
    </row>
    <row r="31" spans="1:21" x14ac:dyDescent="0.25">
      <c r="A31" s="9" t="s">
        <v>119</v>
      </c>
      <c r="B31" s="9" t="s">
        <v>54</v>
      </c>
      <c r="C31" s="9"/>
      <c r="T31" s="7">
        <v>0.24</v>
      </c>
      <c r="U31" s="16">
        <f t="shared" si="0"/>
        <v>88185897.426015124</v>
      </c>
    </row>
    <row r="32" spans="1:21" ht="15.75" thickBot="1" x14ac:dyDescent="0.3">
      <c r="B32" t="s">
        <v>55</v>
      </c>
      <c r="T32" s="7">
        <v>0.25</v>
      </c>
      <c r="U32" s="16">
        <f t="shared" si="0"/>
        <v>88622028.970436007</v>
      </c>
    </row>
    <row r="33" spans="2:21" x14ac:dyDescent="0.25">
      <c r="B33" s="154" t="str">
        <f>IF(AND(D22&lt;&gt;"u",D22&lt;&gt;"sl",D22&lt;&gt;"su",D22&lt;&gt;"b"),"You must enter u, sl, su, or b for metalog bounds.",IF(OR(B11="",B11&lt;=0,B11&gt;=0.5),"Low probability must be greater than 0 and less than 0.5.",IF(OR(NOT(ISNUMBER(B16)),NOT(ISNUMBER(B17)),NOT(ISNUMBER(B18))),"Input quantiles must be numeric.",IF(AND(OR(D22="sl",D22="b"),NOT(ISNUMBER(D28))),"You must enter a numeric lower bound.",IF(AND(OR(D22="sl",D22="b"),D28&gt;=MIN(B16,B17,B18)),"Lower bound must be strictly less than all input quantiles.",IF(AND(OR(D22="su",D22="b"),NOT(ISNUMBER(D29))),"You must enter a numeric upper bound.",IF(AND(OR(D22="su",D22="b"),D29&lt;=MAX(B16,B17,B18)),"Upper bound must be strictly greater than all input quantiles.",IF(OR(B16&gt;=MIN(B17,B18),B17&gt;=B18),"Input quantiles must be strictly increasing.",IF(AND(B17&gt;IF(D22="u",B16+(B18-B16)*(1/2)*(1-1.66711*(1/2-B11)),IF(D22="sl",D28+(B16-D28)^(1-(1/2)*(1-1.66711*(1/2-B11)))*(B18-D28)^((1/2)*(1-1.66711*(1/2-B11))),IF(D22="su",D29-(D29-B16)^(1-(1/2)*(1-1.66711*(1/2-B11)))*(D29-B18)^((1/2)*(1-1.66711*(1/2-B11))),IF(D22="b",(D28+D29*((B16-D28)/(D29-B16))^(1-(1/2)*(1-1.66711*(1/2-B11)))*((B18-D28)/(D29-B18))^((1/2)*(1-1.66711*(1/2-B11))))*(1+((B16-D28)/(D29-B16))^(1-(1/2)*(1-1.66711*(1/2-B11)))*((B18-D28)/(D29-B18))^((1/2)*(1-1.66711*(1/2-B11))))^-1,NA())))),B17&lt;IF(D22="u",B16+(B18-B16)*(1-(1/2)*(1-1.66711*(1/2-B11))),IF(D22="sl",D28+(B16-D28)^((1/2)*(1-1.66711*(1/2-B11)))*(B18-D28)^(1-(1/2)*(1-1.66711*(1/2-B11))),IF(D22="su",D29-(D29-B16)^((1/2)*(1-1.66711*(1/2-B11)))*(D29-B18)^(1-(1/2)*(1-1.66711*(1/2-B11))),IF(D22="b",(D28+D29*((B16-D28)/(D29-B16))^((1/2)*(1-1.66711*(1/2-B11)))*((B18-D28)/(D29-B18))^(1-(1/2)*(1-1.66711*(1/2-B11))))*(1+((B16-D28)/(D29-B16))^((1/2)*(1-1.66711*(1/2-B11)))*((B18-D28)/(D29-B18))^(1-(1/2)*(1-1.66711*(1/2-B11))))^-1,NA()))))),"","Enter a feasible median between " &amp; TEXT(IF(D22="u",B16+(B18-B16)*(1/2)*(1-1.66711*(1/2-B11)),IF(D22="sl",D28+(B16-D28)^(1-(1/2)*(1-1.66711*(1/2-B11)))*(B18-D28)^((1/2)*(1-1.66711*(1/2-B11))),IF(D22="su",D29-(D29-B16)^(1-(1/2)*(1-1.66711*(1/2-B11)))*(D29-B18)^((1/2)*(1-1.66711*(1/2-B11))),IF(D22="b",(D28+D29*((B16-D28)/(D29-B16))^(1-(1/2)*(1-1.66711*(1/2-B11)))*((B18-D28)/(D29-B18))^((1/2)*(1-1.66711*(1/2-B11))))*(1+((B16-D28)/(D29-B16))^(1-(1/2)*(1-1.66711*(1/2-B11)))*((B18-D28)/(D29-B18))^((1/2)*(1-1.66711*(1/2-B11))))^-1,NA())))),"0.00") &amp; " and " &amp; TEXT(IF(D22="u",B16+(B18-B16)*(1-(1/2)*(1-1.66711*(1/2-B11))),IF(D22="sl",D28+(B16-D28)^((1/2)*(1-1.66711*(1/2-B11)))*(B18-D28)^(1-(1/2)*(1-1.66711*(1/2-B11))),IF(D22="su",D29-(D29-B16)^((1/2)*(1-1.66711*(1/2-B11)))*(D29-B18)^(1-(1/2)*(1-1.66711*(1/2-B11))),IF(D22="b",(D28+D29*((B16-D28)/(D29-B16))^((1/2)*(1-1.66711*(1/2-B11)))*((B18-D28)/(D29-B18))^(1-(1/2)*(1-1.66711*(1/2-B11))))*(1+((B16-D28)/(D29-B16))^((1/2)*(1-1.66711*(1/2-B11)))*((B18-D28)/(D29-B18))^(1-(1/2)*(1-1.66711*(1/2-B11))))^-1,NA())))),"0.00") &amp; ".")))))))))</f>
        <v/>
      </c>
      <c r="C33" s="155"/>
      <c r="D33" s="155"/>
      <c r="E33" s="155"/>
      <c r="F33" s="156"/>
      <c r="J33" s="9" t="s">
        <v>142</v>
      </c>
      <c r="K33" s="9" t="s">
        <v>143</v>
      </c>
      <c r="T33" s="7">
        <v>0.26</v>
      </c>
      <c r="U33" s="16">
        <f t="shared" si="0"/>
        <v>89070586.805616453</v>
      </c>
    </row>
    <row r="34" spans="2:21" ht="15.75" thickBot="1" x14ac:dyDescent="0.3">
      <c r="B34" s="157"/>
      <c r="C34" s="158"/>
      <c r="D34" s="158"/>
      <c r="E34" s="158"/>
      <c r="F34" s="159"/>
      <c r="K34" s="13" t="s">
        <v>115</v>
      </c>
      <c r="L34" s="10">
        <f>COUNTIF( Distribution, "&lt;" &amp; O5 ) / PM_Trials</f>
        <v>0.39169999999999999</v>
      </c>
      <c r="N34" s="13" t="s">
        <v>117</v>
      </c>
      <c r="O34" s="24" t="str">
        <f>_xlfn.CONCAT((ROUND(L34*10,1))," in 10")</f>
        <v>3.9 in 10</v>
      </c>
      <c r="R34" s="13" t="s">
        <v>148</v>
      </c>
      <c r="T34" s="7">
        <v>0.27</v>
      </c>
      <c r="U34" s="16">
        <f t="shared" si="0"/>
        <v>89509500.378088817</v>
      </c>
    </row>
    <row r="35" spans="2:21" x14ac:dyDescent="0.25">
      <c r="K35" s="13" t="s">
        <v>116</v>
      </c>
      <c r="L35" s="10">
        <f>COUNTIF( Distribution, "&gt;" &amp; O5 ) / PM_Trials</f>
        <v>0.60829999999999995</v>
      </c>
      <c r="N35" s="13" t="s">
        <v>118</v>
      </c>
      <c r="O35" s="24" t="str">
        <f>_xlfn.CONCAT((ROUND(L35*10,1))," in 10")</f>
        <v>6.1 in 10</v>
      </c>
      <c r="Q35" s="126">
        <f>AVERAGE(Distribution)-O5</f>
        <v>9856801.3843804151</v>
      </c>
      <c r="T35" s="7">
        <v>0.28000000000000003</v>
      </c>
      <c r="U35" s="16">
        <f t="shared" si="0"/>
        <v>90020229.164512739</v>
      </c>
    </row>
    <row r="36" spans="2:21" ht="1.5" customHeight="1" x14ac:dyDescent="0.25">
      <c r="T36" s="7">
        <v>0.28999999999999998</v>
      </c>
      <c r="U36" s="16">
        <f t="shared" si="0"/>
        <v>90446716.970039129</v>
      </c>
    </row>
    <row r="37" spans="2:21" x14ac:dyDescent="0.25">
      <c r="K37" s="124" t="s">
        <v>151</v>
      </c>
      <c r="T37" s="7">
        <v>0.3</v>
      </c>
      <c r="U37" s="16">
        <f>_xlfn.PERCENTILE.EXC(Distribution,T37)</f>
        <v>90820469.812899336</v>
      </c>
    </row>
    <row r="38" spans="2:21" x14ac:dyDescent="0.25">
      <c r="N38" s="13" t="s">
        <v>149</v>
      </c>
      <c r="O38" s="127">
        <v>0.1</v>
      </c>
      <c r="P38" t="s">
        <v>136</v>
      </c>
      <c r="T38" s="7">
        <v>0.31</v>
      </c>
      <c r="U38" s="16">
        <f>_xlfn.PERCENTILE.EXC(Distribution,T38)</f>
        <v>91231709.307282612</v>
      </c>
    </row>
    <row r="39" spans="2:21" x14ac:dyDescent="0.25">
      <c r="N39" s="13" t="s">
        <v>138</v>
      </c>
      <c r="O39" s="140">
        <f>Distribution!E24</f>
        <v>80308000</v>
      </c>
      <c r="T39" s="7">
        <v>0.33</v>
      </c>
      <c r="U39" s="16">
        <f t="shared" ref="U39:U70" si="1">_xlfn.PERCENTILE.EXC(Distribution,T39)</f>
        <v>92108000.960240468</v>
      </c>
    </row>
    <row r="40" spans="2:21" x14ac:dyDescent="0.25">
      <c r="L40" s="9" t="s">
        <v>126</v>
      </c>
      <c r="T40" s="7">
        <v>0.34</v>
      </c>
      <c r="U40" s="16">
        <f t="shared" si="1"/>
        <v>92539637.58874096</v>
      </c>
    </row>
    <row r="41" spans="2:21" x14ac:dyDescent="0.25">
      <c r="T41" s="7">
        <v>0.35</v>
      </c>
      <c r="U41" s="16">
        <f t="shared" si="1"/>
        <v>92981280.200202405</v>
      </c>
    </row>
    <row r="42" spans="2:21" x14ac:dyDescent="0.25">
      <c r="T42" s="7">
        <v>0.36</v>
      </c>
      <c r="U42" s="16">
        <f t="shared" si="1"/>
        <v>93443523.724272668</v>
      </c>
    </row>
    <row r="43" spans="2:21" x14ac:dyDescent="0.25">
      <c r="T43" s="7">
        <v>0.37</v>
      </c>
      <c r="U43" s="16">
        <f t="shared" si="1"/>
        <v>93937610.332386956</v>
      </c>
    </row>
    <row r="44" spans="2:21" x14ac:dyDescent="0.25">
      <c r="T44" s="7">
        <v>0.38</v>
      </c>
      <c r="U44" s="16">
        <f t="shared" si="1"/>
        <v>94346999.032304734</v>
      </c>
    </row>
    <row r="45" spans="2:21" x14ac:dyDescent="0.25">
      <c r="T45" s="7">
        <v>0.39</v>
      </c>
      <c r="U45" s="16">
        <f t="shared" si="1"/>
        <v>94886792.200254217</v>
      </c>
    </row>
    <row r="46" spans="2:21" x14ac:dyDescent="0.25">
      <c r="T46" s="7">
        <v>0.4</v>
      </c>
      <c r="U46" s="16">
        <f t="shared" si="1"/>
        <v>95384058.605819568</v>
      </c>
    </row>
    <row r="47" spans="2:21" x14ac:dyDescent="0.25">
      <c r="T47" s="7">
        <v>0.41</v>
      </c>
      <c r="U47" s="16">
        <f t="shared" si="1"/>
        <v>95825001.777190998</v>
      </c>
    </row>
    <row r="48" spans="2:21" x14ac:dyDescent="0.25">
      <c r="T48" s="7">
        <v>0.42</v>
      </c>
      <c r="U48" s="16">
        <f t="shared" si="1"/>
        <v>96286913.414237007</v>
      </c>
    </row>
    <row r="49" spans="20:21" x14ac:dyDescent="0.25">
      <c r="T49" s="7">
        <v>0.43</v>
      </c>
      <c r="U49" s="16">
        <f t="shared" si="1"/>
        <v>96727176.752079517</v>
      </c>
    </row>
    <row r="50" spans="20:21" x14ac:dyDescent="0.25">
      <c r="T50" s="7">
        <v>0.44</v>
      </c>
      <c r="U50" s="16">
        <f t="shared" si="1"/>
        <v>97194698.833562061</v>
      </c>
    </row>
    <row r="51" spans="20:21" x14ac:dyDescent="0.25">
      <c r="T51" s="7">
        <v>0.45</v>
      </c>
      <c r="U51" s="16">
        <f t="shared" si="1"/>
        <v>97711412.526010171</v>
      </c>
    </row>
    <row r="52" spans="20:21" x14ac:dyDescent="0.25">
      <c r="T52" s="7">
        <v>0.46</v>
      </c>
      <c r="U52" s="16">
        <f t="shared" si="1"/>
        <v>98214807.654441133</v>
      </c>
    </row>
    <row r="53" spans="20:21" x14ac:dyDescent="0.25">
      <c r="T53" s="7">
        <v>0.47</v>
      </c>
      <c r="U53" s="16">
        <f t="shared" si="1"/>
        <v>98727885.393812627</v>
      </c>
    </row>
    <row r="54" spans="20:21" x14ac:dyDescent="0.25">
      <c r="T54" s="7">
        <v>0.48</v>
      </c>
      <c r="U54" s="16">
        <f t="shared" si="1"/>
        <v>99168409.459154874</v>
      </c>
    </row>
    <row r="55" spans="20:21" x14ac:dyDescent="0.25">
      <c r="T55" s="7">
        <v>0.49</v>
      </c>
      <c r="U55" s="16">
        <f t="shared" si="1"/>
        <v>99643633.426630333</v>
      </c>
    </row>
    <row r="56" spans="20:21" x14ac:dyDescent="0.25">
      <c r="T56" s="7">
        <v>0.5</v>
      </c>
      <c r="U56" s="16">
        <f t="shared" si="1"/>
        <v>100120278.43475789</v>
      </c>
    </row>
    <row r="57" spans="20:21" x14ac:dyDescent="0.25">
      <c r="T57" s="7">
        <v>0.51</v>
      </c>
      <c r="U57" s="16">
        <f t="shared" si="1"/>
        <v>100643272.85534655</v>
      </c>
    </row>
    <row r="58" spans="20:21" x14ac:dyDescent="0.25">
      <c r="T58" s="7">
        <v>0.52</v>
      </c>
      <c r="U58" s="16">
        <f t="shared" si="1"/>
        <v>101125914.49091803</v>
      </c>
    </row>
    <row r="59" spans="20:21" x14ac:dyDescent="0.25">
      <c r="T59" s="7">
        <v>0.53</v>
      </c>
      <c r="U59" s="16">
        <f t="shared" si="1"/>
        <v>101660927.51270129</v>
      </c>
    </row>
    <row r="60" spans="20:21" x14ac:dyDescent="0.25">
      <c r="T60" s="7">
        <v>0.54</v>
      </c>
      <c r="U60" s="16">
        <f t="shared" si="1"/>
        <v>102193813.182125</v>
      </c>
    </row>
    <row r="61" spans="20:21" x14ac:dyDescent="0.25">
      <c r="T61" s="7">
        <v>0.55000000000000004</v>
      </c>
      <c r="U61" s="16">
        <f t="shared" si="1"/>
        <v>102745926.64754324</v>
      </c>
    </row>
    <row r="62" spans="20:21" x14ac:dyDescent="0.25">
      <c r="T62" s="7">
        <v>0.56000000000000005</v>
      </c>
      <c r="U62" s="16">
        <f t="shared" si="1"/>
        <v>103359293.73285808</v>
      </c>
    </row>
    <row r="63" spans="20:21" x14ac:dyDescent="0.25">
      <c r="T63" s="7">
        <v>0.56999999999999995</v>
      </c>
      <c r="U63" s="16">
        <f t="shared" si="1"/>
        <v>103953684.15594505</v>
      </c>
    </row>
    <row r="64" spans="20:21" x14ac:dyDescent="0.25">
      <c r="T64" s="7">
        <v>0.57999999999999996</v>
      </c>
      <c r="U64" s="16">
        <f t="shared" si="1"/>
        <v>104529879.19744954</v>
      </c>
    </row>
    <row r="65" spans="20:21" x14ac:dyDescent="0.25">
      <c r="T65" s="7">
        <v>0.59</v>
      </c>
      <c r="U65" s="16">
        <f t="shared" si="1"/>
        <v>105164828.50601731</v>
      </c>
    </row>
    <row r="66" spans="20:21" x14ac:dyDescent="0.25">
      <c r="T66" s="7">
        <v>0.6</v>
      </c>
      <c r="U66" s="16">
        <f t="shared" si="1"/>
        <v>105795438.83323838</v>
      </c>
    </row>
    <row r="67" spans="20:21" x14ac:dyDescent="0.25">
      <c r="T67" s="7">
        <v>0.61</v>
      </c>
      <c r="U67" s="16">
        <f t="shared" si="1"/>
        <v>106377413.2630249</v>
      </c>
    </row>
    <row r="68" spans="20:21" x14ac:dyDescent="0.25">
      <c r="T68" s="7">
        <v>0.62</v>
      </c>
      <c r="U68" s="16">
        <f t="shared" si="1"/>
        <v>106974906.13670784</v>
      </c>
    </row>
    <row r="69" spans="20:21" x14ac:dyDescent="0.25">
      <c r="T69" s="7">
        <v>0.63</v>
      </c>
      <c r="U69" s="16">
        <f t="shared" si="1"/>
        <v>107608263.30558994</v>
      </c>
    </row>
    <row r="70" spans="20:21" x14ac:dyDescent="0.25">
      <c r="T70" s="7">
        <v>0.64</v>
      </c>
      <c r="U70" s="16">
        <f t="shared" si="1"/>
        <v>108230808.54666953</v>
      </c>
    </row>
    <row r="71" spans="20:21" x14ac:dyDescent="0.25">
      <c r="T71" s="7">
        <v>0.65</v>
      </c>
      <c r="U71" s="16">
        <f t="shared" ref="U71:U102" si="2">_xlfn.PERCENTILE.EXC(Distribution,T71)</f>
        <v>108909352.96171337</v>
      </c>
    </row>
    <row r="72" spans="20:21" x14ac:dyDescent="0.25">
      <c r="T72" s="7">
        <v>0.66</v>
      </c>
      <c r="U72" s="16">
        <f t="shared" si="2"/>
        <v>109590879.35747841</v>
      </c>
    </row>
    <row r="73" spans="20:21" x14ac:dyDescent="0.25">
      <c r="T73" s="7">
        <v>0.67</v>
      </c>
      <c r="U73" s="16">
        <f t="shared" si="2"/>
        <v>110221458.90723801</v>
      </c>
    </row>
    <row r="74" spans="20:21" x14ac:dyDescent="0.25">
      <c r="T74" s="7">
        <v>0.68</v>
      </c>
      <c r="U74" s="16">
        <f t="shared" si="2"/>
        <v>110929784.75283773</v>
      </c>
    </row>
    <row r="75" spans="20:21" x14ac:dyDescent="0.25">
      <c r="T75" s="7">
        <v>0.69</v>
      </c>
      <c r="U75" s="16">
        <f t="shared" si="2"/>
        <v>111599899.08145641</v>
      </c>
    </row>
    <row r="76" spans="20:21" x14ac:dyDescent="0.25">
      <c r="T76" s="7">
        <v>0.7</v>
      </c>
      <c r="U76" s="16">
        <f t="shared" si="2"/>
        <v>112421671.89650017</v>
      </c>
    </row>
    <row r="77" spans="20:21" x14ac:dyDescent="0.25">
      <c r="T77" s="7">
        <v>0.71</v>
      </c>
      <c r="U77" s="16">
        <f t="shared" si="2"/>
        <v>113348195.48714048</v>
      </c>
    </row>
    <row r="78" spans="20:21" x14ac:dyDescent="0.25">
      <c r="T78" s="7">
        <v>0.72</v>
      </c>
      <c r="U78" s="16">
        <f t="shared" si="2"/>
        <v>114025056.22152056</v>
      </c>
    </row>
    <row r="79" spans="20:21" x14ac:dyDescent="0.25">
      <c r="T79" s="7">
        <v>0.73</v>
      </c>
      <c r="U79" s="16">
        <f t="shared" si="2"/>
        <v>114956422.39310907</v>
      </c>
    </row>
    <row r="80" spans="20:21" x14ac:dyDescent="0.25">
      <c r="T80" s="7">
        <v>0.74</v>
      </c>
      <c r="U80" s="16">
        <f t="shared" si="2"/>
        <v>115767206.74916685</v>
      </c>
    </row>
    <row r="81" spans="20:21" x14ac:dyDescent="0.25">
      <c r="T81" s="7">
        <v>0.75</v>
      </c>
      <c r="U81" s="16">
        <f t="shared" si="2"/>
        <v>116609854.77825244</v>
      </c>
    </row>
    <row r="82" spans="20:21" x14ac:dyDescent="0.25">
      <c r="T82" s="7">
        <v>0.76</v>
      </c>
      <c r="U82" s="16">
        <f t="shared" si="2"/>
        <v>117471276.76470314</v>
      </c>
    </row>
    <row r="83" spans="20:21" x14ac:dyDescent="0.25">
      <c r="T83" s="7">
        <v>0.77</v>
      </c>
      <c r="U83" s="16">
        <f t="shared" si="2"/>
        <v>118335884.96842743</v>
      </c>
    </row>
    <row r="84" spans="20:21" x14ac:dyDescent="0.25">
      <c r="T84" s="7">
        <v>0.78</v>
      </c>
      <c r="U84" s="16">
        <f t="shared" si="2"/>
        <v>119284196.3878464</v>
      </c>
    </row>
    <row r="85" spans="20:21" x14ac:dyDescent="0.25">
      <c r="T85" s="7">
        <v>0.79</v>
      </c>
      <c r="U85" s="16">
        <f t="shared" si="2"/>
        <v>120354625.0548349</v>
      </c>
    </row>
    <row r="86" spans="20:21" x14ac:dyDescent="0.25">
      <c r="T86" s="7">
        <v>0.8</v>
      </c>
      <c r="U86" s="16">
        <f t="shared" si="2"/>
        <v>121417232.64811271</v>
      </c>
    </row>
    <row r="87" spans="20:21" x14ac:dyDescent="0.25">
      <c r="T87" s="7">
        <v>0.81</v>
      </c>
      <c r="U87" s="16">
        <f t="shared" si="2"/>
        <v>122791945.42971027</v>
      </c>
    </row>
    <row r="88" spans="20:21" x14ac:dyDescent="0.25">
      <c r="T88" s="7">
        <v>0.82</v>
      </c>
      <c r="U88" s="16">
        <f t="shared" si="2"/>
        <v>123975031.46765032</v>
      </c>
    </row>
    <row r="89" spans="20:21" x14ac:dyDescent="0.25">
      <c r="T89" s="7">
        <v>0.83</v>
      </c>
      <c r="U89" s="16">
        <f t="shared" si="2"/>
        <v>125039562.70160455</v>
      </c>
    </row>
    <row r="90" spans="20:21" x14ac:dyDescent="0.25">
      <c r="T90" s="7">
        <v>0.84</v>
      </c>
      <c r="U90" s="16">
        <f t="shared" si="2"/>
        <v>126428746.63992903</v>
      </c>
    </row>
    <row r="91" spans="20:21" x14ac:dyDescent="0.25">
      <c r="T91" s="7">
        <v>0.85</v>
      </c>
      <c r="U91" s="16">
        <f t="shared" si="2"/>
        <v>128055629.21413308</v>
      </c>
    </row>
    <row r="92" spans="20:21" x14ac:dyDescent="0.25">
      <c r="T92" s="7">
        <v>0.86</v>
      </c>
      <c r="U92" s="16">
        <f t="shared" si="2"/>
        <v>129710261.57808647</v>
      </c>
    </row>
    <row r="93" spans="20:21" x14ac:dyDescent="0.25">
      <c r="T93" s="7">
        <v>0.87</v>
      </c>
      <c r="U93" s="16">
        <f t="shared" si="2"/>
        <v>131168523.72813392</v>
      </c>
    </row>
    <row r="94" spans="20:21" x14ac:dyDescent="0.25">
      <c r="T94" s="7">
        <v>0.88</v>
      </c>
      <c r="U94" s="16">
        <f t="shared" si="2"/>
        <v>132382811.02183425</v>
      </c>
    </row>
    <row r="95" spans="20:21" x14ac:dyDescent="0.25">
      <c r="T95" s="7">
        <v>0.89</v>
      </c>
      <c r="U95" s="16">
        <f t="shared" si="2"/>
        <v>134391677.96485996</v>
      </c>
    </row>
    <row r="96" spans="20:21" x14ac:dyDescent="0.25">
      <c r="T96" s="7">
        <v>0.9</v>
      </c>
      <c r="U96" s="16">
        <f t="shared" si="2"/>
        <v>136444188.53105009</v>
      </c>
    </row>
    <row r="97" spans="20:21" x14ac:dyDescent="0.25">
      <c r="T97" s="7">
        <v>0.91</v>
      </c>
      <c r="U97" s="16">
        <f t="shared" si="2"/>
        <v>138677654.01388729</v>
      </c>
    </row>
    <row r="98" spans="20:21" x14ac:dyDescent="0.25">
      <c r="T98" s="7">
        <v>0.92</v>
      </c>
      <c r="U98" s="16">
        <f t="shared" si="2"/>
        <v>140991780.93522304</v>
      </c>
    </row>
    <row r="99" spans="20:21" x14ac:dyDescent="0.25">
      <c r="T99" s="7">
        <v>0.93</v>
      </c>
      <c r="U99" s="16">
        <f t="shared" si="2"/>
        <v>143504977.40270674</v>
      </c>
    </row>
    <row r="100" spans="20:21" x14ac:dyDescent="0.25">
      <c r="T100" s="7">
        <v>0.94</v>
      </c>
      <c r="U100" s="16">
        <f t="shared" si="2"/>
        <v>145814879.22502548</v>
      </c>
    </row>
    <row r="101" spans="20:21" x14ac:dyDescent="0.25">
      <c r="T101" s="7">
        <v>0.95</v>
      </c>
      <c r="U101" s="16">
        <f t="shared" si="2"/>
        <v>149649903.76583955</v>
      </c>
    </row>
    <row r="102" spans="20:21" x14ac:dyDescent="0.25">
      <c r="T102" s="7">
        <v>0.96</v>
      </c>
      <c r="U102" s="16">
        <f t="shared" si="2"/>
        <v>154843687.68941861</v>
      </c>
    </row>
    <row r="103" spans="20:21" x14ac:dyDescent="0.25">
      <c r="T103" s="7">
        <v>0.97</v>
      </c>
      <c r="U103" s="16">
        <f t="shared" ref="U103:U105" si="3">_xlfn.PERCENTILE.EXC(Distribution,T103)</f>
        <v>160947986.65020081</v>
      </c>
    </row>
    <row r="104" spans="20:21" x14ac:dyDescent="0.25">
      <c r="T104" s="7">
        <v>0.98</v>
      </c>
      <c r="U104" s="16">
        <f t="shared" si="3"/>
        <v>167654952.91473719</v>
      </c>
    </row>
    <row r="105" spans="20:21" x14ac:dyDescent="0.25">
      <c r="T105" s="7">
        <v>0.99</v>
      </c>
      <c r="U105" s="16">
        <f t="shared" si="3"/>
        <v>179480921.42786762</v>
      </c>
    </row>
  </sheetData>
  <mergeCells count="4">
    <mergeCell ref="B33:F34"/>
    <mergeCell ref="L7:O12"/>
    <mergeCell ref="A5:G5"/>
    <mergeCell ref="A7:G7"/>
  </mergeCells>
  <conditionalFormatting sqref="B33">
    <cfRule type="expression" dxfId="16" priority="3">
      <formula>B33&lt;&gt;""</formula>
    </cfRule>
  </conditionalFormatting>
  <conditionalFormatting sqref="D28">
    <cfRule type="expression" dxfId="15" priority="8">
      <formula>AND( D22 &lt;&gt; "sl", D22 &lt;&gt; "b" )</formula>
    </cfRule>
  </conditionalFormatting>
  <conditionalFormatting sqref="D29">
    <cfRule type="expression" dxfId="14" priority="9">
      <formula>AND( D22 &lt;&gt; "su", D22 &lt;&gt; "b" )</formula>
    </cfRule>
  </conditionalFormatting>
  <conditionalFormatting sqref="Q35">
    <cfRule type="expression" dxfId="13" priority="1">
      <formula>$Q$35&lt;0</formula>
    </cfRule>
    <cfRule type="cellIs" dxfId="12" priority="2" operator="greaterThan">
      <formula>0</formula>
    </cfRule>
  </conditionalFormatting>
  <dataValidations count="2">
    <dataValidation type="list" allowBlank="1" showInputMessage="1" showErrorMessage="1" sqref="D22" xr:uid="{00000000-0002-0000-0000-000000000000}">
      <formula1>"u, sl, su, b"</formula1>
    </dataValidation>
    <dataValidation type="decimal" allowBlank="1" showInputMessage="1" showErrorMessage="1" sqref="O38" xr:uid="{61C98087-C59F-4615-8267-CA93B56DDF50}">
      <formula1>0.01</formula1>
      <formula2>0.99</formula2>
    </dataValidation>
  </dataValidations>
  <hyperlinks>
    <hyperlink ref="A5" r:id="rId1" display="→Speaking Uncertainty to Power: Risk-Aware Forecasting and Budgeting in Government Finance Review" xr:uid="{F5575003-D9B1-4E2F-9B26-10ACD35C3BBF}"/>
    <hyperlink ref="A7" r:id="rId2" xr:uid="{F061AB90-5474-4DC7-8ACF-D9671240ADD0}"/>
  </hyperlinks>
  <pageMargins left="0.7" right="0.7" top="0.75" bottom="0.75" header="0.3" footer="0.3"/>
  <pageSetup orientation="portrait" horizontalDpi="1200" verticalDpi="1200" r:id="rId3"/>
  <drawing r:id="rId4"/>
  <extLst>
    <ext xmlns:x14="http://schemas.microsoft.com/office/spreadsheetml/2009/9/main" uri="{05C60535-1F16-4fd2-B633-F4F36F0B64E0}">
      <x14:sparklineGroups xmlns:xm="http://schemas.microsoft.com/office/excel/2006/main">
        <x14:sparklineGroup manualMin="0" type="column" displayEmptyCellsAs="gap" minAxisType="custom" xr2:uid="{00000000-0003-0000-0000-000000000000}">
          <x14:colorSeries rgb="FF00B0F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PM_Distribution_hist_data</xm:f>
              <xm:sqref>L7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3F0082-8BB9-4F38-B50C-75BC5A28113F}">
  <dimension ref="A3:H131"/>
  <sheetViews>
    <sheetView topLeftCell="A7" workbookViewId="0">
      <selection activeCell="E25" sqref="E25"/>
    </sheetView>
  </sheetViews>
  <sheetFormatPr defaultRowHeight="15" x14ac:dyDescent="0.25"/>
  <cols>
    <col min="3" max="3" width="14.140625" bestFit="1" customWidth="1"/>
    <col min="4" max="4" width="17.140625" customWidth="1"/>
    <col min="5" max="5" width="24.7109375" customWidth="1"/>
  </cols>
  <sheetData>
    <row r="3" spans="3:5" x14ac:dyDescent="0.25">
      <c r="C3" s="39" t="s">
        <v>68</v>
      </c>
      <c r="D3" s="40" t="s">
        <v>69</v>
      </c>
      <c r="E3" s="52" t="s">
        <v>67</v>
      </c>
    </row>
    <row r="4" spans="3:5" x14ac:dyDescent="0.25">
      <c r="C4" s="41" t="s">
        <v>70</v>
      </c>
      <c r="D4" s="40" t="s">
        <v>71</v>
      </c>
      <c r="E4" s="118">
        <f>Metalog_lo_q_pct_SPT_001</f>
        <v>0.05</v>
      </c>
    </row>
    <row r="5" spans="3:5" x14ac:dyDescent="0.25">
      <c r="C5" s="42"/>
      <c r="D5" s="40" t="s">
        <v>72</v>
      </c>
      <c r="E5" s="55" t="str">
        <f>Metalog_btyp_SPT_001</f>
        <v>u</v>
      </c>
    </row>
    <row r="6" spans="3:5" x14ac:dyDescent="0.25">
      <c r="C6" s="42" t="s">
        <v>73</v>
      </c>
      <c r="D6" s="40" t="s">
        <v>74</v>
      </c>
      <c r="E6" s="55"/>
    </row>
    <row r="7" spans="3:5" x14ac:dyDescent="0.25">
      <c r="C7" s="43" t="s">
        <v>67</v>
      </c>
      <c r="D7" s="44" t="s">
        <v>75</v>
      </c>
      <c r="E7" s="55">
        <f>Metalog_lo_q_val_SPT_001</f>
        <v>75000000</v>
      </c>
    </row>
    <row r="8" spans="3:5" x14ac:dyDescent="0.25">
      <c r="C8" s="45" t="s">
        <v>76</v>
      </c>
      <c r="D8" s="40" t="s">
        <v>77</v>
      </c>
      <c r="E8" s="55">
        <f>Metalog_median_SPT_001</f>
        <v>100000000</v>
      </c>
    </row>
    <row r="9" spans="3:5" x14ac:dyDescent="0.25">
      <c r="C9" s="46" t="s">
        <v>78</v>
      </c>
      <c r="D9" s="40" t="s">
        <v>79</v>
      </c>
      <c r="E9" s="55">
        <f>Metalog_hi_q_val_SPT_001</f>
        <v>150000000</v>
      </c>
    </row>
    <row r="10" spans="3:5" x14ac:dyDescent="0.25">
      <c r="C10" s="47" t="b">
        <v>1</v>
      </c>
      <c r="D10" s="40" t="s">
        <v>80</v>
      </c>
      <c r="E10" s="52"/>
    </row>
    <row r="11" spans="3:5" x14ac:dyDescent="0.25">
      <c r="C11" s="42"/>
      <c r="D11" s="48" t="s">
        <v>81</v>
      </c>
      <c r="E11" s="71" t="str">
        <f>IF(AND(E5&lt;&gt;"u",E5&lt;&gt;"sl",E5&lt;&gt;"su",E5&lt;&gt;"b"),"You must enter u, sl, su, or b for metalog bounds.",IF(OR(E4="",E4&lt;=0,E4&gt;=0.5),"Low probability must be greater than 0 and less than 0.5.",IF(OR(NOT(ISNUMBER(E7)),NOT(ISNUMBER(E8)),NOT(ISNUMBER(E9))),"Input quantiles must be numeric.",IF(AND(OR(E5="sl",E5="b"),NOT(ISNUMBER(E6))),"You must enter a numeric lower bound.",IF(AND(OR(E5="sl",E5="b"),E6&gt;=MIN(E7,E8,E9)),"Lower bound must be strictly less than all input quantiles.",IF(AND(OR(E5="su",E5="b"),NOT(ISNUMBER(E10))),"You must enter a numeric upper bound.",IF(AND(OR(E5="su",E5="b"),E10&lt;=MAX(E7,E8,E9)),"Upper bound must be strictly greater than all input quantiles.",IF(OR(E7&gt;=MIN(E8,E9),E8&gt;=E9),"Input quantiles must be strictly increasing.",IF(AND(E8&gt;IF(E5="u",E7+(E9-E7)*(1/2)*(1-1.66711*(1/2-E4)),IF(E5="sl",E6+(E7-E6)^(1-(1/2)*(1-1.66711*(1/2-E4)))*(E9-E6)^((1/2)*(1-1.66711*(1/2-E4))),IF(E5="su",E10-(E10-E7)^(1-(1/2)*(1-1.66711*(1/2-E4)))*(E10-E9)^((1/2)*(1-1.66711*(1/2-E4))),IF(E5="b",(E6+E10*((E7-E6)/(E10-E7))^(1-(1/2)*(1-1.66711*(1/2-E4)))*((E9-E6)/(E10-E9))^((1/2)*(1-1.66711*(1/2-E4))))*(1+((E7-E6)/(E10-E7))^(1-(1/2)*(1-1.66711*(1/2-E4)))*((E9-E6)/(E10-E9))^((1/2)*(1-1.66711*(1/2-E4))))^-1,NA())))),E8&lt;IF(E5="u",E7+(E9-E7)*(1-(1/2)*(1-1.66711*(1/2-E4))),IF(E5="sl",E6+(E7-E6)^((1/2)*(1-1.66711*(1/2-E4)))*(E9-E6)^(1-(1/2)*(1-1.66711*(1/2-E4))),IF(E5="su",E10-(E10-E7)^((1/2)*(1-1.66711*(1/2-E4)))*(E10-E9)^(1-(1/2)*(1-1.66711*(1/2-E4))),IF(E5="b",(E6+E10*((E7-E6)/(E10-E7))^((1/2)*(1-1.66711*(1/2-E4)))*((E9-E6)/(E10-E9))^(1-(1/2)*(1-1.66711*(1/2-E4))))*(1+((E7-E6)/(E10-E7))^((1/2)*(1-1.66711*(1/2-E4)))*((E9-E6)/(E10-E9))^(1-(1/2)*(1-1.66711*(1/2-E4))))^-1,NA()))))),"","Enter a feasible median between " &amp; TEXT(IF(E5="u",E7+(E9-E7)*(1/2)*(1-1.66711*(1/2-E4)),IF(E5="sl",E6+(E7-E6)^(1-(1/2)*(1-1.66711*(1/2-E4)))*(E9-E6)^((1/2)*(1-1.66711*(1/2-E4))),IF(E5="su",E10-(E10-E7)^(1-(1/2)*(1-1.66711*(1/2-E4)))*(E10-E9)^((1/2)*(1-1.66711*(1/2-E4))),IF(E5="b",(E6+E10*((E7-E6)/(E10-E7))^(1-(1/2)*(1-1.66711*(1/2-E4)))*((E9-E6)/(E10-E9))^((1/2)*(1-1.66711*(1/2-E4))))*(1+((E7-E6)/(E10-E7))^(1-(1/2)*(1-1.66711*(1/2-E4)))*((E9-E6)/(E10-E9))^((1/2)*(1-1.66711*(1/2-E4))))^-1,NA())))),"0.00") &amp; " and " &amp; TEXT(IF(E5="u",E7+(E9-E7)*(1-(1/2)*(1-1.66711*(1/2-E4))),IF(E5="sl",E6+(E7-E6)^((1/2)*(1-1.66711*(1/2-E4)))*(E9-E6)^(1-(1/2)*(1-1.66711*(1/2-E4))),IF(E5="su",E10-(E10-E7)^((1/2)*(1-1.66711*(1/2-E4)))*(E10-E9)^(1-(1/2)*(1-1.66711*(1/2-E4))),IF(E5="b",(E6+E10*((E7-E6)/(E10-E7))^((1/2)*(1-1.66711*(1/2-E4)))*((E9-E6)/(E10-E9))^(1-(1/2)*(1-1.66711*(1/2-E4))))*(1+((E7-E6)/(E10-E7))^((1/2)*(1-1.66711*(1/2-E4)))*((E9-E6)/(E10-E9))^(1-(1/2)*(1-1.66711*(1/2-E4))))^-1,NA())))),"0.00") &amp; ".")))))))))</f>
        <v/>
      </c>
    </row>
    <row r="12" spans="3:5" x14ac:dyDescent="0.25">
      <c r="C12" s="42"/>
      <c r="D12" s="40" t="s">
        <v>82</v>
      </c>
      <c r="E12" s="76">
        <f>IF(E11&lt;&gt;"","",IF(E5="u",E8+(1/2)*(LN((1-E4)/E4))^-1*(E9-E7)*LN(E13/(1-E13))+((1-2*E4)*(LN((1-E4)/E4)))^-1*(1-2*(E8-E7)/(E9-E7))*(E9-E7)*(E13-0.5)*LN(E13/(1-E13)),IF(E5="sl",E6+EXP(LN(E8-E6)+(1/2)*(LN((1-E4)/E4))^-1*LN((E9-E6)/(E7-E6))*LN(E13/(1-E13))+((1-2*E4)*(LN((1-E4)/E4)))^-1*LN(((E9-E6)*(E7-E6))/(E8-E6)^2)*(E13-0.5)*LN(E13/(1-E13))),IF(E5="su",E10-EXP(-(-LN(E10-E8)-(1/2)*(LN((1-E4)/E4))^-1*LN((E10-E9)/(E10-E7))*LN(E13/(1-E13))-((1-2*E4)*(LN((1-E4)/E4)))^-1*LN(((E10-E9)*(E10-E7))/(E10-E8)^2)*(E13-0.5)*LN(E13/(1-E13)))),IF(E5="b",(E6+E10*EXP(LN((E8-E6)/(E10-E8))+(1/2)*(LN((1-E4)/E4))^-1*LN(((E9-E6)/(E10-E9))/((E7-E6)/(E10-E7)))*LN(E13/(1-E13))+((1-2*E4)*(LN((1-E4)/E4)))^-1*LN((((E9-E6)/(E10-E9))*((E7-E6)/(E10-E7)))/((E8-E6)/(E10-E8))^2)*(E13-0.5)*LN(E13/(1-E13))))/(1+EXP(LN((E8-E6)/(E10-E8))+(1/2)*(LN((1-E4)/E4))^-1*LN(((E9-E6)/(E10-E9))/((E7-E6)/(E10-E7)))*LN(E13/(1-E13))+((1-2*E4)*(LN((1-E4)/E4)))^-1*LN((((E9-E6)/(E10-E9))*((E7-E6)/(E10-E7)))/((E8-E6)/(E10-E8))^2)*(E13-0.5)*LN(E13/(1-E13)))),"")))))</f>
        <v>84102508.480345145</v>
      </c>
    </row>
    <row r="13" spans="3:5" x14ac:dyDescent="0.25">
      <c r="C13" s="49" t="s">
        <v>83</v>
      </c>
      <c r="D13" s="40" t="s">
        <v>84</v>
      </c>
      <c r="E13" s="80">
        <f>Metalog_r_SPT_001</f>
        <v>0.15824394801165909</v>
      </c>
    </row>
    <row r="16" spans="3:5" ht="15.75" thickBot="1" x14ac:dyDescent="0.3"/>
    <row r="17" spans="1:8" x14ac:dyDescent="0.25">
      <c r="A17" s="128"/>
      <c r="B17" s="129" t="s">
        <v>57</v>
      </c>
      <c r="C17" s="129" t="s">
        <v>113</v>
      </c>
      <c r="D17" s="129" t="s">
        <v>112</v>
      </c>
      <c r="E17" s="130"/>
    </row>
    <row r="18" spans="1:8" x14ac:dyDescent="0.25">
      <c r="A18" s="131"/>
      <c r="B18" s="11">
        <f>MiniGFOAStressTest!$A$16</f>
        <v>0.05</v>
      </c>
      <c r="C18" s="132" cm="1">
        <f t="array" ref="C18">INDEX($B$30:$E$128,(B18*100),4)</f>
        <v>6.6237749553870523E-9</v>
      </c>
      <c r="D18" s="133">
        <f>Metalog_lo_q_val_SPT_001</f>
        <v>75000000</v>
      </c>
      <c r="E18" s="134" t="str">
        <f>CONCATENATE((B18*100),"th percentile, $",(ROUND(D18/1000000,2)),"M")</f>
        <v>5th percentile, $75M</v>
      </c>
    </row>
    <row r="19" spans="1:8" x14ac:dyDescent="0.25">
      <c r="A19" s="131"/>
      <c r="B19" s="11">
        <f>MiniGFOAStressTest!$A$17</f>
        <v>0.5</v>
      </c>
      <c r="C19" s="132" cm="1">
        <f t="array" ref="C19">INDEX($B$30:$E$128,(B19*100),4)</f>
        <v>1.9629593194442935E-8</v>
      </c>
      <c r="D19" s="133">
        <f>Metalog_median_SPT_001</f>
        <v>100000000</v>
      </c>
      <c r="E19" s="134" t="str">
        <f t="shared" ref="E19:E20" si="0">CONCATENATE((B19*100),"th percentile, $",(ROUND(D19/1000000,2)),"M")</f>
        <v>50th percentile, $100M</v>
      </c>
    </row>
    <row r="20" spans="1:8" x14ac:dyDescent="0.25">
      <c r="A20" s="131"/>
      <c r="B20" s="11">
        <f>MiniGFOAStressTest!$A$18</f>
        <v>0.95</v>
      </c>
      <c r="C20" s="132" cm="1">
        <f t="array" ref="C20">INDEX($B$30:$E$128,(B20*100),4)</f>
        <v>2.595542175334017E-9</v>
      </c>
      <c r="D20" s="133">
        <f>Metalog_hi_q_val_SPT_001</f>
        <v>150000000</v>
      </c>
      <c r="E20" s="134" t="str">
        <f t="shared" si="0"/>
        <v>95th percentile, $150M</v>
      </c>
    </row>
    <row r="21" spans="1:8" x14ac:dyDescent="0.25">
      <c r="A21" s="131"/>
      <c r="B21" s="125" t="s">
        <v>134</v>
      </c>
      <c r="C21" s="132">
        <f>MIN(E27:E131)</f>
        <v>5.7057929909038918E-11</v>
      </c>
      <c r="D21" s="133">
        <f>MiniGFOAStressTest!O5</f>
        <v>95000000</v>
      </c>
      <c r="E21" s="134" t="str">
        <f>_xlfn.CONCAT("Proposed Expenditures, $",(ROUND(D21/1000000,2)),"M")</f>
        <v>Proposed Expenditures, $95M</v>
      </c>
    </row>
    <row r="22" spans="1:8" ht="15.75" thickBot="1" x14ac:dyDescent="0.3">
      <c r="A22" s="135"/>
      <c r="B22" s="136" t="s">
        <v>134</v>
      </c>
      <c r="C22" s="137">
        <f>MAX(E27:E131)</f>
        <v>2.2928912529228864E-8</v>
      </c>
      <c r="D22" s="138">
        <f>D21</f>
        <v>95000000</v>
      </c>
      <c r="E22" s="139"/>
    </row>
    <row r="23" spans="1:8" x14ac:dyDescent="0.25">
      <c r="B23" s="125"/>
      <c r="C23" s="121"/>
      <c r="D23" s="119"/>
    </row>
    <row r="24" spans="1:8" x14ac:dyDescent="0.25">
      <c r="B24" s="125" t="s">
        <v>135</v>
      </c>
      <c r="C24" s="121">
        <f>ROUND(MiniGFOAStressTest!O38,2)</f>
        <v>0.1</v>
      </c>
      <c r="D24" s="119" t="s">
        <v>137</v>
      </c>
      <c r="E24" s="122">
        <f>ROUND((INDEX(D30:D128,MATCH(C24,C30:C128))),-3)</f>
        <v>80308000</v>
      </c>
    </row>
    <row r="25" spans="1:8" x14ac:dyDescent="0.25">
      <c r="C25" t="str">
        <f>'one-column metalog charts'!D36</f>
        <v>cumulative and density data</v>
      </c>
      <c r="D25">
        <f>'one-column metalog charts'!E36</f>
        <v>0</v>
      </c>
      <c r="E25">
        <f>'one-column metalog charts'!F36</f>
        <v>0</v>
      </c>
      <c r="F25">
        <f>'one-column metalog charts'!G36</f>
        <v>0</v>
      </c>
      <c r="G25" t="str">
        <f>'one-column metalog charts'!H36</f>
        <v>index</v>
      </c>
      <c r="H25" t="str">
        <f>'one-column metalog charts'!I36</f>
        <v>x</v>
      </c>
    </row>
    <row r="27" spans="1:8" x14ac:dyDescent="0.25">
      <c r="C27">
        <f>'one-column metalog charts'!D38</f>
        <v>1E-3</v>
      </c>
      <c r="D27" s="122">
        <f>'one-column metalog charts'!E38</f>
        <v>44550384.657149151</v>
      </c>
      <c r="E27" s="121">
        <f>'one-column metalog charts'!F38</f>
        <v>1.2545170522577565E-10</v>
      </c>
    </row>
    <row r="28" spans="1:8" x14ac:dyDescent="0.25">
      <c r="C28">
        <f>'one-column metalog charts'!D39</f>
        <v>3.0000000000000001E-3</v>
      </c>
      <c r="D28" s="122">
        <f>'one-column metalog charts'!E39</f>
        <v>53276930.968794689</v>
      </c>
      <c r="E28" s="121">
        <f>'one-column metalog charts'!F39</f>
        <v>3.7940709964028903E-10</v>
      </c>
    </row>
    <row r="29" spans="1:8" x14ac:dyDescent="0.25">
      <c r="C29">
        <f>'one-column metalog charts'!D40</f>
        <v>6.0000000000000001E-3</v>
      </c>
      <c r="D29" s="122">
        <f>'one-column metalog charts'!E40</f>
        <v>58734442.809079945</v>
      </c>
      <c r="E29" s="121">
        <f>'one-column metalog charts'!F40</f>
        <v>7.6579573160445534E-10</v>
      </c>
    </row>
    <row r="30" spans="1:8" x14ac:dyDescent="0.25">
      <c r="B30">
        <v>1</v>
      </c>
      <c r="C30">
        <f>'one-column metalog charts'!D41</f>
        <v>0.01</v>
      </c>
      <c r="D30" s="122">
        <f>'one-column metalog charts'!E41</f>
        <v>62718769.752848089</v>
      </c>
      <c r="E30" s="121">
        <f>'one-column metalog charts'!F41</f>
        <v>1.2883822482874654E-9</v>
      </c>
    </row>
    <row r="31" spans="1:8" x14ac:dyDescent="0.25">
      <c r="B31">
        <v>2</v>
      </c>
      <c r="C31">
        <f>'one-column metalog charts'!D42</f>
        <v>0.02</v>
      </c>
      <c r="D31" s="122">
        <f>'one-column metalog charts'!E42</f>
        <v>68057642.037590235</v>
      </c>
      <c r="E31" s="121">
        <f>'one-column metalog charts'!F42</f>
        <v>2.6175418289073404E-9</v>
      </c>
    </row>
    <row r="32" spans="1:8" x14ac:dyDescent="0.25">
      <c r="B32">
        <v>3</v>
      </c>
      <c r="C32">
        <f>'one-column metalog charts'!D43</f>
        <v>0.03</v>
      </c>
      <c r="D32" s="122">
        <f>'one-column metalog charts'!E43</f>
        <v>71141768.632902861</v>
      </c>
      <c r="E32" s="121">
        <f>'one-column metalog charts'!F43</f>
        <v>3.9604699047287348E-9</v>
      </c>
    </row>
    <row r="33" spans="2:5" x14ac:dyDescent="0.25">
      <c r="B33">
        <v>4</v>
      </c>
      <c r="C33">
        <f>'one-column metalog charts'!D44</f>
        <v>0.04</v>
      </c>
      <c r="D33" s="122">
        <f>'one-column metalog charts'!E44</f>
        <v>73316290.95255053</v>
      </c>
      <c r="E33" s="121">
        <f>'one-column metalog charts'!F44</f>
        <v>5.3002473562113875E-9</v>
      </c>
    </row>
    <row r="34" spans="2:5" x14ac:dyDescent="0.25">
      <c r="B34">
        <v>5</v>
      </c>
      <c r="C34">
        <f>'one-column metalog charts'!D45</f>
        <v>0.05</v>
      </c>
      <c r="D34" s="122">
        <f>'one-column metalog charts'!E45</f>
        <v>75000000</v>
      </c>
      <c r="E34" s="121">
        <f>'one-column metalog charts'!F45</f>
        <v>6.6237749553870523E-9</v>
      </c>
    </row>
    <row r="35" spans="2:5" x14ac:dyDescent="0.25">
      <c r="B35">
        <v>6</v>
      </c>
      <c r="C35">
        <f>'one-column metalog charts'!D46</f>
        <v>0.06</v>
      </c>
      <c r="D35" s="122">
        <f>'one-column metalog charts'!E46</f>
        <v>76378285.071313411</v>
      </c>
      <c r="E35" s="121">
        <f>'one-column metalog charts'!F46</f>
        <v>7.9203533445599575E-9</v>
      </c>
    </row>
    <row r="36" spans="2:5" x14ac:dyDescent="0.25">
      <c r="B36">
        <v>7</v>
      </c>
      <c r="C36">
        <f>'one-column metalog charts'!D47</f>
        <v>7.0000000000000007E-2</v>
      </c>
      <c r="D36" s="122">
        <f>'one-column metalog charts'!E47</f>
        <v>77549447.04040958</v>
      </c>
      <c r="E36" s="121">
        <f>'one-column metalog charts'!F47</f>
        <v>9.1811166800568248E-9</v>
      </c>
    </row>
    <row r="37" spans="2:5" x14ac:dyDescent="0.25">
      <c r="B37">
        <v>8</v>
      </c>
      <c r="C37">
        <f>'one-column metalog charts'!D48</f>
        <v>0.08</v>
      </c>
      <c r="D37" s="122">
        <f>'one-column metalog charts'!E48</f>
        <v>78571821.142568633</v>
      </c>
      <c r="E37" s="121">
        <f>'one-column metalog charts'!F48</f>
        <v>1.0398741253537066E-8</v>
      </c>
    </row>
    <row r="38" spans="2:5" x14ac:dyDescent="0.25">
      <c r="B38">
        <v>9</v>
      </c>
      <c r="C38">
        <f>'one-column metalog charts'!D49</f>
        <v>0.09</v>
      </c>
      <c r="D38" s="122">
        <f>'one-column metalog charts'!E49</f>
        <v>79482821.979389295</v>
      </c>
      <c r="E38" s="121">
        <f>'one-column metalog charts'!F49</f>
        <v>1.1567261891654935E-8</v>
      </c>
    </row>
    <row r="39" spans="2:5" x14ac:dyDescent="0.25">
      <c r="B39">
        <v>10</v>
      </c>
      <c r="C39">
        <f>'one-column metalog charts'!D50</f>
        <v>0.1</v>
      </c>
      <c r="D39" s="122">
        <f>'one-column metalog charts'!E50</f>
        <v>80307856.387746945</v>
      </c>
      <c r="E39" s="121">
        <f>'one-column metalog charts'!F50</f>
        <v>1.2681934171572389E-8</v>
      </c>
    </row>
    <row r="40" spans="2:5" x14ac:dyDescent="0.25">
      <c r="B40">
        <v>11</v>
      </c>
      <c r="C40">
        <f>'one-column metalog charts'!D51</f>
        <v>0.11</v>
      </c>
      <c r="D40" s="122">
        <f>'one-column metalog charts'!E51</f>
        <v>81064951.145967588</v>
      </c>
      <c r="E40" s="121">
        <f>'one-column metalog charts'!F51</f>
        <v>1.3739116610987727E-8</v>
      </c>
    </row>
    <row r="41" spans="2:5" x14ac:dyDescent="0.25">
      <c r="B41">
        <v>12</v>
      </c>
      <c r="C41">
        <f>'one-column metalog charts'!D52</f>
        <v>0.12</v>
      </c>
      <c r="D41" s="122">
        <f>'one-column metalog charts'!E52</f>
        <v>81767350.499778882</v>
      </c>
      <c r="E41" s="121">
        <f>'one-column metalog charts'!F52</f>
        <v>1.473616171546375E-8</v>
      </c>
    </row>
    <row r="42" spans="2:5" x14ac:dyDescent="0.25">
      <c r="B42">
        <v>13</v>
      </c>
      <c r="C42">
        <f>'one-column metalog charts'!D53</f>
        <v>0.13</v>
      </c>
      <c r="D42" s="122">
        <f>'one-column metalog charts'!E53</f>
        <v>82425065.624172941</v>
      </c>
      <c r="E42" s="121">
        <f>'one-column metalog charts'!F53</f>
        <v>1.5671311419521315E-8</v>
      </c>
    </row>
    <row r="43" spans="2:5" x14ac:dyDescent="0.25">
      <c r="B43">
        <v>14</v>
      </c>
      <c r="C43">
        <f>'one-column metalog charts'!D54</f>
        <v>0.14000000000000001</v>
      </c>
      <c r="D43" s="122">
        <f>'one-column metalog charts'!E54</f>
        <v>83045845.257528767</v>
      </c>
      <c r="E43" s="121">
        <f>'one-column metalog charts'!F54</f>
        <v>1.6543595611818207E-8</v>
      </c>
    </row>
    <row r="44" spans="2:5" x14ac:dyDescent="0.25">
      <c r="B44">
        <v>15</v>
      </c>
      <c r="C44">
        <f>'one-column metalog charts'!D55</f>
        <v>0.15</v>
      </c>
      <c r="D44" s="122">
        <f>'one-column metalog charts'!E55</f>
        <v>83635808.726010635</v>
      </c>
      <c r="E44" s="121">
        <f>'one-column metalog charts'!F55</f>
        <v>1.7352733910036877E-8</v>
      </c>
    </row>
    <row r="45" spans="2:5" x14ac:dyDescent="0.25">
      <c r="B45">
        <v>16</v>
      </c>
      <c r="C45">
        <f>'one-column metalog charts'!D56</f>
        <v>0.16</v>
      </c>
      <c r="D45" s="122">
        <f>'one-column metalog charts'!E56</f>
        <v>84199872.961842537</v>
      </c>
      <c r="E45" s="121">
        <f>'one-column metalog charts'!F56</f>
        <v>1.8099041465885289E-8</v>
      </c>
    </row>
    <row r="46" spans="2:5" x14ac:dyDescent="0.25">
      <c r="B46">
        <v>17</v>
      </c>
      <c r="C46">
        <f>'one-column metalog charts'!D57</f>
        <v>0.17</v>
      </c>
      <c r="D46" s="122">
        <f>'one-column metalog charts'!E57</f>
        <v>84742048.952668086</v>
      </c>
      <c r="E46" s="121">
        <f>'one-column metalog charts'!F57</f>
        <v>1.878333974043601E-8</v>
      </c>
    </row>
    <row r="47" spans="2:5" x14ac:dyDescent="0.25">
      <c r="B47">
        <v>18</v>
      </c>
      <c r="C47">
        <f>'one-column metalog charts'!D58</f>
        <v>0.18</v>
      </c>
      <c r="D47" s="122">
        <f>'one-column metalog charts'!E58</f>
        <v>85265652.707244515</v>
      </c>
      <c r="E47" s="121">
        <f>'one-column metalog charts'!F58</f>
        <v>1.9406873112435457E-8</v>
      </c>
    </row>
    <row r="48" spans="2:5" x14ac:dyDescent="0.25">
      <c r="B48">
        <v>19</v>
      </c>
      <c r="C48">
        <f>'one-column metalog charts'!D59</f>
        <v>0.19</v>
      </c>
      <c r="D48" s="122">
        <f>'one-column metalog charts'!E59</f>
        <v>85773458.664166391</v>
      </c>
      <c r="E48" s="121">
        <f>'one-column metalog charts'!F59</f>
        <v>1.99712319905615E-8</v>
      </c>
    </row>
    <row r="49" spans="2:5" x14ac:dyDescent="0.25">
      <c r="B49">
        <v>20</v>
      </c>
      <c r="C49">
        <f>'one-column metalog charts'!D60</f>
        <v>0.2</v>
      </c>
      <c r="D49" s="122">
        <f>'one-column metalog charts'!E60</f>
        <v>86267813.386946112</v>
      </c>
      <c r="E49" s="121">
        <f>'one-column metalog charts'!F60</f>
        <v>2.0478282866854055E-8</v>
      </c>
    </row>
    <row r="50" spans="2:5" x14ac:dyDescent="0.25">
      <c r="B50">
        <v>21</v>
      </c>
      <c r="C50">
        <f>'one-column metalog charts'!D61</f>
        <v>0.21</v>
      </c>
      <c r="D50" s="122">
        <f>'one-column metalog charts'!E61</f>
        <v>86750721.260151744</v>
      </c>
      <c r="E50" s="121">
        <f>'one-column metalog charts'!F61</f>
        <v>2.0930105514518395E-8</v>
      </c>
    </row>
    <row r="51" spans="2:5" x14ac:dyDescent="0.25">
      <c r="B51">
        <v>22</v>
      </c>
      <c r="C51">
        <f>'one-column metalog charts'!D62</f>
        <v>0.22</v>
      </c>
      <c r="D51" s="122">
        <f>'one-column metalog charts'!E62</f>
        <v>87223910.064525813</v>
      </c>
      <c r="E51" s="121">
        <f>'one-column metalog charts'!F62</f>
        <v>2.1328937322238212E-8</v>
      </c>
    </row>
    <row r="52" spans="2:5" x14ac:dyDescent="0.25">
      <c r="B52">
        <v>23</v>
      </c>
      <c r="C52">
        <f>'one-column metalog charts'!D63</f>
        <v>0.23</v>
      </c>
      <c r="D52" s="122">
        <f>'one-column metalog charts'!E63</f>
        <v>87688881.843291551</v>
      </c>
      <c r="E52" s="121">
        <f>'one-column metalog charts'!F63</f>
        <v>2.167712458046603E-8</v>
      </c>
    </row>
    <row r="53" spans="2:5" x14ac:dyDescent="0.25">
      <c r="B53">
        <v>24</v>
      </c>
      <c r="C53">
        <f>'one-column metalog charts'!D64</f>
        <v>0.24</v>
      </c>
      <c r="D53" s="122">
        <f>'one-column metalog charts'!E64</f>
        <v>88146952.849811673</v>
      </c>
      <c r="E53" s="121">
        <f>'one-column metalog charts'!F64</f>
        <v>2.1977080396815098E-8</v>
      </c>
    </row>
    <row r="54" spans="2:5" x14ac:dyDescent="0.25">
      <c r="B54">
        <v>25</v>
      </c>
      <c r="C54">
        <f>'one-column metalog charts'!D65</f>
        <v>0.25</v>
      </c>
      <c r="D54" s="122">
        <f>'one-column metalog charts'!E65</f>
        <v>88599285.277116656</v>
      </c>
      <c r="E54" s="121">
        <f>'one-column metalog charts'!F65</f>
        <v>2.2231248816941227E-8</v>
      </c>
    </row>
    <row r="55" spans="2:5" x14ac:dyDescent="0.25">
      <c r="B55">
        <v>26</v>
      </c>
      <c r="C55">
        <f>'one-column metalog charts'!D66</f>
        <v>0.26</v>
      </c>
      <c r="D55" s="122">
        <f>'one-column metalog charts'!E66</f>
        <v>89046912.723841563</v>
      </c>
      <c r="E55" s="121">
        <f>'one-column metalog charts'!F66</f>
        <v>2.2442074660755391E-8</v>
      </c>
    </row>
    <row r="56" spans="2:5" x14ac:dyDescent="0.25">
      <c r="B56">
        <v>27</v>
      </c>
      <c r="C56">
        <f>'one-column metalog charts'!D67</f>
        <v>0.27</v>
      </c>
      <c r="D56" s="122">
        <f>'one-column metalog charts'!E67</f>
        <v>89490760.831563756</v>
      </c>
      <c r="E56" s="121">
        <f>'one-column metalog charts'!F67</f>
        <v>2.2611978546649197E-8</v>
      </c>
    </row>
    <row r="57" spans="2:5" x14ac:dyDescent="0.25">
      <c r="B57">
        <v>28</v>
      </c>
      <c r="C57">
        <f>'one-column metalog charts'!D68</f>
        <v>0.28000000000000003</v>
      </c>
      <c r="D57" s="122">
        <f>'one-column metalog charts'!E68</f>
        <v>89931664.160987541</v>
      </c>
      <c r="E57" s="121">
        <f>'one-column metalog charts'!F68</f>
        <v>2.2743336563354902E-8</v>
      </c>
    </row>
    <row r="58" spans="2:5" x14ac:dyDescent="0.25">
      <c r="B58">
        <v>29</v>
      </c>
      <c r="C58">
        <f>'one-column metalog charts'!D69</f>
        <v>0.28999999999999998</v>
      </c>
      <c r="D58" s="122">
        <f>'one-column metalog charts'!E69</f>
        <v>90370380.110657439</v>
      </c>
      <c r="E58" s="121">
        <f>'one-column metalog charts'!F69</f>
        <v>2.2838464054892104E-8</v>
      </c>
    </row>
    <row r="59" spans="2:5" x14ac:dyDescent="0.25">
      <c r="B59">
        <v>30</v>
      </c>
      <c r="C59">
        <f>'one-column metalog charts'!D70</f>
        <v>0.3</v>
      </c>
      <c r="D59" s="122">
        <f>'one-column metalog charts'!E70</f>
        <v>90807600.490094692</v>
      </c>
      <c r="E59" s="121">
        <f>'one-column metalog charts'!F70</f>
        <v>2.2899603003989157E-8</v>
      </c>
    </row>
    <row r="60" spans="2:5" x14ac:dyDescent="0.25">
      <c r="B60">
        <v>31</v>
      </c>
      <c r="C60">
        <f>'one-column metalog charts'!D71</f>
        <v>0.31</v>
      </c>
      <c r="D60" s="122">
        <f>'one-column metalog charts'!E71</f>
        <v>91243961.218106106</v>
      </c>
      <c r="E60" s="121">
        <f>'one-column metalog charts'!F71</f>
        <v>2.2928912529228864E-8</v>
      </c>
    </row>
    <row r="61" spans="2:5" x14ac:dyDescent="0.25">
      <c r="B61">
        <v>32</v>
      </c>
      <c r="C61">
        <f>'one-column metalog charts'!D72</f>
        <v>0.32</v>
      </c>
      <c r="D61" s="122">
        <f>'one-column metalog charts'!E72</f>
        <v>91680050.51197648</v>
      </c>
      <c r="E61" s="121">
        <f>'one-column metalog charts'!F72</f>
        <v>2.2928462047449449E-8</v>
      </c>
    </row>
    <row r="62" spans="2:5" x14ac:dyDescent="0.25">
      <c r="B62">
        <v>33</v>
      </c>
      <c r="C62">
        <f>'one-column metalog charts'!D73</f>
        <v>0.33</v>
      </c>
      <c r="D62" s="122">
        <f>'one-column metalog charts'!E73</f>
        <v>92116415.854281723</v>
      </c>
      <c r="E62" s="121">
        <f>'one-column metalog charts'!F73</f>
        <v>2.2900226692796277E-8</v>
      </c>
    </row>
    <row r="63" spans="2:5" x14ac:dyDescent="0.25">
      <c r="B63">
        <v>34</v>
      </c>
      <c r="C63">
        <f>'one-column metalog charts'!D74</f>
        <v>0.34</v>
      </c>
      <c r="D63" s="122">
        <f>'one-column metalog charts'!E74</f>
        <v>92553569.964119017</v>
      </c>
      <c r="E63" s="121">
        <f>'one-column metalog charts'!F74</f>
        <v>2.2846084625053923E-8</v>
      </c>
    </row>
    <row r="64" spans="2:5" x14ac:dyDescent="0.25">
      <c r="B64">
        <v>35</v>
      </c>
      <c r="C64">
        <f>'one-column metalog charts'!D75</f>
        <v>0.35</v>
      </c>
      <c r="D64" s="122">
        <f>'one-column metalog charts'!E75</f>
        <v>92991995.953657344</v>
      </c>
      <c r="E64" s="121">
        <f>'one-column metalog charts'!F75</f>
        <v>2.2767815900825763E-8</v>
      </c>
    </row>
    <row r="65" spans="2:5" x14ac:dyDescent="0.25">
      <c r="B65">
        <v>36</v>
      </c>
      <c r="C65">
        <f>'one-column metalog charts'!D76</f>
        <v>0.36</v>
      </c>
      <c r="D65" s="122">
        <f>'one-column metalog charts'!E76</f>
        <v>93432151.815495342</v>
      </c>
      <c r="E65" s="121">
        <f>'one-column metalog charts'!F76</f>
        <v>2.266710262057185E-8</v>
      </c>
    </row>
    <row r="66" spans="2:5" x14ac:dyDescent="0.25">
      <c r="B66">
        <v>37</v>
      </c>
      <c r="C66">
        <f>'one-column metalog charts'!D77</f>
        <v>0.37</v>
      </c>
      <c r="D66" s="122">
        <f>'one-column metalog charts'!E77</f>
        <v>93874474.358783618</v>
      </c>
      <c r="E66" s="121">
        <f>'one-column metalog charts'!F77</f>
        <v>2.2545530101651452E-8</v>
      </c>
    </row>
    <row r="67" spans="2:5" x14ac:dyDescent="0.25">
      <c r="B67">
        <v>38</v>
      </c>
      <c r="C67">
        <f>'one-column metalog charts'!D78</f>
        <v>0.38</v>
      </c>
      <c r="D67" s="122">
        <f>'one-column metalog charts'!E78</f>
        <v>94319382.690532923</v>
      </c>
      <c r="E67" s="121">
        <f>'one-column metalog charts'!F78</f>
        <v>2.2404588861837563E-8</v>
      </c>
    </row>
    <row r="68" spans="2:5" x14ac:dyDescent="0.25">
      <c r="B68">
        <v>39</v>
      </c>
      <c r="C68">
        <f>'one-column metalog charts'!D79</f>
        <v>0.39</v>
      </c>
      <c r="D68" s="122">
        <f>'one-column metalog charts'!E79</f>
        <v>94767281.321588799</v>
      </c>
      <c r="E68" s="121">
        <f>'one-column metalog charts'!F79</f>
        <v>2.224567722900825E-8</v>
      </c>
    </row>
    <row r="69" spans="2:5" x14ac:dyDescent="0.25">
      <c r="B69">
        <v>40</v>
      </c>
      <c r="C69">
        <f>'one-column metalog charts'!D80</f>
        <v>0.4</v>
      </c>
      <c r="D69" s="122">
        <f>'one-column metalog charts'!E80</f>
        <v>95218562.963368088</v>
      </c>
      <c r="E69" s="121">
        <f>'one-column metalog charts'!F80</f>
        <v>2.2070104420785423E-8</v>
      </c>
    </row>
    <row r="70" spans="2:5" x14ac:dyDescent="0.25">
      <c r="B70">
        <v>41</v>
      </c>
      <c r="C70">
        <f>'one-column metalog charts'!D81</f>
        <v>0.41</v>
      </c>
      <c r="D70" s="122">
        <f>'one-column metalog charts'!E81</f>
        <v>95673611.070841178</v>
      </c>
      <c r="E70" s="121">
        <f>'one-column metalog charts'!F81</f>
        <v>2.1879093962824985E-8</v>
      </c>
    </row>
    <row r="71" spans="2:5" x14ac:dyDescent="0.25">
      <c r="B71">
        <v>42</v>
      </c>
      <c r="C71">
        <f>'one-column metalog charts'!D82</f>
        <v>0.42</v>
      </c>
      <c r="D71" s="122">
        <f>'one-column metalog charts'!E82</f>
        <v>96132802.178818122</v>
      </c>
      <c r="E71" s="121">
        <f>'one-column metalog charts'!F82</f>
        <v>2.1673787336395142E-8</v>
      </c>
    </row>
    <row r="72" spans="2:5" x14ac:dyDescent="0.25">
      <c r="B72">
        <v>43</v>
      </c>
      <c r="C72">
        <f>'one-column metalog charts'!D83</f>
        <v>0.43</v>
      </c>
      <c r="D72" s="122">
        <f>'one-column metalog charts'!E83</f>
        <v>96596508.071910113</v>
      </c>
      <c r="E72" s="121">
        <f>'one-column metalog charts'!F83</f>
        <v>2.1455247765001593E-8</v>
      </c>
    </row>
    <row r="73" spans="2:5" x14ac:dyDescent="0.25">
      <c r="B73">
        <v>44</v>
      </c>
      <c r="C73">
        <f>'one-column metalog charts'!D84</f>
        <v>0.44</v>
      </c>
      <c r="D73" s="122">
        <f>'one-column metalog charts'!E84</f>
        <v>97065097.823247045</v>
      </c>
      <c r="E73" s="121">
        <f>'one-column metalog charts'!F84</f>
        <v>2.1224464066352512E-8</v>
      </c>
    </row>
    <row r="74" spans="2:5" x14ac:dyDescent="0.25">
      <c r="B74">
        <v>45</v>
      </c>
      <c r="C74">
        <f>'one-column metalog charts'!D85</f>
        <v>0.45</v>
      </c>
      <c r="D74" s="122">
        <f>'one-column metalog charts'!E85</f>
        <v>97538939.732882798</v>
      </c>
      <c r="E74" s="121">
        <f>'one-column metalog charts'!F85</f>
        <v>2.0982354510145461E-8</v>
      </c>
    </row>
    <row r="75" spans="2:5" x14ac:dyDescent="0.25">
      <c r="B75">
        <v>46</v>
      </c>
      <c r="C75">
        <f>'one-column metalog charts'!D86</f>
        <v>0.46</v>
      </c>
      <c r="D75" s="122">
        <f>'one-column metalog charts'!E86</f>
        <v>98018403.193606853</v>
      </c>
      <c r="E75" s="121">
        <f>'one-column metalog charts'!F86</f>
        <v>2.0729770634244279E-8</v>
      </c>
    </row>
    <row r="76" spans="2:5" x14ac:dyDescent="0.25">
      <c r="B76">
        <v>47</v>
      </c>
      <c r="C76">
        <f>'one-column metalog charts'!D87</f>
        <v>0.47</v>
      </c>
      <c r="D76" s="122">
        <f>'one-column metalog charts'!E87</f>
        <v>98503860.509462446</v>
      </c>
      <c r="E76" s="121">
        <f>'one-column metalog charts'!F87</f>
        <v>2.0467500982036206E-8</v>
      </c>
    </row>
    <row r="77" spans="2:5" x14ac:dyDescent="0.25">
      <c r="B77">
        <v>48</v>
      </c>
      <c r="C77">
        <f>'one-column metalog charts'!D88</f>
        <v>0.48</v>
      </c>
      <c r="D77" s="122">
        <f>'one-column metalog charts'!E88</f>
        <v>98995688.690527722</v>
      </c>
      <c r="E77" s="121">
        <f>'one-column metalog charts'!F88</f>
        <v>2.0196274732342859E-8</v>
      </c>
    </row>
    <row r="78" spans="2:5" x14ac:dyDescent="0.25">
      <c r="B78">
        <v>49</v>
      </c>
      <c r="C78">
        <f>'one-column metalog charts'!D89</f>
        <v>0.49</v>
      </c>
      <c r="D78" s="122">
        <f>'one-column metalog charts'!E89</f>
        <v>99494271.2463727</v>
      </c>
      <c r="E78" s="121">
        <f>'one-column metalog charts'!F89</f>
        <v>1.9916765200413124E-8</v>
      </c>
    </row>
    <row r="79" spans="2:5" x14ac:dyDescent="0.25">
      <c r="B79">
        <v>50</v>
      </c>
      <c r="C79">
        <f>'one-column metalog charts'!D90</f>
        <v>0.5</v>
      </c>
      <c r="D79" s="122">
        <f>'one-column metalog charts'!E90</f>
        <v>100000000</v>
      </c>
      <c r="E79" s="121">
        <f>'one-column metalog charts'!F90</f>
        <v>1.9629593194442935E-8</v>
      </c>
    </row>
    <row r="80" spans="2:5" x14ac:dyDescent="0.25">
      <c r="B80">
        <v>51</v>
      </c>
      <c r="C80">
        <f>'one-column metalog charts'!D91</f>
        <v>0.51</v>
      </c>
      <c r="D80" s="122">
        <f>'one-column metalog charts'!E91</f>
        <v>100513276.94397995</v>
      </c>
      <c r="E80" s="121">
        <f>'one-column metalog charts'!F91</f>
        <v>1.9335330216919066E-8</v>
      </c>
    </row>
    <row r="81" spans="2:5" x14ac:dyDescent="0.25">
      <c r="B81">
        <v>52</v>
      </c>
      <c r="C81">
        <f>'one-column metalog charts'!D92</f>
        <v>0.52</v>
      </c>
      <c r="D81" s="122">
        <f>'one-column metalog charts'!E92</f>
        <v>101034516.16088499</v>
      </c>
      <c r="E81" s="121">
        <f>'one-column metalog charts'!F92</f>
        <v>1.9034501504025008E-8</v>
      </c>
    </row>
    <row r="82" spans="2:5" x14ac:dyDescent="0.25">
      <c r="B82">
        <v>53</v>
      </c>
      <c r="C82">
        <f>'one-column metalog charts'!D93</f>
        <v>0.53</v>
      </c>
      <c r="D82" s="122">
        <f>'one-column metalog charts'!E93</f>
        <v>101564145.83101654</v>
      </c>
      <c r="E82" s="121">
        <f>'one-column metalog charts'!F93</f>
        <v>1.8727588899512629E-8</v>
      </c>
    </row>
    <row r="83" spans="2:5" x14ac:dyDescent="0.25">
      <c r="B83">
        <v>54</v>
      </c>
      <c r="C83">
        <f>'one-column metalog charts'!D94</f>
        <v>0.54</v>
      </c>
      <c r="D83" s="122">
        <f>'one-column metalog charts'!E94</f>
        <v>102102610.35182172</v>
      </c>
      <c r="E83" s="121">
        <f>'one-column metalog charts'!F94</f>
        <v>1.8415033561952058E-8</v>
      </c>
    </row>
    <row r="84" spans="2:5" x14ac:dyDescent="0.25">
      <c r="B84">
        <v>55</v>
      </c>
      <c r="C84">
        <f>'one-column metalog charts'!D95</f>
        <v>0.55000000000000004</v>
      </c>
      <c r="D84" s="122">
        <f>'one-column metalog charts'!E95</f>
        <v>102650372.595357</v>
      </c>
      <c r="E84" s="121">
        <f>'one-column metalog charts'!F95</f>
        <v>1.8097238506227278E-8</v>
      </c>
    </row>
    <row r="85" spans="2:5" x14ac:dyDescent="0.25">
      <c r="B85">
        <v>56</v>
      </c>
      <c r="C85">
        <f>'one-column metalog charts'!D96</f>
        <v>0.56000000000000005</v>
      </c>
      <c r="D85" s="122">
        <f>'one-column metalog charts'!E96</f>
        <v>103207916.33272997</v>
      </c>
      <c r="E85" s="121">
        <f>'one-column metalog charts'!F96</f>
        <v>1.7774570981634666E-8</v>
      </c>
    </row>
    <row r="86" spans="2:5" x14ac:dyDescent="0.25">
      <c r="B86">
        <v>57</v>
      </c>
      <c r="C86">
        <f>'one-column metalog charts'!D97</f>
        <v>0.56999999999999995</v>
      </c>
      <c r="D86" s="122">
        <f>'one-column metalog charts'!E97</f>
        <v>103775748.85772473</v>
      </c>
      <c r="E86" s="121">
        <f>'one-column metalog charts'!F97</f>
        <v>1.7447364690041916E-8</v>
      </c>
    </row>
    <row r="87" spans="2:5" x14ac:dyDescent="0.25">
      <c r="B87">
        <v>58</v>
      </c>
      <c r="C87">
        <f>'one-column metalog charts'!D98</f>
        <v>0.57999999999999996</v>
      </c>
      <c r="D87" s="122">
        <f>'one-column metalog charts'!E98</f>
        <v>104354403.84589767</v>
      </c>
      <c r="E87" s="121">
        <f>'one-column metalog charts'!F98</f>
        <v>1.7115921848340125E-8</v>
      </c>
    </row>
    <row r="88" spans="2:5" x14ac:dyDescent="0.25">
      <c r="B88">
        <v>59</v>
      </c>
      <c r="C88">
        <f>'one-column metalog charts'!D99</f>
        <v>0.59</v>
      </c>
      <c r="D88" s="122">
        <f>'one-column metalog charts'!E99</f>
        <v>104944444.49046724</v>
      </c>
      <c r="E88" s="121">
        <f>'one-column metalog charts'!F99</f>
        <v>1.6780515099925722E-8</v>
      </c>
    </row>
    <row r="89" spans="2:5" x14ac:dyDescent="0.25">
      <c r="B89">
        <v>60</v>
      </c>
      <c r="C89">
        <f>'one-column metalog charts'!D100</f>
        <v>0.6</v>
      </c>
      <c r="D89" s="122">
        <f>'one-column metalog charts'!E100</f>
        <v>105546466.96249299</v>
      </c>
      <c r="E89" s="121">
        <f>'one-column metalog charts'!F100</f>
        <v>1.6441389280226699E-8</v>
      </c>
    </row>
    <row r="90" spans="2:5" x14ac:dyDescent="0.25">
      <c r="B90">
        <v>61</v>
      </c>
      <c r="C90">
        <f>'one-column metalog charts'!D101</f>
        <v>0.61</v>
      </c>
      <c r="D90" s="122">
        <f>'one-column metalog charts'!E101</f>
        <v>106161104.25038739</v>
      </c>
      <c r="E90" s="121">
        <f>'one-column metalog charts'!F101</f>
        <v>1.6098763041376466E-8</v>
      </c>
    </row>
    <row r="91" spans="2:5" x14ac:dyDescent="0.25">
      <c r="B91">
        <v>62</v>
      </c>
      <c r="C91">
        <f>'one-column metalog charts'!D102</f>
        <v>0.62</v>
      </c>
      <c r="D91" s="122">
        <f>'one-column metalog charts'!E102</f>
        <v>106789030.44302163</v>
      </c>
      <c r="E91" s="121">
        <f>'one-column metalog charts'!F102</f>
        <v>1.5752830341067942E-8</v>
      </c>
    </row>
    <row r="92" spans="2:5" x14ac:dyDescent="0.25">
      <c r="B92">
        <v>63</v>
      </c>
      <c r="C92">
        <f>'one-column metalog charts'!D103</f>
        <v>0.63</v>
      </c>
      <c r="D92" s="122">
        <f>'one-column metalog charts'!E103</f>
        <v>107430965.53196742</v>
      </c>
      <c r="E92" s="121">
        <f>'one-column metalog charts'!F103</f>
        <v>1.5403761800414322E-8</v>
      </c>
    </row>
    <row r="93" spans="2:5" x14ac:dyDescent="0.25">
      <c r="B93">
        <v>64</v>
      </c>
      <c r="C93">
        <f>'one-column metalog charts'!D104</f>
        <v>0.64</v>
      </c>
      <c r="D93" s="122">
        <f>'one-column metalog charts'!E104</f>
        <v>108087680.82224128</v>
      </c>
      <c r="E93" s="121">
        <f>'one-column metalog charts'!F104</f>
        <v>1.5051705935318695E-8</v>
      </c>
    </row>
    <row r="94" spans="2:5" x14ac:dyDescent="0.25">
      <c r="B94">
        <v>65</v>
      </c>
      <c r="C94">
        <f>'one-column metalog charts'!D105</f>
        <v>0.65</v>
      </c>
      <c r="D94" s="122">
        <f>'one-column metalog charts'!E105</f>
        <v>108760005.05792831</v>
      </c>
      <c r="E94" s="121">
        <f>'one-column metalog charts'!F105</f>
        <v>1.469679026542553E-8</v>
      </c>
    </row>
    <row r="95" spans="2:5" x14ac:dyDescent="0.25">
      <c r="B95">
        <v>66</v>
      </c>
      <c r="C95">
        <f>'one-column metalog charts'!D106</f>
        <v>0.66</v>
      </c>
      <c r="D95" s="122">
        <f>'one-column metalog charts'!E106</f>
        <v>109448831.39006747</v>
      </c>
      <c r="E95" s="121">
        <f>'one-column metalog charts'!F106</f>
        <v>1.4339122304199817E-8</v>
      </c>
    </row>
    <row r="96" spans="2:5" x14ac:dyDescent="0.25">
      <c r="B96">
        <v>67</v>
      </c>
      <c r="C96">
        <f>'one-column metalog charts'!D107</f>
        <v>0.67</v>
      </c>
      <c r="D96" s="122">
        <f>'one-column metalog charts'!E107</f>
        <v>110155125.34024729</v>
      </c>
      <c r="E96" s="121">
        <f>'one-column metalog charts'!F107</f>
        <v>1.3978790433058214E-8</v>
      </c>
    </row>
    <row r="97" spans="2:5" x14ac:dyDescent="0.25">
      <c r="B97">
        <v>68</v>
      </c>
      <c r="C97">
        <f>'one-column metalog charts'!D108</f>
        <v>0.68</v>
      </c>
      <c r="D97" s="122">
        <f>'one-column metalog charts'!E108</f>
        <v>110879933.94587694</v>
      </c>
      <c r="E97" s="121">
        <f>'one-column metalog charts'!F108</f>
        <v>1.3615864661757962E-8</v>
      </c>
    </row>
    <row r="98" spans="2:5" x14ac:dyDescent="0.25">
      <c r="B98">
        <v>69</v>
      </c>
      <c r="C98">
        <f>'one-column metalog charts'!D109</f>
        <v>0.69</v>
      </c>
      <c r="D98" s="122">
        <f>'one-column metalog charts'!E109</f>
        <v>111624396.31389363</v>
      </c>
      <c r="E98" s="121">
        <f>'one-column metalog charts'!F109</f>
        <v>1.3250397276427247E-8</v>
      </c>
    </row>
    <row r="99" spans="2:5" x14ac:dyDescent="0.25">
      <c r="B99">
        <v>70</v>
      </c>
      <c r="C99">
        <f>'one-column metalog charts'!D110</f>
        <v>0.7</v>
      </c>
      <c r="D99" s="122">
        <f>'one-column metalog charts'!E110</f>
        <v>112389755.86117671</v>
      </c>
      <c r="E99" s="121">
        <f>'one-column metalog charts'!F110</f>
        <v>1.2882423375681724E-8</v>
      </c>
    </row>
    <row r="100" spans="2:5" x14ac:dyDescent="0.25">
      <c r="B100">
        <v>71</v>
      </c>
      <c r="C100">
        <f>'one-column metalog charts'!D111</f>
        <v>0.71</v>
      </c>
      <c r="D100" s="122">
        <f>'one-column metalog charts'!E111</f>
        <v>113177374.58541612</v>
      </c>
      <c r="E100" s="121">
        <f>'one-column metalog charts'!F111</f>
        <v>1.2511961294197312E-8</v>
      </c>
    </row>
    <row r="101" spans="2:5" x14ac:dyDescent="0.25">
      <c r="B101">
        <v>72</v>
      </c>
      <c r="C101">
        <f>'one-column metalog charts'!D112</f>
        <v>0.72</v>
      </c>
      <c r="D101" s="122">
        <f>'one-column metalog charts'!E112</f>
        <v>113988749.79402615</v>
      </c>
      <c r="E101" s="121">
        <f>'one-column metalog charts'!F112</f>
        <v>1.2139012911871338E-8</v>
      </c>
    </row>
    <row r="102" spans="2:5" x14ac:dyDescent="0.25">
      <c r="B102">
        <v>73</v>
      </c>
      <c r="C102">
        <f>'one-column metalog charts'!D113</f>
        <v>0.73</v>
      </c>
      <c r="D102" s="122">
        <f>'one-column metalog charts'!E113</f>
        <v>114825533.82690112</v>
      </c>
      <c r="E102" s="121">
        <f>'one-column metalog charts'!F113</f>
        <v>1.1763563845266331E-8</v>
      </c>
    </row>
    <row r="103" spans="2:5" x14ac:dyDescent="0.25">
      <c r="B103">
        <v>74</v>
      </c>
      <c r="C103">
        <f>'one-column metalog charts'!D114</f>
        <v>0.74</v>
      </c>
      <c r="D103" s="122">
        <f>'one-column metalog charts'!E114</f>
        <v>115689557.44963236</v>
      </c>
      <c r="E103" s="121">
        <f>'one-column metalog charts'!F114</f>
        <v>1.1385583516343363E-8</v>
      </c>
    </row>
    <row r="104" spans="2:5" x14ac:dyDescent="0.25">
      <c r="B104">
        <v>75</v>
      </c>
      <c r="C104">
        <f>'one-column metalog charts'!D115</f>
        <v>0.75</v>
      </c>
      <c r="D104" s="122">
        <f>'one-column metalog charts'!E115</f>
        <v>116582857.77873942</v>
      </c>
      <c r="E104" s="121">
        <f>'one-column metalog charts'!F115</f>
        <v>1.1005025091489866E-8</v>
      </c>
    </row>
    <row r="105" spans="2:5" x14ac:dyDescent="0.25">
      <c r="B105">
        <v>76</v>
      </c>
      <c r="C105">
        <f>'one-column metalog charts'!D116</f>
        <v>0.76</v>
      </c>
      <c r="D105" s="122">
        <f>'one-column metalog charts'!E116</f>
        <v>117507711.84569103</v>
      </c>
      <c r="E105" s="121">
        <f>'one-column metalog charts'!F116</f>
        <v>1.0621825281442697E-8</v>
      </c>
    </row>
    <row r="106" spans="2:5" x14ac:dyDescent="0.25">
      <c r="B106">
        <v>77</v>
      </c>
      <c r="C106">
        <f>'one-column metalog charts'!D117</f>
        <v>0.77</v>
      </c>
      <c r="D106" s="122">
        <f>'one-column metalog charts'!E117</f>
        <v>118466677.23506266</v>
      </c>
      <c r="E106" s="121">
        <f>'one-column metalog charts'!F117</f>
        <v>1.0235903989785486E-8</v>
      </c>
    </row>
    <row r="107" spans="2:5" x14ac:dyDescent="0.25">
      <c r="B107">
        <v>78</v>
      </c>
      <c r="C107">
        <f>'one-column metalog charts'!D118</f>
        <v>0.78</v>
      </c>
      <c r="D107" s="122">
        <f>'one-column metalog charts'!E118</f>
        <v>119462641.67740461</v>
      </c>
      <c r="E107" s="121">
        <f>'one-column metalog charts'!F118</f>
        <v>9.8471637941040068E-9</v>
      </c>
    </row>
    <row r="108" spans="2:5" x14ac:dyDescent="0.25">
      <c r="B108">
        <v>79</v>
      </c>
      <c r="C108">
        <f>'one-column metalog charts'!D119</f>
        <v>0.79</v>
      </c>
      <c r="D108" s="122">
        <f>'one-column metalog charts'!E119</f>
        <v>120498884.08806711</v>
      </c>
      <c r="E108" s="121">
        <f>'one-column metalog charts'!F119</f>
        <v>9.4554892394035787E-9</v>
      </c>
    </row>
    <row r="109" spans="2:5" x14ac:dyDescent="0.25">
      <c r="B109">
        <v>80</v>
      </c>
      <c r="C109">
        <f>'one-column metalog charts'!D120</f>
        <v>0.8</v>
      </c>
      <c r="D109" s="122">
        <f>'one-column metalog charts'!E120</f>
        <v>121579150.39194185</v>
      </c>
      <c r="E109" s="121">
        <f>'one-column metalog charts'!F120</f>
        <v>9.0607459177395757E-9</v>
      </c>
    </row>
    <row r="110" spans="2:5" x14ac:dyDescent="0.25">
      <c r="B110">
        <v>81</v>
      </c>
      <c r="C110">
        <f>'one-column metalog charts'!D121</f>
        <v>0.81</v>
      </c>
      <c r="D110" s="122">
        <f>'one-column metalog charts'!E121</f>
        <v>122707748.67065749</v>
      </c>
      <c r="E110" s="121">
        <f>'one-column metalog charts'!F121</f>
        <v>8.6627793007859113E-9</v>
      </c>
    </row>
    <row r="111" spans="2:5" x14ac:dyDescent="0.25">
      <c r="B111">
        <v>82</v>
      </c>
      <c r="C111">
        <f>'one-column metalog charts'!D122</f>
        <v>0.82</v>
      </c>
      <c r="D111" s="122">
        <f>'one-column metalog charts'!E122</f>
        <v>123889669.88242878</v>
      </c>
      <c r="E111" s="121">
        <f>'one-column metalog charts'!F122</f>
        <v>8.2614132827038549E-9</v>
      </c>
    </row>
    <row r="112" spans="2:5" x14ac:dyDescent="0.25">
      <c r="B112">
        <v>83</v>
      </c>
      <c r="C112">
        <f>'one-column metalog charts'!D123</f>
        <v>0.83</v>
      </c>
      <c r="D112" s="122">
        <f>'one-column metalog charts'!E123</f>
        <v>125130742.90148784</v>
      </c>
      <c r="E112" s="121">
        <f>'one-column metalog charts'!F123</f>
        <v>7.8564483783726863E-9</v>
      </c>
    </row>
    <row r="113" spans="2:5" x14ac:dyDescent="0.25">
      <c r="B113">
        <v>84</v>
      </c>
      <c r="C113">
        <f>'one-column metalog charts'!D124</f>
        <v>0.84</v>
      </c>
      <c r="D113" s="122">
        <f>'one-column metalog charts'!E124</f>
        <v>126437836.33117437</v>
      </c>
      <c r="E113" s="121">
        <f>'one-column metalog charts'!F124</f>
        <v>7.4476595056394053E-9</v>
      </c>
    </row>
    <row r="114" spans="2:5" x14ac:dyDescent="0.25">
      <c r="B114">
        <v>85</v>
      </c>
      <c r="C114">
        <f>'one-column metalog charts'!D125</f>
        <v>0.85</v>
      </c>
      <c r="D114" s="122">
        <f>'one-column metalog charts'!E125</f>
        <v>127819125.16578193</v>
      </c>
      <c r="E114" s="121">
        <f>'one-column metalog charts'!F125</f>
        <v>7.0347932580151254E-9</v>
      </c>
    </row>
    <row r="115" spans="2:5" x14ac:dyDescent="0.25">
      <c r="B115">
        <v>86</v>
      </c>
      <c r="C115">
        <f>'one-column metalog charts'!D126</f>
        <v>0.86</v>
      </c>
      <c r="D115" s="122">
        <f>'one-column metalog charts'!E126</f>
        <v>129284449.10063212</v>
      </c>
      <c r="E115" s="121">
        <f>'one-column metalog charts'!F126</f>
        <v>6.6175645435926452E-9</v>
      </c>
    </row>
    <row r="116" spans="2:5" x14ac:dyDescent="0.25">
      <c r="B116">
        <v>87</v>
      </c>
      <c r="C116">
        <f>'one-column metalog charts'!D127</f>
        <v>0.87</v>
      </c>
      <c r="D116" s="122">
        <f>'one-column metalog charts'!E127</f>
        <v>130845803.19022708</v>
      </c>
      <c r="E116" s="121">
        <f>'one-column metalog charts'!F127</f>
        <v>6.1956524228683235E-9</v>
      </c>
    </row>
    <row r="117" spans="2:5" x14ac:dyDescent="0.25">
      <c r="B117">
        <v>88</v>
      </c>
      <c r="C117">
        <f>'one-column metalog charts'!D128</f>
        <v>0.88</v>
      </c>
      <c r="D117" s="122">
        <f>'one-column metalog charts'!E128</f>
        <v>132518024.36637373</v>
      </c>
      <c r="E117" s="121">
        <f>'one-column metalog charts'!F128</f>
        <v>5.7686949162583009E-9</v>
      </c>
    </row>
    <row r="118" spans="2:5" x14ac:dyDescent="0.25">
      <c r="B118">
        <v>89</v>
      </c>
      <c r="C118">
        <f>'one-column metalog charts'!D129</f>
        <v>0.89</v>
      </c>
      <c r="D118" s="122">
        <f>'one-column metalog charts'!E129</f>
        <v>134319776.04793376</v>
      </c>
      <c r="E118" s="121">
        <f>'one-column metalog charts'!F129</f>
        <v>5.3362824610128391E-9</v>
      </c>
    </row>
    <row r="119" spans="2:5" x14ac:dyDescent="0.25">
      <c r="B119">
        <v>90</v>
      </c>
      <c r="C119">
        <f>'one-column metalog charts'!D130</f>
        <v>0.9</v>
      </c>
      <c r="D119" s="122">
        <f>'one-column metalog charts'!E130</f>
        <v>136275001.39099249</v>
      </c>
      <c r="E119" s="121">
        <f>'one-column metalog charts'!F130</f>
        <v>4.8979495594037249E-9</v>
      </c>
    </row>
    <row r="120" spans="2:5" x14ac:dyDescent="0.25">
      <c r="B120">
        <v>91</v>
      </c>
      <c r="C120">
        <f>'one-column metalog charts'!D131</f>
        <v>0.91</v>
      </c>
      <c r="D120" s="122">
        <f>'one-column metalog charts'!E131</f>
        <v>138415141.82582432</v>
      </c>
      <c r="E120" s="121">
        <f>'one-column metalog charts'!F131</f>
        <v>4.4531639446719936E-9</v>
      </c>
    </row>
    <row r="121" spans="2:5" x14ac:dyDescent="0.25">
      <c r="B121">
        <v>92</v>
      </c>
      <c r="C121">
        <f>'one-column metalog charts'!D132</f>
        <v>0.92</v>
      </c>
      <c r="D121" s="122">
        <f>'one-column metalog charts'!E132</f>
        <v>140782662.98672423</v>
      </c>
      <c r="E121" s="121">
        <f>'one-column metalog charts'!F132</f>
        <v>4.001312241641148E-9</v>
      </c>
    </row>
    <row r="122" spans="2:5" x14ac:dyDescent="0.25">
      <c r="B122">
        <v>93</v>
      </c>
      <c r="C122">
        <f>'one-column metalog charts'!D133</f>
        <v>0.93</v>
      </c>
      <c r="D122" s="122">
        <f>'one-column metalog charts'!E133</f>
        <v>143436939.42181626</v>
      </c>
      <c r="E122" s="121">
        <f>'one-column metalog charts'!F133</f>
        <v>3.5416805052519135E-9</v>
      </c>
    </row>
    <row r="123" spans="2:5" x14ac:dyDescent="0.25">
      <c r="B123">
        <v>94</v>
      </c>
      <c r="C123">
        <f>'one-column metalog charts'!D134</f>
        <v>0.94</v>
      </c>
      <c r="D123" s="122">
        <f>'one-column metalog charts'!E134</f>
        <v>146464692.0025813</v>
      </c>
      <c r="E123" s="121">
        <f>'one-column metalog charts'!F134</f>
        <v>3.0734269550003859E-9</v>
      </c>
    </row>
    <row r="124" spans="2:5" x14ac:dyDescent="0.25">
      <c r="B124">
        <v>95</v>
      </c>
      <c r="C124">
        <f>'one-column metalog charts'!D135</f>
        <v>0.95</v>
      </c>
      <c r="D124" s="122">
        <f>'one-column metalog charts'!E135</f>
        <v>150000000</v>
      </c>
      <c r="E124" s="121">
        <f>'one-column metalog charts'!F135</f>
        <v>2.595542175334017E-9</v>
      </c>
    </row>
    <row r="125" spans="2:5" x14ac:dyDescent="0.25">
      <c r="B125">
        <v>96</v>
      </c>
      <c r="C125">
        <f>'one-column metalog charts'!D136</f>
        <v>0.96</v>
      </c>
      <c r="D125" s="122">
        <f>'one-column metalog charts'!E136</f>
        <v>154266868.96166688</v>
      </c>
      <c r="E125" s="121">
        <f>'one-column metalog charts'!F136</f>
        <v>2.10678774894452E-9</v>
      </c>
    </row>
    <row r="126" spans="2:5" x14ac:dyDescent="0.25">
      <c r="B126">
        <v>97</v>
      </c>
      <c r="C126">
        <f>'one-column metalog charts'!D137</f>
        <v>0.97</v>
      </c>
      <c r="D126" s="122">
        <f>'one-column metalog charts'!E137</f>
        <v>159684069.41831452</v>
      </c>
      <c r="E126" s="121">
        <f>'one-column metalog charts'!F137</f>
        <v>1.6055940944538159E-9</v>
      </c>
    </row>
    <row r="127" spans="2:5" x14ac:dyDescent="0.25">
      <c r="B127">
        <v>98</v>
      </c>
      <c r="C127">
        <f>'one-column metalog charts'!D138</f>
        <v>0.98</v>
      </c>
      <c r="D127" s="122">
        <f>'one-column metalog charts'!E138</f>
        <v>167189097.78299984</v>
      </c>
      <c r="E127" s="121">
        <f>'one-column metalog charts'!F138</f>
        <v>1.0898695337563085E-9</v>
      </c>
    </row>
    <row r="128" spans="2:5" x14ac:dyDescent="0.25">
      <c r="B128">
        <v>99</v>
      </c>
      <c r="C128">
        <f>'one-column metalog charts'!D139</f>
        <v>0.99</v>
      </c>
      <c r="D128" s="122">
        <f>'one-column metalog charts'!E139</f>
        <v>179764492.62181336</v>
      </c>
      <c r="E128" s="121">
        <f>'one-column metalog charts'!F139</f>
        <v>5.5656466675480627E-10</v>
      </c>
    </row>
    <row r="129" spans="2:5" x14ac:dyDescent="0.25">
      <c r="B129">
        <v>100</v>
      </c>
      <c r="C129">
        <f>'one-column metalog charts'!D140</f>
        <v>0.99399999999999999</v>
      </c>
      <c r="D129" s="122">
        <f>'one-column metalog charts'!E140</f>
        <v>188894494.69632778</v>
      </c>
      <c r="E129" s="121">
        <f>'one-column metalog charts'!F140</f>
        <v>3.3725844335790838E-10</v>
      </c>
    </row>
    <row r="130" spans="2:5" x14ac:dyDescent="0.25">
      <c r="B130">
        <v>101</v>
      </c>
      <c r="C130">
        <f>'one-column metalog charts'!D141</f>
        <v>0.997</v>
      </c>
      <c r="D130" s="122">
        <f>'one-column metalog charts'!E141</f>
        <v>201169412.07577515</v>
      </c>
      <c r="E130" s="121">
        <f>'one-column metalog charts'!F141</f>
        <v>1.700553347777625E-10</v>
      </c>
    </row>
    <row r="131" spans="2:5" x14ac:dyDescent="0.25">
      <c r="B131">
        <v>102</v>
      </c>
      <c r="C131">
        <f>'one-column metalog charts'!D142</f>
        <v>0.999</v>
      </c>
      <c r="D131" s="122">
        <f>'one-column metalog charts'!E142</f>
        <v>220477483.86478403</v>
      </c>
      <c r="E131" s="121">
        <f>'one-column metalog charts'!F142</f>
        <v>5.7057929909038918E-11</v>
      </c>
    </row>
  </sheetData>
  <conditionalFormatting sqref="E6">
    <cfRule type="expression" dxfId="11" priority="2">
      <formula>AND( E5 &lt;&gt; "sl", E5 &lt;&gt; "b" )</formula>
    </cfRule>
  </conditionalFormatting>
  <conditionalFormatting sqref="E10">
    <cfRule type="expression" dxfId="10" priority="3">
      <formula>AND( E5 &lt;&gt; "su", E5 &lt;&gt; "b" )</formula>
    </cfRule>
  </conditionalFormatting>
  <conditionalFormatting sqref="E11">
    <cfRule type="expression" dxfId="9" priority="1">
      <formula>E11&lt;&gt;""</formula>
    </cfRule>
  </conditionalFormatting>
  <dataValidations count="2">
    <dataValidation type="list" allowBlank="1" showInputMessage="1" showErrorMessage="1" sqref="E5" xr:uid="{11D68270-0E00-4635-B901-CACC0AC6A889}">
      <formula1>"u, sl, su, b"</formula1>
    </dataValidation>
    <dataValidation type="list" allowBlank="1" showInputMessage="1" showErrorMessage="1" sqref="C7" xr:uid="{EF4E6C3E-59FC-4ED4-ACF8-3A75F6A67366}">
      <formula1>$E$3:$CZ$3</formula1>
    </dataValidation>
  </dataValidations>
  <hyperlinks>
    <hyperlink ref="C13" r:id="rId1" xr:uid="{D2505218-0736-4F3F-A2E8-5138826F118E}"/>
  </hyperlinks>
  <pageMargins left="0.7" right="0.7" top="0.75" bottom="0.75" header="0.3" footer="0.3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DD29F1-95F6-4177-A04F-38B777A4D2A0}">
  <dimension ref="A1:Q143"/>
  <sheetViews>
    <sheetView zoomScaleNormal="100" workbookViewId="0">
      <selection activeCell="E22" sqref="E22"/>
    </sheetView>
  </sheetViews>
  <sheetFormatPr defaultRowHeight="15" x14ac:dyDescent="0.25"/>
  <cols>
    <col min="1" max="1" width="3.140625" customWidth="1"/>
    <col min="2" max="2" width="2.5703125" customWidth="1"/>
    <col min="3" max="3" width="4.5703125" customWidth="1"/>
    <col min="4" max="4" width="11.140625" customWidth="1"/>
    <col min="5" max="5" width="9.140625" customWidth="1"/>
    <col min="6" max="6" width="15.7109375" customWidth="1"/>
    <col min="7" max="8" width="11.140625" customWidth="1"/>
    <col min="9" max="9" width="11.28515625" customWidth="1"/>
    <col min="11" max="11" width="11.140625" customWidth="1"/>
    <col min="12" max="12" width="10.5703125" style="50" customWidth="1"/>
    <col min="13" max="13" width="12" style="50" customWidth="1"/>
    <col min="14" max="14" width="9.5703125" bestFit="1" customWidth="1"/>
  </cols>
  <sheetData>
    <row r="1" spans="1:13" x14ac:dyDescent="0.25">
      <c r="A1" t="s">
        <v>85</v>
      </c>
    </row>
    <row r="2" spans="1:13" x14ac:dyDescent="0.25">
      <c r="C2" s="51"/>
    </row>
    <row r="3" spans="1:13" x14ac:dyDescent="0.25">
      <c r="C3" s="51"/>
    </row>
    <row r="4" spans="1:13" x14ac:dyDescent="0.25">
      <c r="C4" s="51"/>
    </row>
    <row r="5" spans="1:13" x14ac:dyDescent="0.25">
      <c r="C5" s="51"/>
    </row>
    <row r="6" spans="1:13" x14ac:dyDescent="0.25">
      <c r="C6" s="51"/>
    </row>
    <row r="7" spans="1:13" x14ac:dyDescent="0.25">
      <c r="L7"/>
      <c r="M7"/>
    </row>
    <row r="8" spans="1:13" x14ac:dyDescent="0.25">
      <c r="L8"/>
      <c r="M8"/>
    </row>
    <row r="9" spans="1:13" ht="15" customHeight="1" x14ac:dyDescent="0.25">
      <c r="L9"/>
      <c r="M9"/>
    </row>
    <row r="10" spans="1:13" x14ac:dyDescent="0.25">
      <c r="L10"/>
      <c r="M10"/>
    </row>
    <row r="11" spans="1:13" x14ac:dyDescent="0.25">
      <c r="L11"/>
      <c r="M11"/>
    </row>
    <row r="12" spans="1:13" x14ac:dyDescent="0.25">
      <c r="L12"/>
      <c r="M12"/>
    </row>
    <row r="13" spans="1:13" x14ac:dyDescent="0.25">
      <c r="L13"/>
      <c r="M13"/>
    </row>
    <row r="14" spans="1:13" ht="15" customHeight="1" x14ac:dyDescent="0.25"/>
    <row r="16" spans="1:13" x14ac:dyDescent="0.25">
      <c r="L16"/>
      <c r="M16"/>
    </row>
    <row r="17" spans="4:17" x14ac:dyDescent="0.25">
      <c r="L17"/>
      <c r="M17"/>
      <c r="Q17" s="53" t="s">
        <v>86</v>
      </c>
    </row>
    <row r="18" spans="4:17" x14ac:dyDescent="0.25">
      <c r="L18"/>
      <c r="M18"/>
      <c r="Q18" s="54">
        <v>0.1</v>
      </c>
    </row>
    <row r="19" spans="4:17" x14ac:dyDescent="0.25">
      <c r="L19"/>
      <c r="M19"/>
      <c r="Q19" s="56" t="s">
        <v>41</v>
      </c>
    </row>
    <row r="20" spans="4:17" x14ac:dyDescent="0.25">
      <c r="L20"/>
      <c r="M20"/>
      <c r="Q20" s="56">
        <v>10</v>
      </c>
    </row>
    <row r="21" spans="4:17" x14ac:dyDescent="0.25">
      <c r="D21" s="57" t="s">
        <v>87</v>
      </c>
      <c r="E21" s="58"/>
      <c r="F21" s="59"/>
      <c r="L21"/>
      <c r="M21"/>
      <c r="Q21" s="56">
        <f>IF(Q19="u",Q28+Q29*LN(Q18/(1-Q18))+Q30*(Q18-0.5)*LN(Q18/(1-Q18)),NA())</f>
        <v>0</v>
      </c>
    </row>
    <row r="22" spans="4:17" x14ac:dyDescent="0.25">
      <c r="D22" s="60" t="s">
        <v>73</v>
      </c>
      <c r="E22" s="61" t="s">
        <v>88</v>
      </c>
      <c r="F22" s="62"/>
      <c r="L22"/>
      <c r="M22"/>
      <c r="Q22" s="56">
        <f>IF(Q19="u",Q28, NA())</f>
        <v>0</v>
      </c>
    </row>
    <row r="23" spans="4:17" x14ac:dyDescent="0.25">
      <c r="D23" s="63">
        <f>MATCH( Distribution!$C$7, Distribution!$E$3:$CZ$3, 0 )</f>
        <v>1</v>
      </c>
      <c r="E23" s="64" t="str">
        <f>D24 &amp; " CDF"</f>
        <v>Data CDF</v>
      </c>
      <c r="F23" s="65" t="str">
        <f>D24 &amp; " PDF"</f>
        <v>Data PDF</v>
      </c>
      <c r="L23"/>
      <c r="M23"/>
      <c r="Q23" s="56">
        <f>IF(Q19="u",Q28+Q29*LN((1-Q18)/(Q18))+Q30*(0.5-Q18)*LN((1-Q18)/Q18))</f>
        <v>0</v>
      </c>
    </row>
    <row r="24" spans="4:17" x14ac:dyDescent="0.25">
      <c r="D24" s="66" t="str">
        <f>INDEX( Distribution!E3:ALP3, 1, $D23 )</f>
        <v>Data</v>
      </c>
      <c r="E24" s="67">
        <f>INDEX( Distribution!E12:ALP12, 1, D23 )</f>
        <v>84102508.480345145</v>
      </c>
      <c r="F24" s="68">
        <f>INDEX( Distribution!E13:ALP13, 1, $D23 )</f>
        <v>0.15824394801165909</v>
      </c>
      <c r="L24"/>
      <c r="M24"/>
      <c r="Q24" s="53">
        <v>100</v>
      </c>
    </row>
    <row r="25" spans="4:17" x14ac:dyDescent="0.25">
      <c r="D25" s="66"/>
      <c r="E25" s="69">
        <f>INDEX( Distribution!E4:ALP4, 1, $D23 )</f>
        <v>0.05</v>
      </c>
      <c r="F25" s="70" t="str">
        <f>INDEX( Distribution!E5:ALP5, 1, $D23 )</f>
        <v>u</v>
      </c>
      <c r="L25"/>
      <c r="M25"/>
      <c r="Q25" s="72" t="str">
        <f>IF(AND(Q19&lt;&gt;"u",Q19&lt;&gt;"sl",Q19&lt;&gt;"su",Q19&lt;&gt;"b"),"You must enter u, sl, su, or b for metalog bounds.",IF(OR(Q18="",Q18&lt;=0,Q18&gt;=0.5),"Low probability must be greater than 0 and less than 0.5.",IF(OR(NOT(ISNUMBER(Q21)),NOT(ISNUMBER(Q22)),NOT(ISNUMBER(Q23))),"Input quantiles must be numeric.",IF(AND(OR(Q19="sl",Q19="b"),NOT(ISNUMBER(Q20))),"You must enter a numeric lower bound.",IF(AND(OR(Q19="sl",Q19="b"),Q20&gt;=MIN(Q21,Q22,Q23)),"Lower bound must be strictly less than all input quantiles.",IF(AND(OR(Q19="su",Q19="b"),NOT(ISNUMBER(Q24))),"You must enter a numeric upper bound.",IF(AND(OR(Q19="su",Q19="b"),Q24&lt;=MAX(Q21,Q22,Q23)),"Upper bound must be strictly greater than all input quantiles.",IF(OR(Q21&gt;=MIN(Q22,Q23),Q22&gt;=Q23),"Input quantiles must be strictly increasing.",IF(AND(Q22&gt;IF(Q19="u",Q21+(Q23-Q21)*(1/2)*(1-1.66711*(1/2-Q18)),IF(Q19="sl",Q20+(Q21-Q20)^(1-(1/2)*(1-1.66711*(1/2-Q18)))*(Q23-Q20)^((1/2)*(1-1.66711*(1/2-Q18))),IF(Q19="su",Q24-(Q24-Q21)^(1-(1/2)*(1-1.66711*(1/2-Q18)))*(Q24-Q23)^((1/2)*(1-1.66711*(1/2-Q18))),IF(Q19="b",(Q20+Q24*((Q21-Q20)/(Q24-Q21))^(1-(1/2)*(1-1.66711*(1/2-Q18)))*((Q23-Q20)/(Q24-Q23))^((1/2)*(1-1.66711*(1/2-Q18))))*(1+((Q21-Q20)/(Q24-Q21))^(1-(1/2)*(1-1.66711*(1/2-Q18)))*((Q23-Q20)/(Q24-Q23))^((1/2)*(1-1.66711*(1/2-Q18))))^-1,NA())))),Q22&lt;IF(Q19="u",Q21+(Q23-Q21)*(1-(1/2)*(1-1.66711*(1/2-Q18))),IF(Q19="sl",Q20+(Q21-Q20)^((1/2)*(1-1.66711*(1/2-Q18)))*(Q23-Q20)^(1-(1/2)*(1-1.66711*(1/2-Q18))),IF(Q19="su",Q24-(Q24-Q21)^((1/2)*(1-1.66711*(1/2-Q18)))*(Q24-Q23)^(1-(1/2)*(1-1.66711*(1/2-Q18))),IF(Q19="b",(Q20+Q24*((Q21-Q20)/(Q24-Q21))^((1/2)*(1-1.66711*(1/2-Q18)))*((Q23-Q20)/(Q24-Q23))^(1-(1/2)*(1-1.66711*(1/2-Q18))))*(1+((Q21-Q20)/(Q24-Q21))^((1/2)*(1-1.66711*(1/2-Q18)))*((Q23-Q20)/(Q24-Q23))^(1-(1/2)*(1-1.66711*(1/2-Q18))))^-1,NA()))))),"","Enter a feasible median between " &amp; TEXT(IF(Q19="u",Q21+(Q23-Q21)*(1/2)*(1-1.66711*(1/2-Q18)),IF(Q19="sl",Q20+(Q21-Q20)^(1-(1/2)*(1-1.66711*(1/2-Q18)))*(Q23-Q20)^((1/2)*(1-1.66711*(1/2-Q18))),IF(Q19="su",Q24-(Q24-Q21)^(1-(1/2)*(1-1.66711*(1/2-Q18)))*(Q24-Q23)^((1/2)*(1-1.66711*(1/2-Q18))),IF(Q19="b",(Q20+Q24*((Q21-Q20)/(Q24-Q21))^(1-(1/2)*(1-1.66711*(1/2-Q18)))*((Q23-Q20)/(Q24-Q23))^((1/2)*(1-1.66711*(1/2-Q18))))*(1+((Q21-Q20)/(Q24-Q21))^(1-(1/2)*(1-1.66711*(1/2-Q18)))*((Q23-Q20)/(Q24-Q23))^((1/2)*(1-1.66711*(1/2-Q18))))^-1,NA())))),"0.00") &amp; " and " &amp; TEXT(IF(Q19="u",Q21+(Q23-Q21)*(1-(1/2)*(1-1.66711*(1/2-Q18))),IF(Q19="sl",Q20+(Q21-Q20)^((1/2)*(1-1.66711*(1/2-Q18)))*(Q23-Q20)^(1-(1/2)*(1-1.66711*(1/2-Q18))),IF(Q19="su",Q24-(Q24-Q21)^((1/2)*(1-1.66711*(1/2-Q18)))*(Q24-Q23)^(1-(1/2)*(1-1.66711*(1/2-Q18))),IF(Q19="b",(Q20+Q24*((Q21-Q20)/(Q24-Q21))^((1/2)*(1-1.66711*(1/2-Q18)))*((Q23-Q20)/(Q24-Q23))^(1-(1/2)*(1-1.66711*(1/2-Q18))))*(1+((Q21-Q20)/(Q24-Q21))^((1/2)*(1-1.66711*(1/2-Q18)))*((Q23-Q20)/(Q24-Q23))^(1-(1/2)*(1-1.66711*(1/2-Q18))))^-1,NA())))),"0.00") &amp; ".")))))))))</f>
        <v>Input quantiles must be strictly increasing.</v>
      </c>
    </row>
    <row r="26" spans="4:17" x14ac:dyDescent="0.25">
      <c r="D26" s="73">
        <f>INDEX( Distribution!E6:ALP6, 1, $D23 )</f>
        <v>0</v>
      </c>
      <c r="E26" s="74">
        <f>INDEX( Distribution!E7:ALP7, 1, $D23 )</f>
        <v>75000000</v>
      </c>
      <c r="F26" s="75">
        <f>INDEX( Distribution!E8:ALP8, 1, $D23 )</f>
        <v>100000000</v>
      </c>
      <c r="L26"/>
      <c r="M26"/>
      <c r="Q26" s="76" t="str">
        <f>IF(Q25&lt;&gt;"","",IF(Q19="u",Q22+(1/2)*(LN((1-Q18)/Q18))^-1*(Q23-Q21)*LN(Q27/(1-Q27))+((1-2*Q18)*(LN((1-Q18)/Q18)))^-1*(1-2*(Q22-Q21)/(Q23-Q21))*(Q23-Q21)*(Q27-0.5)*LN(Q27/(1-Q27)),IF(Q19="sl",Q20+EXP(LN(Q22-Q20)+(1/2)*(LN((1-Q18)/Q18))^-1*LN((Q23-Q20)/(Q21-Q20))*LN(Q27/(1-Q27))+((1-2*Q18)*(LN((1-Q18)/Q18)))^-1*LN(((Q23-Q20)*(Q21-Q20))/(Q22-Q20)^2)*(Q27-0.5)*LN(Q27/(1-Q27))),IF(Q19="su",Q24-EXP(-(-LN(Q24-Q22)-(1/2)*(LN((1-Q18)/Q18))^-1*LN((Q24-Q23)/(Q24-Q21))*LN(Q27/(1-Q27))-((1-2*Q18)*(LN((1-Q18)/Q18)))^-1*LN(((Q24-Q23)*(Q24-Q21))/(Q24-Q22)^2)*(Q27-0.5)*LN(Q27/(1-Q27)))),IF(Q19="b",(Q20+Q24*EXP(LN((Q22-Q20)/(Q24-Q22))+(1/2)*(LN((1-Q18)/Q18))^-1*LN(((Q23-Q20)/(Q24-Q23))/((Q21-Q20)/(Q24-Q21)))*LN(Q27/(1-Q27))+((1-2*Q18)*(LN((1-Q18)/Q18)))^-1*LN((((Q23-Q20)/(Q24-Q23))*((Q21-Q20)/(Q24-Q21)))/((Q22-Q20)/(Q24-Q22))^2)*(Q27-0.5)*LN(Q27/(1-Q27))))/(1+EXP(LN((Q22-Q20)/(Q24-Q22))+(1/2)*(LN((1-Q18)/Q18))^-1*LN(((Q23-Q20)/(Q24-Q23))/((Q21-Q20)/(Q24-Q21)))*LN(Q27/(1-Q27))+((1-2*Q18)*(LN((1-Q18)/Q18)))^-1*LN((((Q23-Q20)/(Q24-Q23))*((Q21-Q20)/(Q24-Q21)))/((Q22-Q20)/(Q24-Q22))^2)*(Q27-0.5)*LN(Q27/(1-Q27)))),"")))))</f>
        <v/>
      </c>
    </row>
    <row r="27" spans="4:17" x14ac:dyDescent="0.25">
      <c r="D27" s="77">
        <f>INDEX( Distribution!E9:ALP9, 1, $D23 )</f>
        <v>150000000</v>
      </c>
      <c r="E27" s="78">
        <f>INDEX( Distribution!E10:ALP10, 1, $D23 )</f>
        <v>0</v>
      </c>
      <c r="F27" s="79" t="str">
        <f>INDEX( Distribution!E11:ALP11, 1, $D23 )</f>
        <v/>
      </c>
      <c r="L27"/>
      <c r="M27"/>
      <c r="Q27" s="81">
        <v>0.5</v>
      </c>
    </row>
    <row r="28" spans="4:17" ht="18" x14ac:dyDescent="0.35">
      <c r="D28" s="82" t="s">
        <v>89</v>
      </c>
      <c r="E28" s="83" t="s">
        <v>90</v>
      </c>
      <c r="F28" s="84" t="s">
        <v>91</v>
      </c>
      <c r="L28" s="39" t="s">
        <v>92</v>
      </c>
      <c r="M28" s="44" t="s">
        <v>93</v>
      </c>
      <c r="N28" s="81" t="str">
        <f>IF(N19="u",N22,IF(OR(N19="s",N19="b"),NA(),""))</f>
        <v/>
      </c>
      <c r="O28" s="81" t="str">
        <f>IF(O19="u",O22,IF(OR(O19="s",O19="b"),NA(),""))</f>
        <v/>
      </c>
      <c r="P28" s="81" t="str">
        <f>IF(P19="u",P22,IF(OR(P19="s",P19="b"),NA(),""))</f>
        <v/>
      </c>
      <c r="Q28" s="81">
        <f>Q34-Q30/2</f>
        <v>0</v>
      </c>
    </row>
    <row r="29" spans="4:17" ht="18" x14ac:dyDescent="0.35">
      <c r="D29" s="57" t="s">
        <v>78</v>
      </c>
      <c r="E29" s="58"/>
      <c r="F29" s="59"/>
      <c r="L29" s="41" t="s">
        <v>94</v>
      </c>
      <c r="M29" s="44" t="s">
        <v>95</v>
      </c>
      <c r="N29" s="81" t="str">
        <f>IF(N19="u",(1/2)*(LN((1-N31)/N31))^-1*(N23-N21),IF(OR(N19="s",N19="b"),NA(),""))</f>
        <v/>
      </c>
      <c r="O29" s="81" t="str">
        <f>IF(O19="u",(1/2)*(LN((1-O31)/O31))^-1*(O23-O21),IF(OR(O19="s",O19="b"),NA(),""))</f>
        <v/>
      </c>
      <c r="P29" s="81" t="str">
        <f>IF(P19="u",(1/2)*(LN((1-P31)/P31))^-1*(P23-P21),IF(OR(P19="s",P19="b"),NA(),""))</f>
        <v/>
      </c>
      <c r="Q29" s="81">
        <f>IF(Q36=0,SQRT(3*Q35)/PI(),SQRT(Q36/(PI()^2*Q30)-Q30^2/24))</f>
        <v>0</v>
      </c>
    </row>
    <row r="30" spans="4:17" ht="18" x14ac:dyDescent="0.35">
      <c r="D30" s="85" t="s">
        <v>96</v>
      </c>
      <c r="E30" s="86">
        <f>IF( Distribution!$C$10, 1, 0 )</f>
        <v>1</v>
      </c>
      <c r="F30" s="87">
        <v>0</v>
      </c>
      <c r="L30" s="42"/>
      <c r="M30" s="44" t="s">
        <v>97</v>
      </c>
      <c r="N30" s="81" t="str">
        <f>IF(N19="u",((1-2*N31)*(LN((1-N31)/N31)))^-1*(1-2*N33)*(N23-N21),IF(OR(N19="s",N19="b"),NA(),""))</f>
        <v/>
      </c>
      <c r="O30" s="81" t="str">
        <f>IF(O19="u",((1-2*O31)*(LN((1-O31)/O31)))^-1*(1-2*O33)*(O23-O21),IF(OR(O19="s",O19="b"),NA(),""))</f>
        <v/>
      </c>
      <c r="P30" s="81" t="str">
        <f>IF(P19="u",((1-2*P31)*(LN((1-P31)/P31)))^-1*(1-2*P33)*(P23-P21),IF(OR(P19="s",P19="b"),NA(),""))</f>
        <v/>
      </c>
      <c r="Q30" s="81">
        <f>IF(Q36=0,0,2*SQRT(Q35/(3*(1/12+PI()^2/72)))*COS((ACOS(-Q36/(6*(1/12+PI()^2/72))/(Q35/(3*(1/12+PI()^2/72)))^(3/2))+4*PI())/3))</f>
        <v>0</v>
      </c>
    </row>
    <row r="31" spans="4:17" x14ac:dyDescent="0.25">
      <c r="D31" s="88" t="e">
        <f>IF(AND(OR(F25="sl",F25="b"),ISNUMBER(D26)),0,NA())</f>
        <v>#N/A</v>
      </c>
      <c r="E31" s="89" t="e">
        <f>IF(E30&lt;&gt;1,NA(),IF(AND(OR(F25="sl",F25="b"),ISNUMBER(D26)),D26,NA()))</f>
        <v>#N/A</v>
      </c>
      <c r="F31" s="90" t="e">
        <f>IF(F30&lt;&gt;1,NA(),IF(OR(F25="sl",F25="b"),0,NA()))</f>
        <v>#N/A</v>
      </c>
      <c r="L31" s="42"/>
      <c r="M31" s="91" t="s">
        <v>98</v>
      </c>
      <c r="N31" s="81">
        <f>N18</f>
        <v>0</v>
      </c>
      <c r="O31" s="81">
        <f>O18</f>
        <v>0</v>
      </c>
      <c r="P31" s="81">
        <f>P18</f>
        <v>0</v>
      </c>
      <c r="Q31" s="81"/>
    </row>
    <row r="32" spans="4:17" ht="16.5" x14ac:dyDescent="0.3">
      <c r="D32" s="88">
        <f>E25</f>
        <v>0.05</v>
      </c>
      <c r="E32" s="89">
        <f>IF(E30&lt;&gt;1,NA(),E26)</f>
        <v>75000000</v>
      </c>
      <c r="F32" s="90" t="e">
        <f>IF(F30&lt;&gt;1,NA(),IF(F27&lt;&gt;"",NA(),IF(F25="u",((1/2)*(LN((1-E25)/E25))^-1*(D27-E26)/(D32*(1-D32))+((1-2*E25)*(LN((1-E25)/E25)))^-1*(1-2*(F26-E26)/(D27-E26))*(D27-E26)*((D32-0.5)/(D32*(1-D32))+LN(D32/(1-D32))))^(-1),IF(F25="sl",((1/2)*(LN((1-E25)/E25))^-1*LN((D27-D26)/(E26-D26))/(D32*(1-D32))+((1-2*E25)*(LN((1-E25)/E25)))^-1*LN(((D27-D26)*(E26-D26))/(F26-D26)^2)*((D32-0.5)/(D32*(1-D32))+LN(D32/(1-D32))))^(-1)*EXP(-(LN(F26-D26)+(1/2)*(LN((1-E25)/E25))^-1*LN((D27-D26)/(E26-D26))*LN(D32/(1-D32))+((1-2*E25)*(LN((1-E25)/E25)))^-1*LN(((D27-D26)*(E26-D26))/(F26-D26)^2)*(D32-0.5)*LN(D32/(1-D32)))),IF(F25="su",(-(1/2)*(LN((1-E25)/E25))^-1*LN((E27-D27)/(E27-E26))/(D32*(1-D32))-((1-2*E25)*(LN((1-E25)/E25)))^-1*LN(((E27-D27)*(E27-E26))/(E27-F26)^2)*((D32-0.5)/(D32*(1-D32))+LN(D32/(1-D32))))^(-1)*EXP((-LN(E27-F26)-(1/2)*(LN((1-E25)/E25))^-1*LN((E27-D27)/(E27-E26))*LN(D32/(1-D32))-((1-2*E25)*(LN((1-E25)/E25)))^-1*LN(((E27-D27)*(E27-E26))/(E27-F26)^2)*(D32-0.5)*LN(D32/(1-D32)))),IF(F25="b",((1/2)*(LN((1-E25)/E25))^-1*LN(((D27-D26)/(E27-D27))/((E26-D26)/(E27-E26)))/(D32*(1-D32))+((1-2*E25)*(LN((1-E25)/E25)))^-1*LN((((D27-D26)/(E27-D27))*((E26-D26)/(E27-E26)))/((F26-D26)/(E27-F26))^2)*((D32-0.5)/(D32*(1-D32))+LN(D32/(1-D32))))^(-1)*(1+EXP(LN((F26-D26)/(E27-F26))+(1/2)*(LN((1-E25)/E25))^-1*LN(((D27-D26)/(E27-D27))/((E26-D26)/(E27-E26)))*LN(D32/(1-D32))+((1-2*E25)*(LN((1-E25)/E25)))^-1*LN((((D27-D26)/(E27-D27))*((E26-D26)/(E27-E26)))/((F26-D26)/(E27-F26))^2)*(D32-0.5)*LN(D32/(1-D32))))^2/((E27-D26)*EXP(LN((F26-D26)/(E27-F26))+(1/2)*(LN((1-E25)/E25))^-1*LN(((D27-D26)/(E27-D27))/((E26-D26)/(E27-E26)))*LN(D32/(1-D32))+((1-2*E25)*(LN((1-E25)/E25)))^-1*LN((((D27-D26)/(E27-D27))*((E26-D26)/(E27-E26)))/((F26-D26)/(E27-F26))^2)*(D32-0.5)*LN(D32/(1-D32)))),NA()))))))</f>
        <v>#N/A</v>
      </c>
      <c r="L32" s="42"/>
      <c r="M32" s="44" t="s">
        <v>99</v>
      </c>
      <c r="N32" s="81">
        <f>(1/2)*(1-1.66711*(1/2-N31))</f>
        <v>8.3222499999999977E-2</v>
      </c>
      <c r="O32" s="81">
        <f>(1/2)*(1-1.66711*(1/2-O31))</f>
        <v>8.3222499999999977E-2</v>
      </c>
      <c r="P32" s="81">
        <f>(1/2)*(1-1.66711*(1/2-P31))</f>
        <v>8.3222499999999977E-2</v>
      </c>
      <c r="Q32" s="81">
        <f>(1/2)*(1-1.66711*(1/2-Q18))</f>
        <v>0.16657799999999995</v>
      </c>
    </row>
    <row r="33" spans="4:17" x14ac:dyDescent="0.25">
      <c r="D33" s="88">
        <v>0.5</v>
      </c>
      <c r="E33" s="89">
        <f>IF(E30&lt;&gt;1,NA(),F26)</f>
        <v>100000000</v>
      </c>
      <c r="F33" s="90" t="e">
        <f>IF(F30&lt;&gt;1,NA(),IF(F27&lt;&gt;"",NA(),IF(F25="u",((1/2)*(LN((1-E25)/E25))^-1*(D27-E26)/(D33*(1-D33))+((1-2*E25)*(LN((1-E25)/E25)))^-1*(1-2*(F26-E26)/(D27-E26))*(D27-E26)*((D33-0.5)/(D33*(1-D33))+LN(D33/(1-D33))))^(-1),IF(F25="sl",((1/2)*(LN((1-E25)/E25))^-1*LN((D27-D26)/(E26-D26))/(D33*(1-D33))+((1-2*E25)*(LN((1-E25)/E25)))^-1*LN(((D27-D26)*(E26-D26))/(F26-D26)^2)*((D33-0.5)/(D33*(1-D33))+LN(D33/(1-D33))))^(-1)*EXP(-(LN(F26-D26)+(1/2)*(LN((1-E25)/E25))^-1*LN((D27-D26)/(E26-D26))*LN(D33/(1-D33))+((1-2*E25)*(LN((1-E25)/E25)))^-1*LN(((D27-D26)*(E26-D26))/(F26-D26)^2)*(D33-0.5)*LN(D33/(1-D33)))),IF(F25="su",(-(1/2)*(LN((1-E25)/E25))^-1*LN((E27-D27)/(E27-E26))/(D33*(1-D33))-((1-2*E25)*(LN((1-E25)/E25)))^-1*LN(((E27-D27)*(E27-E26))/(E27-F26)^2)*((D33-0.5)/(D33*(1-D33))+LN(D33/(1-D33))))^(-1)*EXP((-LN(E27-F26)-(1/2)*(LN((1-E25)/E25))^-1*LN((E27-D27)/(E27-E26))*LN(D33/(1-D33))-((1-2*E25)*(LN((1-E25)/E25)))^-1*LN(((E27-D27)*(E27-E26))/(E27-F26)^2)*(D33-0.5)*LN(D33/(1-D33)))),IF(F25="b",((1/2)*(LN((1-E25)/E25))^-1*LN(((D27-D26)/(E27-D27))/((E26-D26)/(E27-E26)))/(D33*(1-D33))+((1-2*E25)*(LN((1-E25)/E25)))^-1*LN((((D27-D26)/(E27-D27))*((E26-D26)/(E27-E26)))/((F26-D26)/(E27-F26))^2)*((D33-0.5)/(D33*(1-D33))+LN(D33/(1-D33))))^(-1)*(1+EXP(LN((F26-D26)/(E27-F26))+(1/2)*(LN((1-E25)/E25))^-1*LN(((D27-D26)/(E27-D27))/((E26-D26)/(E27-E26)))*LN(D33/(1-D33))+((1-2*E25)*(LN((1-E25)/E25)))^-1*LN((((D27-D26)/(E27-D27))*((E26-D26)/(E27-E26)))/((F26-D26)/(E27-F26))^2)*(D33-0.5)*LN(D33/(1-D33))))^2/((E27-D26)*EXP(LN((F26-D26)/(E27-F26))+(1/2)*(LN((1-E25)/E25))^-1*LN(((D27-D26)/(E27-D27))/((E26-D26)/(E27-E26)))*LN(D33/(1-D33))+((1-2*E25)*(LN((1-E25)/E25)))^-1*LN((((D27-D26)/(E27-D27))*((E26-D26)/(E27-E26)))/((F26-D26)/(E27-F26))^2)*(D33-0.5)*LN(D33/(1-D33)))),NA()))))))</f>
        <v>#N/A</v>
      </c>
      <c r="L33" s="42"/>
      <c r="M33" s="44" t="s">
        <v>100</v>
      </c>
      <c r="N33" s="81" t="str">
        <f>IF(N19="u",(N22-N21)/(N23-N21),"")</f>
        <v/>
      </c>
      <c r="O33" s="81" t="str">
        <f>IF(O19="u",(O22-O21)/(O23-O21),"")</f>
        <v/>
      </c>
      <c r="P33" s="81" t="str">
        <f>IF(P19="u",(P22-P21)/(P23-P21),"")</f>
        <v/>
      </c>
      <c r="Q33" s="81"/>
    </row>
    <row r="34" spans="4:17" x14ac:dyDescent="0.25">
      <c r="D34" s="88">
        <f>1-E25</f>
        <v>0.95</v>
      </c>
      <c r="E34" s="89">
        <f>IF(E30&lt;&gt;1,NA(),D27)</f>
        <v>150000000</v>
      </c>
      <c r="F34" s="90" t="e">
        <f>IF(F30&lt;&gt;1,NA(),IF(F27&lt;&gt;"",NA(),IF(F25="u",((1/2)*(LN((1-E25)/E25))^-1*(D27-E26)/(D34*(1-D34))+((1-2*E25)*(LN((1-E25)/E25)))^-1*(1-2*(F26-E26)/(D27-E26))*(D27-E26)*((D34-0.5)/(D34*(1-D34))+LN(D34/(1-D34))))^(-1),IF(F25="sl",((1/2)*(LN((1-E25)/E25))^-1*LN((D27-D26)/(E26-D26))/(D34*(1-D34))+((1-2*E25)*(LN((1-E25)/E25)))^-1*LN(((D27-D26)*(E26-D26))/(F26-D26)^2)*((D34-0.5)/(D34*(1-D34))+LN(D34/(1-D34))))^(-1)*EXP(-(LN(F26-D26)+(1/2)*(LN((1-E25)/E25))^-1*LN((D27-D26)/(E26-D26))*LN(D34/(1-D34))+((1-2*E25)*(LN((1-E25)/E25)))^-1*LN(((D27-D26)*(E26-D26))/(F26-D26)^2)*(D34-0.5)*LN(D34/(1-D34)))),IF(F25="su",(-(1/2)*(LN((1-E25)/E25))^-1*LN((E27-D27)/(E27-E26))/(D34*(1-D34))-((1-2*E25)*(LN((1-E25)/E25)))^-1*LN(((E27-D27)*(E27-E26))/(E27-F26)^2)*((D34-0.5)/(D34*(1-D34))+LN(D34/(1-D34))))^(-1)*EXP((-LN(E27-F26)-(1/2)*(LN((1-E25)/E25))^-1*LN((E27-D27)/(E27-E26))*LN(D34/(1-D34))-((1-2*E25)*(LN((1-E25)/E25)))^-1*LN(((E27-D27)*(E27-E26))/(E27-F26)^2)*(D34-0.5)*LN(D34/(1-D34)))),IF(F25="b",((1/2)*(LN((1-E25)/E25))^-1*LN(((D27-D26)/(E27-D27))/((E26-D26)/(E27-E26)))/(D34*(1-D34))+((1-2*E25)*(LN((1-E25)/E25)))^-1*LN((((D27-D26)/(E27-D27))*((E26-D26)/(E27-E26)))/((F26-D26)/(E27-F26))^2)*((D34-0.5)/(D34*(1-D34))+LN(D34/(1-D34))))^(-1)*(1+EXP(LN((F26-D26)/(E27-F26))+(1/2)*(LN((1-E25)/E25))^-1*LN(((D27-D26)/(E27-D27))/((E26-D26)/(E27-E26)))*LN(D34/(1-D34))+((1-2*E25)*(LN((1-E25)/E25)))^-1*LN((((D27-D26)/(E27-D27))*((E26-D26)/(E27-E26)))/((F26-D26)/(E27-F26))^2)*(D34-0.5)*LN(D34/(1-D34))))^2/((E27-D26)*EXP(LN((F26-D26)/(E27-F26))+(1/2)*(LN((1-E25)/E25))^-1*LN(((D27-D26)/(E27-D27))/((E26-D26)/(E27-E26)))*LN(D34/(1-D34))+((1-2*E25)*(LN((1-E25)/E25)))^-1*LN((((D27-D26)/(E27-D27))*((E26-D26)/(E27-E26)))/((F26-D26)/(E27-F26))^2)*(D34-0.5)*LN(D34/(1-D34)))),NA()))))))</f>
        <v>#N/A</v>
      </c>
      <c r="H34" s="92" t="s">
        <v>101</v>
      </c>
      <c r="I34" s="93"/>
      <c r="J34" s="93"/>
      <c r="K34" s="94"/>
      <c r="L34" s="39" t="s">
        <v>102</v>
      </c>
      <c r="M34" s="44" t="s">
        <v>103</v>
      </c>
      <c r="N34" s="81" t="str">
        <f>IF(N19&lt;&gt;"u","",N28 + N30/2)</f>
        <v/>
      </c>
      <c r="O34" s="81" t="str">
        <f>IF(O19&lt;&gt;"u","",O28 + O30/2)</f>
        <v/>
      </c>
      <c r="P34" s="81" t="str">
        <f>IF(P19&lt;&gt;"u","",P28 + P30/2)</f>
        <v/>
      </c>
      <c r="Q34" s="81">
        <f>SUM( N34:P34 )</f>
        <v>0</v>
      </c>
    </row>
    <row r="35" spans="4:17" x14ac:dyDescent="0.25">
      <c r="D35" s="95" t="e">
        <f>IF(AND(OR(F25="su",F25="b"),ISNUMBER(E27)),1,NA())</f>
        <v>#N/A</v>
      </c>
      <c r="E35" s="96" t="e">
        <f>IF(E30&lt;&gt;1,NA(),IF(AND(OR(F25="su",F25="b"),ISNUMBER(E27)),E27,NA()))</f>
        <v>#N/A</v>
      </c>
      <c r="F35" s="97" t="e">
        <f>IF(F30&lt;&gt;1,NA(),IF(OR(F25="su",F25="b"),0,NA()))</f>
        <v>#N/A</v>
      </c>
      <c r="H35" s="98"/>
      <c r="I35" s="99">
        <f>( IF( ISNUMBER( E143 ), E143, E142 ) - IF( ISNUMBER( E37 ), E37, E38 )) / 99</f>
        <v>1777041.406137726</v>
      </c>
      <c r="J35" s="58" t="s">
        <v>104</v>
      </c>
      <c r="K35" s="59"/>
      <c r="L35" s="42"/>
      <c r="M35" s="44" t="s">
        <v>105</v>
      </c>
      <c r="N35" s="81" t="str">
        <f>IF(N19&lt;&gt;"u","",(PI()^2*N29^2)/3 + N30^2/12 + (PI()^2*N30^2)/36)</f>
        <v/>
      </c>
      <c r="O35" s="81" t="str">
        <f>IF(O19&lt;&gt;"u","",(PI()^2*O29^2)/3 + O30^2/12 + (PI()^2*O30^2)/36)</f>
        <v/>
      </c>
      <c r="P35" s="81" t="str">
        <f>IF(P19&lt;&gt;"u","",(PI()^2*P29^2)/3 + P30^2/12 + (PI()^2*P30^2)/36)</f>
        <v/>
      </c>
      <c r="Q35" s="81">
        <f>SUM( N35:P35 )</f>
        <v>0</v>
      </c>
    </row>
    <row r="36" spans="4:17" x14ac:dyDescent="0.25">
      <c r="D36" s="57" t="s">
        <v>106</v>
      </c>
      <c r="E36" s="58"/>
      <c r="F36" s="59"/>
      <c r="H36" s="100" t="s">
        <v>107</v>
      </c>
      <c r="I36" s="101" t="s">
        <v>108</v>
      </c>
      <c r="J36" s="101" t="s">
        <v>109</v>
      </c>
      <c r="K36" s="102" t="s">
        <v>110</v>
      </c>
      <c r="L36" s="46"/>
      <c r="M36" s="44" t="s">
        <v>111</v>
      </c>
      <c r="N36" s="81" t="str">
        <f>IF(N19&lt;&gt;"u","",PI()^2*N29^2*N30 + (PI()^2*N30^3)/24)</f>
        <v/>
      </c>
      <c r="O36" s="81" t="str">
        <f>IF(O19&lt;&gt;"u","",PI()^2*O29^2*O30 + (PI()^2*O30^3)/24)</f>
        <v/>
      </c>
      <c r="P36" s="81" t="str">
        <f>IF(P19&lt;&gt;"u","",PI()^2*P29^2*P30 + (PI()^2*P30^3)/24)</f>
        <v/>
      </c>
      <c r="Q36" s="81">
        <f>SUM( N36:P36 )</f>
        <v>0</v>
      </c>
    </row>
    <row r="37" spans="4:17" x14ac:dyDescent="0.25">
      <c r="D37" s="103" t="e">
        <f>IF(AND(OR(F25="sl",F25="b"),F27=""),0,NA())</f>
        <v>#N/A</v>
      </c>
      <c r="E37" s="104" t="e">
        <f>IF(AND(OR(F25="sl",F25="b"),F27=""),D26,NA())</f>
        <v>#N/A</v>
      </c>
      <c r="F37" s="105" t="e">
        <f>IF(AND(OR(F25="sl",F25="b"),F27=""),0,NA())</f>
        <v>#N/A</v>
      </c>
      <c r="H37" s="106">
        <v>1</v>
      </c>
      <c r="I37" s="107">
        <f>IF( ISNUMBER( E37 ), E37, E38 )</f>
        <v>44550384.657149151</v>
      </c>
      <c r="J37" s="108">
        <v>1</v>
      </c>
      <c r="K37" s="109">
        <f>IF( ISNUMBER( E37 ), F37, F38 )</f>
        <v>1.2545170522577565E-10</v>
      </c>
    </row>
    <row r="38" spans="4:17" x14ac:dyDescent="0.25">
      <c r="D38" s="88">
        <f>IF(F27&lt;&gt;"",NA(),0.001)</f>
        <v>1E-3</v>
      </c>
      <c r="E38" s="89">
        <f>IF(F27&lt;&gt;"",NA(),IF(F25="u",F26+(1/2)*(LN((1-E25)/E25))^-1*(D27-E26)*LN(D38/(1-D38))+((1-2*E25)*(LN((1-E25)/E25)))^-1*(1-2*(F26-E26)/(D27-E26))*(D27-E26)*(D38-0.5)*LN(D38/(1-D38)),IF(F25="sl",D26+EXP(LN(F26-D26)+(1/2)*(LN((1-E25)/E25))^-1*LN((D27-D26)/(E26-D26))*LN(D38/(1-D38))+((1-2*E25)*(LN((1-E25)/E25)))^-1*LN(((D27-D26)*(E26-D26))/(F26-D26)^2)*(D38-0.5)*LN(D38/(1-D38))),IF(F25="su",E27-EXP(-(-LN(E27-F26)-(1/2)*(LN((1-E25)/E25))^-1*LN((E27-D27)/(E27-E26))*LN(D38/(1-D38))-((1-2*E25)*(LN((1-E25)/E25)))^-1*LN(((E27-D27)*(E27-E26))/(E27-F26)^2)*(D38-0.5)*LN(D38/(1-D38)))),IF(F25="b",(D26+E27*EXP(LN((F26-D26)/(E27-F26))+(1/2)*(LN((1-E25)/E25))^-1*LN(((D27-D26)/(E27-D27))/((E26-D26)/(E27-E26)))*LN(D38/(1-D38))+((1-2*E25)*(LN((1-E25)/E25)))^-1*LN((((D27-D26)/(E27-D27))*((E26-D26)/(E27-E26)))/((F26-D26)/(E27-F26))^2)*(D38-0.5)*LN(D38/(1-D38))))/(1+EXP(LN((F26-D26)/(E27-F26))+(1/2)*(LN((1-E25)/E25))^-1*LN(((D27-D26)/(E27-D27))/((E26-D26)/(E27-E26)))*LN(D38/(1-D38))+((1-2*E25)*(LN((1-E25)/E25)))^-1*LN((((D27-D26)/(E27-D27))*((E26-D26)/(E27-E26)))/((F26-D26)/(E27-F26))^2)*(D38-0.5)*LN(D38/(1-D38)))),NA())))))</f>
        <v>44550384.657149151</v>
      </c>
      <c r="F38" s="120">
        <f>IF(F27&lt;&gt;"",NA(),IF(F25="u",((1/2)*(LN((1-E25)/E25))^-1*(D27-E26)/(D38*(1-D38))+((1-2*E25)*(LN((1-E25)/E25)))^-1*(1-2*(F26-E26)/(D27-E26))*(D27-E26)*((D38-0.5)/(D38*(1-D38))+LN(D38/(1-D38))))^(-1),IF(F25="sl",((1/2)*(LN((1-E25)/E25))^-1*LN((D27-D26)/(E26-D26))/(D38*(1-D38))+((1-2*E25)*(LN((1-E25)/E25)))^-1*LN(((D27-D26)*(E26-D26))/(F26-D26)^2)*((D38-0.5)/(D38*(1-D38))+LN(D38/(1-D38))))^(-1)*EXP(-(LN(F26-D26)+(1/2)*(LN((1-E25)/E25))^-1*LN((D27-D26)/(E26-D26))*LN(D38/(1-D38))+((1-2*E25)*(LN((1-E25)/E25)))^-1*LN(((D27-D26)*(E26-D26))/(F26-D26)^2)*(D38-0.5)*LN(D38/(1-D38)))),IF(F25="su",(-(1/2)*(LN((1-E25)/E25))^-1*LN((E27-D27)/(E27-E26))/(D38*(1-D38))-((1-2*E25)*(LN((1-E25)/E25)))^-1*LN(((E27-D27)*(E27-E26))/(E27-F26)^2)*((D38-0.5)/(D38*(1-D38))+LN(D38/(1-D38))))^(-1)*EXP((-LN(E27-F26)-(1/2)*(LN((1-E25)/E25))^-1*LN((E27-D27)/(E27-E26))*LN(D38/(1-D38))-((1-2*E25)*(LN((1-E25)/E25)))^-1*LN(((E27-D27)*(E27-E26))/(E27-F26)^2)*(D38-0.5)*LN(D38/(1-D38)))),IF(F25="b",((1/2)*(LN((1-E25)/E25))^-1*LN(((D27-D26)/(E27-D27))/((E26-D26)/(E27-E26)))/(D38*(1-D38))+((1-2*E25)*(LN((1-E25)/E25)))^-1*LN((((D27-D26)/(E27-D27))*((E26-D26)/(E27-E26)))/((F26-D26)/(E27-F26))^2)*((D38-0.5)/(D38*(1-D38))+LN(D38/(1-D38))))^(-1)*(1+EXP(LN((F26-D26)/(E27-F26))+(1/2)*(LN((1-E25)/E25))^-1*LN(((D27-D26)/(E27-D27))/((E26-D26)/(E27-E26)))*LN(D38/(1-D38))+((1-2*E25)*(LN((1-E25)/E25)))^-1*LN((((D27-D26)/(E27-D27))*((E26-D26)/(E27-E26)))/((F26-D26)/(E27-F26))^2)*(D38-0.5)*LN(D38/(1-D38))))^2/((E27-D26)*EXP(LN((F26-D26)/(E27-F26))+(1/2)*(LN((1-E25)/E25))^-1*LN(((D27-D26)/(E27-D27))/((E26-D26)/(E27-E26)))*LN(D38/(1-D38))+((1-2*E25)*(LN((1-E25)/E25)))^-1*LN((((D27-D26)/(E27-D27))*((E26-D26)/(E27-E26)))/((F26-D26)/(E27-F26))^2)*(D38-0.5)*LN(D38/(1-D38)))),NA())))))</f>
        <v>1.2545170522577565E-10</v>
      </c>
      <c r="H38" s="110">
        <v>2</v>
      </c>
      <c r="I38" s="107">
        <f>I37+I$35</f>
        <v>46327426.063286878</v>
      </c>
      <c r="J38" s="108">
        <f>LOOKUP( I38, E$37:E$143, H$37:H$143 )</f>
        <v>2</v>
      </c>
      <c r="K38" s="109">
        <f>INDEX( F$37:F$143, J38, 1 ) + (( I38 - INDEX( E$37:E$143, J38, 1 )) / ( INDEX( E$37:E$143, J38+1, 1 ) - INDEX( E$37:E$143, J38, 1 ))) * ( INDEX( F$37:F$143, J38 + 1, 1 ) - INDEX( F$37:F$143, J38, 1 ))</f>
        <v>1.7716623638965482E-10</v>
      </c>
    </row>
    <row r="39" spans="4:17" x14ac:dyDescent="0.25">
      <c r="D39" s="88">
        <f>IF(F27&lt;&gt;"",NA(),0.003)</f>
        <v>3.0000000000000001E-3</v>
      </c>
      <c r="E39" s="89">
        <f>IF(F27&lt;&gt;"",NA(),IF(F25="u",F26+(1/2)*(LN((1-E25)/E25))^-1*(D27-E26)*LN(D39/(1-D39))+((1-2*E25)*(LN((1-E25)/E25)))^-1*(1-2*(F26-E26)/(D27-E26))*(D27-E26)*(D39-0.5)*LN(D39/(1-D39)),IF(F25="sl",D26+EXP(LN(F26-D26)+(1/2)*(LN((1-E25)/E25))^-1*LN((D27-D26)/(E26-D26))*LN(D39/(1-D39))+((1-2*E25)*(LN((1-E25)/E25)))^-1*LN(((D27-D26)*(E26-D26))/(F26-D26)^2)*(D39-0.5)*LN(D39/(1-D39))),IF(F25="su",E27-EXP(-(-LN(E27-F26)-(1/2)*(LN((1-E25)/E25))^-1*LN((E27-D27)/(E27-E26))*LN(D39/(1-D39))-((1-2*E25)*(LN((1-E25)/E25)))^-1*LN(((E27-D27)*(E27-E26))/(E27-F26)^2)*(D39-0.5)*LN(D39/(1-D39)))),IF(F25="b",(D26+E27*EXP(LN((F26-D26)/(E27-F26))+(1/2)*(LN((1-E25)/E25))^-1*LN(((D27-D26)/(E27-D27))/((E26-D26)/(E27-E26)))*LN(D39/(1-D39))+((1-2*E25)*(LN((1-E25)/E25)))^-1*LN((((D27-D26)/(E27-D27))*((E26-D26)/(E27-E26)))/((F26-D26)/(E27-F26))^2)*(D39-0.5)*LN(D39/(1-D39))))/(1+EXP(LN((F26-D26)/(E27-F26))+(1/2)*(LN((1-E25)/E25))^-1*LN(((D27-D26)/(E27-D27))/((E26-D26)/(E27-E26)))*LN(D39/(1-D39))+((1-2*E25)*(LN((1-E25)/E25)))^-1*LN((((D27-D26)/(E27-D27))*((E26-D26)/(E27-E26)))/((F26-D26)/(E27-F26))^2)*(D39-0.5)*LN(D39/(1-D39)))),NA())))))</f>
        <v>53276930.968794689</v>
      </c>
      <c r="F39" s="120">
        <f>IF(F27&lt;&gt;"",NA(),IF(F25="u",((1/2)*(LN((1-E25)/E25))^-1*(D27-E26)/(D39*(1-D39))+((1-2*E25)*(LN((1-E25)/E25)))^-1*(1-2*(F26-E26)/(D27-E26))*(D27-E26)*((D39-0.5)/(D39*(1-D39))+LN(D39/(1-D39))))^(-1),IF(F25="sl",((1/2)*(LN((1-E25)/E25))^-1*LN((D27-D26)/(E26-D26))/(D39*(1-D39))+((1-2*E25)*(LN((1-E25)/E25)))^-1*LN(((D27-D26)*(E26-D26))/(F26-D26)^2)*((D39-0.5)/(D39*(1-D39))+LN(D39/(1-D39))))^(-1)*EXP(-(LN(F26-D26)+(1/2)*(LN((1-E25)/E25))^-1*LN((D27-D26)/(E26-D26))*LN(D39/(1-D39))+((1-2*E25)*(LN((1-E25)/E25)))^-1*LN(((D27-D26)*(E26-D26))/(F26-D26)^2)*(D39-0.5)*LN(D39/(1-D39)))),IF(F25="su",(-(1/2)*(LN((1-E25)/E25))^-1*LN((E27-D27)/(E27-E26))/(D39*(1-D39))-((1-2*E25)*(LN((1-E25)/E25)))^-1*LN(((E27-D27)*(E27-E26))/(E27-F26)^2)*((D39-0.5)/(D39*(1-D39))+LN(D39/(1-D39))))^(-1)*EXP((-LN(E27-F26)-(1/2)*(LN((1-E25)/E25))^-1*LN((E27-D27)/(E27-E26))*LN(D39/(1-D39))-((1-2*E25)*(LN((1-E25)/E25)))^-1*LN(((E27-D27)*(E27-E26))/(E27-F26)^2)*(D39-0.5)*LN(D39/(1-D39)))),IF(F25="b",((1/2)*(LN((1-E25)/E25))^-1*LN(((D27-D26)/(E27-D27))/((E26-D26)/(E27-E26)))/(D39*(1-D39))+((1-2*E25)*(LN((1-E25)/E25)))^-1*LN((((D27-D26)/(E27-D27))*((E26-D26)/(E27-E26)))/((F26-D26)/(E27-F26))^2)*((D39-0.5)/(D39*(1-D39))+LN(D39/(1-D39))))^(-1)*(1+EXP(LN((F26-D26)/(E27-F26))+(1/2)*(LN((1-E25)/E25))^-1*LN(((D27-D26)/(E27-D27))/((E26-D26)/(E27-E26)))*LN(D39/(1-D39))+((1-2*E25)*(LN((1-E25)/E25)))^-1*LN((((D27-D26)/(E27-D27))*((E26-D26)/(E27-E26)))/((F26-D26)/(E27-F26))^2)*(D39-0.5)*LN(D39/(1-D39))))^2/((E27-D26)*EXP(LN((F26-D26)/(E27-F26))+(1/2)*(LN((1-E25)/E25))^-1*LN(((D27-D26)/(E27-D27))/((E26-D26)/(E27-E26)))*LN(D39/(1-D39))+((1-2*E25)*(LN((1-E25)/E25)))^-1*LN((((D27-D26)/(E27-D27))*((E26-D26)/(E27-E26)))/((F26-D26)/(E27-F26))^2)*(D39-0.5)*LN(D39/(1-D39)))),NA())))))</f>
        <v>3.7940709964028903E-10</v>
      </c>
      <c r="H39" s="110">
        <v>3</v>
      </c>
      <c r="I39" s="107">
        <f t="shared" ref="I39:I102" si="0">I38+I$35</f>
        <v>48104467.469424605</v>
      </c>
      <c r="J39" s="108">
        <f t="shared" ref="J39:J102" si="1">LOOKUP( I39, E$37:E$143, H$37:H$143 )</f>
        <v>2</v>
      </c>
      <c r="K39" s="109">
        <f t="shared" ref="K39:K102" si="2">INDEX( F$37:F$143, J39, 1 ) + (( I39 - INDEX( E$37:E$143, J39, 1 )) / ( INDEX( E$37:E$143, J39+1, 1 ) - INDEX( E$37:E$143, J39, 1 ))) * ( INDEX( F$37:F$143, J39 + 1, 1 ) - INDEX( F$37:F$143, J39, 1 ))</f>
        <v>2.2888076755353399E-10</v>
      </c>
    </row>
    <row r="40" spans="4:17" x14ac:dyDescent="0.25">
      <c r="D40" s="88">
        <f>IF(F27&lt;&gt;"",NA(),0.006)</f>
        <v>6.0000000000000001E-3</v>
      </c>
      <c r="E40" s="89">
        <f>IF(F27&lt;&gt;"",NA(),IF(F25="u",F26+(1/2)*(LN((1-E25)/E25))^-1*(D27-E26)*LN(D40/(1-D40))+((1-2*E25)*(LN((1-E25)/E25)))^-1*(1-2*(F26-E26)/(D27-E26))*(D27-E26)*(D40-0.5)*LN(D40/(1-D40)),IF(F25="sl",D26+EXP(LN(F26-D26)+(1/2)*(LN((1-E25)/E25))^-1*LN((D27-D26)/(E26-D26))*LN(D40/(1-D40))+((1-2*E25)*(LN((1-E25)/E25)))^-1*LN(((D27-D26)*(E26-D26))/(F26-D26)^2)*(D40-0.5)*LN(D40/(1-D40))),IF(F25="su",E27-EXP(-(-LN(E27-F26)-(1/2)*(LN((1-E25)/E25))^-1*LN((E27-D27)/(E27-E26))*LN(D40/(1-D40))-((1-2*E25)*(LN((1-E25)/E25)))^-1*LN(((E27-D27)*(E27-E26))/(E27-F26)^2)*(D40-0.5)*LN(D40/(1-D40)))),IF(F25="b",(D26+E27*EXP(LN((F26-D26)/(E27-F26))+(1/2)*(LN((1-E25)/E25))^-1*LN(((D27-D26)/(E27-D27))/((E26-D26)/(E27-E26)))*LN(D40/(1-D40))+((1-2*E25)*(LN((1-E25)/E25)))^-1*LN((((D27-D26)/(E27-D27))*((E26-D26)/(E27-E26)))/((F26-D26)/(E27-F26))^2)*(D40-0.5)*LN(D40/(1-D40))))/(1+EXP(LN((F26-D26)/(E27-F26))+(1/2)*(LN((1-E25)/E25))^-1*LN(((D27-D26)/(E27-D27))/((E26-D26)/(E27-E26)))*LN(D40/(1-D40))+((1-2*E25)*(LN((1-E25)/E25)))^-1*LN((((D27-D26)/(E27-D27))*((E26-D26)/(E27-E26)))/((F26-D26)/(E27-F26))^2)*(D40-0.5)*LN(D40/(1-D40)))),NA())))))</f>
        <v>58734442.809079945</v>
      </c>
      <c r="F40" s="120">
        <f>IF(F27&lt;&gt;"",NA(),IF(F25="u",((1/2)*(LN((1-E25)/E25))^-1*(D27-E26)/(D40*(1-D40))+((1-2*E25)*(LN((1-E25)/E25)))^-1*(1-2*(F26-E26)/(D27-E26))*(D27-E26)*((D40-0.5)/(D40*(1-D40))+LN(D40/(1-D40))))^(-1),IF(F25="sl",((1/2)*(LN((1-E25)/E25))^-1*LN((D27-D26)/(E26-D26))/(D40*(1-D40))+((1-2*E25)*(LN((1-E25)/E25)))^-1*LN(((D27-D26)*(E26-D26))/(F26-D26)^2)*((D40-0.5)/(D40*(1-D40))+LN(D40/(1-D40))))^(-1)*EXP(-(LN(F26-D26)+(1/2)*(LN((1-E25)/E25))^-1*LN((D27-D26)/(E26-D26))*LN(D40/(1-D40))+((1-2*E25)*(LN((1-E25)/E25)))^-1*LN(((D27-D26)*(E26-D26))/(F26-D26)^2)*(D40-0.5)*LN(D40/(1-D40)))),IF(F25="su",(-(1/2)*(LN((1-E25)/E25))^-1*LN((E27-D27)/(E27-E26))/(D40*(1-D40))-((1-2*E25)*(LN((1-E25)/E25)))^-1*LN(((E27-D27)*(E27-E26))/(E27-F26)^2)*((D40-0.5)/(D40*(1-D40))+LN(D40/(1-D40))))^(-1)*EXP((-LN(E27-F26)-(1/2)*(LN((1-E25)/E25))^-1*LN((E27-D27)/(E27-E26))*LN(D40/(1-D40))-((1-2*E25)*(LN((1-E25)/E25)))^-1*LN(((E27-D27)*(E27-E26))/(E27-F26)^2)*(D40-0.5)*LN(D40/(1-D40)))),IF(F25="b",((1/2)*(LN((1-E25)/E25))^-1*LN(((D27-D26)/(E27-D27))/((E26-D26)/(E27-E26)))/(D40*(1-D40))+((1-2*E25)*(LN((1-E25)/E25)))^-1*LN((((D27-D26)/(E27-D27))*((E26-D26)/(E27-E26)))/((F26-D26)/(E27-F26))^2)*((D40-0.5)/(D40*(1-D40))+LN(D40/(1-D40))))^(-1)*(1+EXP(LN((F26-D26)/(E27-F26))+(1/2)*(LN((1-E25)/E25))^-1*LN(((D27-D26)/(E27-D27))/((E26-D26)/(E27-E26)))*LN(D40/(1-D40))+((1-2*E25)*(LN((1-E25)/E25)))^-1*LN((((D27-D26)/(E27-D27))*((E26-D26)/(E27-E26)))/((F26-D26)/(E27-F26))^2)*(D40-0.5)*LN(D40/(1-D40))))^2/((E27-D26)*EXP(LN((F26-D26)/(E27-F26))+(1/2)*(LN((1-E25)/E25))^-1*LN(((D27-D26)/(E27-D27))/((E26-D26)/(E27-E26)))*LN(D40/(1-D40))+((1-2*E25)*(LN((1-E25)/E25)))^-1*LN((((D27-D26)/(E27-D27))*((E26-D26)/(E27-E26)))/((F26-D26)/(E27-F26))^2)*(D40-0.5)*LN(D40/(1-D40)))),NA())))))</f>
        <v>7.6579573160445534E-10</v>
      </c>
      <c r="H40" s="110">
        <v>4</v>
      </c>
      <c r="I40" s="107">
        <f t="shared" si="0"/>
        <v>49881508.875562333</v>
      </c>
      <c r="J40" s="108">
        <f t="shared" si="1"/>
        <v>2</v>
      </c>
      <c r="K40" s="109">
        <f t="shared" si="2"/>
        <v>2.8059529871741313E-10</v>
      </c>
    </row>
    <row r="41" spans="4:17" x14ac:dyDescent="0.25">
      <c r="D41" s="88">
        <f>IF(F27&lt;&gt;"",NA(),(ROW()-ROW(D40))/100)</f>
        <v>0.01</v>
      </c>
      <c r="E41" s="89">
        <f>IF(F27&lt;&gt;"",NA(),IF(F25="u",F26+(1/2)*(LN((1-E25)/E25))^-1*(D27-E26)*LN(D41/(1-D41))+((1-2*E25)*(LN((1-E25)/E25)))^-1*(1-2*(F26-E26)/(D27-E26))*(D27-E26)*(D41-0.5)*LN(D41/(1-D41)),IF(F25="sl",D26+EXP(LN(F26-D26)+(1/2)*(LN((1-E25)/E25))^-1*LN((D27-D26)/(E26-D26))*LN(D41/(1-D41))+((1-2*E25)*(LN((1-E25)/E25)))^-1*LN(((D27-D26)*(E26-D26))/(F26-D26)^2)*(D41-0.5)*LN(D41/(1-D41))),IF(F25="su",E27-EXP(-(-LN(E27-F26)-(1/2)*(LN((1-E25)/E25))^-1*LN((E27-D27)/(E27-E26))*LN(D41/(1-D41))-((1-2*E25)*(LN((1-E25)/E25)))^-1*LN(((E27-D27)*(E27-E26))/(E27-F26)^2)*(D41-0.5)*LN(D41/(1-D41)))),IF(F25="b",(D26+E27*EXP(LN((F26-D26)/(E27-F26))+(1/2)*(LN((1-E25)/E25))^-1*LN(((D27-D26)/(E27-D27))/((E26-D26)/(E27-E26)))*LN(D41/(1-D41))+((1-2*E25)*(LN((1-E25)/E25)))^-1*LN((((D27-D26)/(E27-D27))*((E26-D26)/(E27-E26)))/((F26-D26)/(E27-F26))^2)*(D41-0.5)*LN(D41/(1-D41))))/(1+EXP(LN((F26-D26)/(E27-F26))+(1/2)*(LN((1-E25)/E25))^-1*LN(((D27-D26)/(E27-D27))/((E26-D26)/(E27-E26)))*LN(D41/(1-D41))+((1-2*E25)*(LN((1-E25)/E25)))^-1*LN((((D27-D26)/(E27-D27))*((E26-D26)/(E27-E26)))/((F26-D26)/(E27-F26))^2)*(D41-0.5)*LN(D41/(1-D41)))),NA())))))</f>
        <v>62718769.752848089</v>
      </c>
      <c r="F41" s="120">
        <f>IF(F27&lt;&gt;"",NA(),IF(F25="u",((1/2)*(LN((1-E25)/E25))^-1*(D27-E26)/(D41*(1-D41))+((1-2*E25)*(LN((1-E25)/E25)))^-1*(1-2*(F26-E26)/(D27-E26))*(D27-E26)*((D41-0.5)/(D41*(1-D41))+LN(D41/(1-D41))))^(-1),IF(F25="sl",((1/2)*(LN((1-E25)/E25))^-1*LN((D27-D26)/(E26-D26))/(D41*(1-D41))+((1-2*E25)*(LN((1-E25)/E25)))^-1*LN(((D27-D26)*(E26-D26))/(F26-D26)^2)*((D41-0.5)/(D41*(1-D41))+LN(D41/(1-D41))))^(-1)*EXP(-(LN(F26-D26)+(1/2)*(LN((1-E25)/E25))^-1*LN((D27-D26)/(E26-D26))*LN(D41/(1-D41))+((1-2*E25)*(LN((1-E25)/E25)))^-1*LN(((D27-D26)*(E26-D26))/(F26-D26)^2)*(D41-0.5)*LN(D41/(1-D41)))),IF(F25="su",(-(1/2)*(LN((1-E25)/E25))^-1*LN((E27-D27)/(E27-E26))/(D41*(1-D41))-((1-2*E25)*(LN((1-E25)/E25)))^-1*LN(((E27-D27)*(E27-E26))/(E27-F26)^2)*((D41-0.5)/(D41*(1-D41))+LN(D41/(1-D41))))^(-1)*EXP((-LN(E27-F26)-(1/2)*(LN((1-E25)/E25))^-1*LN((E27-D27)/(E27-E26))*LN(D41/(1-D41))-((1-2*E25)*(LN((1-E25)/E25)))^-1*LN(((E27-D27)*(E27-E26))/(E27-F26)^2)*(D41-0.5)*LN(D41/(1-D41)))),IF(F25="b",((1/2)*(LN((1-E25)/E25))^-1*LN(((D27-D26)/(E27-D27))/((E26-D26)/(E27-E26)))/(D41*(1-D41))+((1-2*E25)*(LN((1-E25)/E25)))^-1*LN((((D27-D26)/(E27-D27))*((E26-D26)/(E27-E26)))/((F26-D26)/(E27-F26))^2)*((D41-0.5)/(D41*(1-D41))+LN(D41/(1-D41))))^(-1)*(1+EXP(LN((F26-D26)/(E27-F26))+(1/2)*(LN((1-E25)/E25))^-1*LN(((D27-D26)/(E27-D27))/((E26-D26)/(E27-E26)))*LN(D41/(1-D41))+((1-2*E25)*(LN((1-E25)/E25)))^-1*LN((((D27-D26)/(E27-D27))*((E26-D26)/(E27-E26)))/((F26-D26)/(E27-F26))^2)*(D41-0.5)*LN(D41/(1-D41))))^2/((E27-D26)*EXP(LN((F26-D26)/(E27-F26))+(1/2)*(LN((1-E25)/E25))^-1*LN(((D27-D26)/(E27-D27))/((E26-D26)/(E27-E26)))*LN(D41/(1-D41))+((1-2*E25)*(LN((1-E25)/E25)))^-1*LN((((D27-D26)/(E27-D27))*((E26-D26)/(E27-E26)))/((F26-D26)/(E27-F26))^2)*(D41-0.5)*LN(D41/(1-D41)))),NA())))))</f>
        <v>1.2883822482874654E-9</v>
      </c>
      <c r="H41" s="110">
        <v>5</v>
      </c>
      <c r="I41" s="107">
        <f t="shared" si="0"/>
        <v>51658550.28170006</v>
      </c>
      <c r="J41" s="108">
        <f t="shared" si="1"/>
        <v>2</v>
      </c>
      <c r="K41" s="109">
        <f t="shared" si="2"/>
        <v>3.3230982988129232E-10</v>
      </c>
    </row>
    <row r="42" spans="4:17" x14ac:dyDescent="0.25">
      <c r="D42" s="88">
        <f>IF(F27&lt;&gt;"",NA(),(ROW()-ROW(D40))/100)</f>
        <v>0.02</v>
      </c>
      <c r="E42" s="89">
        <f>IF(F27&lt;&gt;"",NA(),IF(F25="u",F26+(1/2)*(LN((1-E25)/E25))^-1*(D27-E26)*LN(D42/(1-D42))+((1-2*E25)*(LN((1-E25)/E25)))^-1*(1-2*(F26-E26)/(D27-E26))*(D27-E26)*(D42-0.5)*LN(D42/(1-D42)),IF(F25="sl",D26+EXP(LN(F26-D26)+(1/2)*(LN((1-E25)/E25))^-1*LN((D27-D26)/(E26-D26))*LN(D42/(1-D42))+((1-2*E25)*(LN((1-E25)/E25)))^-1*LN(((D27-D26)*(E26-D26))/(F26-D26)^2)*(D42-0.5)*LN(D42/(1-D42))),IF(F25="su",E27-EXP(-(-LN(E27-F26)-(1/2)*(LN((1-E25)/E25))^-1*LN((E27-D27)/(E27-E26))*LN(D42/(1-D42))-((1-2*E25)*(LN((1-E25)/E25)))^-1*LN(((E27-D27)*(E27-E26))/(E27-F26)^2)*(D42-0.5)*LN(D42/(1-D42)))),IF(F25="b",(D26+E27*EXP(LN((F26-D26)/(E27-F26))+(1/2)*(LN((1-E25)/E25))^-1*LN(((D27-D26)/(E27-D27))/((E26-D26)/(E27-E26)))*LN(D42/(1-D42))+((1-2*E25)*(LN((1-E25)/E25)))^-1*LN((((D27-D26)/(E27-D27))*((E26-D26)/(E27-E26)))/((F26-D26)/(E27-F26))^2)*(D42-0.5)*LN(D42/(1-D42))))/(1+EXP(LN((F26-D26)/(E27-F26))+(1/2)*(LN((1-E25)/E25))^-1*LN(((D27-D26)/(E27-D27))/((E26-D26)/(E27-E26)))*LN(D42/(1-D42))+((1-2*E25)*(LN((1-E25)/E25)))^-1*LN((((D27-D26)/(E27-D27))*((E26-D26)/(E27-E26)))/((F26-D26)/(E27-F26))^2)*(D42-0.5)*LN(D42/(1-D42)))),NA())))))</f>
        <v>68057642.037590235</v>
      </c>
      <c r="F42" s="120">
        <f>IF(F27&lt;&gt;"",NA(),IF(F25="u",((1/2)*(LN((1-E25)/E25))^-1*(D27-E26)/(D42*(1-D42))+((1-2*E25)*(LN((1-E25)/E25)))^-1*(1-2*(F26-E26)/(D27-E26))*(D27-E26)*((D42-0.5)/(D42*(1-D42))+LN(D42/(1-D42))))^(-1),IF(F25="sl",((1/2)*(LN((1-E25)/E25))^-1*LN((D27-D26)/(E26-D26))/(D42*(1-D42))+((1-2*E25)*(LN((1-E25)/E25)))^-1*LN(((D27-D26)*(E26-D26))/(F26-D26)^2)*((D42-0.5)/(D42*(1-D42))+LN(D42/(1-D42))))^(-1)*EXP(-(LN(F26-D26)+(1/2)*(LN((1-E25)/E25))^-1*LN((D27-D26)/(E26-D26))*LN(D42/(1-D42))+((1-2*E25)*(LN((1-E25)/E25)))^-1*LN(((D27-D26)*(E26-D26))/(F26-D26)^2)*(D42-0.5)*LN(D42/(1-D42)))),IF(F25="su",(-(1/2)*(LN((1-E25)/E25))^-1*LN((E27-D27)/(E27-E26))/(D42*(1-D42))-((1-2*E25)*(LN((1-E25)/E25)))^-1*LN(((E27-D27)*(E27-E26))/(E27-F26)^2)*((D42-0.5)/(D42*(1-D42))+LN(D42/(1-D42))))^(-1)*EXP((-LN(E27-F26)-(1/2)*(LN((1-E25)/E25))^-1*LN((E27-D27)/(E27-E26))*LN(D42/(1-D42))-((1-2*E25)*(LN((1-E25)/E25)))^-1*LN(((E27-D27)*(E27-E26))/(E27-F26)^2)*(D42-0.5)*LN(D42/(1-D42)))),IF(F25="b",((1/2)*(LN((1-E25)/E25))^-1*LN(((D27-D26)/(E27-D27))/((E26-D26)/(E27-E26)))/(D42*(1-D42))+((1-2*E25)*(LN((1-E25)/E25)))^-1*LN((((D27-D26)/(E27-D27))*((E26-D26)/(E27-E26)))/((F26-D26)/(E27-F26))^2)*((D42-0.5)/(D42*(1-D42))+LN(D42/(1-D42))))^(-1)*(1+EXP(LN((F26-D26)/(E27-F26))+(1/2)*(LN((1-E25)/E25))^-1*LN(((D27-D26)/(E27-D27))/((E26-D26)/(E27-E26)))*LN(D42/(1-D42))+((1-2*E25)*(LN((1-E25)/E25)))^-1*LN((((D27-D26)/(E27-D27))*((E26-D26)/(E27-E26)))/((F26-D26)/(E27-F26))^2)*(D42-0.5)*LN(D42/(1-D42))))^2/((E27-D26)*EXP(LN((F26-D26)/(E27-F26))+(1/2)*(LN((1-E25)/E25))^-1*LN(((D27-D26)/(E27-D27))/((E26-D26)/(E27-E26)))*LN(D42/(1-D42))+((1-2*E25)*(LN((1-E25)/E25)))^-1*LN((((D27-D26)/(E27-D27))*((E26-D26)/(E27-E26)))/((F26-D26)/(E27-F26))^2)*(D42-0.5)*LN(D42/(1-D42)))),NA())))))</f>
        <v>2.6175418289073404E-9</v>
      </c>
      <c r="H42" s="110">
        <v>6</v>
      </c>
      <c r="I42" s="107">
        <f t="shared" si="0"/>
        <v>53435591.687837787</v>
      </c>
      <c r="J42" s="108">
        <f t="shared" si="1"/>
        <v>3</v>
      </c>
      <c r="K42" s="109">
        <f t="shared" si="2"/>
        <v>3.9064018533421018E-10</v>
      </c>
    </row>
    <row r="43" spans="4:17" x14ac:dyDescent="0.25">
      <c r="D43" s="88">
        <f>IF(F27&lt;&gt;"",NA(),(ROW()-ROW(D40))/100)</f>
        <v>0.03</v>
      </c>
      <c r="E43" s="89">
        <f>IF(F27&lt;&gt;"",NA(),IF(F25="u",F26+(1/2)*(LN((1-E25)/E25))^-1*(D27-E26)*LN(D43/(1-D43))+((1-2*E25)*(LN((1-E25)/E25)))^-1*(1-2*(F26-E26)/(D27-E26))*(D27-E26)*(D43-0.5)*LN(D43/(1-D43)),IF(F25="sl",D26+EXP(LN(F26-D26)+(1/2)*(LN((1-E25)/E25))^-1*LN((D27-D26)/(E26-D26))*LN(D43/(1-D43))+((1-2*E25)*(LN((1-E25)/E25)))^-1*LN(((D27-D26)*(E26-D26))/(F26-D26)^2)*(D43-0.5)*LN(D43/(1-D43))),IF(F25="su",E27-EXP(-(-LN(E27-F26)-(1/2)*(LN((1-E25)/E25))^-1*LN((E27-D27)/(E27-E26))*LN(D43/(1-D43))-((1-2*E25)*(LN((1-E25)/E25)))^-1*LN(((E27-D27)*(E27-E26))/(E27-F26)^2)*(D43-0.5)*LN(D43/(1-D43)))),IF(F25="b",(D26+E27*EXP(LN((F26-D26)/(E27-F26))+(1/2)*(LN((1-E25)/E25))^-1*LN(((D27-D26)/(E27-D27))/((E26-D26)/(E27-E26)))*LN(D43/(1-D43))+((1-2*E25)*(LN((1-E25)/E25)))^-1*LN((((D27-D26)/(E27-D27))*((E26-D26)/(E27-E26)))/((F26-D26)/(E27-F26))^2)*(D43-0.5)*LN(D43/(1-D43))))/(1+EXP(LN((F26-D26)/(E27-F26))+(1/2)*(LN((1-E25)/E25))^-1*LN(((D27-D26)/(E27-D27))/((E26-D26)/(E27-E26)))*LN(D43/(1-D43))+((1-2*E25)*(LN((1-E25)/E25)))^-1*LN((((D27-D26)/(E27-D27))*((E26-D26)/(E27-E26)))/((F26-D26)/(E27-F26))^2)*(D43-0.5)*LN(D43/(1-D43)))),NA())))))</f>
        <v>71141768.632902861</v>
      </c>
      <c r="F43" s="120">
        <f>IF(F27&lt;&gt;"",NA(),IF(F25="u",((1/2)*(LN((1-E25)/E25))^-1*(D27-E26)/(D43*(1-D43))+((1-2*E25)*(LN((1-E25)/E25)))^-1*(1-2*(F26-E26)/(D27-E26))*(D27-E26)*((D43-0.5)/(D43*(1-D43))+LN(D43/(1-D43))))^(-1),IF(F25="sl",((1/2)*(LN((1-E25)/E25))^-1*LN((D27-D26)/(E26-D26))/(D43*(1-D43))+((1-2*E25)*(LN((1-E25)/E25)))^-1*LN(((D27-D26)*(E26-D26))/(F26-D26)^2)*((D43-0.5)/(D43*(1-D43))+LN(D43/(1-D43))))^(-1)*EXP(-(LN(F26-D26)+(1/2)*(LN((1-E25)/E25))^-1*LN((D27-D26)/(E26-D26))*LN(D43/(1-D43))+((1-2*E25)*(LN((1-E25)/E25)))^-1*LN(((D27-D26)*(E26-D26))/(F26-D26)^2)*(D43-0.5)*LN(D43/(1-D43)))),IF(F25="su",(-(1/2)*(LN((1-E25)/E25))^-1*LN((E27-D27)/(E27-E26))/(D43*(1-D43))-((1-2*E25)*(LN((1-E25)/E25)))^-1*LN(((E27-D27)*(E27-E26))/(E27-F26)^2)*((D43-0.5)/(D43*(1-D43))+LN(D43/(1-D43))))^(-1)*EXP((-LN(E27-F26)-(1/2)*(LN((1-E25)/E25))^-1*LN((E27-D27)/(E27-E26))*LN(D43/(1-D43))-((1-2*E25)*(LN((1-E25)/E25)))^-1*LN(((E27-D27)*(E27-E26))/(E27-F26)^2)*(D43-0.5)*LN(D43/(1-D43)))),IF(F25="b",((1/2)*(LN((1-E25)/E25))^-1*LN(((D27-D26)/(E27-D27))/((E26-D26)/(E27-E26)))/(D43*(1-D43))+((1-2*E25)*(LN((1-E25)/E25)))^-1*LN((((D27-D26)/(E27-D27))*((E26-D26)/(E27-E26)))/((F26-D26)/(E27-F26))^2)*((D43-0.5)/(D43*(1-D43))+LN(D43/(1-D43))))^(-1)*(1+EXP(LN((F26-D26)/(E27-F26))+(1/2)*(LN((1-E25)/E25))^-1*LN(((D27-D26)/(E27-D27))/((E26-D26)/(E27-E26)))*LN(D43/(1-D43))+((1-2*E25)*(LN((1-E25)/E25)))^-1*LN((((D27-D26)/(E27-D27))*((E26-D26)/(E27-E26)))/((F26-D26)/(E27-F26))^2)*(D43-0.5)*LN(D43/(1-D43))))^2/((E27-D26)*EXP(LN((F26-D26)/(E27-F26))+(1/2)*(LN((1-E25)/E25))^-1*LN(((D27-D26)/(E27-D27))/((E26-D26)/(E27-E26)))*LN(D43/(1-D43))+((1-2*E25)*(LN((1-E25)/E25)))^-1*LN((((D27-D26)/(E27-D27))*((E26-D26)/(E27-E26)))/((F26-D26)/(E27-F26))^2)*(D43-0.5)*LN(D43/(1-D43)))),NA())))))</f>
        <v>3.9604699047287348E-9</v>
      </c>
      <c r="H43" s="110">
        <v>7</v>
      </c>
      <c r="I43" s="107">
        <f t="shared" si="0"/>
        <v>55212633.093975514</v>
      </c>
      <c r="J43" s="108">
        <f t="shared" si="1"/>
        <v>3</v>
      </c>
      <c r="K43" s="109">
        <f t="shared" si="2"/>
        <v>5.1645367286396803E-10</v>
      </c>
    </row>
    <row r="44" spans="4:17" x14ac:dyDescent="0.25">
      <c r="D44" s="88">
        <f>IF(F27&lt;&gt;"",NA(),(ROW()-ROW(D40))/100)</f>
        <v>0.04</v>
      </c>
      <c r="E44" s="89">
        <f>IF(F27&lt;&gt;"",NA(),IF(F25="u",F26+(1/2)*(LN((1-E25)/E25))^-1*(D27-E26)*LN(D44/(1-D44))+((1-2*E25)*(LN((1-E25)/E25)))^-1*(1-2*(F26-E26)/(D27-E26))*(D27-E26)*(D44-0.5)*LN(D44/(1-D44)),IF(F25="sl",D26+EXP(LN(F26-D26)+(1/2)*(LN((1-E25)/E25))^-1*LN((D27-D26)/(E26-D26))*LN(D44/(1-D44))+((1-2*E25)*(LN((1-E25)/E25)))^-1*LN(((D27-D26)*(E26-D26))/(F26-D26)^2)*(D44-0.5)*LN(D44/(1-D44))),IF(F25="su",E27-EXP(-(-LN(E27-F26)-(1/2)*(LN((1-E25)/E25))^-1*LN((E27-D27)/(E27-E26))*LN(D44/(1-D44))-((1-2*E25)*(LN((1-E25)/E25)))^-1*LN(((E27-D27)*(E27-E26))/(E27-F26)^2)*(D44-0.5)*LN(D44/(1-D44)))),IF(F25="b",(D26+E27*EXP(LN((F26-D26)/(E27-F26))+(1/2)*(LN((1-E25)/E25))^-1*LN(((D27-D26)/(E27-D27))/((E26-D26)/(E27-E26)))*LN(D44/(1-D44))+((1-2*E25)*(LN((1-E25)/E25)))^-1*LN((((D27-D26)/(E27-D27))*((E26-D26)/(E27-E26)))/((F26-D26)/(E27-F26))^2)*(D44-0.5)*LN(D44/(1-D44))))/(1+EXP(LN((F26-D26)/(E27-F26))+(1/2)*(LN((1-E25)/E25))^-1*LN(((D27-D26)/(E27-D27))/((E26-D26)/(E27-E26)))*LN(D44/(1-D44))+((1-2*E25)*(LN((1-E25)/E25)))^-1*LN((((D27-D26)/(E27-D27))*((E26-D26)/(E27-E26)))/((F26-D26)/(E27-F26))^2)*(D44-0.5)*LN(D44/(1-D44)))),NA())))))</f>
        <v>73316290.95255053</v>
      </c>
      <c r="F44" s="120">
        <f>IF(F27&lt;&gt;"",NA(),IF(F25="u",((1/2)*(LN((1-E25)/E25))^-1*(D27-E26)/(D44*(1-D44))+((1-2*E25)*(LN((1-E25)/E25)))^-1*(1-2*(F26-E26)/(D27-E26))*(D27-E26)*((D44-0.5)/(D44*(1-D44))+LN(D44/(1-D44))))^(-1),IF(F25="sl",((1/2)*(LN((1-E25)/E25))^-1*LN((D27-D26)/(E26-D26))/(D44*(1-D44))+((1-2*E25)*(LN((1-E25)/E25)))^-1*LN(((D27-D26)*(E26-D26))/(F26-D26)^2)*((D44-0.5)/(D44*(1-D44))+LN(D44/(1-D44))))^(-1)*EXP(-(LN(F26-D26)+(1/2)*(LN((1-E25)/E25))^-1*LN((D27-D26)/(E26-D26))*LN(D44/(1-D44))+((1-2*E25)*(LN((1-E25)/E25)))^-1*LN(((D27-D26)*(E26-D26))/(F26-D26)^2)*(D44-0.5)*LN(D44/(1-D44)))),IF(F25="su",(-(1/2)*(LN((1-E25)/E25))^-1*LN((E27-D27)/(E27-E26))/(D44*(1-D44))-((1-2*E25)*(LN((1-E25)/E25)))^-1*LN(((E27-D27)*(E27-E26))/(E27-F26)^2)*((D44-0.5)/(D44*(1-D44))+LN(D44/(1-D44))))^(-1)*EXP((-LN(E27-F26)-(1/2)*(LN((1-E25)/E25))^-1*LN((E27-D27)/(E27-E26))*LN(D44/(1-D44))-((1-2*E25)*(LN((1-E25)/E25)))^-1*LN(((E27-D27)*(E27-E26))/(E27-F26)^2)*(D44-0.5)*LN(D44/(1-D44)))),IF(F25="b",((1/2)*(LN((1-E25)/E25))^-1*LN(((D27-D26)/(E27-D27))/((E26-D26)/(E27-E26)))/(D44*(1-D44))+((1-2*E25)*(LN((1-E25)/E25)))^-1*LN((((D27-D26)/(E27-D27))*((E26-D26)/(E27-E26)))/((F26-D26)/(E27-F26))^2)*((D44-0.5)/(D44*(1-D44))+LN(D44/(1-D44))))^(-1)*(1+EXP(LN((F26-D26)/(E27-F26))+(1/2)*(LN((1-E25)/E25))^-1*LN(((D27-D26)/(E27-D27))/((E26-D26)/(E27-E26)))*LN(D44/(1-D44))+((1-2*E25)*(LN((1-E25)/E25)))^-1*LN((((D27-D26)/(E27-D27))*((E26-D26)/(E27-E26)))/((F26-D26)/(E27-F26))^2)*(D44-0.5)*LN(D44/(1-D44))))^2/((E27-D26)*EXP(LN((F26-D26)/(E27-F26))+(1/2)*(LN((1-E25)/E25))^-1*LN(((D27-D26)/(E27-D27))/((E26-D26)/(E27-E26)))*LN(D44/(1-D44))+((1-2*E25)*(LN((1-E25)/E25)))^-1*LN((((D27-D26)/(E27-D27))*((E26-D26)/(E27-E26)))/((F26-D26)/(E27-F26))^2)*(D44-0.5)*LN(D44/(1-D44)))),NA())))))</f>
        <v>5.3002473562113875E-9</v>
      </c>
      <c r="H44" s="110">
        <v>8</v>
      </c>
      <c r="I44" s="107">
        <f t="shared" si="0"/>
        <v>56989674.500113241</v>
      </c>
      <c r="J44" s="108">
        <f t="shared" si="1"/>
        <v>3</v>
      </c>
      <c r="K44" s="109">
        <f t="shared" si="2"/>
        <v>6.4226716039372583E-10</v>
      </c>
    </row>
    <row r="45" spans="4:17" x14ac:dyDescent="0.25">
      <c r="D45" s="88">
        <f>IF(F27&lt;&gt;"",NA(),(ROW()-ROW(D40))/100)</f>
        <v>0.05</v>
      </c>
      <c r="E45" s="89">
        <f>IF(F27&lt;&gt;"",NA(),IF(F25="u",F26+(1/2)*(LN((1-E25)/E25))^-1*(D27-E26)*LN(D45/(1-D45))+((1-2*E25)*(LN((1-E25)/E25)))^-1*(1-2*(F26-E26)/(D27-E26))*(D27-E26)*(D45-0.5)*LN(D45/(1-D45)),IF(F25="sl",D26+EXP(LN(F26-D26)+(1/2)*(LN((1-E25)/E25))^-1*LN((D27-D26)/(E26-D26))*LN(D45/(1-D45))+((1-2*E25)*(LN((1-E25)/E25)))^-1*LN(((D27-D26)*(E26-D26))/(F26-D26)^2)*(D45-0.5)*LN(D45/(1-D45))),IF(F25="su",E27-EXP(-(-LN(E27-F26)-(1/2)*(LN((1-E25)/E25))^-1*LN((E27-D27)/(E27-E26))*LN(D45/(1-D45))-((1-2*E25)*(LN((1-E25)/E25)))^-1*LN(((E27-D27)*(E27-E26))/(E27-F26)^2)*(D45-0.5)*LN(D45/(1-D45)))),IF(F25="b",(D26+E27*EXP(LN((F26-D26)/(E27-F26))+(1/2)*(LN((1-E25)/E25))^-1*LN(((D27-D26)/(E27-D27))/((E26-D26)/(E27-E26)))*LN(D45/(1-D45))+((1-2*E25)*(LN((1-E25)/E25)))^-1*LN((((D27-D26)/(E27-D27))*((E26-D26)/(E27-E26)))/((F26-D26)/(E27-F26))^2)*(D45-0.5)*LN(D45/(1-D45))))/(1+EXP(LN((F26-D26)/(E27-F26))+(1/2)*(LN((1-E25)/E25))^-1*LN(((D27-D26)/(E27-D27))/((E26-D26)/(E27-E26)))*LN(D45/(1-D45))+((1-2*E25)*(LN((1-E25)/E25)))^-1*LN((((D27-D26)/(E27-D27))*((E26-D26)/(E27-E26)))/((F26-D26)/(E27-F26))^2)*(D45-0.5)*LN(D45/(1-D45)))),NA())))))</f>
        <v>75000000</v>
      </c>
      <c r="F45" s="120">
        <f>IF(F27&lt;&gt;"",NA(),IF(F25="u",((1/2)*(LN((1-E25)/E25))^-1*(D27-E26)/(D45*(1-D45))+((1-2*E25)*(LN((1-E25)/E25)))^-1*(1-2*(F26-E26)/(D27-E26))*(D27-E26)*((D45-0.5)/(D45*(1-D45))+LN(D45/(1-D45))))^(-1),IF(F25="sl",((1/2)*(LN((1-E25)/E25))^-1*LN((D27-D26)/(E26-D26))/(D45*(1-D45))+((1-2*E25)*(LN((1-E25)/E25)))^-1*LN(((D27-D26)*(E26-D26))/(F26-D26)^2)*((D45-0.5)/(D45*(1-D45))+LN(D45/(1-D45))))^(-1)*EXP(-(LN(F26-D26)+(1/2)*(LN((1-E25)/E25))^-1*LN((D27-D26)/(E26-D26))*LN(D45/(1-D45))+((1-2*E25)*(LN((1-E25)/E25)))^-1*LN(((D27-D26)*(E26-D26))/(F26-D26)^2)*(D45-0.5)*LN(D45/(1-D45)))),IF(F25="su",(-(1/2)*(LN((1-E25)/E25))^-1*LN((E27-D27)/(E27-E26))/(D45*(1-D45))-((1-2*E25)*(LN((1-E25)/E25)))^-1*LN(((E27-D27)*(E27-E26))/(E27-F26)^2)*((D45-0.5)/(D45*(1-D45))+LN(D45/(1-D45))))^(-1)*EXP((-LN(E27-F26)-(1/2)*(LN((1-E25)/E25))^-1*LN((E27-D27)/(E27-E26))*LN(D45/(1-D45))-((1-2*E25)*(LN((1-E25)/E25)))^-1*LN(((E27-D27)*(E27-E26))/(E27-F26)^2)*(D45-0.5)*LN(D45/(1-D45)))),IF(F25="b",((1/2)*(LN((1-E25)/E25))^-1*LN(((D27-D26)/(E27-D27))/((E26-D26)/(E27-E26)))/(D45*(1-D45))+((1-2*E25)*(LN((1-E25)/E25)))^-1*LN((((D27-D26)/(E27-D27))*((E26-D26)/(E27-E26)))/((F26-D26)/(E27-F26))^2)*((D45-0.5)/(D45*(1-D45))+LN(D45/(1-D45))))^(-1)*(1+EXP(LN((F26-D26)/(E27-F26))+(1/2)*(LN((1-E25)/E25))^-1*LN(((D27-D26)/(E27-D27))/((E26-D26)/(E27-E26)))*LN(D45/(1-D45))+((1-2*E25)*(LN((1-E25)/E25)))^-1*LN((((D27-D26)/(E27-D27))*((E26-D26)/(E27-E26)))/((F26-D26)/(E27-F26))^2)*(D45-0.5)*LN(D45/(1-D45))))^2/((E27-D26)*EXP(LN((F26-D26)/(E27-F26))+(1/2)*(LN((1-E25)/E25))^-1*LN(((D27-D26)/(E27-D27))/((E26-D26)/(E27-E26)))*LN(D45/(1-D45))+((1-2*E25)*(LN((1-E25)/E25)))^-1*LN((((D27-D26)/(E27-D27))*((E26-D26)/(E27-E26)))/((F26-D26)/(E27-F26))^2)*(D45-0.5)*LN(D45/(1-D45)))),NA())))))</f>
        <v>6.6237749553870523E-9</v>
      </c>
      <c r="H45" s="110">
        <v>9</v>
      </c>
      <c r="I45" s="107">
        <f t="shared" si="0"/>
        <v>58766715.906250969</v>
      </c>
      <c r="J45" s="108">
        <f t="shared" si="1"/>
        <v>4</v>
      </c>
      <c r="K45" s="109">
        <f t="shared" si="2"/>
        <v>7.7002868880681465E-10</v>
      </c>
    </row>
    <row r="46" spans="4:17" x14ac:dyDescent="0.25">
      <c r="D46" s="88">
        <f>IF(F27&lt;&gt;"",NA(),(ROW()-ROW(D40))/100)</f>
        <v>0.06</v>
      </c>
      <c r="E46" s="89">
        <f>IF(F27&lt;&gt;"",NA(),IF(F25="u",F26+(1/2)*(LN((1-E25)/E25))^-1*(D27-E26)*LN(D46/(1-D46))+((1-2*E25)*(LN((1-E25)/E25)))^-1*(1-2*(F26-E26)/(D27-E26))*(D27-E26)*(D46-0.5)*LN(D46/(1-D46)),IF(F25="sl",D26+EXP(LN(F26-D26)+(1/2)*(LN((1-E25)/E25))^-1*LN((D27-D26)/(E26-D26))*LN(D46/(1-D46))+((1-2*E25)*(LN((1-E25)/E25)))^-1*LN(((D27-D26)*(E26-D26))/(F26-D26)^2)*(D46-0.5)*LN(D46/(1-D46))),IF(F25="su",E27-EXP(-(-LN(E27-F26)-(1/2)*(LN((1-E25)/E25))^-1*LN((E27-D27)/(E27-E26))*LN(D46/(1-D46))-((1-2*E25)*(LN((1-E25)/E25)))^-1*LN(((E27-D27)*(E27-E26))/(E27-F26)^2)*(D46-0.5)*LN(D46/(1-D46)))),IF(F25="b",(D26+E27*EXP(LN((F26-D26)/(E27-F26))+(1/2)*(LN((1-E25)/E25))^-1*LN(((D27-D26)/(E27-D27))/((E26-D26)/(E27-E26)))*LN(D46/(1-D46))+((1-2*E25)*(LN((1-E25)/E25)))^-1*LN((((D27-D26)/(E27-D27))*((E26-D26)/(E27-E26)))/((F26-D26)/(E27-F26))^2)*(D46-0.5)*LN(D46/(1-D46))))/(1+EXP(LN((F26-D26)/(E27-F26))+(1/2)*(LN((1-E25)/E25))^-1*LN(((D27-D26)/(E27-D27))/((E26-D26)/(E27-E26)))*LN(D46/(1-D46))+((1-2*E25)*(LN((1-E25)/E25)))^-1*LN((((D27-D26)/(E27-D27))*((E26-D26)/(E27-E26)))/((F26-D26)/(E27-F26))^2)*(D46-0.5)*LN(D46/(1-D46)))),NA())))))</f>
        <v>76378285.071313411</v>
      </c>
      <c r="F46" s="120">
        <f>IF(F27&lt;&gt;"",NA(),IF(F25="u",((1/2)*(LN((1-E25)/E25))^-1*(D27-E26)/(D46*(1-D46))+((1-2*E25)*(LN((1-E25)/E25)))^-1*(1-2*(F26-E26)/(D27-E26))*(D27-E26)*((D46-0.5)/(D46*(1-D46))+LN(D46/(1-D46))))^(-1),IF(F25="sl",((1/2)*(LN((1-E25)/E25))^-1*LN((D27-D26)/(E26-D26))/(D46*(1-D46))+((1-2*E25)*(LN((1-E25)/E25)))^-1*LN(((D27-D26)*(E26-D26))/(F26-D26)^2)*((D46-0.5)/(D46*(1-D46))+LN(D46/(1-D46))))^(-1)*EXP(-(LN(F26-D26)+(1/2)*(LN((1-E25)/E25))^-1*LN((D27-D26)/(E26-D26))*LN(D46/(1-D46))+((1-2*E25)*(LN((1-E25)/E25)))^-1*LN(((D27-D26)*(E26-D26))/(F26-D26)^2)*(D46-0.5)*LN(D46/(1-D46)))),IF(F25="su",(-(1/2)*(LN((1-E25)/E25))^-1*LN((E27-D27)/(E27-E26))/(D46*(1-D46))-((1-2*E25)*(LN((1-E25)/E25)))^-1*LN(((E27-D27)*(E27-E26))/(E27-F26)^2)*((D46-0.5)/(D46*(1-D46))+LN(D46/(1-D46))))^(-1)*EXP((-LN(E27-F26)-(1/2)*(LN((1-E25)/E25))^-1*LN((E27-D27)/(E27-E26))*LN(D46/(1-D46))-((1-2*E25)*(LN((1-E25)/E25)))^-1*LN(((E27-D27)*(E27-E26))/(E27-F26)^2)*(D46-0.5)*LN(D46/(1-D46)))),IF(F25="b",((1/2)*(LN((1-E25)/E25))^-1*LN(((D27-D26)/(E27-D27))/((E26-D26)/(E27-E26)))/(D46*(1-D46))+((1-2*E25)*(LN((1-E25)/E25)))^-1*LN((((D27-D26)/(E27-D27))*((E26-D26)/(E27-E26)))/((F26-D26)/(E27-F26))^2)*((D46-0.5)/(D46*(1-D46))+LN(D46/(1-D46))))^(-1)*(1+EXP(LN((F26-D26)/(E27-F26))+(1/2)*(LN((1-E25)/E25))^-1*LN(((D27-D26)/(E27-D27))/((E26-D26)/(E27-E26)))*LN(D46/(1-D46))+((1-2*E25)*(LN((1-E25)/E25)))^-1*LN((((D27-D26)/(E27-D27))*((E26-D26)/(E27-E26)))/((F26-D26)/(E27-F26))^2)*(D46-0.5)*LN(D46/(1-D46))))^2/((E27-D26)*EXP(LN((F26-D26)/(E27-F26))+(1/2)*(LN((1-E25)/E25))^-1*LN(((D27-D26)/(E27-D27))/((E26-D26)/(E27-E26)))*LN(D46/(1-D46))+((1-2*E25)*(LN((1-E25)/E25)))^-1*LN((((D27-D26)/(E27-D27))*((E26-D26)/(E27-E26)))/((F26-D26)/(E27-F26))^2)*(D46-0.5)*LN(D46/(1-D46)))),NA())))))</f>
        <v>7.9203533445599575E-9</v>
      </c>
      <c r="H46" s="110">
        <v>10</v>
      </c>
      <c r="I46" s="107">
        <f t="shared" si="0"/>
        <v>60543757.312388696</v>
      </c>
      <c r="J46" s="108">
        <f t="shared" si="1"/>
        <v>4</v>
      </c>
      <c r="K46" s="109">
        <f t="shared" si="2"/>
        <v>1.0031064185065573E-9</v>
      </c>
    </row>
    <row r="47" spans="4:17" x14ac:dyDescent="0.25">
      <c r="D47" s="88">
        <f>IF(F27&lt;&gt;"",NA(),(ROW()-ROW(D40))/100)</f>
        <v>7.0000000000000007E-2</v>
      </c>
      <c r="E47" s="89">
        <f>IF(F27&lt;&gt;"",NA(),IF(F25="u",F26+(1/2)*(LN((1-E25)/E25))^-1*(D27-E26)*LN(D47/(1-D47))+((1-2*E25)*(LN((1-E25)/E25)))^-1*(1-2*(F26-E26)/(D27-E26))*(D27-E26)*(D47-0.5)*LN(D47/(1-D47)),IF(F25="sl",D26+EXP(LN(F26-D26)+(1/2)*(LN((1-E25)/E25))^-1*LN((D27-D26)/(E26-D26))*LN(D47/(1-D47))+((1-2*E25)*(LN((1-E25)/E25)))^-1*LN(((D27-D26)*(E26-D26))/(F26-D26)^2)*(D47-0.5)*LN(D47/(1-D47))),IF(F25="su",E27-EXP(-(-LN(E27-F26)-(1/2)*(LN((1-E25)/E25))^-1*LN((E27-D27)/(E27-E26))*LN(D47/(1-D47))-((1-2*E25)*(LN((1-E25)/E25)))^-1*LN(((E27-D27)*(E27-E26))/(E27-F26)^2)*(D47-0.5)*LN(D47/(1-D47)))),IF(F25="b",(D26+E27*EXP(LN((F26-D26)/(E27-F26))+(1/2)*(LN((1-E25)/E25))^-1*LN(((D27-D26)/(E27-D27))/((E26-D26)/(E27-E26)))*LN(D47/(1-D47))+((1-2*E25)*(LN((1-E25)/E25)))^-1*LN((((D27-D26)/(E27-D27))*((E26-D26)/(E27-E26)))/((F26-D26)/(E27-F26))^2)*(D47-0.5)*LN(D47/(1-D47))))/(1+EXP(LN((F26-D26)/(E27-F26))+(1/2)*(LN((1-E25)/E25))^-1*LN(((D27-D26)/(E27-D27))/((E26-D26)/(E27-E26)))*LN(D47/(1-D47))+((1-2*E25)*(LN((1-E25)/E25)))^-1*LN((((D27-D26)/(E27-D27))*((E26-D26)/(E27-E26)))/((F26-D26)/(E27-F26))^2)*(D47-0.5)*LN(D47/(1-D47)))),NA())))))</f>
        <v>77549447.04040958</v>
      </c>
      <c r="F47" s="120">
        <f>IF(F27&lt;&gt;"",NA(),IF(F25="u",((1/2)*(LN((1-E25)/E25))^-1*(D27-E26)/(D47*(1-D47))+((1-2*E25)*(LN((1-E25)/E25)))^-1*(1-2*(F26-E26)/(D27-E26))*(D27-E26)*((D47-0.5)/(D47*(1-D47))+LN(D47/(1-D47))))^(-1),IF(F25="sl",((1/2)*(LN((1-E25)/E25))^-1*LN((D27-D26)/(E26-D26))/(D47*(1-D47))+((1-2*E25)*(LN((1-E25)/E25)))^-1*LN(((D27-D26)*(E26-D26))/(F26-D26)^2)*((D47-0.5)/(D47*(1-D47))+LN(D47/(1-D47))))^(-1)*EXP(-(LN(F26-D26)+(1/2)*(LN((1-E25)/E25))^-1*LN((D27-D26)/(E26-D26))*LN(D47/(1-D47))+((1-2*E25)*(LN((1-E25)/E25)))^-1*LN(((D27-D26)*(E26-D26))/(F26-D26)^2)*(D47-0.5)*LN(D47/(1-D47)))),IF(F25="su",(-(1/2)*(LN((1-E25)/E25))^-1*LN((E27-D27)/(E27-E26))/(D47*(1-D47))-((1-2*E25)*(LN((1-E25)/E25)))^-1*LN(((E27-D27)*(E27-E26))/(E27-F26)^2)*((D47-0.5)/(D47*(1-D47))+LN(D47/(1-D47))))^(-1)*EXP((-LN(E27-F26)-(1/2)*(LN((1-E25)/E25))^-1*LN((E27-D27)/(E27-E26))*LN(D47/(1-D47))-((1-2*E25)*(LN((1-E25)/E25)))^-1*LN(((E27-D27)*(E27-E26))/(E27-F26)^2)*(D47-0.5)*LN(D47/(1-D47)))),IF(F25="b",((1/2)*(LN((1-E25)/E25))^-1*LN(((D27-D26)/(E27-D27))/((E26-D26)/(E27-E26)))/(D47*(1-D47))+((1-2*E25)*(LN((1-E25)/E25)))^-1*LN((((D27-D26)/(E27-D27))*((E26-D26)/(E27-E26)))/((F26-D26)/(E27-F26))^2)*((D47-0.5)/(D47*(1-D47))+LN(D47/(1-D47))))^(-1)*(1+EXP(LN((F26-D26)/(E27-F26))+(1/2)*(LN((1-E25)/E25))^-1*LN(((D27-D26)/(E27-D27))/((E26-D26)/(E27-E26)))*LN(D47/(1-D47))+((1-2*E25)*(LN((1-E25)/E25)))^-1*LN((((D27-D26)/(E27-D27))*((E26-D26)/(E27-E26)))/((F26-D26)/(E27-F26))^2)*(D47-0.5)*LN(D47/(1-D47))))^2/((E27-D26)*EXP(LN((F26-D26)/(E27-F26))+(1/2)*(LN((1-E25)/E25))^-1*LN(((D27-D26)/(E27-D27))/((E26-D26)/(E27-E26)))*LN(D47/(1-D47))+((1-2*E25)*(LN((1-E25)/E25)))^-1*LN((((D27-D26)/(E27-D27))*((E26-D26)/(E27-E26)))/((F26-D26)/(E27-F26))^2)*(D47-0.5)*LN(D47/(1-D47)))),NA())))))</f>
        <v>9.1811166800568248E-9</v>
      </c>
      <c r="H47" s="110">
        <v>11</v>
      </c>
      <c r="I47" s="107">
        <f t="shared" si="0"/>
        <v>62320798.718526423</v>
      </c>
      <c r="J47" s="108">
        <f t="shared" si="1"/>
        <v>4</v>
      </c>
      <c r="K47" s="109">
        <f t="shared" si="2"/>
        <v>1.2361841482062998E-9</v>
      </c>
    </row>
    <row r="48" spans="4:17" x14ac:dyDescent="0.25">
      <c r="D48" s="88">
        <f>IF(F27&lt;&gt;"",NA(),(ROW()-ROW(D40))/100)</f>
        <v>0.08</v>
      </c>
      <c r="E48" s="89">
        <f>IF(F27&lt;&gt;"",NA(),IF(F25="u",F26+(1/2)*(LN((1-E25)/E25))^-1*(D27-E26)*LN(D48/(1-D48))+((1-2*E25)*(LN((1-E25)/E25)))^-1*(1-2*(F26-E26)/(D27-E26))*(D27-E26)*(D48-0.5)*LN(D48/(1-D48)),IF(F25="sl",D26+EXP(LN(F26-D26)+(1/2)*(LN((1-E25)/E25))^-1*LN((D27-D26)/(E26-D26))*LN(D48/(1-D48))+((1-2*E25)*(LN((1-E25)/E25)))^-1*LN(((D27-D26)*(E26-D26))/(F26-D26)^2)*(D48-0.5)*LN(D48/(1-D48))),IF(F25="su",E27-EXP(-(-LN(E27-F26)-(1/2)*(LN((1-E25)/E25))^-1*LN((E27-D27)/(E27-E26))*LN(D48/(1-D48))-((1-2*E25)*(LN((1-E25)/E25)))^-1*LN(((E27-D27)*(E27-E26))/(E27-F26)^2)*(D48-0.5)*LN(D48/(1-D48)))),IF(F25="b",(D26+E27*EXP(LN((F26-D26)/(E27-F26))+(1/2)*(LN((1-E25)/E25))^-1*LN(((D27-D26)/(E27-D27))/((E26-D26)/(E27-E26)))*LN(D48/(1-D48))+((1-2*E25)*(LN((1-E25)/E25)))^-1*LN((((D27-D26)/(E27-D27))*((E26-D26)/(E27-E26)))/((F26-D26)/(E27-F26))^2)*(D48-0.5)*LN(D48/(1-D48))))/(1+EXP(LN((F26-D26)/(E27-F26))+(1/2)*(LN((1-E25)/E25))^-1*LN(((D27-D26)/(E27-D27))/((E26-D26)/(E27-E26)))*LN(D48/(1-D48))+((1-2*E25)*(LN((1-E25)/E25)))^-1*LN((((D27-D26)/(E27-D27))*((E26-D26)/(E27-E26)))/((F26-D26)/(E27-F26))^2)*(D48-0.5)*LN(D48/(1-D48)))),NA())))))</f>
        <v>78571821.142568633</v>
      </c>
      <c r="F48" s="120">
        <f>IF(F27&lt;&gt;"",NA(),IF(F25="u",((1/2)*(LN((1-E25)/E25))^-1*(D27-E26)/(D48*(1-D48))+((1-2*E25)*(LN((1-E25)/E25)))^-1*(1-2*(F26-E26)/(D27-E26))*(D27-E26)*((D48-0.5)/(D48*(1-D48))+LN(D48/(1-D48))))^(-1),IF(F25="sl",((1/2)*(LN((1-E25)/E25))^-1*LN((D27-D26)/(E26-D26))/(D48*(1-D48))+((1-2*E25)*(LN((1-E25)/E25)))^-1*LN(((D27-D26)*(E26-D26))/(F26-D26)^2)*((D48-0.5)/(D48*(1-D48))+LN(D48/(1-D48))))^(-1)*EXP(-(LN(F26-D26)+(1/2)*(LN((1-E25)/E25))^-1*LN((D27-D26)/(E26-D26))*LN(D48/(1-D48))+((1-2*E25)*(LN((1-E25)/E25)))^-1*LN(((D27-D26)*(E26-D26))/(F26-D26)^2)*(D48-0.5)*LN(D48/(1-D48)))),IF(F25="su",(-(1/2)*(LN((1-E25)/E25))^-1*LN((E27-D27)/(E27-E26))/(D48*(1-D48))-((1-2*E25)*(LN((1-E25)/E25)))^-1*LN(((E27-D27)*(E27-E26))/(E27-F26)^2)*((D48-0.5)/(D48*(1-D48))+LN(D48/(1-D48))))^(-1)*EXP((-LN(E27-F26)-(1/2)*(LN((1-E25)/E25))^-1*LN((E27-D27)/(E27-E26))*LN(D48/(1-D48))-((1-2*E25)*(LN((1-E25)/E25)))^-1*LN(((E27-D27)*(E27-E26))/(E27-F26)^2)*(D48-0.5)*LN(D48/(1-D48)))),IF(F25="b",((1/2)*(LN((1-E25)/E25))^-1*LN(((D27-D26)/(E27-D27))/((E26-D26)/(E27-E26)))/(D48*(1-D48))+((1-2*E25)*(LN((1-E25)/E25)))^-1*LN((((D27-D26)/(E27-D27))*((E26-D26)/(E27-E26)))/((F26-D26)/(E27-F26))^2)*((D48-0.5)/(D48*(1-D48))+LN(D48/(1-D48))))^(-1)*(1+EXP(LN((F26-D26)/(E27-F26))+(1/2)*(LN((1-E25)/E25))^-1*LN(((D27-D26)/(E27-D27))/((E26-D26)/(E27-E26)))*LN(D48/(1-D48))+((1-2*E25)*(LN((1-E25)/E25)))^-1*LN((((D27-D26)/(E27-D27))*((E26-D26)/(E27-E26)))/((F26-D26)/(E27-F26))^2)*(D48-0.5)*LN(D48/(1-D48))))^2/((E27-D26)*EXP(LN((F26-D26)/(E27-F26))+(1/2)*(LN((1-E25)/E25))^-1*LN(((D27-D26)/(E27-D27))/((E26-D26)/(E27-E26)))*LN(D48/(1-D48))+((1-2*E25)*(LN((1-E25)/E25)))^-1*LN((((D27-D26)/(E27-D27))*((E26-D26)/(E27-E26)))/((F26-D26)/(E27-F26))^2)*(D48-0.5)*LN(D48/(1-D48)))),NA())))))</f>
        <v>1.0398741253537066E-8</v>
      </c>
      <c r="H48" s="110">
        <v>12</v>
      </c>
      <c r="I48" s="107">
        <f t="shared" si="0"/>
        <v>64097840.12466415</v>
      </c>
      <c r="J48" s="108">
        <f t="shared" si="1"/>
        <v>5</v>
      </c>
      <c r="K48" s="109">
        <f t="shared" si="2"/>
        <v>1.6317140418362336E-9</v>
      </c>
    </row>
    <row r="49" spans="4:11" x14ac:dyDescent="0.25">
      <c r="D49" s="88">
        <f>IF(F27&lt;&gt;"",NA(),(ROW()-ROW(D40))/100)</f>
        <v>0.09</v>
      </c>
      <c r="E49" s="89">
        <f>IF(F27&lt;&gt;"",NA(),IF(F25="u",F26+(1/2)*(LN((1-E25)/E25))^-1*(D27-E26)*LN(D49/(1-D49))+((1-2*E25)*(LN((1-E25)/E25)))^-1*(1-2*(F26-E26)/(D27-E26))*(D27-E26)*(D49-0.5)*LN(D49/(1-D49)),IF(F25="sl",D26+EXP(LN(F26-D26)+(1/2)*(LN((1-E25)/E25))^-1*LN((D27-D26)/(E26-D26))*LN(D49/(1-D49))+((1-2*E25)*(LN((1-E25)/E25)))^-1*LN(((D27-D26)*(E26-D26))/(F26-D26)^2)*(D49-0.5)*LN(D49/(1-D49))),IF(F25="su",E27-EXP(-(-LN(E27-F26)-(1/2)*(LN((1-E25)/E25))^-1*LN((E27-D27)/(E27-E26))*LN(D49/(1-D49))-((1-2*E25)*(LN((1-E25)/E25)))^-1*LN(((E27-D27)*(E27-E26))/(E27-F26)^2)*(D49-0.5)*LN(D49/(1-D49)))),IF(F25="b",(D26+E27*EXP(LN((F26-D26)/(E27-F26))+(1/2)*(LN((1-E25)/E25))^-1*LN(((D27-D26)/(E27-D27))/((E26-D26)/(E27-E26)))*LN(D49/(1-D49))+((1-2*E25)*(LN((1-E25)/E25)))^-1*LN((((D27-D26)/(E27-D27))*((E26-D26)/(E27-E26)))/((F26-D26)/(E27-F26))^2)*(D49-0.5)*LN(D49/(1-D49))))/(1+EXP(LN((F26-D26)/(E27-F26))+(1/2)*(LN((1-E25)/E25))^-1*LN(((D27-D26)/(E27-D27))/((E26-D26)/(E27-E26)))*LN(D49/(1-D49))+((1-2*E25)*(LN((1-E25)/E25)))^-1*LN((((D27-D26)/(E27-D27))*((E26-D26)/(E27-E26)))/((F26-D26)/(E27-F26))^2)*(D49-0.5)*LN(D49/(1-D49)))),NA())))))</f>
        <v>79482821.979389295</v>
      </c>
      <c r="F49" s="120">
        <f>IF(F27&lt;&gt;"",NA(),IF(F25="u",((1/2)*(LN((1-E25)/E25))^-1*(D27-E26)/(D49*(1-D49))+((1-2*E25)*(LN((1-E25)/E25)))^-1*(1-2*(F26-E26)/(D27-E26))*(D27-E26)*((D49-0.5)/(D49*(1-D49))+LN(D49/(1-D49))))^(-1),IF(F25="sl",((1/2)*(LN((1-E25)/E25))^-1*LN((D27-D26)/(E26-D26))/(D49*(1-D49))+((1-2*E25)*(LN((1-E25)/E25)))^-1*LN(((D27-D26)*(E26-D26))/(F26-D26)^2)*((D49-0.5)/(D49*(1-D49))+LN(D49/(1-D49))))^(-1)*EXP(-(LN(F26-D26)+(1/2)*(LN((1-E25)/E25))^-1*LN((D27-D26)/(E26-D26))*LN(D49/(1-D49))+((1-2*E25)*(LN((1-E25)/E25)))^-1*LN(((D27-D26)*(E26-D26))/(F26-D26)^2)*(D49-0.5)*LN(D49/(1-D49)))),IF(F25="su",(-(1/2)*(LN((1-E25)/E25))^-1*LN((E27-D27)/(E27-E26))/(D49*(1-D49))-((1-2*E25)*(LN((1-E25)/E25)))^-1*LN(((E27-D27)*(E27-E26))/(E27-F26)^2)*((D49-0.5)/(D49*(1-D49))+LN(D49/(1-D49))))^(-1)*EXP((-LN(E27-F26)-(1/2)*(LN((1-E25)/E25))^-1*LN((E27-D27)/(E27-E26))*LN(D49/(1-D49))-((1-2*E25)*(LN((1-E25)/E25)))^-1*LN(((E27-D27)*(E27-E26))/(E27-F26)^2)*(D49-0.5)*LN(D49/(1-D49)))),IF(F25="b",((1/2)*(LN((1-E25)/E25))^-1*LN(((D27-D26)/(E27-D27))/((E26-D26)/(E27-E26)))/(D49*(1-D49))+((1-2*E25)*(LN((1-E25)/E25)))^-1*LN((((D27-D26)/(E27-D27))*((E26-D26)/(E27-E26)))/((F26-D26)/(E27-F26))^2)*((D49-0.5)/(D49*(1-D49))+LN(D49/(1-D49))))^(-1)*(1+EXP(LN((F26-D26)/(E27-F26))+(1/2)*(LN((1-E25)/E25))^-1*LN(((D27-D26)/(E27-D27))/((E26-D26)/(E27-E26)))*LN(D49/(1-D49))+((1-2*E25)*(LN((1-E25)/E25)))^-1*LN((((D27-D26)/(E27-D27))*((E26-D26)/(E27-E26)))/((F26-D26)/(E27-F26))^2)*(D49-0.5)*LN(D49/(1-D49))))^2/((E27-D26)*EXP(LN((F26-D26)/(E27-F26))+(1/2)*(LN((1-E25)/E25))^-1*LN(((D27-D26)/(E27-D27))/((E26-D26)/(E27-E26)))*LN(D49/(1-D49))+((1-2*E25)*(LN((1-E25)/E25)))^-1*LN((((D27-D26)/(E27-D27))*((E26-D26)/(E27-E26)))/((F26-D26)/(E27-F26))^2)*(D49-0.5)*LN(D49/(1-D49)))),NA())))))</f>
        <v>1.1567261891654935E-8</v>
      </c>
      <c r="H49" s="110">
        <v>13</v>
      </c>
      <c r="I49" s="107">
        <f t="shared" si="0"/>
        <v>65874881.530801877</v>
      </c>
      <c r="J49" s="108">
        <f t="shared" si="1"/>
        <v>5</v>
      </c>
      <c r="K49" s="109">
        <f t="shared" si="2"/>
        <v>2.0741242521116142E-9</v>
      </c>
    </row>
    <row r="50" spans="4:11" x14ac:dyDescent="0.25">
      <c r="D50" s="88">
        <f>IF(F27&lt;&gt;"",NA(),(ROW()-ROW(D40))/100)</f>
        <v>0.1</v>
      </c>
      <c r="E50" s="89">
        <f>IF(F27&lt;&gt;"",NA(),IF(F25="u",F26+(1/2)*(LN((1-E25)/E25))^-1*(D27-E26)*LN(D50/(1-D50))+((1-2*E25)*(LN((1-E25)/E25)))^-1*(1-2*(F26-E26)/(D27-E26))*(D27-E26)*(D50-0.5)*LN(D50/(1-D50)),IF(F25="sl",D26+EXP(LN(F26-D26)+(1/2)*(LN((1-E25)/E25))^-1*LN((D27-D26)/(E26-D26))*LN(D50/(1-D50))+((1-2*E25)*(LN((1-E25)/E25)))^-1*LN(((D27-D26)*(E26-D26))/(F26-D26)^2)*(D50-0.5)*LN(D50/(1-D50))),IF(F25="su",E27-EXP(-(-LN(E27-F26)-(1/2)*(LN((1-E25)/E25))^-1*LN((E27-D27)/(E27-E26))*LN(D50/(1-D50))-((1-2*E25)*(LN((1-E25)/E25)))^-1*LN(((E27-D27)*(E27-E26))/(E27-F26)^2)*(D50-0.5)*LN(D50/(1-D50)))),IF(F25="b",(D26+E27*EXP(LN((F26-D26)/(E27-F26))+(1/2)*(LN((1-E25)/E25))^-1*LN(((D27-D26)/(E27-D27))/((E26-D26)/(E27-E26)))*LN(D50/(1-D50))+((1-2*E25)*(LN((1-E25)/E25)))^-1*LN((((D27-D26)/(E27-D27))*((E26-D26)/(E27-E26)))/((F26-D26)/(E27-F26))^2)*(D50-0.5)*LN(D50/(1-D50))))/(1+EXP(LN((F26-D26)/(E27-F26))+(1/2)*(LN((1-E25)/E25))^-1*LN(((D27-D26)/(E27-D27))/((E26-D26)/(E27-E26)))*LN(D50/(1-D50))+((1-2*E25)*(LN((1-E25)/E25)))^-1*LN((((D27-D26)/(E27-D27))*((E26-D26)/(E27-E26)))/((F26-D26)/(E27-F26))^2)*(D50-0.5)*LN(D50/(1-D50)))),NA())))))</f>
        <v>80307856.387746945</v>
      </c>
      <c r="F50" s="120">
        <f>IF(F27&lt;&gt;"",NA(),IF(F25="u",((1/2)*(LN((1-E25)/E25))^-1*(D27-E26)/(D50*(1-D50))+((1-2*E25)*(LN((1-E25)/E25)))^-1*(1-2*(F26-E26)/(D27-E26))*(D27-E26)*((D50-0.5)/(D50*(1-D50))+LN(D50/(1-D50))))^(-1),IF(F25="sl",((1/2)*(LN((1-E25)/E25))^-1*LN((D27-D26)/(E26-D26))/(D50*(1-D50))+((1-2*E25)*(LN((1-E25)/E25)))^-1*LN(((D27-D26)*(E26-D26))/(F26-D26)^2)*((D50-0.5)/(D50*(1-D50))+LN(D50/(1-D50))))^(-1)*EXP(-(LN(F26-D26)+(1/2)*(LN((1-E25)/E25))^-1*LN((D27-D26)/(E26-D26))*LN(D50/(1-D50))+((1-2*E25)*(LN((1-E25)/E25)))^-1*LN(((D27-D26)*(E26-D26))/(F26-D26)^2)*(D50-0.5)*LN(D50/(1-D50)))),IF(F25="su",(-(1/2)*(LN((1-E25)/E25))^-1*LN((E27-D27)/(E27-E26))/(D50*(1-D50))-((1-2*E25)*(LN((1-E25)/E25)))^-1*LN(((E27-D27)*(E27-E26))/(E27-F26)^2)*((D50-0.5)/(D50*(1-D50))+LN(D50/(1-D50))))^(-1)*EXP((-LN(E27-F26)-(1/2)*(LN((1-E25)/E25))^-1*LN((E27-D27)/(E27-E26))*LN(D50/(1-D50))-((1-2*E25)*(LN((1-E25)/E25)))^-1*LN(((E27-D27)*(E27-E26))/(E27-F26)^2)*(D50-0.5)*LN(D50/(1-D50)))),IF(F25="b",((1/2)*(LN((1-E25)/E25))^-1*LN(((D27-D26)/(E27-D27))/((E26-D26)/(E27-E26)))/(D50*(1-D50))+((1-2*E25)*(LN((1-E25)/E25)))^-1*LN((((D27-D26)/(E27-D27))*((E26-D26)/(E27-E26)))/((F26-D26)/(E27-F26))^2)*((D50-0.5)/(D50*(1-D50))+LN(D50/(1-D50))))^(-1)*(1+EXP(LN((F26-D26)/(E27-F26))+(1/2)*(LN((1-E25)/E25))^-1*LN(((D27-D26)/(E27-D27))/((E26-D26)/(E27-E26)))*LN(D50/(1-D50))+((1-2*E25)*(LN((1-E25)/E25)))^-1*LN((((D27-D26)/(E27-D27))*((E26-D26)/(E27-E26)))/((F26-D26)/(E27-F26))^2)*(D50-0.5)*LN(D50/(1-D50))))^2/((E27-D26)*EXP(LN((F26-D26)/(E27-F26))+(1/2)*(LN((1-E25)/E25))^-1*LN(((D27-D26)/(E27-D27))/((E26-D26)/(E27-E26)))*LN(D50/(1-D50))+((1-2*E25)*(LN((1-E25)/E25)))^-1*LN((((D27-D26)/(E27-D27))*((E26-D26)/(E27-E26)))/((F26-D26)/(E27-F26))^2)*(D50-0.5)*LN(D50/(1-D50)))),NA())))))</f>
        <v>1.2681934171572389E-8</v>
      </c>
      <c r="H50" s="110">
        <v>14</v>
      </c>
      <c r="I50" s="107">
        <f t="shared" si="0"/>
        <v>67651922.936939597</v>
      </c>
      <c r="J50" s="108">
        <f t="shared" si="1"/>
        <v>5</v>
      </c>
      <c r="K50" s="109">
        <f t="shared" si="2"/>
        <v>2.5165344623869928E-9</v>
      </c>
    </row>
    <row r="51" spans="4:11" x14ac:dyDescent="0.25">
      <c r="D51" s="88">
        <f>IF(F27&lt;&gt;"",NA(),(ROW()-ROW(D40))/100)</f>
        <v>0.11</v>
      </c>
      <c r="E51" s="89">
        <f>IF(F27&lt;&gt;"",NA(),IF(F25="u",F26+(1/2)*(LN((1-E25)/E25))^-1*(D27-E26)*LN(D51/(1-D51))+((1-2*E25)*(LN((1-E25)/E25)))^-1*(1-2*(F26-E26)/(D27-E26))*(D27-E26)*(D51-0.5)*LN(D51/(1-D51)),IF(F25="sl",D26+EXP(LN(F26-D26)+(1/2)*(LN((1-E25)/E25))^-1*LN((D27-D26)/(E26-D26))*LN(D51/(1-D51))+((1-2*E25)*(LN((1-E25)/E25)))^-1*LN(((D27-D26)*(E26-D26))/(F26-D26)^2)*(D51-0.5)*LN(D51/(1-D51))),IF(F25="su",E27-EXP(-(-LN(E27-F26)-(1/2)*(LN((1-E25)/E25))^-1*LN((E27-D27)/(E27-E26))*LN(D51/(1-D51))-((1-2*E25)*(LN((1-E25)/E25)))^-1*LN(((E27-D27)*(E27-E26))/(E27-F26)^2)*(D51-0.5)*LN(D51/(1-D51)))),IF(F25="b",(D26+E27*EXP(LN((F26-D26)/(E27-F26))+(1/2)*(LN((1-E25)/E25))^-1*LN(((D27-D26)/(E27-D27))/((E26-D26)/(E27-E26)))*LN(D51/(1-D51))+((1-2*E25)*(LN((1-E25)/E25)))^-1*LN((((D27-D26)/(E27-D27))*((E26-D26)/(E27-E26)))/((F26-D26)/(E27-F26))^2)*(D51-0.5)*LN(D51/(1-D51))))/(1+EXP(LN((F26-D26)/(E27-F26))+(1/2)*(LN((1-E25)/E25))^-1*LN(((D27-D26)/(E27-D27))/((E26-D26)/(E27-E26)))*LN(D51/(1-D51))+((1-2*E25)*(LN((1-E25)/E25)))^-1*LN((((D27-D26)/(E27-D27))*((E26-D26)/(E27-E26)))/((F26-D26)/(E27-F26))^2)*(D51-0.5)*LN(D51/(1-D51)))),NA())))))</f>
        <v>81064951.145967588</v>
      </c>
      <c r="F51" s="120">
        <f>IF(F27&lt;&gt;"",NA(),IF(F25="u",((1/2)*(LN((1-E25)/E25))^-1*(D27-E26)/(D51*(1-D51))+((1-2*E25)*(LN((1-E25)/E25)))^-1*(1-2*(F26-E26)/(D27-E26))*(D27-E26)*((D51-0.5)/(D51*(1-D51))+LN(D51/(1-D51))))^(-1),IF(F25="sl",((1/2)*(LN((1-E25)/E25))^-1*LN((D27-D26)/(E26-D26))/(D51*(1-D51))+((1-2*E25)*(LN((1-E25)/E25)))^-1*LN(((D27-D26)*(E26-D26))/(F26-D26)^2)*((D51-0.5)/(D51*(1-D51))+LN(D51/(1-D51))))^(-1)*EXP(-(LN(F26-D26)+(1/2)*(LN((1-E25)/E25))^-1*LN((D27-D26)/(E26-D26))*LN(D51/(1-D51))+((1-2*E25)*(LN((1-E25)/E25)))^-1*LN(((D27-D26)*(E26-D26))/(F26-D26)^2)*(D51-0.5)*LN(D51/(1-D51)))),IF(F25="su",(-(1/2)*(LN((1-E25)/E25))^-1*LN((E27-D27)/(E27-E26))/(D51*(1-D51))-((1-2*E25)*(LN((1-E25)/E25)))^-1*LN(((E27-D27)*(E27-E26))/(E27-F26)^2)*((D51-0.5)/(D51*(1-D51))+LN(D51/(1-D51))))^(-1)*EXP((-LN(E27-F26)-(1/2)*(LN((1-E25)/E25))^-1*LN((E27-D27)/(E27-E26))*LN(D51/(1-D51))-((1-2*E25)*(LN((1-E25)/E25)))^-1*LN(((E27-D27)*(E27-E26))/(E27-F26)^2)*(D51-0.5)*LN(D51/(1-D51)))),IF(F25="b",((1/2)*(LN((1-E25)/E25))^-1*LN(((D27-D26)/(E27-D27))/((E26-D26)/(E27-E26)))/(D51*(1-D51))+((1-2*E25)*(LN((1-E25)/E25)))^-1*LN((((D27-D26)/(E27-D27))*((E26-D26)/(E27-E26)))/((F26-D26)/(E27-F26))^2)*((D51-0.5)/(D51*(1-D51))+LN(D51/(1-D51))))^(-1)*(1+EXP(LN((F26-D26)/(E27-F26))+(1/2)*(LN((1-E25)/E25))^-1*LN(((D27-D26)/(E27-D27))/((E26-D26)/(E27-E26)))*LN(D51/(1-D51))+((1-2*E25)*(LN((1-E25)/E25)))^-1*LN((((D27-D26)/(E27-D27))*((E26-D26)/(E27-E26)))/((F26-D26)/(E27-F26))^2)*(D51-0.5)*LN(D51/(1-D51))))^2/((E27-D26)*EXP(LN((F26-D26)/(E27-F26))+(1/2)*(LN((1-E25)/E25))^-1*LN(((D27-D26)/(E27-D27))/((E26-D26)/(E27-E26)))*LN(D51/(1-D51))+((1-2*E25)*(LN((1-E25)/E25)))^-1*LN((((D27-D26)/(E27-D27))*((E26-D26)/(E27-E26)))/((F26-D26)/(E27-F26))^2)*(D51-0.5)*LN(D51/(1-D51)))),NA())))))</f>
        <v>1.3739116610987727E-8</v>
      </c>
      <c r="H51" s="110">
        <v>15</v>
      </c>
      <c r="I51" s="107">
        <f t="shared" si="0"/>
        <v>69428964.343077317</v>
      </c>
      <c r="J51" s="108">
        <f t="shared" si="1"/>
        <v>6</v>
      </c>
      <c r="K51" s="109">
        <f t="shared" si="2"/>
        <v>3.2146597383464794E-9</v>
      </c>
    </row>
    <row r="52" spans="4:11" x14ac:dyDescent="0.25">
      <c r="D52" s="88">
        <f>IF(F27&lt;&gt;"",NA(),(ROW()-ROW(D40))/100)</f>
        <v>0.12</v>
      </c>
      <c r="E52" s="89">
        <f>IF(F27&lt;&gt;"",NA(),IF(F25="u",F26+(1/2)*(LN((1-E25)/E25))^-1*(D27-E26)*LN(D52/(1-D52))+((1-2*E25)*(LN((1-E25)/E25)))^-1*(1-2*(F26-E26)/(D27-E26))*(D27-E26)*(D52-0.5)*LN(D52/(1-D52)),IF(F25="sl",D26+EXP(LN(F26-D26)+(1/2)*(LN((1-E25)/E25))^-1*LN((D27-D26)/(E26-D26))*LN(D52/(1-D52))+((1-2*E25)*(LN((1-E25)/E25)))^-1*LN(((D27-D26)*(E26-D26))/(F26-D26)^2)*(D52-0.5)*LN(D52/(1-D52))),IF(F25="su",E27-EXP(-(-LN(E27-F26)-(1/2)*(LN((1-E25)/E25))^-1*LN((E27-D27)/(E27-E26))*LN(D52/(1-D52))-((1-2*E25)*(LN((1-E25)/E25)))^-1*LN(((E27-D27)*(E27-E26))/(E27-F26)^2)*(D52-0.5)*LN(D52/(1-D52)))),IF(F25="b",(D26+E27*EXP(LN((F26-D26)/(E27-F26))+(1/2)*(LN((1-E25)/E25))^-1*LN(((D27-D26)/(E27-D27))/((E26-D26)/(E27-E26)))*LN(D52/(1-D52))+((1-2*E25)*(LN((1-E25)/E25)))^-1*LN((((D27-D26)/(E27-D27))*((E26-D26)/(E27-E26)))/((F26-D26)/(E27-F26))^2)*(D52-0.5)*LN(D52/(1-D52))))/(1+EXP(LN((F26-D26)/(E27-F26))+(1/2)*(LN((1-E25)/E25))^-1*LN(((D27-D26)/(E27-D27))/((E26-D26)/(E27-E26)))*LN(D52/(1-D52))+((1-2*E25)*(LN((1-E25)/E25)))^-1*LN((((D27-D26)/(E27-D27))*((E26-D26)/(E27-E26)))/((F26-D26)/(E27-F26))^2)*(D52-0.5)*LN(D52/(1-D52)))),NA())))))</f>
        <v>81767350.499778882</v>
      </c>
      <c r="F52" s="120">
        <f>IF(F27&lt;&gt;"",NA(),IF(F25="u",((1/2)*(LN((1-E25)/E25))^-1*(D27-E26)/(D52*(1-D52))+((1-2*E25)*(LN((1-E25)/E25)))^-1*(1-2*(F26-E26)/(D27-E26))*(D27-E26)*((D52-0.5)/(D52*(1-D52))+LN(D52/(1-D52))))^(-1),IF(F25="sl",((1/2)*(LN((1-E25)/E25))^-1*LN((D27-D26)/(E26-D26))/(D52*(1-D52))+((1-2*E25)*(LN((1-E25)/E25)))^-1*LN(((D27-D26)*(E26-D26))/(F26-D26)^2)*((D52-0.5)/(D52*(1-D52))+LN(D52/(1-D52))))^(-1)*EXP(-(LN(F26-D26)+(1/2)*(LN((1-E25)/E25))^-1*LN((D27-D26)/(E26-D26))*LN(D52/(1-D52))+((1-2*E25)*(LN((1-E25)/E25)))^-1*LN(((D27-D26)*(E26-D26))/(F26-D26)^2)*(D52-0.5)*LN(D52/(1-D52)))),IF(F25="su",(-(1/2)*(LN((1-E25)/E25))^-1*LN((E27-D27)/(E27-E26))/(D52*(1-D52))-((1-2*E25)*(LN((1-E25)/E25)))^-1*LN(((E27-D27)*(E27-E26))/(E27-F26)^2)*((D52-0.5)/(D52*(1-D52))+LN(D52/(1-D52))))^(-1)*EXP((-LN(E27-F26)-(1/2)*(LN((1-E25)/E25))^-1*LN((E27-D27)/(E27-E26))*LN(D52/(1-D52))-((1-2*E25)*(LN((1-E25)/E25)))^-1*LN(((E27-D27)*(E27-E26))/(E27-F26)^2)*(D52-0.5)*LN(D52/(1-D52)))),IF(F25="b",((1/2)*(LN((1-E25)/E25))^-1*LN(((D27-D26)/(E27-D27))/((E26-D26)/(E27-E26)))/(D52*(1-D52))+((1-2*E25)*(LN((1-E25)/E25)))^-1*LN((((D27-D26)/(E27-D27))*((E26-D26)/(E27-E26)))/((F26-D26)/(E27-F26))^2)*((D52-0.5)/(D52*(1-D52))+LN(D52/(1-D52))))^(-1)*(1+EXP(LN((F26-D26)/(E27-F26))+(1/2)*(LN((1-E25)/E25))^-1*LN(((D27-D26)/(E27-D27))/((E26-D26)/(E27-E26)))*LN(D52/(1-D52))+((1-2*E25)*(LN((1-E25)/E25)))^-1*LN((((D27-D26)/(E27-D27))*((E26-D26)/(E27-E26)))/((F26-D26)/(E27-F26))^2)*(D52-0.5)*LN(D52/(1-D52))))^2/((E27-D26)*EXP(LN((F26-D26)/(E27-F26))+(1/2)*(LN((1-E25)/E25))^-1*LN(((D27-D26)/(E27-D27))/((E26-D26)/(E27-E26)))*LN(D52/(1-D52))+((1-2*E25)*(LN((1-E25)/E25)))^-1*LN((((D27-D26)/(E27-D27))*((E26-D26)/(E27-E26)))/((F26-D26)/(E27-F26))^2)*(D52-0.5)*LN(D52/(1-D52)))),NA())))))</f>
        <v>1.473616171546375E-8</v>
      </c>
      <c r="H52" s="110">
        <v>16</v>
      </c>
      <c r="I52" s="107">
        <f t="shared" si="0"/>
        <v>71206005.749215037</v>
      </c>
      <c r="J52" s="108">
        <f t="shared" si="1"/>
        <v>7</v>
      </c>
      <c r="K52" s="109">
        <f t="shared" si="2"/>
        <v>4.0000479946870237E-9</v>
      </c>
    </row>
    <row r="53" spans="4:11" x14ac:dyDescent="0.25">
      <c r="D53" s="88">
        <f>IF(F27&lt;&gt;"",NA(),(ROW()-ROW(D40))/100)</f>
        <v>0.13</v>
      </c>
      <c r="E53" s="89">
        <f>IF(F27&lt;&gt;"",NA(),IF(F25="u",F26+(1/2)*(LN((1-E25)/E25))^-1*(D27-E26)*LN(D53/(1-D53))+((1-2*E25)*(LN((1-E25)/E25)))^-1*(1-2*(F26-E26)/(D27-E26))*(D27-E26)*(D53-0.5)*LN(D53/(1-D53)),IF(F25="sl",D26+EXP(LN(F26-D26)+(1/2)*(LN((1-E25)/E25))^-1*LN((D27-D26)/(E26-D26))*LN(D53/(1-D53))+((1-2*E25)*(LN((1-E25)/E25)))^-1*LN(((D27-D26)*(E26-D26))/(F26-D26)^2)*(D53-0.5)*LN(D53/(1-D53))),IF(F25="su",E27-EXP(-(-LN(E27-F26)-(1/2)*(LN((1-E25)/E25))^-1*LN((E27-D27)/(E27-E26))*LN(D53/(1-D53))-((1-2*E25)*(LN((1-E25)/E25)))^-1*LN(((E27-D27)*(E27-E26))/(E27-F26)^2)*(D53-0.5)*LN(D53/(1-D53)))),IF(F25="b",(D26+E27*EXP(LN((F26-D26)/(E27-F26))+(1/2)*(LN((1-E25)/E25))^-1*LN(((D27-D26)/(E27-D27))/((E26-D26)/(E27-E26)))*LN(D53/(1-D53))+((1-2*E25)*(LN((1-E25)/E25)))^-1*LN((((D27-D26)/(E27-D27))*((E26-D26)/(E27-E26)))/((F26-D26)/(E27-F26))^2)*(D53-0.5)*LN(D53/(1-D53))))/(1+EXP(LN((F26-D26)/(E27-F26))+(1/2)*(LN((1-E25)/E25))^-1*LN(((D27-D26)/(E27-D27))/((E26-D26)/(E27-E26)))*LN(D53/(1-D53))+((1-2*E25)*(LN((1-E25)/E25)))^-1*LN((((D27-D26)/(E27-D27))*((E26-D26)/(E27-E26)))/((F26-D26)/(E27-F26))^2)*(D53-0.5)*LN(D53/(1-D53)))),NA())))))</f>
        <v>82425065.624172941</v>
      </c>
      <c r="F53" s="120">
        <f>IF(F27&lt;&gt;"",NA(),IF(F25="u",((1/2)*(LN((1-E25)/E25))^-1*(D27-E26)/(D53*(1-D53))+((1-2*E25)*(LN((1-E25)/E25)))^-1*(1-2*(F26-E26)/(D27-E26))*(D27-E26)*((D53-0.5)/(D53*(1-D53))+LN(D53/(1-D53))))^(-1),IF(F25="sl",((1/2)*(LN((1-E25)/E25))^-1*LN((D27-D26)/(E26-D26))/(D53*(1-D53))+((1-2*E25)*(LN((1-E25)/E25)))^-1*LN(((D27-D26)*(E26-D26))/(F26-D26)^2)*((D53-0.5)/(D53*(1-D53))+LN(D53/(1-D53))))^(-1)*EXP(-(LN(F26-D26)+(1/2)*(LN((1-E25)/E25))^-1*LN((D27-D26)/(E26-D26))*LN(D53/(1-D53))+((1-2*E25)*(LN((1-E25)/E25)))^-1*LN(((D27-D26)*(E26-D26))/(F26-D26)^2)*(D53-0.5)*LN(D53/(1-D53)))),IF(F25="su",(-(1/2)*(LN((1-E25)/E25))^-1*LN((E27-D27)/(E27-E26))/(D53*(1-D53))-((1-2*E25)*(LN((1-E25)/E25)))^-1*LN(((E27-D27)*(E27-E26))/(E27-F26)^2)*((D53-0.5)/(D53*(1-D53))+LN(D53/(1-D53))))^(-1)*EXP((-LN(E27-F26)-(1/2)*(LN((1-E25)/E25))^-1*LN((E27-D27)/(E27-E26))*LN(D53/(1-D53))-((1-2*E25)*(LN((1-E25)/E25)))^-1*LN(((E27-D27)*(E27-E26))/(E27-F26)^2)*(D53-0.5)*LN(D53/(1-D53)))),IF(F25="b",((1/2)*(LN((1-E25)/E25))^-1*LN(((D27-D26)/(E27-D27))/((E26-D26)/(E27-E26)))/(D53*(1-D53))+((1-2*E25)*(LN((1-E25)/E25)))^-1*LN((((D27-D26)/(E27-D27))*((E26-D26)/(E27-E26)))/((F26-D26)/(E27-F26))^2)*((D53-0.5)/(D53*(1-D53))+LN(D53/(1-D53))))^(-1)*(1+EXP(LN((F26-D26)/(E27-F26))+(1/2)*(LN((1-E25)/E25))^-1*LN(((D27-D26)/(E27-D27))/((E26-D26)/(E27-E26)))*LN(D53/(1-D53))+((1-2*E25)*(LN((1-E25)/E25)))^-1*LN((((D27-D26)/(E27-D27))*((E26-D26)/(E27-E26)))/((F26-D26)/(E27-F26))^2)*(D53-0.5)*LN(D53/(1-D53))))^2/((E27-D26)*EXP(LN((F26-D26)/(E27-F26))+(1/2)*(LN((1-E25)/E25))^-1*LN(((D27-D26)/(E27-D27))/((E26-D26)/(E27-E26)))*LN(D53/(1-D53))+((1-2*E25)*(LN((1-E25)/E25)))^-1*LN((((D27-D26)/(E27-D27))*((E26-D26)/(E27-E26)))/((F26-D26)/(E27-F26))^2)*(D53-0.5)*LN(D53/(1-D53)))),NA())))))</f>
        <v>1.5671311419521315E-8</v>
      </c>
      <c r="H53" s="110">
        <v>17</v>
      </c>
      <c r="I53" s="107">
        <f t="shared" si="0"/>
        <v>72983047.155352756</v>
      </c>
      <c r="J53" s="108">
        <f t="shared" si="1"/>
        <v>7</v>
      </c>
      <c r="K53" s="109">
        <f t="shared" si="2"/>
        <v>5.0949275389356672E-9</v>
      </c>
    </row>
    <row r="54" spans="4:11" x14ac:dyDescent="0.25">
      <c r="D54" s="88">
        <f>IF(F27&lt;&gt;"",NA(),(ROW()-ROW(D40))/100)</f>
        <v>0.14000000000000001</v>
      </c>
      <c r="E54" s="89">
        <f>IF(F27&lt;&gt;"",NA(),IF(F25="u",F26+(1/2)*(LN((1-E25)/E25))^-1*(D27-E26)*LN(D54/(1-D54))+((1-2*E25)*(LN((1-E25)/E25)))^-1*(1-2*(F26-E26)/(D27-E26))*(D27-E26)*(D54-0.5)*LN(D54/(1-D54)),IF(F25="sl",D26+EXP(LN(F26-D26)+(1/2)*(LN((1-E25)/E25))^-1*LN((D27-D26)/(E26-D26))*LN(D54/(1-D54))+((1-2*E25)*(LN((1-E25)/E25)))^-1*LN(((D27-D26)*(E26-D26))/(F26-D26)^2)*(D54-0.5)*LN(D54/(1-D54))),IF(F25="su",E27-EXP(-(-LN(E27-F26)-(1/2)*(LN((1-E25)/E25))^-1*LN((E27-D27)/(E27-E26))*LN(D54/(1-D54))-((1-2*E25)*(LN((1-E25)/E25)))^-1*LN(((E27-D27)*(E27-E26))/(E27-F26)^2)*(D54-0.5)*LN(D54/(1-D54)))),IF(F25="b",(D26+E27*EXP(LN((F26-D26)/(E27-F26))+(1/2)*(LN((1-E25)/E25))^-1*LN(((D27-D26)/(E27-D27))/((E26-D26)/(E27-E26)))*LN(D54/(1-D54))+((1-2*E25)*(LN((1-E25)/E25)))^-1*LN((((D27-D26)/(E27-D27))*((E26-D26)/(E27-E26)))/((F26-D26)/(E27-F26))^2)*(D54-0.5)*LN(D54/(1-D54))))/(1+EXP(LN((F26-D26)/(E27-F26))+(1/2)*(LN((1-E25)/E25))^-1*LN(((D27-D26)/(E27-D27))/((E26-D26)/(E27-E26)))*LN(D54/(1-D54))+((1-2*E25)*(LN((1-E25)/E25)))^-1*LN((((D27-D26)/(E27-D27))*((E26-D26)/(E27-E26)))/((F26-D26)/(E27-F26))^2)*(D54-0.5)*LN(D54/(1-D54)))),NA())))))</f>
        <v>83045845.257528767</v>
      </c>
      <c r="F54" s="120">
        <f>IF(F27&lt;&gt;"",NA(),IF(F25="u",((1/2)*(LN((1-E25)/E25))^-1*(D27-E26)/(D54*(1-D54))+((1-2*E25)*(LN((1-E25)/E25)))^-1*(1-2*(F26-E26)/(D27-E26))*(D27-E26)*((D54-0.5)/(D54*(1-D54))+LN(D54/(1-D54))))^(-1),IF(F25="sl",((1/2)*(LN((1-E25)/E25))^-1*LN((D27-D26)/(E26-D26))/(D54*(1-D54))+((1-2*E25)*(LN((1-E25)/E25)))^-1*LN(((D27-D26)*(E26-D26))/(F26-D26)^2)*((D54-0.5)/(D54*(1-D54))+LN(D54/(1-D54))))^(-1)*EXP(-(LN(F26-D26)+(1/2)*(LN((1-E25)/E25))^-1*LN((D27-D26)/(E26-D26))*LN(D54/(1-D54))+((1-2*E25)*(LN((1-E25)/E25)))^-1*LN(((D27-D26)*(E26-D26))/(F26-D26)^2)*(D54-0.5)*LN(D54/(1-D54)))),IF(F25="su",(-(1/2)*(LN((1-E25)/E25))^-1*LN((E27-D27)/(E27-E26))/(D54*(1-D54))-((1-2*E25)*(LN((1-E25)/E25)))^-1*LN(((E27-D27)*(E27-E26))/(E27-F26)^2)*((D54-0.5)/(D54*(1-D54))+LN(D54/(1-D54))))^(-1)*EXP((-LN(E27-F26)-(1/2)*(LN((1-E25)/E25))^-1*LN((E27-D27)/(E27-E26))*LN(D54/(1-D54))-((1-2*E25)*(LN((1-E25)/E25)))^-1*LN(((E27-D27)*(E27-E26))/(E27-F26)^2)*(D54-0.5)*LN(D54/(1-D54)))),IF(F25="b",((1/2)*(LN((1-E25)/E25))^-1*LN(((D27-D26)/(E27-D27))/((E26-D26)/(E27-E26)))/(D54*(1-D54))+((1-2*E25)*(LN((1-E25)/E25)))^-1*LN((((D27-D26)/(E27-D27))*((E26-D26)/(E27-E26)))/((F26-D26)/(E27-F26))^2)*((D54-0.5)/(D54*(1-D54))+LN(D54/(1-D54))))^(-1)*(1+EXP(LN((F26-D26)/(E27-F26))+(1/2)*(LN((1-E25)/E25))^-1*LN(((D27-D26)/(E27-D27))/((E26-D26)/(E27-E26)))*LN(D54/(1-D54))+((1-2*E25)*(LN((1-E25)/E25)))^-1*LN((((D27-D26)/(E27-D27))*((E26-D26)/(E27-E26)))/((F26-D26)/(E27-F26))^2)*(D54-0.5)*LN(D54/(1-D54))))^2/((E27-D26)*EXP(LN((F26-D26)/(E27-F26))+(1/2)*(LN((1-E25)/E25))^-1*LN(((D27-D26)/(E27-D27))/((E26-D26)/(E27-E26)))*LN(D54/(1-D54))+((1-2*E25)*(LN((1-E25)/E25)))^-1*LN((((D27-D26)/(E27-D27))*((E26-D26)/(E27-E26)))/((F26-D26)/(E27-F26))^2)*(D54-0.5)*LN(D54/(1-D54)))),NA())))))</f>
        <v>1.6543595611818207E-8</v>
      </c>
      <c r="H54" s="110">
        <v>18</v>
      </c>
      <c r="I54" s="107">
        <f t="shared" si="0"/>
        <v>74760088.561490476</v>
      </c>
      <c r="J54" s="108">
        <f t="shared" si="1"/>
        <v>8</v>
      </c>
      <c r="K54" s="109">
        <f t="shared" si="2"/>
        <v>6.4351857150392063E-9</v>
      </c>
    </row>
    <row r="55" spans="4:11" x14ac:dyDescent="0.25">
      <c r="D55" s="88">
        <f>IF(F27&lt;&gt;"",NA(),(ROW()-ROW(D40))/100)</f>
        <v>0.15</v>
      </c>
      <c r="E55" s="89">
        <f>IF(F27&lt;&gt;"",NA(),IF(F25="u",F26+(1/2)*(LN((1-E25)/E25))^-1*(D27-E26)*LN(D55/(1-D55))+((1-2*E25)*(LN((1-E25)/E25)))^-1*(1-2*(F26-E26)/(D27-E26))*(D27-E26)*(D55-0.5)*LN(D55/(1-D55)),IF(F25="sl",D26+EXP(LN(F26-D26)+(1/2)*(LN((1-E25)/E25))^-1*LN((D27-D26)/(E26-D26))*LN(D55/(1-D55))+((1-2*E25)*(LN((1-E25)/E25)))^-1*LN(((D27-D26)*(E26-D26))/(F26-D26)^2)*(D55-0.5)*LN(D55/(1-D55))),IF(F25="su",E27-EXP(-(-LN(E27-F26)-(1/2)*(LN((1-E25)/E25))^-1*LN((E27-D27)/(E27-E26))*LN(D55/(1-D55))-((1-2*E25)*(LN((1-E25)/E25)))^-1*LN(((E27-D27)*(E27-E26))/(E27-F26)^2)*(D55-0.5)*LN(D55/(1-D55)))),IF(F25="b",(D26+E27*EXP(LN((F26-D26)/(E27-F26))+(1/2)*(LN((1-E25)/E25))^-1*LN(((D27-D26)/(E27-D27))/((E26-D26)/(E27-E26)))*LN(D55/(1-D55))+((1-2*E25)*(LN((1-E25)/E25)))^-1*LN((((D27-D26)/(E27-D27))*((E26-D26)/(E27-E26)))/((F26-D26)/(E27-F26))^2)*(D55-0.5)*LN(D55/(1-D55))))/(1+EXP(LN((F26-D26)/(E27-F26))+(1/2)*(LN((1-E25)/E25))^-1*LN(((D27-D26)/(E27-D27))/((E26-D26)/(E27-E26)))*LN(D55/(1-D55))+((1-2*E25)*(LN((1-E25)/E25)))^-1*LN((((D27-D26)/(E27-D27))*((E26-D26)/(E27-E26)))/((F26-D26)/(E27-F26))^2)*(D55-0.5)*LN(D55/(1-D55)))),NA())))))</f>
        <v>83635808.726010635</v>
      </c>
      <c r="F55" s="120">
        <f>IF(F27&lt;&gt;"",NA(),IF(F25="u",((1/2)*(LN((1-E25)/E25))^-1*(D27-E26)/(D55*(1-D55))+((1-2*E25)*(LN((1-E25)/E25)))^-1*(1-2*(F26-E26)/(D27-E26))*(D27-E26)*((D55-0.5)/(D55*(1-D55))+LN(D55/(1-D55))))^(-1),IF(F25="sl",((1/2)*(LN((1-E25)/E25))^-1*LN((D27-D26)/(E26-D26))/(D55*(1-D55))+((1-2*E25)*(LN((1-E25)/E25)))^-1*LN(((D27-D26)*(E26-D26))/(F26-D26)^2)*((D55-0.5)/(D55*(1-D55))+LN(D55/(1-D55))))^(-1)*EXP(-(LN(F26-D26)+(1/2)*(LN((1-E25)/E25))^-1*LN((D27-D26)/(E26-D26))*LN(D55/(1-D55))+((1-2*E25)*(LN((1-E25)/E25)))^-1*LN(((D27-D26)*(E26-D26))/(F26-D26)^2)*(D55-0.5)*LN(D55/(1-D55)))),IF(F25="su",(-(1/2)*(LN((1-E25)/E25))^-1*LN((E27-D27)/(E27-E26))/(D55*(1-D55))-((1-2*E25)*(LN((1-E25)/E25)))^-1*LN(((E27-D27)*(E27-E26))/(E27-F26)^2)*((D55-0.5)/(D55*(1-D55))+LN(D55/(1-D55))))^(-1)*EXP((-LN(E27-F26)-(1/2)*(LN((1-E25)/E25))^-1*LN((E27-D27)/(E27-E26))*LN(D55/(1-D55))-((1-2*E25)*(LN((1-E25)/E25)))^-1*LN(((E27-D27)*(E27-E26))/(E27-F26)^2)*(D55-0.5)*LN(D55/(1-D55)))),IF(F25="b",((1/2)*(LN((1-E25)/E25))^-1*LN(((D27-D26)/(E27-D27))/((E26-D26)/(E27-E26)))/(D55*(1-D55))+((1-2*E25)*(LN((1-E25)/E25)))^-1*LN((((D27-D26)/(E27-D27))*((E26-D26)/(E27-E26)))/((F26-D26)/(E27-F26))^2)*((D55-0.5)/(D55*(1-D55))+LN(D55/(1-D55))))^(-1)*(1+EXP(LN((F26-D26)/(E27-F26))+(1/2)*(LN((1-E25)/E25))^-1*LN(((D27-D26)/(E27-D27))/((E26-D26)/(E27-E26)))*LN(D55/(1-D55))+((1-2*E25)*(LN((1-E25)/E25)))^-1*LN((((D27-D26)/(E27-D27))*((E26-D26)/(E27-E26)))/((F26-D26)/(E27-F26))^2)*(D55-0.5)*LN(D55/(1-D55))))^2/((E27-D26)*EXP(LN((F26-D26)/(E27-F26))+(1/2)*(LN((1-E25)/E25))^-1*LN(((D27-D26)/(E27-D27))/((E26-D26)/(E27-E26)))*LN(D55/(1-D55))+((1-2*E25)*(LN((1-E25)/E25)))^-1*LN((((D27-D26)/(E27-D27))*((E26-D26)/(E27-E26)))/((F26-D26)/(E27-F26))^2)*(D55-0.5)*LN(D55/(1-D55)))),NA())))))</f>
        <v>1.7352733910036877E-8</v>
      </c>
      <c r="H55" s="110">
        <v>19</v>
      </c>
      <c r="I55" s="107">
        <f t="shared" si="0"/>
        <v>76537129.967628196</v>
      </c>
      <c r="J55" s="108">
        <f t="shared" si="1"/>
        <v>10</v>
      </c>
      <c r="K55" s="109">
        <f t="shared" si="2"/>
        <v>8.0913508893820752E-9</v>
      </c>
    </row>
    <row r="56" spans="4:11" x14ac:dyDescent="0.25">
      <c r="D56" s="88">
        <f>IF(F27&lt;&gt;"",NA(),(ROW()-ROW(D40))/100)</f>
        <v>0.16</v>
      </c>
      <c r="E56" s="89">
        <f>IF(F27&lt;&gt;"",NA(),IF(F25="u",F26+(1/2)*(LN((1-E25)/E25))^-1*(D27-E26)*LN(D56/(1-D56))+((1-2*E25)*(LN((1-E25)/E25)))^-1*(1-2*(F26-E26)/(D27-E26))*(D27-E26)*(D56-0.5)*LN(D56/(1-D56)),IF(F25="sl",D26+EXP(LN(F26-D26)+(1/2)*(LN((1-E25)/E25))^-1*LN((D27-D26)/(E26-D26))*LN(D56/(1-D56))+((1-2*E25)*(LN((1-E25)/E25)))^-1*LN(((D27-D26)*(E26-D26))/(F26-D26)^2)*(D56-0.5)*LN(D56/(1-D56))),IF(F25="su",E27-EXP(-(-LN(E27-F26)-(1/2)*(LN((1-E25)/E25))^-1*LN((E27-D27)/(E27-E26))*LN(D56/(1-D56))-((1-2*E25)*(LN((1-E25)/E25)))^-1*LN(((E27-D27)*(E27-E26))/(E27-F26)^2)*(D56-0.5)*LN(D56/(1-D56)))),IF(F25="b",(D26+E27*EXP(LN((F26-D26)/(E27-F26))+(1/2)*(LN((1-E25)/E25))^-1*LN(((D27-D26)/(E27-D27))/((E26-D26)/(E27-E26)))*LN(D56/(1-D56))+((1-2*E25)*(LN((1-E25)/E25)))^-1*LN((((D27-D26)/(E27-D27))*((E26-D26)/(E27-E26)))/((F26-D26)/(E27-F26))^2)*(D56-0.5)*LN(D56/(1-D56))))/(1+EXP(LN((F26-D26)/(E27-F26))+(1/2)*(LN((1-E25)/E25))^-1*LN(((D27-D26)/(E27-D27))/((E26-D26)/(E27-E26)))*LN(D56/(1-D56))+((1-2*E25)*(LN((1-E25)/E25)))^-1*LN((((D27-D26)/(E27-D27))*((E26-D26)/(E27-E26)))/((F26-D26)/(E27-F26))^2)*(D56-0.5)*LN(D56/(1-D56)))),NA())))))</f>
        <v>84199872.961842537</v>
      </c>
      <c r="F56" s="120">
        <f>IF(F27&lt;&gt;"",NA(),IF(F25="u",((1/2)*(LN((1-E25)/E25))^-1*(D27-E26)/(D56*(1-D56))+((1-2*E25)*(LN((1-E25)/E25)))^-1*(1-2*(F26-E26)/(D27-E26))*(D27-E26)*((D56-0.5)/(D56*(1-D56))+LN(D56/(1-D56))))^(-1),IF(F25="sl",((1/2)*(LN((1-E25)/E25))^-1*LN((D27-D26)/(E26-D26))/(D56*(1-D56))+((1-2*E25)*(LN((1-E25)/E25)))^-1*LN(((D27-D26)*(E26-D26))/(F26-D26)^2)*((D56-0.5)/(D56*(1-D56))+LN(D56/(1-D56))))^(-1)*EXP(-(LN(F26-D26)+(1/2)*(LN((1-E25)/E25))^-1*LN((D27-D26)/(E26-D26))*LN(D56/(1-D56))+((1-2*E25)*(LN((1-E25)/E25)))^-1*LN(((D27-D26)*(E26-D26))/(F26-D26)^2)*(D56-0.5)*LN(D56/(1-D56)))),IF(F25="su",(-(1/2)*(LN((1-E25)/E25))^-1*LN((E27-D27)/(E27-E26))/(D56*(1-D56))-((1-2*E25)*(LN((1-E25)/E25)))^-1*LN(((E27-D27)*(E27-E26))/(E27-F26)^2)*((D56-0.5)/(D56*(1-D56))+LN(D56/(1-D56))))^(-1)*EXP((-LN(E27-F26)-(1/2)*(LN((1-E25)/E25))^-1*LN((E27-D27)/(E27-E26))*LN(D56/(1-D56))-((1-2*E25)*(LN((1-E25)/E25)))^-1*LN(((E27-D27)*(E27-E26))/(E27-F26)^2)*(D56-0.5)*LN(D56/(1-D56)))),IF(F25="b",((1/2)*(LN((1-E25)/E25))^-1*LN(((D27-D26)/(E27-D27))/((E26-D26)/(E27-E26)))/(D56*(1-D56))+((1-2*E25)*(LN((1-E25)/E25)))^-1*LN((((D27-D26)/(E27-D27))*((E26-D26)/(E27-E26)))/((F26-D26)/(E27-F26))^2)*((D56-0.5)/(D56*(1-D56))+LN(D56/(1-D56))))^(-1)*(1+EXP(LN((F26-D26)/(E27-F26))+(1/2)*(LN((1-E25)/E25))^-1*LN(((D27-D26)/(E27-D27))/((E26-D26)/(E27-E26)))*LN(D56/(1-D56))+((1-2*E25)*(LN((1-E25)/E25)))^-1*LN((((D27-D26)/(E27-D27))*((E26-D26)/(E27-E26)))/((F26-D26)/(E27-F26))^2)*(D56-0.5)*LN(D56/(1-D56))))^2/((E27-D26)*EXP(LN((F26-D26)/(E27-F26))+(1/2)*(LN((1-E25)/E25))^-1*LN(((D27-D26)/(E27-D27))/((E26-D26)/(E27-E26)))*LN(D56/(1-D56))+((1-2*E25)*(LN((1-E25)/E25)))^-1*LN((((D27-D26)/(E27-D27))*((E26-D26)/(E27-E26)))/((F26-D26)/(E27-F26))^2)*(D56-0.5)*LN(D56/(1-D56)))),NA())))))</f>
        <v>1.8099041465885289E-8</v>
      </c>
      <c r="H56" s="110">
        <v>20</v>
      </c>
      <c r="I56" s="107">
        <f t="shared" si="0"/>
        <v>78314171.373765916</v>
      </c>
      <c r="J56" s="108">
        <f t="shared" si="1"/>
        <v>11</v>
      </c>
      <c r="K56" s="109">
        <f t="shared" si="2"/>
        <v>1.009188617066361E-8</v>
      </c>
    </row>
    <row r="57" spans="4:11" x14ac:dyDescent="0.25">
      <c r="D57" s="88">
        <f>IF(F27&lt;&gt;"",NA(),(ROW()-ROW(D40))/100)</f>
        <v>0.17</v>
      </c>
      <c r="E57" s="89">
        <f>IF(F27&lt;&gt;"",NA(),IF(F25="u",F26+(1/2)*(LN((1-E25)/E25))^-1*(D27-E26)*LN(D57/(1-D57))+((1-2*E25)*(LN((1-E25)/E25)))^-1*(1-2*(F26-E26)/(D27-E26))*(D27-E26)*(D57-0.5)*LN(D57/(1-D57)),IF(F25="sl",D26+EXP(LN(F26-D26)+(1/2)*(LN((1-E25)/E25))^-1*LN((D27-D26)/(E26-D26))*LN(D57/(1-D57))+((1-2*E25)*(LN((1-E25)/E25)))^-1*LN(((D27-D26)*(E26-D26))/(F26-D26)^2)*(D57-0.5)*LN(D57/(1-D57))),IF(F25="su",E27-EXP(-(-LN(E27-F26)-(1/2)*(LN((1-E25)/E25))^-1*LN((E27-D27)/(E27-E26))*LN(D57/(1-D57))-((1-2*E25)*(LN((1-E25)/E25)))^-1*LN(((E27-D27)*(E27-E26))/(E27-F26)^2)*(D57-0.5)*LN(D57/(1-D57)))),IF(F25="b",(D26+E27*EXP(LN((F26-D26)/(E27-F26))+(1/2)*(LN((1-E25)/E25))^-1*LN(((D27-D26)/(E27-D27))/((E26-D26)/(E27-E26)))*LN(D57/(1-D57))+((1-2*E25)*(LN((1-E25)/E25)))^-1*LN((((D27-D26)/(E27-D27))*((E26-D26)/(E27-E26)))/((F26-D26)/(E27-F26))^2)*(D57-0.5)*LN(D57/(1-D57))))/(1+EXP(LN((F26-D26)/(E27-F26))+(1/2)*(LN((1-E25)/E25))^-1*LN(((D27-D26)/(E27-D27))/((E26-D26)/(E27-E26)))*LN(D57/(1-D57))+((1-2*E25)*(LN((1-E25)/E25)))^-1*LN((((D27-D26)/(E27-D27))*((E26-D26)/(E27-E26)))/((F26-D26)/(E27-F26))^2)*(D57-0.5)*LN(D57/(1-D57)))),NA())))))</f>
        <v>84742048.952668086</v>
      </c>
      <c r="F57" s="120">
        <f>IF(F27&lt;&gt;"",NA(),IF(F25="u",((1/2)*(LN((1-E25)/E25))^-1*(D27-E26)/(D57*(1-D57))+((1-2*E25)*(LN((1-E25)/E25)))^-1*(1-2*(F26-E26)/(D27-E26))*(D27-E26)*((D57-0.5)/(D57*(1-D57))+LN(D57/(1-D57))))^(-1),IF(F25="sl",((1/2)*(LN((1-E25)/E25))^-1*LN((D27-D26)/(E26-D26))/(D57*(1-D57))+((1-2*E25)*(LN((1-E25)/E25)))^-1*LN(((D27-D26)*(E26-D26))/(F26-D26)^2)*((D57-0.5)/(D57*(1-D57))+LN(D57/(1-D57))))^(-1)*EXP(-(LN(F26-D26)+(1/2)*(LN((1-E25)/E25))^-1*LN((D27-D26)/(E26-D26))*LN(D57/(1-D57))+((1-2*E25)*(LN((1-E25)/E25)))^-1*LN(((D27-D26)*(E26-D26))/(F26-D26)^2)*(D57-0.5)*LN(D57/(1-D57)))),IF(F25="su",(-(1/2)*(LN((1-E25)/E25))^-1*LN((E27-D27)/(E27-E26))/(D57*(1-D57))-((1-2*E25)*(LN((1-E25)/E25)))^-1*LN(((E27-D27)*(E27-E26))/(E27-F26)^2)*((D57-0.5)/(D57*(1-D57))+LN(D57/(1-D57))))^(-1)*EXP((-LN(E27-F26)-(1/2)*(LN((1-E25)/E25))^-1*LN((E27-D27)/(E27-E26))*LN(D57/(1-D57))-((1-2*E25)*(LN((1-E25)/E25)))^-1*LN(((E27-D27)*(E27-E26))/(E27-F26)^2)*(D57-0.5)*LN(D57/(1-D57)))),IF(F25="b",((1/2)*(LN((1-E25)/E25))^-1*LN(((D27-D26)/(E27-D27))/((E26-D26)/(E27-E26)))/(D57*(1-D57))+((1-2*E25)*(LN((1-E25)/E25)))^-1*LN((((D27-D26)/(E27-D27))*((E26-D26)/(E27-E26)))/((F26-D26)/(E27-F26))^2)*((D57-0.5)/(D57*(1-D57))+LN(D57/(1-D57))))^(-1)*(1+EXP(LN((F26-D26)/(E27-F26))+(1/2)*(LN((1-E25)/E25))^-1*LN(((D27-D26)/(E27-D27))/((E26-D26)/(E27-E26)))*LN(D57/(1-D57))+((1-2*E25)*(LN((1-E25)/E25)))^-1*LN((((D27-D26)/(E27-D27))*((E26-D26)/(E27-E26)))/((F26-D26)/(E27-F26))^2)*(D57-0.5)*LN(D57/(1-D57))))^2/((E27-D26)*EXP(LN((F26-D26)/(E27-F26))+(1/2)*(LN((1-E25)/E25))^-1*LN(((D27-D26)/(E27-D27))/((E26-D26)/(E27-E26)))*LN(D57/(1-D57))+((1-2*E25)*(LN((1-E25)/E25)))^-1*LN((((D27-D26)/(E27-D27))*((E26-D26)/(E27-E26)))/((F26-D26)/(E27-F26))^2)*(D57-0.5)*LN(D57/(1-D57)))),NA())))))</f>
        <v>1.878333974043601E-8</v>
      </c>
      <c r="H57" s="110">
        <v>21</v>
      </c>
      <c r="I57" s="107">
        <f t="shared" si="0"/>
        <v>80091212.779903635</v>
      </c>
      <c r="J57" s="108">
        <f t="shared" si="1"/>
        <v>13</v>
      </c>
      <c r="K57" s="109">
        <f t="shared" si="2"/>
        <v>1.2389235319454259E-8</v>
      </c>
    </row>
    <row r="58" spans="4:11" x14ac:dyDescent="0.25">
      <c r="D58" s="88">
        <f>IF(F27&lt;&gt;"",NA(),(ROW()-ROW(D40))/100)</f>
        <v>0.18</v>
      </c>
      <c r="E58" s="89">
        <f>IF(F27&lt;&gt;"",NA(),IF(F25="u",F26+(1/2)*(LN((1-E25)/E25))^-1*(D27-E26)*LN(D58/(1-D58))+((1-2*E25)*(LN((1-E25)/E25)))^-1*(1-2*(F26-E26)/(D27-E26))*(D27-E26)*(D58-0.5)*LN(D58/(1-D58)),IF(F25="sl",D26+EXP(LN(F26-D26)+(1/2)*(LN((1-E25)/E25))^-1*LN((D27-D26)/(E26-D26))*LN(D58/(1-D58))+((1-2*E25)*(LN((1-E25)/E25)))^-1*LN(((D27-D26)*(E26-D26))/(F26-D26)^2)*(D58-0.5)*LN(D58/(1-D58))),IF(F25="su",E27-EXP(-(-LN(E27-F26)-(1/2)*(LN((1-E25)/E25))^-1*LN((E27-D27)/(E27-E26))*LN(D58/(1-D58))-((1-2*E25)*(LN((1-E25)/E25)))^-1*LN(((E27-D27)*(E27-E26))/(E27-F26)^2)*(D58-0.5)*LN(D58/(1-D58)))),IF(F25="b",(D26+E27*EXP(LN((F26-D26)/(E27-F26))+(1/2)*(LN((1-E25)/E25))^-1*LN(((D27-D26)/(E27-D27))/((E26-D26)/(E27-E26)))*LN(D58/(1-D58))+((1-2*E25)*(LN((1-E25)/E25)))^-1*LN((((D27-D26)/(E27-D27))*((E26-D26)/(E27-E26)))/((F26-D26)/(E27-F26))^2)*(D58-0.5)*LN(D58/(1-D58))))/(1+EXP(LN((F26-D26)/(E27-F26))+(1/2)*(LN((1-E25)/E25))^-1*LN(((D27-D26)/(E27-D27))/((E26-D26)/(E27-E26)))*LN(D58/(1-D58))+((1-2*E25)*(LN((1-E25)/E25)))^-1*LN((((D27-D26)/(E27-D27))*((E26-D26)/(E27-E26)))/((F26-D26)/(E27-F26))^2)*(D58-0.5)*LN(D58/(1-D58)))),NA())))))</f>
        <v>85265652.707244515</v>
      </c>
      <c r="F58" s="120">
        <f>IF(F27&lt;&gt;"",NA(),IF(F25="u",((1/2)*(LN((1-E25)/E25))^-1*(D27-E26)/(D58*(1-D58))+((1-2*E25)*(LN((1-E25)/E25)))^-1*(1-2*(F26-E26)/(D27-E26))*(D27-E26)*((D58-0.5)/(D58*(1-D58))+LN(D58/(1-D58))))^(-1),IF(F25="sl",((1/2)*(LN((1-E25)/E25))^-1*LN((D27-D26)/(E26-D26))/(D58*(1-D58))+((1-2*E25)*(LN((1-E25)/E25)))^-1*LN(((D27-D26)*(E26-D26))/(F26-D26)^2)*((D58-0.5)/(D58*(1-D58))+LN(D58/(1-D58))))^(-1)*EXP(-(LN(F26-D26)+(1/2)*(LN((1-E25)/E25))^-1*LN((D27-D26)/(E26-D26))*LN(D58/(1-D58))+((1-2*E25)*(LN((1-E25)/E25)))^-1*LN(((D27-D26)*(E26-D26))/(F26-D26)^2)*(D58-0.5)*LN(D58/(1-D58)))),IF(F25="su",(-(1/2)*(LN((1-E25)/E25))^-1*LN((E27-D27)/(E27-E26))/(D58*(1-D58))-((1-2*E25)*(LN((1-E25)/E25)))^-1*LN(((E27-D27)*(E27-E26))/(E27-F26)^2)*((D58-0.5)/(D58*(1-D58))+LN(D58/(1-D58))))^(-1)*EXP((-LN(E27-F26)-(1/2)*(LN((1-E25)/E25))^-1*LN((E27-D27)/(E27-E26))*LN(D58/(1-D58))-((1-2*E25)*(LN((1-E25)/E25)))^-1*LN(((E27-D27)*(E27-E26))/(E27-F26)^2)*(D58-0.5)*LN(D58/(1-D58)))),IF(F25="b",((1/2)*(LN((1-E25)/E25))^-1*LN(((D27-D26)/(E27-D27))/((E26-D26)/(E27-E26)))/(D58*(1-D58))+((1-2*E25)*(LN((1-E25)/E25)))^-1*LN((((D27-D26)/(E27-D27))*((E26-D26)/(E27-E26)))/((F26-D26)/(E27-F26))^2)*((D58-0.5)/(D58*(1-D58))+LN(D58/(1-D58))))^(-1)*(1+EXP(LN((F26-D26)/(E27-F26))+(1/2)*(LN((1-E25)/E25))^-1*LN(((D27-D26)/(E27-D27))/((E26-D26)/(E27-E26)))*LN(D58/(1-D58))+((1-2*E25)*(LN((1-E25)/E25)))^-1*LN((((D27-D26)/(E27-D27))*((E26-D26)/(E27-E26)))/((F26-D26)/(E27-F26))^2)*(D58-0.5)*LN(D58/(1-D58))))^2/((E27-D26)*EXP(LN((F26-D26)/(E27-F26))+(1/2)*(LN((1-E25)/E25))^-1*LN(((D27-D26)/(E27-D27))/((E26-D26)/(E27-E26)))*LN(D58/(1-D58))+((1-2*E25)*(LN((1-E25)/E25)))^-1*LN((((D27-D26)/(E27-D27))*((E26-D26)/(E27-E26)))/((F26-D26)/(E27-F26))^2)*(D58-0.5)*LN(D58/(1-D58)))),NA())))))</f>
        <v>1.9406873112435457E-8</v>
      </c>
      <c r="H58" s="110">
        <v>22</v>
      </c>
      <c r="I58" s="107">
        <f t="shared" si="0"/>
        <v>81868254.186041355</v>
      </c>
      <c r="J58" s="108">
        <f t="shared" si="1"/>
        <v>16</v>
      </c>
      <c r="K58" s="109">
        <f t="shared" si="2"/>
        <v>1.4879628162937649E-8</v>
      </c>
    </row>
    <row r="59" spans="4:11" ht="15" customHeight="1" x14ac:dyDescent="0.25">
      <c r="D59" s="88">
        <f>IF(F27&lt;&gt;"",NA(),(ROW()-ROW(D40))/100)</f>
        <v>0.19</v>
      </c>
      <c r="E59" s="89">
        <f>IF(F27&lt;&gt;"",NA(),IF(F25="u",F26+(1/2)*(LN((1-E25)/E25))^-1*(D27-E26)*LN(D59/(1-D59))+((1-2*E25)*(LN((1-E25)/E25)))^-1*(1-2*(F26-E26)/(D27-E26))*(D27-E26)*(D59-0.5)*LN(D59/(1-D59)),IF(F25="sl",D26+EXP(LN(F26-D26)+(1/2)*(LN((1-E25)/E25))^-1*LN((D27-D26)/(E26-D26))*LN(D59/(1-D59))+((1-2*E25)*(LN((1-E25)/E25)))^-1*LN(((D27-D26)*(E26-D26))/(F26-D26)^2)*(D59-0.5)*LN(D59/(1-D59))),IF(F25="su",E27-EXP(-(-LN(E27-F26)-(1/2)*(LN((1-E25)/E25))^-1*LN((E27-D27)/(E27-E26))*LN(D59/(1-D59))-((1-2*E25)*(LN((1-E25)/E25)))^-1*LN(((E27-D27)*(E27-E26))/(E27-F26)^2)*(D59-0.5)*LN(D59/(1-D59)))),IF(F25="b",(D26+E27*EXP(LN((F26-D26)/(E27-F26))+(1/2)*(LN((1-E25)/E25))^-1*LN(((D27-D26)/(E27-D27))/((E26-D26)/(E27-E26)))*LN(D59/(1-D59))+((1-2*E25)*(LN((1-E25)/E25)))^-1*LN((((D27-D26)/(E27-D27))*((E26-D26)/(E27-E26)))/((F26-D26)/(E27-F26))^2)*(D59-0.5)*LN(D59/(1-D59))))/(1+EXP(LN((F26-D26)/(E27-F26))+(1/2)*(LN((1-E25)/E25))^-1*LN(((D27-D26)/(E27-D27))/((E26-D26)/(E27-E26)))*LN(D59/(1-D59))+((1-2*E25)*(LN((1-E25)/E25)))^-1*LN((((D27-D26)/(E27-D27))*((E26-D26)/(E27-E26)))/((F26-D26)/(E27-F26))^2)*(D59-0.5)*LN(D59/(1-D59)))),NA())))))</f>
        <v>85773458.664166391</v>
      </c>
      <c r="F59" s="120">
        <f>IF(F27&lt;&gt;"",NA(),IF(F25="u",((1/2)*(LN((1-E25)/E25))^-1*(D27-E26)/(D59*(1-D59))+((1-2*E25)*(LN((1-E25)/E25)))^-1*(1-2*(F26-E26)/(D27-E26))*(D27-E26)*((D59-0.5)/(D59*(1-D59))+LN(D59/(1-D59))))^(-1),IF(F25="sl",((1/2)*(LN((1-E25)/E25))^-1*LN((D27-D26)/(E26-D26))/(D59*(1-D59))+((1-2*E25)*(LN((1-E25)/E25)))^-1*LN(((D27-D26)*(E26-D26))/(F26-D26)^2)*((D59-0.5)/(D59*(1-D59))+LN(D59/(1-D59))))^(-1)*EXP(-(LN(F26-D26)+(1/2)*(LN((1-E25)/E25))^-1*LN((D27-D26)/(E26-D26))*LN(D59/(1-D59))+((1-2*E25)*(LN((1-E25)/E25)))^-1*LN(((D27-D26)*(E26-D26))/(F26-D26)^2)*(D59-0.5)*LN(D59/(1-D59)))),IF(F25="su",(-(1/2)*(LN((1-E25)/E25))^-1*LN((E27-D27)/(E27-E26))/(D59*(1-D59))-((1-2*E25)*(LN((1-E25)/E25)))^-1*LN(((E27-D27)*(E27-E26))/(E27-F26)^2)*((D59-0.5)/(D59*(1-D59))+LN(D59/(1-D59))))^(-1)*EXP((-LN(E27-F26)-(1/2)*(LN((1-E25)/E25))^-1*LN((E27-D27)/(E27-E26))*LN(D59/(1-D59))-((1-2*E25)*(LN((1-E25)/E25)))^-1*LN(((E27-D27)*(E27-E26))/(E27-F26)^2)*(D59-0.5)*LN(D59/(1-D59)))),IF(F25="b",((1/2)*(LN((1-E25)/E25))^-1*LN(((D27-D26)/(E27-D27))/((E26-D26)/(E27-E26)))/(D59*(1-D59))+((1-2*E25)*(LN((1-E25)/E25)))^-1*LN((((D27-D26)/(E27-D27))*((E26-D26)/(E27-E26)))/((F26-D26)/(E27-F26))^2)*((D59-0.5)/(D59*(1-D59))+LN(D59/(1-D59))))^(-1)*(1+EXP(LN((F26-D26)/(E27-F26))+(1/2)*(LN((1-E25)/E25))^-1*LN(((D27-D26)/(E27-D27))/((E26-D26)/(E27-E26)))*LN(D59/(1-D59))+((1-2*E25)*(LN((1-E25)/E25)))^-1*LN((((D27-D26)/(E27-D27))*((E26-D26)/(E27-E26)))/((F26-D26)/(E27-F26))^2)*(D59-0.5)*LN(D59/(1-D59))))^2/((E27-D26)*EXP(LN((F26-D26)/(E27-F26))+(1/2)*(LN((1-E25)/E25))^-1*LN(((D27-D26)/(E27-D27))/((E26-D26)/(E27-E26)))*LN(D59/(1-D59))+((1-2*E25)*(LN((1-E25)/E25)))^-1*LN((((D27-D26)/(E27-D27))*((E26-D26)/(E27-E26)))/((F26-D26)/(E27-F26))^2)*(D59-0.5)*LN(D59/(1-D59)))),NA())))))</f>
        <v>1.99712319905615E-8</v>
      </c>
      <c r="H59" s="110">
        <v>23</v>
      </c>
      <c r="I59" s="107">
        <f t="shared" si="0"/>
        <v>83645295.592179075</v>
      </c>
      <c r="J59" s="108">
        <f t="shared" si="1"/>
        <v>19</v>
      </c>
      <c r="K59" s="109">
        <f t="shared" si="2"/>
        <v>1.736528588453387E-8</v>
      </c>
    </row>
    <row r="60" spans="4:11" x14ac:dyDescent="0.25">
      <c r="D60" s="88">
        <f>IF(F27&lt;&gt;"",NA(),(ROW()-ROW(D40))/100)</f>
        <v>0.2</v>
      </c>
      <c r="E60" s="89">
        <f>IF(F27&lt;&gt;"",NA(),IF(F25="u",F26+(1/2)*(LN((1-E25)/E25))^-1*(D27-E26)*LN(D60/(1-D60))+((1-2*E25)*(LN((1-E25)/E25)))^-1*(1-2*(F26-E26)/(D27-E26))*(D27-E26)*(D60-0.5)*LN(D60/(1-D60)),IF(F25="sl",D26+EXP(LN(F26-D26)+(1/2)*(LN((1-E25)/E25))^-1*LN((D27-D26)/(E26-D26))*LN(D60/(1-D60))+((1-2*E25)*(LN((1-E25)/E25)))^-1*LN(((D27-D26)*(E26-D26))/(F26-D26)^2)*(D60-0.5)*LN(D60/(1-D60))),IF(F25="su",E27-EXP(-(-LN(E27-F26)-(1/2)*(LN((1-E25)/E25))^-1*LN((E27-D27)/(E27-E26))*LN(D60/(1-D60))-((1-2*E25)*(LN((1-E25)/E25)))^-1*LN(((E27-D27)*(E27-E26))/(E27-F26)^2)*(D60-0.5)*LN(D60/(1-D60)))),IF(F25="b",(D26+E27*EXP(LN((F26-D26)/(E27-F26))+(1/2)*(LN((1-E25)/E25))^-1*LN(((D27-D26)/(E27-D27))/((E26-D26)/(E27-E26)))*LN(D60/(1-D60))+((1-2*E25)*(LN((1-E25)/E25)))^-1*LN((((D27-D26)/(E27-D27))*((E26-D26)/(E27-E26)))/((F26-D26)/(E27-F26))^2)*(D60-0.5)*LN(D60/(1-D60))))/(1+EXP(LN((F26-D26)/(E27-F26))+(1/2)*(LN((1-E25)/E25))^-1*LN(((D27-D26)/(E27-D27))/((E26-D26)/(E27-E26)))*LN(D60/(1-D60))+((1-2*E25)*(LN((1-E25)/E25)))^-1*LN((((D27-D26)/(E27-D27))*((E26-D26)/(E27-E26)))/((F26-D26)/(E27-F26))^2)*(D60-0.5)*LN(D60/(1-D60)))),NA())))))</f>
        <v>86267813.386946112</v>
      </c>
      <c r="F60" s="120">
        <f>IF(F27&lt;&gt;"",NA(),IF(F25="u",((1/2)*(LN((1-E25)/E25))^-1*(D27-E26)/(D60*(1-D60))+((1-2*E25)*(LN((1-E25)/E25)))^-1*(1-2*(F26-E26)/(D27-E26))*(D27-E26)*((D60-0.5)/(D60*(1-D60))+LN(D60/(1-D60))))^(-1),IF(F25="sl",((1/2)*(LN((1-E25)/E25))^-1*LN((D27-D26)/(E26-D26))/(D60*(1-D60))+((1-2*E25)*(LN((1-E25)/E25)))^-1*LN(((D27-D26)*(E26-D26))/(F26-D26)^2)*((D60-0.5)/(D60*(1-D60))+LN(D60/(1-D60))))^(-1)*EXP(-(LN(F26-D26)+(1/2)*(LN((1-E25)/E25))^-1*LN((D27-D26)/(E26-D26))*LN(D60/(1-D60))+((1-2*E25)*(LN((1-E25)/E25)))^-1*LN(((D27-D26)*(E26-D26))/(F26-D26)^2)*(D60-0.5)*LN(D60/(1-D60)))),IF(F25="su",(-(1/2)*(LN((1-E25)/E25))^-1*LN((E27-D27)/(E27-E26))/(D60*(1-D60))-((1-2*E25)*(LN((1-E25)/E25)))^-1*LN(((E27-D27)*(E27-E26))/(E27-F26)^2)*((D60-0.5)/(D60*(1-D60))+LN(D60/(1-D60))))^(-1)*EXP((-LN(E27-F26)-(1/2)*(LN((1-E25)/E25))^-1*LN((E27-D27)/(E27-E26))*LN(D60/(1-D60))-((1-2*E25)*(LN((1-E25)/E25)))^-1*LN(((E27-D27)*(E27-E26))/(E27-F26)^2)*(D60-0.5)*LN(D60/(1-D60)))),IF(F25="b",((1/2)*(LN((1-E25)/E25))^-1*LN(((D27-D26)/(E27-D27))/((E26-D26)/(E27-E26)))/(D60*(1-D60))+((1-2*E25)*(LN((1-E25)/E25)))^-1*LN((((D27-D26)/(E27-D27))*((E26-D26)/(E27-E26)))/((F26-D26)/(E27-F26))^2)*((D60-0.5)/(D60*(1-D60))+LN(D60/(1-D60))))^(-1)*(1+EXP(LN((F26-D26)/(E27-F26))+(1/2)*(LN((1-E25)/E25))^-1*LN(((D27-D26)/(E27-D27))/((E26-D26)/(E27-E26)))*LN(D60/(1-D60))+((1-2*E25)*(LN((1-E25)/E25)))^-1*LN((((D27-D26)/(E27-D27))*((E26-D26)/(E27-E26)))/((F26-D26)/(E27-F26))^2)*(D60-0.5)*LN(D60/(1-D60))))^2/((E27-D26)*EXP(LN((F26-D26)/(E27-F26))+(1/2)*(LN((1-E25)/E25))^-1*LN(((D27-D26)/(E27-D27))/((E26-D26)/(E27-E26)))*LN(D60/(1-D60))+((1-2*E25)*(LN((1-E25)/E25)))^-1*LN((((D27-D26)/(E27-D27))*((E26-D26)/(E27-E26)))/((F26-D26)/(E27-F26))^2)*(D60-0.5)*LN(D60/(1-D60)))),NA())))))</f>
        <v>2.0478282866854055E-8</v>
      </c>
      <c r="H60" s="110">
        <v>24</v>
      </c>
      <c r="I60" s="107">
        <f t="shared" si="0"/>
        <v>85422336.998316795</v>
      </c>
      <c r="J60" s="108">
        <f t="shared" si="1"/>
        <v>22</v>
      </c>
      <c r="K60" s="109">
        <f t="shared" si="2"/>
        <v>1.9581006892325576E-8</v>
      </c>
    </row>
    <row r="61" spans="4:11" x14ac:dyDescent="0.25">
      <c r="D61" s="88">
        <f>IF(F27&lt;&gt;"",NA(),(ROW()-ROW(D40))/100)</f>
        <v>0.21</v>
      </c>
      <c r="E61" s="89">
        <f>IF(F27&lt;&gt;"",NA(),IF(F25="u",F26+(1/2)*(LN((1-E25)/E25))^-1*(D27-E26)*LN(D61/(1-D61))+((1-2*E25)*(LN((1-E25)/E25)))^-1*(1-2*(F26-E26)/(D27-E26))*(D27-E26)*(D61-0.5)*LN(D61/(1-D61)),IF(F25="sl",D26+EXP(LN(F26-D26)+(1/2)*(LN((1-E25)/E25))^-1*LN((D27-D26)/(E26-D26))*LN(D61/(1-D61))+((1-2*E25)*(LN((1-E25)/E25)))^-1*LN(((D27-D26)*(E26-D26))/(F26-D26)^2)*(D61-0.5)*LN(D61/(1-D61))),IF(F25="su",E27-EXP(-(-LN(E27-F26)-(1/2)*(LN((1-E25)/E25))^-1*LN((E27-D27)/(E27-E26))*LN(D61/(1-D61))-((1-2*E25)*(LN((1-E25)/E25)))^-1*LN(((E27-D27)*(E27-E26))/(E27-F26)^2)*(D61-0.5)*LN(D61/(1-D61)))),IF(F25="b",(D26+E27*EXP(LN((F26-D26)/(E27-F26))+(1/2)*(LN((1-E25)/E25))^-1*LN(((D27-D26)/(E27-D27))/((E26-D26)/(E27-E26)))*LN(D61/(1-D61))+((1-2*E25)*(LN((1-E25)/E25)))^-1*LN((((D27-D26)/(E27-D27))*((E26-D26)/(E27-E26)))/((F26-D26)/(E27-F26))^2)*(D61-0.5)*LN(D61/(1-D61))))/(1+EXP(LN((F26-D26)/(E27-F26))+(1/2)*(LN((1-E25)/E25))^-1*LN(((D27-D26)/(E27-D27))/((E26-D26)/(E27-E26)))*LN(D61/(1-D61))+((1-2*E25)*(LN((1-E25)/E25)))^-1*LN((((D27-D26)/(E27-D27))*((E26-D26)/(E27-E26)))/((F26-D26)/(E27-F26))^2)*(D61-0.5)*LN(D61/(1-D61)))),NA())))))</f>
        <v>86750721.260151744</v>
      </c>
      <c r="F61" s="120">
        <f>IF(F27&lt;&gt;"",NA(),IF(F25="u",((1/2)*(LN((1-E25)/E25))^-1*(D27-E26)/(D61*(1-D61))+((1-2*E25)*(LN((1-E25)/E25)))^-1*(1-2*(F26-E26)/(D27-E26))*(D27-E26)*((D61-0.5)/(D61*(1-D61))+LN(D61/(1-D61))))^(-1),IF(F25="sl",((1/2)*(LN((1-E25)/E25))^-1*LN((D27-D26)/(E26-D26))/(D61*(1-D61))+((1-2*E25)*(LN((1-E25)/E25)))^-1*LN(((D27-D26)*(E26-D26))/(F26-D26)^2)*((D61-0.5)/(D61*(1-D61))+LN(D61/(1-D61))))^(-1)*EXP(-(LN(F26-D26)+(1/2)*(LN((1-E25)/E25))^-1*LN((D27-D26)/(E26-D26))*LN(D61/(1-D61))+((1-2*E25)*(LN((1-E25)/E25)))^-1*LN(((D27-D26)*(E26-D26))/(F26-D26)^2)*(D61-0.5)*LN(D61/(1-D61)))),IF(F25="su",(-(1/2)*(LN((1-E25)/E25))^-1*LN((E27-D27)/(E27-E26))/(D61*(1-D61))-((1-2*E25)*(LN((1-E25)/E25)))^-1*LN(((E27-D27)*(E27-E26))/(E27-F26)^2)*((D61-0.5)/(D61*(1-D61))+LN(D61/(1-D61))))^(-1)*EXP((-LN(E27-F26)-(1/2)*(LN((1-E25)/E25))^-1*LN((E27-D27)/(E27-E26))*LN(D61/(1-D61))-((1-2*E25)*(LN((1-E25)/E25)))^-1*LN(((E27-D27)*(E27-E26))/(E27-F26)^2)*(D61-0.5)*LN(D61/(1-D61)))),IF(F25="b",((1/2)*(LN((1-E25)/E25))^-1*LN(((D27-D26)/(E27-D27))/((E26-D26)/(E27-E26)))/(D61*(1-D61))+((1-2*E25)*(LN((1-E25)/E25)))^-1*LN((((D27-D26)/(E27-D27))*((E26-D26)/(E27-E26)))/((F26-D26)/(E27-F26))^2)*((D61-0.5)/(D61*(1-D61))+LN(D61/(1-D61))))^(-1)*(1+EXP(LN((F26-D26)/(E27-F26))+(1/2)*(LN((1-E25)/E25))^-1*LN(((D27-D26)/(E27-D27))/((E26-D26)/(E27-E26)))*LN(D61/(1-D61))+((1-2*E25)*(LN((1-E25)/E25)))^-1*LN((((D27-D26)/(E27-D27))*((E26-D26)/(E27-E26)))/((F26-D26)/(E27-F26))^2)*(D61-0.5)*LN(D61/(1-D61))))^2/((E27-D26)*EXP(LN((F26-D26)/(E27-F26))+(1/2)*(LN((1-E25)/E25))^-1*LN(((D27-D26)/(E27-D27))/((E26-D26)/(E27-E26)))*LN(D61/(1-D61))+((1-2*E25)*(LN((1-E25)/E25)))^-1*LN((((D27-D26)/(E27-D27))*((E26-D26)/(E27-E26)))/((F26-D26)/(E27-F26))^2)*(D61-0.5)*LN(D61/(1-D61)))),NA())))))</f>
        <v>2.0930105514518395E-8</v>
      </c>
      <c r="H61" s="110">
        <v>25</v>
      </c>
      <c r="I61" s="107">
        <f t="shared" si="0"/>
        <v>87199378.404454514</v>
      </c>
      <c r="J61" s="108">
        <f t="shared" si="1"/>
        <v>25</v>
      </c>
      <c r="K61" s="109">
        <f t="shared" si="2"/>
        <v>2.1308260572826215E-8</v>
      </c>
    </row>
    <row r="62" spans="4:11" x14ac:dyDescent="0.25">
      <c r="D62" s="88">
        <f>IF(F27&lt;&gt;"",NA(),(ROW()-ROW(D40))/100)</f>
        <v>0.22</v>
      </c>
      <c r="E62" s="89">
        <f>IF(F27&lt;&gt;"",NA(),IF(F25="u",F26+(1/2)*(LN((1-E25)/E25))^-1*(D27-E26)*LN(D62/(1-D62))+((1-2*E25)*(LN((1-E25)/E25)))^-1*(1-2*(F26-E26)/(D27-E26))*(D27-E26)*(D62-0.5)*LN(D62/(1-D62)),IF(F25="sl",D26+EXP(LN(F26-D26)+(1/2)*(LN((1-E25)/E25))^-1*LN((D27-D26)/(E26-D26))*LN(D62/(1-D62))+((1-2*E25)*(LN((1-E25)/E25)))^-1*LN(((D27-D26)*(E26-D26))/(F26-D26)^2)*(D62-0.5)*LN(D62/(1-D62))),IF(F25="su",E27-EXP(-(-LN(E27-F26)-(1/2)*(LN((1-E25)/E25))^-1*LN((E27-D27)/(E27-E26))*LN(D62/(1-D62))-((1-2*E25)*(LN((1-E25)/E25)))^-1*LN(((E27-D27)*(E27-E26))/(E27-F26)^2)*(D62-0.5)*LN(D62/(1-D62)))),IF(F25="b",(D26+E27*EXP(LN((F26-D26)/(E27-F26))+(1/2)*(LN((1-E25)/E25))^-1*LN(((D27-D26)/(E27-D27))/((E26-D26)/(E27-E26)))*LN(D62/(1-D62))+((1-2*E25)*(LN((1-E25)/E25)))^-1*LN((((D27-D26)/(E27-D27))*((E26-D26)/(E27-E26)))/((F26-D26)/(E27-F26))^2)*(D62-0.5)*LN(D62/(1-D62))))/(1+EXP(LN((F26-D26)/(E27-F26))+(1/2)*(LN((1-E25)/E25))^-1*LN(((D27-D26)/(E27-D27))/((E26-D26)/(E27-E26)))*LN(D62/(1-D62))+((1-2*E25)*(LN((1-E25)/E25)))^-1*LN((((D27-D26)/(E27-D27))*((E26-D26)/(E27-E26)))/((F26-D26)/(E27-F26))^2)*(D62-0.5)*LN(D62/(1-D62)))),NA())))))</f>
        <v>87223910.064525813</v>
      </c>
      <c r="F62" s="120">
        <f>IF(F27&lt;&gt;"",NA(),IF(F25="u",((1/2)*(LN((1-E25)/E25))^-1*(D27-E26)/(D62*(1-D62))+((1-2*E25)*(LN((1-E25)/E25)))^-1*(1-2*(F26-E26)/(D27-E26))*(D27-E26)*((D62-0.5)/(D62*(1-D62))+LN(D62/(1-D62))))^(-1),IF(F25="sl",((1/2)*(LN((1-E25)/E25))^-1*LN((D27-D26)/(E26-D26))/(D62*(1-D62))+((1-2*E25)*(LN((1-E25)/E25)))^-1*LN(((D27-D26)*(E26-D26))/(F26-D26)^2)*((D62-0.5)/(D62*(1-D62))+LN(D62/(1-D62))))^(-1)*EXP(-(LN(F26-D26)+(1/2)*(LN((1-E25)/E25))^-1*LN((D27-D26)/(E26-D26))*LN(D62/(1-D62))+((1-2*E25)*(LN((1-E25)/E25)))^-1*LN(((D27-D26)*(E26-D26))/(F26-D26)^2)*(D62-0.5)*LN(D62/(1-D62)))),IF(F25="su",(-(1/2)*(LN((1-E25)/E25))^-1*LN((E27-D27)/(E27-E26))/(D62*(1-D62))-((1-2*E25)*(LN((1-E25)/E25)))^-1*LN(((E27-D27)*(E27-E26))/(E27-F26)^2)*((D62-0.5)/(D62*(1-D62))+LN(D62/(1-D62))))^(-1)*EXP((-LN(E27-F26)-(1/2)*(LN((1-E25)/E25))^-1*LN((E27-D27)/(E27-E26))*LN(D62/(1-D62))-((1-2*E25)*(LN((1-E25)/E25)))^-1*LN(((E27-D27)*(E27-E26))/(E27-F26)^2)*(D62-0.5)*LN(D62/(1-D62)))),IF(F25="b",((1/2)*(LN((1-E25)/E25))^-1*LN(((D27-D26)/(E27-D27))/((E26-D26)/(E27-E26)))/(D62*(1-D62))+((1-2*E25)*(LN((1-E25)/E25)))^-1*LN((((D27-D26)/(E27-D27))*((E26-D26)/(E27-E26)))/((F26-D26)/(E27-F26))^2)*((D62-0.5)/(D62*(1-D62))+LN(D62/(1-D62))))^(-1)*(1+EXP(LN((F26-D26)/(E27-F26))+(1/2)*(LN((1-E25)/E25))^-1*LN(((D27-D26)/(E27-D27))/((E26-D26)/(E27-E26)))*LN(D62/(1-D62))+((1-2*E25)*(LN((1-E25)/E25)))^-1*LN((((D27-D26)/(E27-D27))*((E26-D26)/(E27-E26)))/((F26-D26)/(E27-F26))^2)*(D62-0.5)*LN(D62/(1-D62))))^2/((E27-D26)*EXP(LN((F26-D26)/(E27-F26))+(1/2)*(LN((1-E25)/E25))^-1*LN(((D27-D26)/(E27-D27))/((E26-D26)/(E27-E26)))*LN(D62/(1-D62))+((1-2*E25)*(LN((1-E25)/E25)))^-1*LN((((D27-D26)/(E27-D27))*((E26-D26)/(E27-E26)))/((F26-D26)/(E27-F26))^2)*(D62-0.5)*LN(D62/(1-D62)))),NA())))))</f>
        <v>2.1328937322238212E-8</v>
      </c>
      <c r="H62" s="110">
        <v>26</v>
      </c>
      <c r="I62" s="107">
        <f t="shared" si="0"/>
        <v>88976419.810592234</v>
      </c>
      <c r="J62" s="108">
        <f t="shared" si="1"/>
        <v>29</v>
      </c>
      <c r="K62" s="109">
        <f t="shared" si="2"/>
        <v>2.2408873551155331E-8</v>
      </c>
    </row>
    <row r="63" spans="4:11" x14ac:dyDescent="0.25">
      <c r="D63" s="88">
        <f>IF(F27&lt;&gt;"",NA(),(ROW()-ROW(D40))/100)</f>
        <v>0.23</v>
      </c>
      <c r="E63" s="89">
        <f>IF(F27&lt;&gt;"",NA(),IF(F25="u",F26+(1/2)*(LN((1-E25)/E25))^-1*(D27-E26)*LN(D63/(1-D63))+((1-2*E25)*(LN((1-E25)/E25)))^-1*(1-2*(F26-E26)/(D27-E26))*(D27-E26)*(D63-0.5)*LN(D63/(1-D63)),IF(F25="sl",D26+EXP(LN(F26-D26)+(1/2)*(LN((1-E25)/E25))^-1*LN((D27-D26)/(E26-D26))*LN(D63/(1-D63))+((1-2*E25)*(LN((1-E25)/E25)))^-1*LN(((D27-D26)*(E26-D26))/(F26-D26)^2)*(D63-0.5)*LN(D63/(1-D63))),IF(F25="su",E27-EXP(-(-LN(E27-F26)-(1/2)*(LN((1-E25)/E25))^-1*LN((E27-D27)/(E27-E26))*LN(D63/(1-D63))-((1-2*E25)*(LN((1-E25)/E25)))^-1*LN(((E27-D27)*(E27-E26))/(E27-F26)^2)*(D63-0.5)*LN(D63/(1-D63)))),IF(F25="b",(D26+E27*EXP(LN((F26-D26)/(E27-F26))+(1/2)*(LN((1-E25)/E25))^-1*LN(((D27-D26)/(E27-D27))/((E26-D26)/(E27-E26)))*LN(D63/(1-D63))+((1-2*E25)*(LN((1-E25)/E25)))^-1*LN((((D27-D26)/(E27-D27))*((E26-D26)/(E27-E26)))/((F26-D26)/(E27-F26))^2)*(D63-0.5)*LN(D63/(1-D63))))/(1+EXP(LN((F26-D26)/(E27-F26))+(1/2)*(LN((1-E25)/E25))^-1*LN(((D27-D26)/(E27-D27))/((E26-D26)/(E27-E26)))*LN(D63/(1-D63))+((1-2*E25)*(LN((1-E25)/E25)))^-1*LN((((D27-D26)/(E27-D27))*((E26-D26)/(E27-E26)))/((F26-D26)/(E27-F26))^2)*(D63-0.5)*LN(D63/(1-D63)))),NA())))))</f>
        <v>87688881.843291551</v>
      </c>
      <c r="F63" s="120">
        <f>IF(F27&lt;&gt;"",NA(),IF(F25="u",((1/2)*(LN((1-E25)/E25))^-1*(D27-E26)/(D63*(1-D63))+((1-2*E25)*(LN((1-E25)/E25)))^-1*(1-2*(F26-E26)/(D27-E26))*(D27-E26)*((D63-0.5)/(D63*(1-D63))+LN(D63/(1-D63))))^(-1),IF(F25="sl",((1/2)*(LN((1-E25)/E25))^-1*LN((D27-D26)/(E26-D26))/(D63*(1-D63))+((1-2*E25)*(LN((1-E25)/E25)))^-1*LN(((D27-D26)*(E26-D26))/(F26-D26)^2)*((D63-0.5)/(D63*(1-D63))+LN(D63/(1-D63))))^(-1)*EXP(-(LN(F26-D26)+(1/2)*(LN((1-E25)/E25))^-1*LN((D27-D26)/(E26-D26))*LN(D63/(1-D63))+((1-2*E25)*(LN((1-E25)/E25)))^-1*LN(((D27-D26)*(E26-D26))/(F26-D26)^2)*(D63-0.5)*LN(D63/(1-D63)))),IF(F25="su",(-(1/2)*(LN((1-E25)/E25))^-1*LN((E27-D27)/(E27-E26))/(D63*(1-D63))-((1-2*E25)*(LN((1-E25)/E25)))^-1*LN(((E27-D27)*(E27-E26))/(E27-F26)^2)*((D63-0.5)/(D63*(1-D63))+LN(D63/(1-D63))))^(-1)*EXP((-LN(E27-F26)-(1/2)*(LN((1-E25)/E25))^-1*LN((E27-D27)/(E27-E26))*LN(D63/(1-D63))-((1-2*E25)*(LN((1-E25)/E25)))^-1*LN(((E27-D27)*(E27-E26))/(E27-F26)^2)*(D63-0.5)*LN(D63/(1-D63)))),IF(F25="b",((1/2)*(LN((1-E25)/E25))^-1*LN(((D27-D26)/(E27-D27))/((E26-D26)/(E27-E26)))/(D63*(1-D63))+((1-2*E25)*(LN((1-E25)/E25)))^-1*LN((((D27-D26)/(E27-D27))*((E26-D26)/(E27-E26)))/((F26-D26)/(E27-F26))^2)*((D63-0.5)/(D63*(1-D63))+LN(D63/(1-D63))))^(-1)*(1+EXP(LN((F26-D26)/(E27-F26))+(1/2)*(LN((1-E25)/E25))^-1*LN(((D27-D26)/(E27-D27))/((E26-D26)/(E27-E26)))*LN(D63/(1-D63))+((1-2*E25)*(LN((1-E25)/E25)))^-1*LN((((D27-D26)/(E27-D27))*((E26-D26)/(E27-E26)))/((F26-D26)/(E27-F26))^2)*(D63-0.5)*LN(D63/(1-D63))))^2/((E27-D26)*EXP(LN((F26-D26)/(E27-F26))+(1/2)*(LN((1-E25)/E25))^-1*LN(((D27-D26)/(E27-D27))/((E26-D26)/(E27-E26)))*LN(D63/(1-D63))+((1-2*E25)*(LN((1-E25)/E25)))^-1*LN((((D27-D26)/(E27-D27))*((E26-D26)/(E27-E26)))/((F26-D26)/(E27-F26))^2)*(D63-0.5)*LN(D63/(1-D63)))),NA())))))</f>
        <v>2.167712458046603E-8</v>
      </c>
      <c r="H63" s="110">
        <v>27</v>
      </c>
      <c r="I63" s="107">
        <f t="shared" si="0"/>
        <v>90753461.216729954</v>
      </c>
      <c r="J63" s="108">
        <f t="shared" si="1"/>
        <v>33</v>
      </c>
      <c r="K63" s="109">
        <f t="shared" si="2"/>
        <v>2.2892032409309515E-8</v>
      </c>
    </row>
    <row r="64" spans="4:11" x14ac:dyDescent="0.25">
      <c r="D64" s="88">
        <f>IF(F27&lt;&gt;"",NA(),(ROW()-ROW(D40))/100)</f>
        <v>0.24</v>
      </c>
      <c r="E64" s="89">
        <f>IF(F27&lt;&gt;"",NA(),IF(F25="u",F26+(1/2)*(LN((1-E25)/E25))^-1*(D27-E26)*LN(D64/(1-D64))+((1-2*E25)*(LN((1-E25)/E25)))^-1*(1-2*(F26-E26)/(D27-E26))*(D27-E26)*(D64-0.5)*LN(D64/(1-D64)),IF(F25="sl",D26+EXP(LN(F26-D26)+(1/2)*(LN((1-E25)/E25))^-1*LN((D27-D26)/(E26-D26))*LN(D64/(1-D64))+((1-2*E25)*(LN((1-E25)/E25)))^-1*LN(((D27-D26)*(E26-D26))/(F26-D26)^2)*(D64-0.5)*LN(D64/(1-D64))),IF(F25="su",E27-EXP(-(-LN(E27-F26)-(1/2)*(LN((1-E25)/E25))^-1*LN((E27-D27)/(E27-E26))*LN(D64/(1-D64))-((1-2*E25)*(LN((1-E25)/E25)))^-1*LN(((E27-D27)*(E27-E26))/(E27-F26)^2)*(D64-0.5)*LN(D64/(1-D64)))),IF(F25="b",(D26+E27*EXP(LN((F26-D26)/(E27-F26))+(1/2)*(LN((1-E25)/E25))^-1*LN(((D27-D26)/(E27-D27))/((E26-D26)/(E27-E26)))*LN(D64/(1-D64))+((1-2*E25)*(LN((1-E25)/E25)))^-1*LN((((D27-D26)/(E27-D27))*((E26-D26)/(E27-E26)))/((F26-D26)/(E27-F26))^2)*(D64-0.5)*LN(D64/(1-D64))))/(1+EXP(LN((F26-D26)/(E27-F26))+(1/2)*(LN((1-E25)/E25))^-1*LN(((D27-D26)/(E27-D27))/((E26-D26)/(E27-E26)))*LN(D64/(1-D64))+((1-2*E25)*(LN((1-E25)/E25)))^-1*LN((((D27-D26)/(E27-D27))*((E26-D26)/(E27-E26)))/((F26-D26)/(E27-F26))^2)*(D64-0.5)*LN(D64/(1-D64)))),NA())))))</f>
        <v>88146952.849811673</v>
      </c>
      <c r="F64" s="120">
        <f>IF(F27&lt;&gt;"",NA(),IF(F25="u",((1/2)*(LN((1-E25)/E25))^-1*(D27-E26)/(D64*(1-D64))+((1-2*E25)*(LN((1-E25)/E25)))^-1*(1-2*(F26-E26)/(D27-E26))*(D27-E26)*((D64-0.5)/(D64*(1-D64))+LN(D64/(1-D64))))^(-1),IF(F25="sl",((1/2)*(LN((1-E25)/E25))^-1*LN((D27-D26)/(E26-D26))/(D64*(1-D64))+((1-2*E25)*(LN((1-E25)/E25)))^-1*LN(((D27-D26)*(E26-D26))/(F26-D26)^2)*((D64-0.5)/(D64*(1-D64))+LN(D64/(1-D64))))^(-1)*EXP(-(LN(F26-D26)+(1/2)*(LN((1-E25)/E25))^-1*LN((D27-D26)/(E26-D26))*LN(D64/(1-D64))+((1-2*E25)*(LN((1-E25)/E25)))^-1*LN(((D27-D26)*(E26-D26))/(F26-D26)^2)*(D64-0.5)*LN(D64/(1-D64)))),IF(F25="su",(-(1/2)*(LN((1-E25)/E25))^-1*LN((E27-D27)/(E27-E26))/(D64*(1-D64))-((1-2*E25)*(LN((1-E25)/E25)))^-1*LN(((E27-D27)*(E27-E26))/(E27-F26)^2)*((D64-0.5)/(D64*(1-D64))+LN(D64/(1-D64))))^(-1)*EXP((-LN(E27-F26)-(1/2)*(LN((1-E25)/E25))^-1*LN((E27-D27)/(E27-E26))*LN(D64/(1-D64))-((1-2*E25)*(LN((1-E25)/E25)))^-1*LN(((E27-D27)*(E27-E26))/(E27-F26)^2)*(D64-0.5)*LN(D64/(1-D64)))),IF(F25="b",((1/2)*(LN((1-E25)/E25))^-1*LN(((D27-D26)/(E27-D27))/((E26-D26)/(E27-E26)))/(D64*(1-D64))+((1-2*E25)*(LN((1-E25)/E25)))^-1*LN((((D27-D26)/(E27-D27))*((E26-D26)/(E27-E26)))/((F26-D26)/(E27-F26))^2)*((D64-0.5)/(D64*(1-D64))+LN(D64/(1-D64))))^(-1)*(1+EXP(LN((F26-D26)/(E27-F26))+(1/2)*(LN((1-E25)/E25))^-1*LN(((D27-D26)/(E27-D27))/((E26-D26)/(E27-E26)))*LN(D64/(1-D64))+((1-2*E25)*(LN((1-E25)/E25)))^-1*LN((((D27-D26)/(E27-D27))*((E26-D26)/(E27-E26)))/((F26-D26)/(E27-F26))^2)*(D64-0.5)*LN(D64/(1-D64))))^2/((E27-D26)*EXP(LN((F26-D26)/(E27-F26))+(1/2)*(LN((1-E25)/E25))^-1*LN(((D27-D26)/(E27-D27))/((E26-D26)/(E27-E26)))*LN(D64/(1-D64))+((1-2*E25)*(LN((1-E25)/E25)))^-1*LN((((D27-D26)/(E27-D27))*((E26-D26)/(E27-E26)))/((F26-D26)/(E27-F26))^2)*(D64-0.5)*LN(D64/(1-D64)))),NA())))))</f>
        <v>2.1977080396815098E-8</v>
      </c>
      <c r="H64" s="110">
        <v>28</v>
      </c>
      <c r="I64" s="107">
        <f t="shared" si="0"/>
        <v>92530502.622867674</v>
      </c>
      <c r="J64" s="108">
        <f t="shared" si="1"/>
        <v>37</v>
      </c>
      <c r="K64" s="109">
        <f t="shared" si="2"/>
        <v>2.2848941543299826E-8</v>
      </c>
    </row>
    <row r="65" spans="4:11" x14ac:dyDescent="0.25">
      <c r="D65" s="88">
        <f>IF(F27&lt;&gt;"",NA(),(ROW()-ROW(D40))/100)</f>
        <v>0.25</v>
      </c>
      <c r="E65" s="89">
        <f>IF(F27&lt;&gt;"",NA(),IF(F25="u",F26+(1/2)*(LN((1-E25)/E25))^-1*(D27-E26)*LN(D65/(1-D65))+((1-2*E25)*(LN((1-E25)/E25)))^-1*(1-2*(F26-E26)/(D27-E26))*(D27-E26)*(D65-0.5)*LN(D65/(1-D65)),IF(F25="sl",D26+EXP(LN(F26-D26)+(1/2)*(LN((1-E25)/E25))^-1*LN((D27-D26)/(E26-D26))*LN(D65/(1-D65))+((1-2*E25)*(LN((1-E25)/E25)))^-1*LN(((D27-D26)*(E26-D26))/(F26-D26)^2)*(D65-0.5)*LN(D65/(1-D65))),IF(F25="su",E27-EXP(-(-LN(E27-F26)-(1/2)*(LN((1-E25)/E25))^-1*LN((E27-D27)/(E27-E26))*LN(D65/(1-D65))-((1-2*E25)*(LN((1-E25)/E25)))^-1*LN(((E27-D27)*(E27-E26))/(E27-F26)^2)*(D65-0.5)*LN(D65/(1-D65)))),IF(F25="b",(D26+E27*EXP(LN((F26-D26)/(E27-F26))+(1/2)*(LN((1-E25)/E25))^-1*LN(((D27-D26)/(E27-D27))/((E26-D26)/(E27-E26)))*LN(D65/(1-D65))+((1-2*E25)*(LN((1-E25)/E25)))^-1*LN((((D27-D26)/(E27-D27))*((E26-D26)/(E27-E26)))/((F26-D26)/(E27-F26))^2)*(D65-0.5)*LN(D65/(1-D65))))/(1+EXP(LN((F26-D26)/(E27-F26))+(1/2)*(LN((1-E25)/E25))^-1*LN(((D27-D26)/(E27-D27))/((E26-D26)/(E27-E26)))*LN(D65/(1-D65))+((1-2*E25)*(LN((1-E25)/E25)))^-1*LN((((D27-D26)/(E27-D27))*((E26-D26)/(E27-E26)))/((F26-D26)/(E27-F26))^2)*(D65-0.5)*LN(D65/(1-D65)))),NA())))))</f>
        <v>88599285.277116656</v>
      </c>
      <c r="F65" s="120">
        <f>IF(F27&lt;&gt;"",NA(),IF(F25="u",((1/2)*(LN((1-E25)/E25))^-1*(D27-E26)/(D65*(1-D65))+((1-2*E25)*(LN((1-E25)/E25)))^-1*(1-2*(F26-E26)/(D27-E26))*(D27-E26)*((D65-0.5)/(D65*(1-D65))+LN(D65/(1-D65))))^(-1),IF(F25="sl",((1/2)*(LN((1-E25)/E25))^-1*LN((D27-D26)/(E26-D26))/(D65*(1-D65))+((1-2*E25)*(LN((1-E25)/E25)))^-1*LN(((D27-D26)*(E26-D26))/(F26-D26)^2)*((D65-0.5)/(D65*(1-D65))+LN(D65/(1-D65))))^(-1)*EXP(-(LN(F26-D26)+(1/2)*(LN((1-E25)/E25))^-1*LN((D27-D26)/(E26-D26))*LN(D65/(1-D65))+((1-2*E25)*(LN((1-E25)/E25)))^-1*LN(((D27-D26)*(E26-D26))/(F26-D26)^2)*(D65-0.5)*LN(D65/(1-D65)))),IF(F25="su",(-(1/2)*(LN((1-E25)/E25))^-1*LN((E27-D27)/(E27-E26))/(D65*(1-D65))-((1-2*E25)*(LN((1-E25)/E25)))^-1*LN(((E27-D27)*(E27-E26))/(E27-F26)^2)*((D65-0.5)/(D65*(1-D65))+LN(D65/(1-D65))))^(-1)*EXP((-LN(E27-F26)-(1/2)*(LN((1-E25)/E25))^-1*LN((E27-D27)/(E27-E26))*LN(D65/(1-D65))-((1-2*E25)*(LN((1-E25)/E25)))^-1*LN(((E27-D27)*(E27-E26))/(E27-F26)^2)*(D65-0.5)*LN(D65/(1-D65)))),IF(F25="b",((1/2)*(LN((1-E25)/E25))^-1*LN(((D27-D26)/(E27-D27))/((E26-D26)/(E27-E26)))/(D65*(1-D65))+((1-2*E25)*(LN((1-E25)/E25)))^-1*LN((((D27-D26)/(E27-D27))*((E26-D26)/(E27-E26)))/((F26-D26)/(E27-F26))^2)*((D65-0.5)/(D65*(1-D65))+LN(D65/(1-D65))))^(-1)*(1+EXP(LN((F26-D26)/(E27-F26))+(1/2)*(LN((1-E25)/E25))^-1*LN(((D27-D26)/(E27-D27))/((E26-D26)/(E27-E26)))*LN(D65/(1-D65))+((1-2*E25)*(LN((1-E25)/E25)))^-1*LN((((D27-D26)/(E27-D27))*((E26-D26)/(E27-E26)))/((F26-D26)/(E27-F26))^2)*(D65-0.5)*LN(D65/(1-D65))))^2/((E27-D26)*EXP(LN((F26-D26)/(E27-F26))+(1/2)*(LN((1-E25)/E25))^-1*LN(((D27-D26)/(E27-D27))/((E26-D26)/(E27-E26)))*LN(D65/(1-D65))+((1-2*E25)*(LN((1-E25)/E25)))^-1*LN((((D27-D26)/(E27-D27))*((E26-D26)/(E27-E26)))/((F26-D26)/(E27-F26))^2)*(D65-0.5)*LN(D65/(1-D65)))),NA())))))</f>
        <v>2.2231248816941227E-8</v>
      </c>
      <c r="H65" s="110">
        <v>29</v>
      </c>
      <c r="I65" s="107">
        <f t="shared" si="0"/>
        <v>94307544.029005393</v>
      </c>
      <c r="J65" s="108">
        <f t="shared" si="1"/>
        <v>41</v>
      </c>
      <c r="K65" s="109">
        <f t="shared" si="2"/>
        <v>2.2408339197613174E-8</v>
      </c>
    </row>
    <row r="66" spans="4:11" x14ac:dyDescent="0.25">
      <c r="D66" s="88">
        <f>IF(F27&lt;&gt;"",NA(),(ROW()-ROW(D40))/100)</f>
        <v>0.26</v>
      </c>
      <c r="E66" s="89">
        <f>IF(F27&lt;&gt;"",NA(),IF(F25="u",F26+(1/2)*(LN((1-E25)/E25))^-1*(D27-E26)*LN(D66/(1-D66))+((1-2*E25)*(LN((1-E25)/E25)))^-1*(1-2*(F26-E26)/(D27-E26))*(D27-E26)*(D66-0.5)*LN(D66/(1-D66)),IF(F25="sl",D26+EXP(LN(F26-D26)+(1/2)*(LN((1-E25)/E25))^-1*LN((D27-D26)/(E26-D26))*LN(D66/(1-D66))+((1-2*E25)*(LN((1-E25)/E25)))^-1*LN(((D27-D26)*(E26-D26))/(F26-D26)^2)*(D66-0.5)*LN(D66/(1-D66))),IF(F25="su",E27-EXP(-(-LN(E27-F26)-(1/2)*(LN((1-E25)/E25))^-1*LN((E27-D27)/(E27-E26))*LN(D66/(1-D66))-((1-2*E25)*(LN((1-E25)/E25)))^-1*LN(((E27-D27)*(E27-E26))/(E27-F26)^2)*(D66-0.5)*LN(D66/(1-D66)))),IF(F25="b",(D26+E27*EXP(LN((F26-D26)/(E27-F26))+(1/2)*(LN((1-E25)/E25))^-1*LN(((D27-D26)/(E27-D27))/((E26-D26)/(E27-E26)))*LN(D66/(1-D66))+((1-2*E25)*(LN((1-E25)/E25)))^-1*LN((((D27-D26)/(E27-D27))*((E26-D26)/(E27-E26)))/((F26-D26)/(E27-F26))^2)*(D66-0.5)*LN(D66/(1-D66))))/(1+EXP(LN((F26-D26)/(E27-F26))+(1/2)*(LN((1-E25)/E25))^-1*LN(((D27-D26)/(E27-D27))/((E26-D26)/(E27-E26)))*LN(D66/(1-D66))+((1-2*E25)*(LN((1-E25)/E25)))^-1*LN((((D27-D26)/(E27-D27))*((E26-D26)/(E27-E26)))/((F26-D26)/(E27-F26))^2)*(D66-0.5)*LN(D66/(1-D66)))),NA())))))</f>
        <v>89046912.723841563</v>
      </c>
      <c r="F66" s="120">
        <f>IF(F27&lt;&gt;"",NA(),IF(F25="u",((1/2)*(LN((1-E25)/E25))^-1*(D27-E26)/(D66*(1-D66))+((1-2*E25)*(LN((1-E25)/E25)))^-1*(1-2*(F26-E26)/(D27-E26))*(D27-E26)*((D66-0.5)/(D66*(1-D66))+LN(D66/(1-D66))))^(-1),IF(F25="sl",((1/2)*(LN((1-E25)/E25))^-1*LN((D27-D26)/(E26-D26))/(D66*(1-D66))+((1-2*E25)*(LN((1-E25)/E25)))^-1*LN(((D27-D26)*(E26-D26))/(F26-D26)^2)*((D66-0.5)/(D66*(1-D66))+LN(D66/(1-D66))))^(-1)*EXP(-(LN(F26-D26)+(1/2)*(LN((1-E25)/E25))^-1*LN((D27-D26)/(E26-D26))*LN(D66/(1-D66))+((1-2*E25)*(LN((1-E25)/E25)))^-1*LN(((D27-D26)*(E26-D26))/(F26-D26)^2)*(D66-0.5)*LN(D66/(1-D66)))),IF(F25="su",(-(1/2)*(LN((1-E25)/E25))^-1*LN((E27-D27)/(E27-E26))/(D66*(1-D66))-((1-2*E25)*(LN((1-E25)/E25)))^-1*LN(((E27-D27)*(E27-E26))/(E27-F26)^2)*((D66-0.5)/(D66*(1-D66))+LN(D66/(1-D66))))^(-1)*EXP((-LN(E27-F26)-(1/2)*(LN((1-E25)/E25))^-1*LN((E27-D27)/(E27-E26))*LN(D66/(1-D66))-((1-2*E25)*(LN((1-E25)/E25)))^-1*LN(((E27-D27)*(E27-E26))/(E27-F26)^2)*(D66-0.5)*LN(D66/(1-D66)))),IF(F25="b",((1/2)*(LN((1-E25)/E25))^-1*LN(((D27-D26)/(E27-D27))/((E26-D26)/(E27-E26)))/(D66*(1-D66))+((1-2*E25)*(LN((1-E25)/E25)))^-1*LN((((D27-D26)/(E27-D27))*((E26-D26)/(E27-E26)))/((F26-D26)/(E27-F26))^2)*((D66-0.5)/(D66*(1-D66))+LN(D66/(1-D66))))^(-1)*(1+EXP(LN((F26-D26)/(E27-F26))+(1/2)*(LN((1-E25)/E25))^-1*LN(((D27-D26)/(E27-D27))/((E26-D26)/(E27-E26)))*LN(D66/(1-D66))+((1-2*E25)*(LN((1-E25)/E25)))^-1*LN((((D27-D26)/(E27-D27))*((E26-D26)/(E27-E26)))/((F26-D26)/(E27-F26))^2)*(D66-0.5)*LN(D66/(1-D66))))^2/((E27-D26)*EXP(LN((F26-D26)/(E27-F26))+(1/2)*(LN((1-E25)/E25))^-1*LN(((D27-D26)/(E27-D27))/((E26-D26)/(E27-E26)))*LN(D66/(1-D66))+((1-2*E25)*(LN((1-E25)/E25)))^-1*LN((((D27-D26)/(E27-D27))*((E26-D26)/(E27-E26)))/((F26-D26)/(E27-F26))^2)*(D66-0.5)*LN(D66/(1-D66)))),NA())))))</f>
        <v>2.2442074660755391E-8</v>
      </c>
      <c r="H66" s="110">
        <v>30</v>
      </c>
      <c r="I66" s="107">
        <f t="shared" si="0"/>
        <v>96084585.435143113</v>
      </c>
      <c r="J66" s="108">
        <f t="shared" si="1"/>
        <v>45</v>
      </c>
      <c r="K66" s="109">
        <f t="shared" si="2"/>
        <v>2.1695345282116176E-8</v>
      </c>
    </row>
    <row r="67" spans="4:11" x14ac:dyDescent="0.25">
      <c r="D67" s="88">
        <f>IF(F27&lt;&gt;"",NA(),(ROW()-ROW(D40))/100)</f>
        <v>0.27</v>
      </c>
      <c r="E67" s="89">
        <f>IF(F27&lt;&gt;"",NA(),IF(F25="u",F26+(1/2)*(LN((1-E25)/E25))^-1*(D27-E26)*LN(D67/(1-D67))+((1-2*E25)*(LN((1-E25)/E25)))^-1*(1-2*(F26-E26)/(D27-E26))*(D27-E26)*(D67-0.5)*LN(D67/(1-D67)),IF(F25="sl",D26+EXP(LN(F26-D26)+(1/2)*(LN((1-E25)/E25))^-1*LN((D27-D26)/(E26-D26))*LN(D67/(1-D67))+((1-2*E25)*(LN((1-E25)/E25)))^-1*LN(((D27-D26)*(E26-D26))/(F26-D26)^2)*(D67-0.5)*LN(D67/(1-D67))),IF(F25="su",E27-EXP(-(-LN(E27-F26)-(1/2)*(LN((1-E25)/E25))^-1*LN((E27-D27)/(E27-E26))*LN(D67/(1-D67))-((1-2*E25)*(LN((1-E25)/E25)))^-1*LN(((E27-D27)*(E27-E26))/(E27-F26)^2)*(D67-0.5)*LN(D67/(1-D67)))),IF(F25="b",(D26+E27*EXP(LN((F26-D26)/(E27-F26))+(1/2)*(LN((1-E25)/E25))^-1*LN(((D27-D26)/(E27-D27))/((E26-D26)/(E27-E26)))*LN(D67/(1-D67))+((1-2*E25)*(LN((1-E25)/E25)))^-1*LN((((D27-D26)/(E27-D27))*((E26-D26)/(E27-E26)))/((F26-D26)/(E27-F26))^2)*(D67-0.5)*LN(D67/(1-D67))))/(1+EXP(LN((F26-D26)/(E27-F26))+(1/2)*(LN((1-E25)/E25))^-1*LN(((D27-D26)/(E27-D27))/((E26-D26)/(E27-E26)))*LN(D67/(1-D67))+((1-2*E25)*(LN((1-E25)/E25)))^-1*LN((((D27-D26)/(E27-D27))*((E26-D26)/(E27-E26)))/((F26-D26)/(E27-F26))^2)*(D67-0.5)*LN(D67/(1-D67)))),NA())))))</f>
        <v>89490760.831563756</v>
      </c>
      <c r="F67" s="120">
        <f>IF(F27&lt;&gt;"",NA(),IF(F25="u",((1/2)*(LN((1-E25)/E25))^-1*(D27-E26)/(D67*(1-D67))+((1-2*E25)*(LN((1-E25)/E25)))^-1*(1-2*(F26-E26)/(D27-E26))*(D27-E26)*((D67-0.5)/(D67*(1-D67))+LN(D67/(1-D67))))^(-1),IF(F25="sl",((1/2)*(LN((1-E25)/E25))^-1*LN((D27-D26)/(E26-D26))/(D67*(1-D67))+((1-2*E25)*(LN((1-E25)/E25)))^-1*LN(((D27-D26)*(E26-D26))/(F26-D26)^2)*((D67-0.5)/(D67*(1-D67))+LN(D67/(1-D67))))^(-1)*EXP(-(LN(F26-D26)+(1/2)*(LN((1-E25)/E25))^-1*LN((D27-D26)/(E26-D26))*LN(D67/(1-D67))+((1-2*E25)*(LN((1-E25)/E25)))^-1*LN(((D27-D26)*(E26-D26))/(F26-D26)^2)*(D67-0.5)*LN(D67/(1-D67)))),IF(F25="su",(-(1/2)*(LN((1-E25)/E25))^-1*LN((E27-D27)/(E27-E26))/(D67*(1-D67))-((1-2*E25)*(LN((1-E25)/E25)))^-1*LN(((E27-D27)*(E27-E26))/(E27-F26)^2)*((D67-0.5)/(D67*(1-D67))+LN(D67/(1-D67))))^(-1)*EXP((-LN(E27-F26)-(1/2)*(LN((1-E25)/E25))^-1*LN((E27-D27)/(E27-E26))*LN(D67/(1-D67))-((1-2*E25)*(LN((1-E25)/E25)))^-1*LN(((E27-D27)*(E27-E26))/(E27-F26)^2)*(D67-0.5)*LN(D67/(1-D67)))),IF(F25="b",((1/2)*(LN((1-E25)/E25))^-1*LN(((D27-D26)/(E27-D27))/((E26-D26)/(E27-E26)))/(D67*(1-D67))+((1-2*E25)*(LN((1-E25)/E25)))^-1*LN((((D27-D26)/(E27-D27))*((E26-D26)/(E27-E26)))/((F26-D26)/(E27-F26))^2)*((D67-0.5)/(D67*(1-D67))+LN(D67/(1-D67))))^(-1)*(1+EXP(LN((F26-D26)/(E27-F26))+(1/2)*(LN((1-E25)/E25))^-1*LN(((D27-D26)/(E27-D27))/((E26-D26)/(E27-E26)))*LN(D67/(1-D67))+((1-2*E25)*(LN((1-E25)/E25)))^-1*LN((((D27-D26)/(E27-D27))*((E26-D26)/(E27-E26)))/((F26-D26)/(E27-F26))^2)*(D67-0.5)*LN(D67/(1-D67))))^2/((E27-D26)*EXP(LN((F26-D26)/(E27-F26))+(1/2)*(LN((1-E25)/E25))^-1*LN(((D27-D26)/(E27-D27))/((E26-D26)/(E27-E26)))*LN(D67/(1-D67))+((1-2*E25)*(LN((1-E25)/E25)))^-1*LN((((D27-D26)/(E27-D27))*((E26-D26)/(E27-E26)))/((F26-D26)/(E27-F26))^2)*(D67-0.5)*LN(D67/(1-D67)))),NA())))))</f>
        <v>2.2611978546649197E-8</v>
      </c>
      <c r="H67" s="110">
        <v>31</v>
      </c>
      <c r="I67" s="107">
        <f t="shared" si="0"/>
        <v>97861626.841280833</v>
      </c>
      <c r="J67" s="108">
        <f t="shared" si="1"/>
        <v>49</v>
      </c>
      <c r="K67" s="109">
        <f t="shared" si="2"/>
        <v>2.0812361242213353E-8</v>
      </c>
    </row>
    <row r="68" spans="4:11" x14ac:dyDescent="0.25">
      <c r="D68" s="88">
        <f>IF(F27&lt;&gt;"",NA(),(ROW()-ROW(D40))/100)</f>
        <v>0.28000000000000003</v>
      </c>
      <c r="E68" s="89">
        <f>IF(F27&lt;&gt;"",NA(),IF(F25="u",F26+(1/2)*(LN((1-E25)/E25))^-1*(D27-E26)*LN(D68/(1-D68))+((1-2*E25)*(LN((1-E25)/E25)))^-1*(1-2*(F26-E26)/(D27-E26))*(D27-E26)*(D68-0.5)*LN(D68/(1-D68)),IF(F25="sl",D26+EXP(LN(F26-D26)+(1/2)*(LN((1-E25)/E25))^-1*LN((D27-D26)/(E26-D26))*LN(D68/(1-D68))+((1-2*E25)*(LN((1-E25)/E25)))^-1*LN(((D27-D26)*(E26-D26))/(F26-D26)^2)*(D68-0.5)*LN(D68/(1-D68))),IF(F25="su",E27-EXP(-(-LN(E27-F26)-(1/2)*(LN((1-E25)/E25))^-1*LN((E27-D27)/(E27-E26))*LN(D68/(1-D68))-((1-2*E25)*(LN((1-E25)/E25)))^-1*LN(((E27-D27)*(E27-E26))/(E27-F26)^2)*(D68-0.5)*LN(D68/(1-D68)))),IF(F25="b",(D26+E27*EXP(LN((F26-D26)/(E27-F26))+(1/2)*(LN((1-E25)/E25))^-1*LN(((D27-D26)/(E27-D27))/((E26-D26)/(E27-E26)))*LN(D68/(1-D68))+((1-2*E25)*(LN((1-E25)/E25)))^-1*LN((((D27-D26)/(E27-D27))*((E26-D26)/(E27-E26)))/((F26-D26)/(E27-F26))^2)*(D68-0.5)*LN(D68/(1-D68))))/(1+EXP(LN((F26-D26)/(E27-F26))+(1/2)*(LN((1-E25)/E25))^-1*LN(((D27-D26)/(E27-D27))/((E26-D26)/(E27-E26)))*LN(D68/(1-D68))+((1-2*E25)*(LN((1-E25)/E25)))^-1*LN((((D27-D26)/(E27-D27))*((E26-D26)/(E27-E26)))/((F26-D26)/(E27-F26))^2)*(D68-0.5)*LN(D68/(1-D68)))),NA())))))</f>
        <v>89931664.160987541</v>
      </c>
      <c r="F68" s="120">
        <f>IF(F27&lt;&gt;"",NA(),IF(F25="u",((1/2)*(LN((1-E25)/E25))^-1*(D27-E26)/(D68*(1-D68))+((1-2*E25)*(LN((1-E25)/E25)))^-1*(1-2*(F26-E26)/(D27-E26))*(D27-E26)*((D68-0.5)/(D68*(1-D68))+LN(D68/(1-D68))))^(-1),IF(F25="sl",((1/2)*(LN((1-E25)/E25))^-1*LN((D27-D26)/(E26-D26))/(D68*(1-D68))+((1-2*E25)*(LN((1-E25)/E25)))^-1*LN(((D27-D26)*(E26-D26))/(F26-D26)^2)*((D68-0.5)/(D68*(1-D68))+LN(D68/(1-D68))))^(-1)*EXP(-(LN(F26-D26)+(1/2)*(LN((1-E25)/E25))^-1*LN((D27-D26)/(E26-D26))*LN(D68/(1-D68))+((1-2*E25)*(LN((1-E25)/E25)))^-1*LN(((D27-D26)*(E26-D26))/(F26-D26)^2)*(D68-0.5)*LN(D68/(1-D68)))),IF(F25="su",(-(1/2)*(LN((1-E25)/E25))^-1*LN((E27-D27)/(E27-E26))/(D68*(1-D68))-((1-2*E25)*(LN((1-E25)/E25)))^-1*LN(((E27-D27)*(E27-E26))/(E27-F26)^2)*((D68-0.5)/(D68*(1-D68))+LN(D68/(1-D68))))^(-1)*EXP((-LN(E27-F26)-(1/2)*(LN((1-E25)/E25))^-1*LN((E27-D27)/(E27-E26))*LN(D68/(1-D68))-((1-2*E25)*(LN((1-E25)/E25)))^-1*LN(((E27-D27)*(E27-E26))/(E27-F26)^2)*(D68-0.5)*LN(D68/(1-D68)))),IF(F25="b",((1/2)*(LN((1-E25)/E25))^-1*LN(((D27-D26)/(E27-D27))/((E26-D26)/(E27-E26)))/(D68*(1-D68))+((1-2*E25)*(LN((1-E25)/E25)))^-1*LN((((D27-D26)/(E27-D27))*((E26-D26)/(E27-E26)))/((F26-D26)/(E27-F26))^2)*((D68-0.5)/(D68*(1-D68))+LN(D68/(1-D68))))^(-1)*(1+EXP(LN((F26-D26)/(E27-F26))+(1/2)*(LN((1-E25)/E25))^-1*LN(((D27-D26)/(E27-D27))/((E26-D26)/(E27-E26)))*LN(D68/(1-D68))+((1-2*E25)*(LN((1-E25)/E25)))^-1*LN((((D27-D26)/(E27-D27))*((E26-D26)/(E27-E26)))/((F26-D26)/(E27-F26))^2)*(D68-0.5)*LN(D68/(1-D68))))^2/((E27-D26)*EXP(LN((F26-D26)/(E27-F26))+(1/2)*(LN((1-E25)/E25))^-1*LN(((D27-D26)/(E27-D27))/((E26-D26)/(E27-E26)))*LN(D68/(1-D68))+((1-2*E25)*(LN((1-E25)/E25)))^-1*LN((((D27-D26)/(E27-D27))*((E26-D26)/(E27-E26)))/((F26-D26)/(E27-F26))^2)*(D68-0.5)*LN(D68/(1-D68)))),NA())))))</f>
        <v>2.2743336563354902E-8</v>
      </c>
      <c r="H68" s="110">
        <v>32</v>
      </c>
      <c r="I68" s="107">
        <f t="shared" si="0"/>
        <v>99638668.247418553</v>
      </c>
      <c r="J68" s="108">
        <f t="shared" si="1"/>
        <v>53</v>
      </c>
      <c r="K68" s="109">
        <f t="shared" si="2"/>
        <v>1.9834771095571348E-8</v>
      </c>
    </row>
    <row r="69" spans="4:11" x14ac:dyDescent="0.25">
      <c r="D69" s="88">
        <f>IF(F27&lt;&gt;"",NA(),(ROW()-ROW(D40))/100)</f>
        <v>0.28999999999999998</v>
      </c>
      <c r="E69" s="89">
        <f>IF(F27&lt;&gt;"",NA(),IF(F25="u",F26+(1/2)*(LN((1-E25)/E25))^-1*(D27-E26)*LN(D69/(1-D69))+((1-2*E25)*(LN((1-E25)/E25)))^-1*(1-2*(F26-E26)/(D27-E26))*(D27-E26)*(D69-0.5)*LN(D69/(1-D69)),IF(F25="sl",D26+EXP(LN(F26-D26)+(1/2)*(LN((1-E25)/E25))^-1*LN((D27-D26)/(E26-D26))*LN(D69/(1-D69))+((1-2*E25)*(LN((1-E25)/E25)))^-1*LN(((D27-D26)*(E26-D26))/(F26-D26)^2)*(D69-0.5)*LN(D69/(1-D69))),IF(F25="su",E27-EXP(-(-LN(E27-F26)-(1/2)*(LN((1-E25)/E25))^-1*LN((E27-D27)/(E27-E26))*LN(D69/(1-D69))-((1-2*E25)*(LN((1-E25)/E25)))^-1*LN(((E27-D27)*(E27-E26))/(E27-F26)^2)*(D69-0.5)*LN(D69/(1-D69)))),IF(F25="b",(D26+E27*EXP(LN((F26-D26)/(E27-F26))+(1/2)*(LN((1-E25)/E25))^-1*LN(((D27-D26)/(E27-D27))/((E26-D26)/(E27-E26)))*LN(D69/(1-D69))+((1-2*E25)*(LN((1-E25)/E25)))^-1*LN((((D27-D26)/(E27-D27))*((E26-D26)/(E27-E26)))/((F26-D26)/(E27-F26))^2)*(D69-0.5)*LN(D69/(1-D69))))/(1+EXP(LN((F26-D26)/(E27-F26))+(1/2)*(LN((1-E25)/E25))^-1*LN(((D27-D26)/(E27-D27))/((E26-D26)/(E27-E26)))*LN(D69/(1-D69))+((1-2*E25)*(LN((1-E25)/E25)))^-1*LN((((D27-D26)/(E27-D27))*((E26-D26)/(E27-E26)))/((F26-D26)/(E27-F26))^2)*(D69-0.5)*LN(D69/(1-D69)))),NA())))))</f>
        <v>90370380.110657439</v>
      </c>
      <c r="F69" s="120">
        <f>IF(F27&lt;&gt;"",NA(),IF(F25="u",((1/2)*(LN((1-E25)/E25))^-1*(D27-E26)/(D69*(1-D69))+((1-2*E25)*(LN((1-E25)/E25)))^-1*(1-2*(F26-E26)/(D27-E26))*(D27-E26)*((D69-0.5)/(D69*(1-D69))+LN(D69/(1-D69))))^(-1),IF(F25="sl",((1/2)*(LN((1-E25)/E25))^-1*LN((D27-D26)/(E26-D26))/(D69*(1-D69))+((1-2*E25)*(LN((1-E25)/E25)))^-1*LN(((D27-D26)*(E26-D26))/(F26-D26)^2)*((D69-0.5)/(D69*(1-D69))+LN(D69/(1-D69))))^(-1)*EXP(-(LN(F26-D26)+(1/2)*(LN((1-E25)/E25))^-1*LN((D27-D26)/(E26-D26))*LN(D69/(1-D69))+((1-2*E25)*(LN((1-E25)/E25)))^-1*LN(((D27-D26)*(E26-D26))/(F26-D26)^2)*(D69-0.5)*LN(D69/(1-D69)))),IF(F25="su",(-(1/2)*(LN((1-E25)/E25))^-1*LN((E27-D27)/(E27-E26))/(D69*(1-D69))-((1-2*E25)*(LN((1-E25)/E25)))^-1*LN(((E27-D27)*(E27-E26))/(E27-F26)^2)*((D69-0.5)/(D69*(1-D69))+LN(D69/(1-D69))))^(-1)*EXP((-LN(E27-F26)-(1/2)*(LN((1-E25)/E25))^-1*LN((E27-D27)/(E27-E26))*LN(D69/(1-D69))-((1-2*E25)*(LN((1-E25)/E25)))^-1*LN(((E27-D27)*(E27-E26))/(E27-F26)^2)*(D69-0.5)*LN(D69/(1-D69)))),IF(F25="b",((1/2)*(LN((1-E25)/E25))^-1*LN(((D27-D26)/(E27-D27))/((E26-D26)/(E27-E26)))/(D69*(1-D69))+((1-2*E25)*(LN((1-E25)/E25)))^-1*LN((((D27-D26)/(E27-D27))*((E26-D26)/(E27-E26)))/((F26-D26)/(E27-F26))^2)*((D69-0.5)/(D69*(1-D69))+LN(D69/(1-D69))))^(-1)*(1+EXP(LN((F26-D26)/(E27-F26))+(1/2)*(LN((1-E25)/E25))^-1*LN(((D27-D26)/(E27-D27))/((E26-D26)/(E27-E26)))*LN(D69/(1-D69))+((1-2*E25)*(LN((1-E25)/E25)))^-1*LN((((D27-D26)/(E27-D27))*((E26-D26)/(E27-E26)))/((F26-D26)/(E27-F26))^2)*(D69-0.5)*LN(D69/(1-D69))))^2/((E27-D26)*EXP(LN((F26-D26)/(E27-F26))+(1/2)*(LN((1-E25)/E25))^-1*LN(((D27-D26)/(E27-D27))/((E26-D26)/(E27-E26)))*LN(D69/(1-D69))+((1-2*E25)*(LN((1-E25)/E25)))^-1*LN((((D27-D26)/(E27-D27))*((E26-D26)/(E27-E26)))/((F26-D26)/(E27-F26))^2)*(D69-0.5)*LN(D69/(1-D69)))),NA())))))</f>
        <v>2.2838464054892104E-8</v>
      </c>
      <c r="H69" s="110">
        <v>33</v>
      </c>
      <c r="I69" s="107">
        <f t="shared" si="0"/>
        <v>101415709.65355627</v>
      </c>
      <c r="J69" s="108">
        <f t="shared" si="1"/>
        <v>56</v>
      </c>
      <c r="K69" s="109">
        <f t="shared" si="2"/>
        <v>1.8813605481281691E-8</v>
      </c>
    </row>
    <row r="70" spans="4:11" x14ac:dyDescent="0.25">
      <c r="D70" s="88">
        <f>IF(F27&lt;&gt;"",NA(),(ROW()-ROW(D40))/100)</f>
        <v>0.3</v>
      </c>
      <c r="E70" s="89">
        <f>IF(F27&lt;&gt;"",NA(),IF(F25="u",F26+(1/2)*(LN((1-E25)/E25))^-1*(D27-E26)*LN(D70/(1-D70))+((1-2*E25)*(LN((1-E25)/E25)))^-1*(1-2*(F26-E26)/(D27-E26))*(D27-E26)*(D70-0.5)*LN(D70/(1-D70)),IF(F25="sl",D26+EXP(LN(F26-D26)+(1/2)*(LN((1-E25)/E25))^-1*LN((D27-D26)/(E26-D26))*LN(D70/(1-D70))+((1-2*E25)*(LN((1-E25)/E25)))^-1*LN(((D27-D26)*(E26-D26))/(F26-D26)^2)*(D70-0.5)*LN(D70/(1-D70))),IF(F25="su",E27-EXP(-(-LN(E27-F26)-(1/2)*(LN((1-E25)/E25))^-1*LN((E27-D27)/(E27-E26))*LN(D70/(1-D70))-((1-2*E25)*(LN((1-E25)/E25)))^-1*LN(((E27-D27)*(E27-E26))/(E27-F26)^2)*(D70-0.5)*LN(D70/(1-D70)))),IF(F25="b",(D26+E27*EXP(LN((F26-D26)/(E27-F26))+(1/2)*(LN((1-E25)/E25))^-1*LN(((D27-D26)/(E27-D27))/((E26-D26)/(E27-E26)))*LN(D70/(1-D70))+((1-2*E25)*(LN((1-E25)/E25)))^-1*LN((((D27-D26)/(E27-D27))*((E26-D26)/(E27-E26)))/((F26-D26)/(E27-F26))^2)*(D70-0.5)*LN(D70/(1-D70))))/(1+EXP(LN((F26-D26)/(E27-F26))+(1/2)*(LN((1-E25)/E25))^-1*LN(((D27-D26)/(E27-D27))/((E26-D26)/(E27-E26)))*LN(D70/(1-D70))+((1-2*E25)*(LN((1-E25)/E25)))^-1*LN((((D27-D26)/(E27-D27))*((E26-D26)/(E27-E26)))/((F26-D26)/(E27-F26))^2)*(D70-0.5)*LN(D70/(1-D70)))),NA())))))</f>
        <v>90807600.490094692</v>
      </c>
      <c r="F70" s="120">
        <f>IF(F27&lt;&gt;"",NA(),IF(F25="u",((1/2)*(LN((1-E25)/E25))^-1*(D27-E26)/(D70*(1-D70))+((1-2*E25)*(LN((1-E25)/E25)))^-1*(1-2*(F26-E26)/(D27-E26))*(D27-E26)*((D70-0.5)/(D70*(1-D70))+LN(D70/(1-D70))))^(-1),IF(F25="sl",((1/2)*(LN((1-E25)/E25))^-1*LN((D27-D26)/(E26-D26))/(D70*(1-D70))+((1-2*E25)*(LN((1-E25)/E25)))^-1*LN(((D27-D26)*(E26-D26))/(F26-D26)^2)*((D70-0.5)/(D70*(1-D70))+LN(D70/(1-D70))))^(-1)*EXP(-(LN(F26-D26)+(1/2)*(LN((1-E25)/E25))^-1*LN((D27-D26)/(E26-D26))*LN(D70/(1-D70))+((1-2*E25)*(LN((1-E25)/E25)))^-1*LN(((D27-D26)*(E26-D26))/(F26-D26)^2)*(D70-0.5)*LN(D70/(1-D70)))),IF(F25="su",(-(1/2)*(LN((1-E25)/E25))^-1*LN((E27-D27)/(E27-E26))/(D70*(1-D70))-((1-2*E25)*(LN((1-E25)/E25)))^-1*LN(((E27-D27)*(E27-E26))/(E27-F26)^2)*((D70-0.5)/(D70*(1-D70))+LN(D70/(1-D70))))^(-1)*EXP((-LN(E27-F26)-(1/2)*(LN((1-E25)/E25))^-1*LN((E27-D27)/(E27-E26))*LN(D70/(1-D70))-((1-2*E25)*(LN((1-E25)/E25)))^-1*LN(((E27-D27)*(E27-E26))/(E27-F26)^2)*(D70-0.5)*LN(D70/(1-D70)))),IF(F25="b",((1/2)*(LN((1-E25)/E25))^-1*LN(((D27-D26)/(E27-D27))/((E26-D26)/(E27-E26)))/(D70*(1-D70))+((1-2*E25)*(LN((1-E25)/E25)))^-1*LN((((D27-D26)/(E27-D27))*((E26-D26)/(E27-E26)))/((F26-D26)/(E27-F26))^2)*((D70-0.5)/(D70*(1-D70))+LN(D70/(1-D70))))^(-1)*(1+EXP(LN((F26-D26)/(E27-F26))+(1/2)*(LN((1-E25)/E25))^-1*LN(((D27-D26)/(E27-D27))/((E26-D26)/(E27-E26)))*LN(D70/(1-D70))+((1-2*E25)*(LN((1-E25)/E25)))^-1*LN((((D27-D26)/(E27-D27))*((E26-D26)/(E27-E26)))/((F26-D26)/(E27-F26))^2)*(D70-0.5)*LN(D70/(1-D70))))^2/((E27-D26)*EXP(LN((F26-D26)/(E27-F26))+(1/2)*(LN((1-E25)/E25))^-1*LN(((D27-D26)/(E27-D27))/((E26-D26)/(E27-E26)))*LN(D70/(1-D70))+((1-2*E25)*(LN((1-E25)/E25)))^-1*LN((((D27-D26)/(E27-D27))*((E26-D26)/(E27-E26)))/((F26-D26)/(E27-F26))^2)*(D70-0.5)*LN(D70/(1-D70)))),NA())))))</f>
        <v>2.2899603003989157E-8</v>
      </c>
      <c r="H70" s="110">
        <v>34</v>
      </c>
      <c r="I70" s="107">
        <f t="shared" si="0"/>
        <v>103192751.05969399</v>
      </c>
      <c r="J70" s="108">
        <f t="shared" si="1"/>
        <v>59</v>
      </c>
      <c r="K70" s="109">
        <f t="shared" si="2"/>
        <v>1.7783347586557798E-8</v>
      </c>
    </row>
    <row r="71" spans="4:11" x14ac:dyDescent="0.25">
      <c r="D71" s="88">
        <f>IF(F27&lt;&gt;"",NA(),(ROW()-ROW(D40))/100)</f>
        <v>0.31</v>
      </c>
      <c r="E71" s="89">
        <f>IF(F27&lt;&gt;"",NA(),IF(F25="u",F26+(1/2)*(LN((1-E25)/E25))^-1*(D27-E26)*LN(D71/(1-D71))+((1-2*E25)*(LN((1-E25)/E25)))^-1*(1-2*(F26-E26)/(D27-E26))*(D27-E26)*(D71-0.5)*LN(D71/(1-D71)),IF(F25="sl",D26+EXP(LN(F26-D26)+(1/2)*(LN((1-E25)/E25))^-1*LN((D27-D26)/(E26-D26))*LN(D71/(1-D71))+((1-2*E25)*(LN((1-E25)/E25)))^-1*LN(((D27-D26)*(E26-D26))/(F26-D26)^2)*(D71-0.5)*LN(D71/(1-D71))),IF(F25="su",E27-EXP(-(-LN(E27-F26)-(1/2)*(LN((1-E25)/E25))^-1*LN((E27-D27)/(E27-E26))*LN(D71/(1-D71))-((1-2*E25)*(LN((1-E25)/E25)))^-1*LN(((E27-D27)*(E27-E26))/(E27-F26)^2)*(D71-0.5)*LN(D71/(1-D71)))),IF(F25="b",(D26+E27*EXP(LN((F26-D26)/(E27-F26))+(1/2)*(LN((1-E25)/E25))^-1*LN(((D27-D26)/(E27-D27))/((E26-D26)/(E27-E26)))*LN(D71/(1-D71))+((1-2*E25)*(LN((1-E25)/E25)))^-1*LN((((D27-D26)/(E27-D27))*((E26-D26)/(E27-E26)))/((F26-D26)/(E27-F26))^2)*(D71-0.5)*LN(D71/(1-D71))))/(1+EXP(LN((F26-D26)/(E27-F26))+(1/2)*(LN((1-E25)/E25))^-1*LN(((D27-D26)/(E27-D27))/((E26-D26)/(E27-E26)))*LN(D71/(1-D71))+((1-2*E25)*(LN((1-E25)/E25)))^-1*LN((((D27-D26)/(E27-D27))*((E26-D26)/(E27-E26)))/((F26-D26)/(E27-F26))^2)*(D71-0.5)*LN(D71/(1-D71)))),NA())))))</f>
        <v>91243961.218106106</v>
      </c>
      <c r="F71" s="120">
        <f>IF(F27&lt;&gt;"",NA(),IF(F25="u",((1/2)*(LN((1-E25)/E25))^-1*(D27-E26)/(D71*(1-D71))+((1-2*E25)*(LN((1-E25)/E25)))^-1*(1-2*(F26-E26)/(D27-E26))*(D27-E26)*((D71-0.5)/(D71*(1-D71))+LN(D71/(1-D71))))^(-1),IF(F25="sl",((1/2)*(LN((1-E25)/E25))^-1*LN((D27-D26)/(E26-D26))/(D71*(1-D71))+((1-2*E25)*(LN((1-E25)/E25)))^-1*LN(((D27-D26)*(E26-D26))/(F26-D26)^2)*((D71-0.5)/(D71*(1-D71))+LN(D71/(1-D71))))^(-1)*EXP(-(LN(F26-D26)+(1/2)*(LN((1-E25)/E25))^-1*LN((D27-D26)/(E26-D26))*LN(D71/(1-D71))+((1-2*E25)*(LN((1-E25)/E25)))^-1*LN(((D27-D26)*(E26-D26))/(F26-D26)^2)*(D71-0.5)*LN(D71/(1-D71)))),IF(F25="su",(-(1/2)*(LN((1-E25)/E25))^-1*LN((E27-D27)/(E27-E26))/(D71*(1-D71))-((1-2*E25)*(LN((1-E25)/E25)))^-1*LN(((E27-D27)*(E27-E26))/(E27-F26)^2)*((D71-0.5)/(D71*(1-D71))+LN(D71/(1-D71))))^(-1)*EXP((-LN(E27-F26)-(1/2)*(LN((1-E25)/E25))^-1*LN((E27-D27)/(E27-E26))*LN(D71/(1-D71))-((1-2*E25)*(LN((1-E25)/E25)))^-1*LN(((E27-D27)*(E27-E26))/(E27-F26)^2)*(D71-0.5)*LN(D71/(1-D71)))),IF(F25="b",((1/2)*(LN((1-E25)/E25))^-1*LN(((D27-D26)/(E27-D27))/((E26-D26)/(E27-E26)))/(D71*(1-D71))+((1-2*E25)*(LN((1-E25)/E25)))^-1*LN((((D27-D26)/(E27-D27))*((E26-D26)/(E27-E26)))/((F26-D26)/(E27-F26))^2)*((D71-0.5)/(D71*(1-D71))+LN(D71/(1-D71))))^(-1)*(1+EXP(LN((F26-D26)/(E27-F26))+(1/2)*(LN((1-E25)/E25))^-1*LN(((D27-D26)/(E27-D27))/((E26-D26)/(E27-E26)))*LN(D71/(1-D71))+((1-2*E25)*(LN((1-E25)/E25)))^-1*LN((((D27-D26)/(E27-D27))*((E26-D26)/(E27-E26)))/((F26-D26)/(E27-F26))^2)*(D71-0.5)*LN(D71/(1-D71))))^2/((E27-D26)*EXP(LN((F26-D26)/(E27-F26))+(1/2)*(LN((1-E25)/E25))^-1*LN(((D27-D26)/(E27-D27))/((E26-D26)/(E27-E26)))*LN(D71/(1-D71))+((1-2*E25)*(LN((1-E25)/E25)))^-1*LN((((D27-D26)/(E27-D27))*((E26-D26)/(E27-E26)))/((F26-D26)/(E27-F26))^2)*(D71-0.5)*LN(D71/(1-D71)))),NA())))))</f>
        <v>2.2928912529228864E-8</v>
      </c>
      <c r="H71" s="110">
        <v>35</v>
      </c>
      <c r="I71" s="107">
        <f t="shared" si="0"/>
        <v>104969792.46583171</v>
      </c>
      <c r="J71" s="108">
        <f t="shared" si="1"/>
        <v>63</v>
      </c>
      <c r="K71" s="109">
        <f t="shared" si="2"/>
        <v>1.6766236309145266E-8</v>
      </c>
    </row>
    <row r="72" spans="4:11" x14ac:dyDescent="0.25">
      <c r="D72" s="88">
        <f>IF(F27&lt;&gt;"",NA(),(ROW()-ROW(D40))/100)</f>
        <v>0.32</v>
      </c>
      <c r="E72" s="89">
        <f>IF(F27&lt;&gt;"",NA(),IF(F25="u",F26+(1/2)*(LN((1-E25)/E25))^-1*(D27-E26)*LN(D72/(1-D72))+((1-2*E25)*(LN((1-E25)/E25)))^-1*(1-2*(F26-E26)/(D27-E26))*(D27-E26)*(D72-0.5)*LN(D72/(1-D72)),IF(F25="sl",D26+EXP(LN(F26-D26)+(1/2)*(LN((1-E25)/E25))^-1*LN((D27-D26)/(E26-D26))*LN(D72/(1-D72))+((1-2*E25)*(LN((1-E25)/E25)))^-1*LN(((D27-D26)*(E26-D26))/(F26-D26)^2)*(D72-0.5)*LN(D72/(1-D72))),IF(F25="su",E27-EXP(-(-LN(E27-F26)-(1/2)*(LN((1-E25)/E25))^-1*LN((E27-D27)/(E27-E26))*LN(D72/(1-D72))-((1-2*E25)*(LN((1-E25)/E25)))^-1*LN(((E27-D27)*(E27-E26))/(E27-F26)^2)*(D72-0.5)*LN(D72/(1-D72)))),IF(F25="b",(D26+E27*EXP(LN((F26-D26)/(E27-F26))+(1/2)*(LN((1-E25)/E25))^-1*LN(((D27-D26)/(E27-D27))/((E26-D26)/(E27-E26)))*LN(D72/(1-D72))+((1-2*E25)*(LN((1-E25)/E25)))^-1*LN((((D27-D26)/(E27-D27))*((E26-D26)/(E27-E26)))/((F26-D26)/(E27-F26))^2)*(D72-0.5)*LN(D72/(1-D72))))/(1+EXP(LN((F26-D26)/(E27-F26))+(1/2)*(LN((1-E25)/E25))^-1*LN(((D27-D26)/(E27-D27))/((E26-D26)/(E27-E26)))*LN(D72/(1-D72))+((1-2*E25)*(LN((1-E25)/E25)))^-1*LN((((D27-D26)/(E27-D27))*((E26-D26)/(E27-E26)))/((F26-D26)/(E27-F26))^2)*(D72-0.5)*LN(D72/(1-D72)))),NA())))))</f>
        <v>91680050.51197648</v>
      </c>
      <c r="F72" s="120">
        <f>IF(F27&lt;&gt;"",NA(),IF(F25="u",((1/2)*(LN((1-E25)/E25))^-1*(D27-E26)/(D72*(1-D72))+((1-2*E25)*(LN((1-E25)/E25)))^-1*(1-2*(F26-E26)/(D27-E26))*(D27-E26)*((D72-0.5)/(D72*(1-D72))+LN(D72/(1-D72))))^(-1),IF(F25="sl",((1/2)*(LN((1-E25)/E25))^-1*LN((D27-D26)/(E26-D26))/(D72*(1-D72))+((1-2*E25)*(LN((1-E25)/E25)))^-1*LN(((D27-D26)*(E26-D26))/(F26-D26)^2)*((D72-0.5)/(D72*(1-D72))+LN(D72/(1-D72))))^(-1)*EXP(-(LN(F26-D26)+(1/2)*(LN((1-E25)/E25))^-1*LN((D27-D26)/(E26-D26))*LN(D72/(1-D72))+((1-2*E25)*(LN((1-E25)/E25)))^-1*LN(((D27-D26)*(E26-D26))/(F26-D26)^2)*(D72-0.5)*LN(D72/(1-D72)))),IF(F25="su",(-(1/2)*(LN((1-E25)/E25))^-1*LN((E27-D27)/(E27-E26))/(D72*(1-D72))-((1-2*E25)*(LN((1-E25)/E25)))^-1*LN(((E27-D27)*(E27-E26))/(E27-F26)^2)*((D72-0.5)/(D72*(1-D72))+LN(D72/(1-D72))))^(-1)*EXP((-LN(E27-F26)-(1/2)*(LN((1-E25)/E25))^-1*LN((E27-D27)/(E27-E26))*LN(D72/(1-D72))-((1-2*E25)*(LN((1-E25)/E25)))^-1*LN(((E27-D27)*(E27-E26))/(E27-F26)^2)*(D72-0.5)*LN(D72/(1-D72)))),IF(F25="b",((1/2)*(LN((1-E25)/E25))^-1*LN(((D27-D26)/(E27-D27))/((E26-D26)/(E27-E26)))/(D72*(1-D72))+((1-2*E25)*(LN((1-E25)/E25)))^-1*LN((((D27-D26)/(E27-D27))*((E26-D26)/(E27-E26)))/((F26-D26)/(E27-F26))^2)*((D72-0.5)/(D72*(1-D72))+LN(D72/(1-D72))))^(-1)*(1+EXP(LN((F26-D26)/(E27-F26))+(1/2)*(LN((1-E25)/E25))^-1*LN(((D27-D26)/(E27-D27))/((E26-D26)/(E27-E26)))*LN(D72/(1-D72))+((1-2*E25)*(LN((1-E25)/E25)))^-1*LN((((D27-D26)/(E27-D27))*((E26-D26)/(E27-E26)))/((F26-D26)/(E27-F26))^2)*(D72-0.5)*LN(D72/(1-D72))))^2/((E27-D26)*EXP(LN((F26-D26)/(E27-F26))+(1/2)*(LN((1-E25)/E25))^-1*LN(((D27-D26)/(E27-D27))/((E26-D26)/(E27-E26)))*LN(D72/(1-D72))+((1-2*E25)*(LN((1-E25)/E25)))^-1*LN((((D27-D26)/(E27-D27))*((E26-D26)/(E27-E26)))/((F26-D26)/(E27-F26))^2)*(D72-0.5)*LN(D72/(1-D72)))),NA())))))</f>
        <v>2.2928462047449449E-8</v>
      </c>
      <c r="H72" s="110">
        <v>36</v>
      </c>
      <c r="I72" s="107">
        <f t="shared" si="0"/>
        <v>106746833.87196943</v>
      </c>
      <c r="J72" s="108">
        <f t="shared" si="1"/>
        <v>65</v>
      </c>
      <c r="K72" s="109">
        <f t="shared" si="2"/>
        <v>1.5776076980464538E-8</v>
      </c>
    </row>
    <row r="73" spans="4:11" x14ac:dyDescent="0.25">
      <c r="D73" s="88">
        <f>IF(F27&lt;&gt;"",NA(),(ROW()-ROW(D40))/100)</f>
        <v>0.33</v>
      </c>
      <c r="E73" s="89">
        <f>IF(F27&lt;&gt;"",NA(),IF(F25="u",F26+(1/2)*(LN((1-E25)/E25))^-1*(D27-E26)*LN(D73/(1-D73))+((1-2*E25)*(LN((1-E25)/E25)))^-1*(1-2*(F26-E26)/(D27-E26))*(D27-E26)*(D73-0.5)*LN(D73/(1-D73)),IF(F25="sl",D26+EXP(LN(F26-D26)+(1/2)*(LN((1-E25)/E25))^-1*LN((D27-D26)/(E26-D26))*LN(D73/(1-D73))+((1-2*E25)*(LN((1-E25)/E25)))^-1*LN(((D27-D26)*(E26-D26))/(F26-D26)^2)*(D73-0.5)*LN(D73/(1-D73))),IF(F25="su",E27-EXP(-(-LN(E27-F26)-(1/2)*(LN((1-E25)/E25))^-1*LN((E27-D27)/(E27-E26))*LN(D73/(1-D73))-((1-2*E25)*(LN((1-E25)/E25)))^-1*LN(((E27-D27)*(E27-E26))/(E27-F26)^2)*(D73-0.5)*LN(D73/(1-D73)))),IF(F25="b",(D26+E27*EXP(LN((F26-D26)/(E27-F26))+(1/2)*(LN((1-E25)/E25))^-1*LN(((D27-D26)/(E27-D27))/((E26-D26)/(E27-E26)))*LN(D73/(1-D73))+((1-2*E25)*(LN((1-E25)/E25)))^-1*LN((((D27-D26)/(E27-D27))*((E26-D26)/(E27-E26)))/((F26-D26)/(E27-F26))^2)*(D73-0.5)*LN(D73/(1-D73))))/(1+EXP(LN((F26-D26)/(E27-F26))+(1/2)*(LN((1-E25)/E25))^-1*LN(((D27-D26)/(E27-D27))/((E26-D26)/(E27-E26)))*LN(D73/(1-D73))+((1-2*E25)*(LN((1-E25)/E25)))^-1*LN((((D27-D26)/(E27-D27))*((E26-D26)/(E27-E26)))/((F26-D26)/(E27-F26))^2)*(D73-0.5)*LN(D73/(1-D73)))),NA())))))</f>
        <v>92116415.854281723</v>
      </c>
      <c r="F73" s="120">
        <f>IF(F27&lt;&gt;"",NA(),IF(F25="u",((1/2)*(LN((1-E25)/E25))^-1*(D27-E26)/(D73*(1-D73))+((1-2*E25)*(LN((1-E25)/E25)))^-1*(1-2*(F26-E26)/(D27-E26))*(D27-E26)*((D73-0.5)/(D73*(1-D73))+LN(D73/(1-D73))))^(-1),IF(F25="sl",((1/2)*(LN((1-E25)/E25))^-1*LN((D27-D26)/(E26-D26))/(D73*(1-D73))+((1-2*E25)*(LN((1-E25)/E25)))^-1*LN(((D27-D26)*(E26-D26))/(F26-D26)^2)*((D73-0.5)/(D73*(1-D73))+LN(D73/(1-D73))))^(-1)*EXP(-(LN(F26-D26)+(1/2)*(LN((1-E25)/E25))^-1*LN((D27-D26)/(E26-D26))*LN(D73/(1-D73))+((1-2*E25)*(LN((1-E25)/E25)))^-1*LN(((D27-D26)*(E26-D26))/(F26-D26)^2)*(D73-0.5)*LN(D73/(1-D73)))),IF(F25="su",(-(1/2)*(LN((1-E25)/E25))^-1*LN((E27-D27)/(E27-E26))/(D73*(1-D73))-((1-2*E25)*(LN((1-E25)/E25)))^-1*LN(((E27-D27)*(E27-E26))/(E27-F26)^2)*((D73-0.5)/(D73*(1-D73))+LN(D73/(1-D73))))^(-1)*EXP((-LN(E27-F26)-(1/2)*(LN((1-E25)/E25))^-1*LN((E27-D27)/(E27-E26))*LN(D73/(1-D73))-((1-2*E25)*(LN((1-E25)/E25)))^-1*LN(((E27-D27)*(E27-E26))/(E27-F26)^2)*(D73-0.5)*LN(D73/(1-D73)))),IF(F25="b",((1/2)*(LN((1-E25)/E25))^-1*LN(((D27-D26)/(E27-D27))/((E26-D26)/(E27-E26)))/(D73*(1-D73))+((1-2*E25)*(LN((1-E25)/E25)))^-1*LN((((D27-D26)/(E27-D27))*((E26-D26)/(E27-E26)))/((F26-D26)/(E27-F26))^2)*((D73-0.5)/(D73*(1-D73))+LN(D73/(1-D73))))^(-1)*(1+EXP(LN((F26-D26)/(E27-F26))+(1/2)*(LN((1-E25)/E25))^-1*LN(((D27-D26)/(E27-D27))/((E26-D26)/(E27-E26)))*LN(D73/(1-D73))+((1-2*E25)*(LN((1-E25)/E25)))^-1*LN((((D27-D26)/(E27-D27))*((E26-D26)/(E27-E26)))/((F26-D26)/(E27-F26))^2)*(D73-0.5)*LN(D73/(1-D73))))^2/((E27-D26)*EXP(LN((F26-D26)/(E27-F26))+(1/2)*(LN((1-E25)/E25))^-1*LN(((D27-D26)/(E27-D27))/((E26-D26)/(E27-E26)))*LN(D73/(1-D73))+((1-2*E25)*(LN((1-E25)/E25)))^-1*LN((((D27-D26)/(E27-D27))*((E26-D26)/(E27-E26)))/((F26-D26)/(E27-F26))^2)*(D73-0.5)*LN(D73/(1-D73)))),NA())))))</f>
        <v>2.2900226692796277E-8</v>
      </c>
      <c r="H73" s="110">
        <v>37</v>
      </c>
      <c r="I73" s="107">
        <f t="shared" si="0"/>
        <v>108523875.27810715</v>
      </c>
      <c r="J73" s="108">
        <f t="shared" si="1"/>
        <v>68</v>
      </c>
      <c r="K73" s="109">
        <f t="shared" si="2"/>
        <v>1.4821441668035332E-8</v>
      </c>
    </row>
    <row r="74" spans="4:11" x14ac:dyDescent="0.25">
      <c r="D74" s="88">
        <f>IF(F27&lt;&gt;"",NA(),(ROW()-ROW(D40))/100)</f>
        <v>0.34</v>
      </c>
      <c r="E74" s="89">
        <f>IF(F27&lt;&gt;"",NA(),IF(F25="u",F26+(1/2)*(LN((1-E25)/E25))^-1*(D27-E26)*LN(D74/(1-D74))+((1-2*E25)*(LN((1-E25)/E25)))^-1*(1-2*(F26-E26)/(D27-E26))*(D27-E26)*(D74-0.5)*LN(D74/(1-D74)),IF(F25="sl",D26+EXP(LN(F26-D26)+(1/2)*(LN((1-E25)/E25))^-1*LN((D27-D26)/(E26-D26))*LN(D74/(1-D74))+((1-2*E25)*(LN((1-E25)/E25)))^-1*LN(((D27-D26)*(E26-D26))/(F26-D26)^2)*(D74-0.5)*LN(D74/(1-D74))),IF(F25="su",E27-EXP(-(-LN(E27-F26)-(1/2)*(LN((1-E25)/E25))^-1*LN((E27-D27)/(E27-E26))*LN(D74/(1-D74))-((1-2*E25)*(LN((1-E25)/E25)))^-1*LN(((E27-D27)*(E27-E26))/(E27-F26)^2)*(D74-0.5)*LN(D74/(1-D74)))),IF(F25="b",(D26+E27*EXP(LN((F26-D26)/(E27-F26))+(1/2)*(LN((1-E25)/E25))^-1*LN(((D27-D26)/(E27-D27))/((E26-D26)/(E27-E26)))*LN(D74/(1-D74))+((1-2*E25)*(LN((1-E25)/E25)))^-1*LN((((D27-D26)/(E27-D27))*((E26-D26)/(E27-E26)))/((F26-D26)/(E27-F26))^2)*(D74-0.5)*LN(D74/(1-D74))))/(1+EXP(LN((F26-D26)/(E27-F26))+(1/2)*(LN((1-E25)/E25))^-1*LN(((D27-D26)/(E27-D27))/((E26-D26)/(E27-E26)))*LN(D74/(1-D74))+((1-2*E25)*(LN((1-E25)/E25)))^-1*LN((((D27-D26)/(E27-D27))*((E26-D26)/(E27-E26)))/((F26-D26)/(E27-F26))^2)*(D74-0.5)*LN(D74/(1-D74)))),NA())))))</f>
        <v>92553569.964119017</v>
      </c>
      <c r="F74" s="120">
        <f>IF(F27&lt;&gt;"",NA(),IF(F25="u",((1/2)*(LN((1-E25)/E25))^-1*(D27-E26)/(D74*(1-D74))+((1-2*E25)*(LN((1-E25)/E25)))^-1*(1-2*(F26-E26)/(D27-E26))*(D27-E26)*((D74-0.5)/(D74*(1-D74))+LN(D74/(1-D74))))^(-1),IF(F25="sl",((1/2)*(LN((1-E25)/E25))^-1*LN((D27-D26)/(E26-D26))/(D74*(1-D74))+((1-2*E25)*(LN((1-E25)/E25)))^-1*LN(((D27-D26)*(E26-D26))/(F26-D26)^2)*((D74-0.5)/(D74*(1-D74))+LN(D74/(1-D74))))^(-1)*EXP(-(LN(F26-D26)+(1/2)*(LN((1-E25)/E25))^-1*LN((D27-D26)/(E26-D26))*LN(D74/(1-D74))+((1-2*E25)*(LN((1-E25)/E25)))^-1*LN(((D27-D26)*(E26-D26))/(F26-D26)^2)*(D74-0.5)*LN(D74/(1-D74)))),IF(F25="su",(-(1/2)*(LN((1-E25)/E25))^-1*LN((E27-D27)/(E27-E26))/(D74*(1-D74))-((1-2*E25)*(LN((1-E25)/E25)))^-1*LN(((E27-D27)*(E27-E26))/(E27-F26)^2)*((D74-0.5)/(D74*(1-D74))+LN(D74/(1-D74))))^(-1)*EXP((-LN(E27-F26)-(1/2)*(LN((1-E25)/E25))^-1*LN((E27-D27)/(E27-E26))*LN(D74/(1-D74))-((1-2*E25)*(LN((1-E25)/E25)))^-1*LN(((E27-D27)*(E27-E26))/(E27-F26)^2)*(D74-0.5)*LN(D74/(1-D74)))),IF(F25="b",((1/2)*(LN((1-E25)/E25))^-1*LN(((D27-D26)/(E27-D27))/((E26-D26)/(E27-E26)))/(D74*(1-D74))+((1-2*E25)*(LN((1-E25)/E25)))^-1*LN((((D27-D26)/(E27-D27))*((E26-D26)/(E27-E26)))/((F26-D26)/(E27-F26))^2)*((D74-0.5)/(D74*(1-D74))+LN(D74/(1-D74))))^(-1)*(1+EXP(LN((F26-D26)/(E27-F26))+(1/2)*(LN((1-E25)/E25))^-1*LN(((D27-D26)/(E27-D27))/((E26-D26)/(E27-E26)))*LN(D74/(1-D74))+((1-2*E25)*(LN((1-E25)/E25)))^-1*LN((((D27-D26)/(E27-D27))*((E26-D26)/(E27-E26)))/((F26-D26)/(E27-F26))^2)*(D74-0.5)*LN(D74/(1-D74))))^2/((E27-D26)*EXP(LN((F26-D26)/(E27-F26))+(1/2)*(LN((1-E25)/E25))^-1*LN(((D27-D26)/(E27-D27))/((E26-D26)/(E27-E26)))*LN(D74/(1-D74))+((1-2*E25)*(LN((1-E25)/E25)))^-1*LN((((D27-D26)/(E27-D27))*((E26-D26)/(E27-E26)))/((F26-D26)/(E27-F26))^2)*(D74-0.5)*LN(D74/(1-D74)))),NA())))))</f>
        <v>2.2846084625053923E-8</v>
      </c>
      <c r="H74" s="110">
        <v>38</v>
      </c>
      <c r="I74" s="107">
        <f t="shared" si="0"/>
        <v>110300916.68424487</v>
      </c>
      <c r="J74" s="108">
        <f t="shared" si="1"/>
        <v>71</v>
      </c>
      <c r="K74" s="109">
        <f t="shared" si="2"/>
        <v>1.3905789870484515E-8</v>
      </c>
    </row>
    <row r="75" spans="4:11" x14ac:dyDescent="0.25">
      <c r="D75" s="88">
        <f>IF(F27&lt;&gt;"",NA(),(ROW()-ROW(D40))/100)</f>
        <v>0.35</v>
      </c>
      <c r="E75" s="89">
        <f>IF(F27&lt;&gt;"",NA(),IF(F25="u",F26+(1/2)*(LN((1-E25)/E25))^-1*(D27-E26)*LN(D75/(1-D75))+((1-2*E25)*(LN((1-E25)/E25)))^-1*(1-2*(F26-E26)/(D27-E26))*(D27-E26)*(D75-0.5)*LN(D75/(1-D75)),IF(F25="sl",D26+EXP(LN(F26-D26)+(1/2)*(LN((1-E25)/E25))^-1*LN((D27-D26)/(E26-D26))*LN(D75/(1-D75))+((1-2*E25)*(LN((1-E25)/E25)))^-1*LN(((D27-D26)*(E26-D26))/(F26-D26)^2)*(D75-0.5)*LN(D75/(1-D75))),IF(F25="su",E27-EXP(-(-LN(E27-F26)-(1/2)*(LN((1-E25)/E25))^-1*LN((E27-D27)/(E27-E26))*LN(D75/(1-D75))-((1-2*E25)*(LN((1-E25)/E25)))^-1*LN(((E27-D27)*(E27-E26))/(E27-F26)^2)*(D75-0.5)*LN(D75/(1-D75)))),IF(F25="b",(D26+E27*EXP(LN((F26-D26)/(E27-F26))+(1/2)*(LN((1-E25)/E25))^-1*LN(((D27-D26)/(E27-D27))/((E26-D26)/(E27-E26)))*LN(D75/(1-D75))+((1-2*E25)*(LN((1-E25)/E25)))^-1*LN((((D27-D26)/(E27-D27))*((E26-D26)/(E27-E26)))/((F26-D26)/(E27-F26))^2)*(D75-0.5)*LN(D75/(1-D75))))/(1+EXP(LN((F26-D26)/(E27-F26))+(1/2)*(LN((1-E25)/E25))^-1*LN(((D27-D26)/(E27-D27))/((E26-D26)/(E27-E26)))*LN(D75/(1-D75))+((1-2*E25)*(LN((1-E25)/E25)))^-1*LN((((D27-D26)/(E27-D27))*((E26-D26)/(E27-E26)))/((F26-D26)/(E27-F26))^2)*(D75-0.5)*LN(D75/(1-D75)))),NA())))))</f>
        <v>92991995.953657344</v>
      </c>
      <c r="F75" s="120">
        <f>IF(F27&lt;&gt;"",NA(),IF(F25="u",((1/2)*(LN((1-E25)/E25))^-1*(D27-E26)/(D75*(1-D75))+((1-2*E25)*(LN((1-E25)/E25)))^-1*(1-2*(F26-E26)/(D27-E26))*(D27-E26)*((D75-0.5)/(D75*(1-D75))+LN(D75/(1-D75))))^(-1),IF(F25="sl",((1/2)*(LN((1-E25)/E25))^-1*LN((D27-D26)/(E26-D26))/(D75*(1-D75))+((1-2*E25)*(LN((1-E25)/E25)))^-1*LN(((D27-D26)*(E26-D26))/(F26-D26)^2)*((D75-0.5)/(D75*(1-D75))+LN(D75/(1-D75))))^(-1)*EXP(-(LN(F26-D26)+(1/2)*(LN((1-E25)/E25))^-1*LN((D27-D26)/(E26-D26))*LN(D75/(1-D75))+((1-2*E25)*(LN((1-E25)/E25)))^-1*LN(((D27-D26)*(E26-D26))/(F26-D26)^2)*(D75-0.5)*LN(D75/(1-D75)))),IF(F25="su",(-(1/2)*(LN((1-E25)/E25))^-1*LN((E27-D27)/(E27-E26))/(D75*(1-D75))-((1-2*E25)*(LN((1-E25)/E25)))^-1*LN(((E27-D27)*(E27-E26))/(E27-F26)^2)*((D75-0.5)/(D75*(1-D75))+LN(D75/(1-D75))))^(-1)*EXP((-LN(E27-F26)-(1/2)*(LN((1-E25)/E25))^-1*LN((E27-D27)/(E27-E26))*LN(D75/(1-D75))-((1-2*E25)*(LN((1-E25)/E25)))^-1*LN(((E27-D27)*(E27-E26))/(E27-F26)^2)*(D75-0.5)*LN(D75/(1-D75)))),IF(F25="b",((1/2)*(LN((1-E25)/E25))^-1*LN(((D27-D26)/(E27-D27))/((E26-D26)/(E27-E26)))/(D75*(1-D75))+((1-2*E25)*(LN((1-E25)/E25)))^-1*LN((((D27-D26)/(E27-D27))*((E26-D26)/(E27-E26)))/((F26-D26)/(E27-F26))^2)*((D75-0.5)/(D75*(1-D75))+LN(D75/(1-D75))))^(-1)*(1+EXP(LN((F26-D26)/(E27-F26))+(1/2)*(LN((1-E25)/E25))^-1*LN(((D27-D26)/(E27-D27))/((E26-D26)/(E27-E26)))*LN(D75/(1-D75))+((1-2*E25)*(LN((1-E25)/E25)))^-1*LN((((D27-D26)/(E27-D27))*((E26-D26)/(E27-E26)))/((F26-D26)/(E27-F26))^2)*(D75-0.5)*LN(D75/(1-D75))))^2/((E27-D26)*EXP(LN((F26-D26)/(E27-F26))+(1/2)*(LN((1-E25)/E25))^-1*LN(((D27-D26)/(E27-D27))/((E26-D26)/(E27-E26)))*LN(D75/(1-D75))+((1-2*E25)*(LN((1-E25)/E25)))^-1*LN((((D27-D26)/(E27-D27))*((E26-D26)/(E27-E26)))/((F26-D26)/(E27-F26))^2)*(D75-0.5)*LN(D75/(1-D75)))),NA())))))</f>
        <v>2.2767815900825763E-8</v>
      </c>
      <c r="H75" s="110">
        <v>39</v>
      </c>
      <c r="I75" s="107">
        <f t="shared" si="0"/>
        <v>112077958.09038259</v>
      </c>
      <c r="J75" s="108">
        <f t="shared" si="1"/>
        <v>73</v>
      </c>
      <c r="K75" s="109">
        <f t="shared" si="2"/>
        <v>1.3032331275008465E-8</v>
      </c>
    </row>
    <row r="76" spans="4:11" x14ac:dyDescent="0.25">
      <c r="D76" s="88">
        <f>IF(F27&lt;&gt;"",NA(),(ROW()-ROW(D40))/100)</f>
        <v>0.36</v>
      </c>
      <c r="E76" s="89">
        <f>IF(F27&lt;&gt;"",NA(),IF(F25="u",F26+(1/2)*(LN((1-E25)/E25))^-1*(D27-E26)*LN(D76/(1-D76))+((1-2*E25)*(LN((1-E25)/E25)))^-1*(1-2*(F26-E26)/(D27-E26))*(D27-E26)*(D76-0.5)*LN(D76/(1-D76)),IF(F25="sl",D26+EXP(LN(F26-D26)+(1/2)*(LN((1-E25)/E25))^-1*LN((D27-D26)/(E26-D26))*LN(D76/(1-D76))+((1-2*E25)*(LN((1-E25)/E25)))^-1*LN(((D27-D26)*(E26-D26))/(F26-D26)^2)*(D76-0.5)*LN(D76/(1-D76))),IF(F25="su",E27-EXP(-(-LN(E27-F26)-(1/2)*(LN((1-E25)/E25))^-1*LN((E27-D27)/(E27-E26))*LN(D76/(1-D76))-((1-2*E25)*(LN((1-E25)/E25)))^-1*LN(((E27-D27)*(E27-E26))/(E27-F26)^2)*(D76-0.5)*LN(D76/(1-D76)))),IF(F25="b",(D26+E27*EXP(LN((F26-D26)/(E27-F26))+(1/2)*(LN((1-E25)/E25))^-1*LN(((D27-D26)/(E27-D27))/((E26-D26)/(E27-E26)))*LN(D76/(1-D76))+((1-2*E25)*(LN((1-E25)/E25)))^-1*LN((((D27-D26)/(E27-D27))*((E26-D26)/(E27-E26)))/((F26-D26)/(E27-F26))^2)*(D76-0.5)*LN(D76/(1-D76))))/(1+EXP(LN((F26-D26)/(E27-F26))+(1/2)*(LN((1-E25)/E25))^-1*LN(((D27-D26)/(E27-D27))/((E26-D26)/(E27-E26)))*LN(D76/(1-D76))+((1-2*E25)*(LN((1-E25)/E25)))^-1*LN((((D27-D26)/(E27-D27))*((E26-D26)/(E27-E26)))/((F26-D26)/(E27-F26))^2)*(D76-0.5)*LN(D76/(1-D76)))),NA())))))</f>
        <v>93432151.815495342</v>
      </c>
      <c r="F76" s="120">
        <f>IF(F27&lt;&gt;"",NA(),IF(F25="u",((1/2)*(LN((1-E25)/E25))^-1*(D27-E26)/(D76*(1-D76))+((1-2*E25)*(LN((1-E25)/E25)))^-1*(1-2*(F26-E26)/(D27-E26))*(D27-E26)*((D76-0.5)/(D76*(1-D76))+LN(D76/(1-D76))))^(-1),IF(F25="sl",((1/2)*(LN((1-E25)/E25))^-1*LN((D27-D26)/(E26-D26))/(D76*(1-D76))+((1-2*E25)*(LN((1-E25)/E25)))^-1*LN(((D27-D26)*(E26-D26))/(F26-D26)^2)*((D76-0.5)/(D76*(1-D76))+LN(D76/(1-D76))))^(-1)*EXP(-(LN(F26-D26)+(1/2)*(LN((1-E25)/E25))^-1*LN((D27-D26)/(E26-D26))*LN(D76/(1-D76))+((1-2*E25)*(LN((1-E25)/E25)))^-1*LN(((D27-D26)*(E26-D26))/(F26-D26)^2)*(D76-0.5)*LN(D76/(1-D76)))),IF(F25="su",(-(1/2)*(LN((1-E25)/E25))^-1*LN((E27-D27)/(E27-E26))/(D76*(1-D76))-((1-2*E25)*(LN((1-E25)/E25)))^-1*LN(((E27-D27)*(E27-E26))/(E27-F26)^2)*((D76-0.5)/(D76*(1-D76))+LN(D76/(1-D76))))^(-1)*EXP((-LN(E27-F26)-(1/2)*(LN((1-E25)/E25))^-1*LN((E27-D27)/(E27-E26))*LN(D76/(1-D76))-((1-2*E25)*(LN((1-E25)/E25)))^-1*LN(((E27-D27)*(E27-E26))/(E27-F26)^2)*(D76-0.5)*LN(D76/(1-D76)))),IF(F25="b",((1/2)*(LN((1-E25)/E25))^-1*LN(((D27-D26)/(E27-D27))/((E26-D26)/(E27-E26)))/(D76*(1-D76))+((1-2*E25)*(LN((1-E25)/E25)))^-1*LN((((D27-D26)/(E27-D27))*((E26-D26)/(E27-E26)))/((F26-D26)/(E27-F26))^2)*((D76-0.5)/(D76*(1-D76))+LN(D76/(1-D76))))^(-1)*(1+EXP(LN((F26-D26)/(E27-F26))+(1/2)*(LN((1-E25)/E25))^-1*LN(((D27-D26)/(E27-D27))/((E26-D26)/(E27-E26)))*LN(D76/(1-D76))+((1-2*E25)*(LN((1-E25)/E25)))^-1*LN((((D27-D26)/(E27-D27))*((E26-D26)/(E27-E26)))/((F26-D26)/(E27-F26))^2)*(D76-0.5)*LN(D76/(1-D76))))^2/((E27-D26)*EXP(LN((F26-D26)/(E27-F26))+(1/2)*(LN((1-E25)/E25))^-1*LN(((D27-D26)/(E27-D27))/((E26-D26)/(E27-E26)))*LN(D76/(1-D76))+((1-2*E25)*(LN((1-E25)/E25)))^-1*LN((((D27-D26)/(E27-D27))*((E26-D26)/(E27-E26)))/((F26-D26)/(E27-F26))^2)*(D76-0.5)*LN(D76/(1-D76)))),NA())))))</f>
        <v>2.266710262057185E-8</v>
      </c>
      <c r="H76" s="110">
        <v>40</v>
      </c>
      <c r="I76" s="107">
        <f t="shared" si="0"/>
        <v>113854999.49652031</v>
      </c>
      <c r="J76" s="108">
        <f t="shared" si="1"/>
        <v>75</v>
      </c>
      <c r="K76" s="109">
        <f t="shared" si="2"/>
        <v>1.2200491197824731E-8</v>
      </c>
    </row>
    <row r="77" spans="4:11" x14ac:dyDescent="0.25">
      <c r="D77" s="88">
        <f>IF(F27&lt;&gt;"",NA(),(ROW()-ROW(D40))/100)</f>
        <v>0.37</v>
      </c>
      <c r="E77" s="89">
        <f>IF(F27&lt;&gt;"",NA(),IF(F25="u",F26+(1/2)*(LN((1-E25)/E25))^-1*(D27-E26)*LN(D77/(1-D77))+((1-2*E25)*(LN((1-E25)/E25)))^-1*(1-2*(F26-E26)/(D27-E26))*(D27-E26)*(D77-0.5)*LN(D77/(1-D77)),IF(F25="sl",D26+EXP(LN(F26-D26)+(1/2)*(LN((1-E25)/E25))^-1*LN((D27-D26)/(E26-D26))*LN(D77/(1-D77))+((1-2*E25)*(LN((1-E25)/E25)))^-1*LN(((D27-D26)*(E26-D26))/(F26-D26)^2)*(D77-0.5)*LN(D77/(1-D77))),IF(F25="su",E27-EXP(-(-LN(E27-F26)-(1/2)*(LN((1-E25)/E25))^-1*LN((E27-D27)/(E27-E26))*LN(D77/(1-D77))-((1-2*E25)*(LN((1-E25)/E25)))^-1*LN(((E27-D27)*(E27-E26))/(E27-F26)^2)*(D77-0.5)*LN(D77/(1-D77)))),IF(F25="b",(D26+E27*EXP(LN((F26-D26)/(E27-F26))+(1/2)*(LN((1-E25)/E25))^-1*LN(((D27-D26)/(E27-D27))/((E26-D26)/(E27-E26)))*LN(D77/(1-D77))+((1-2*E25)*(LN((1-E25)/E25)))^-1*LN((((D27-D26)/(E27-D27))*((E26-D26)/(E27-E26)))/((F26-D26)/(E27-F26))^2)*(D77-0.5)*LN(D77/(1-D77))))/(1+EXP(LN((F26-D26)/(E27-F26))+(1/2)*(LN((1-E25)/E25))^-1*LN(((D27-D26)/(E27-D27))/((E26-D26)/(E27-E26)))*LN(D77/(1-D77))+((1-2*E25)*(LN((1-E25)/E25)))^-1*LN((((D27-D26)/(E27-D27))*((E26-D26)/(E27-E26)))/((F26-D26)/(E27-F26))^2)*(D77-0.5)*LN(D77/(1-D77)))),NA())))))</f>
        <v>93874474.358783618</v>
      </c>
      <c r="F77" s="120">
        <f>IF(F27&lt;&gt;"",NA(),IF(F25="u",((1/2)*(LN((1-E25)/E25))^-1*(D27-E26)/(D77*(1-D77))+((1-2*E25)*(LN((1-E25)/E25)))^-1*(1-2*(F26-E26)/(D27-E26))*(D27-E26)*((D77-0.5)/(D77*(1-D77))+LN(D77/(1-D77))))^(-1),IF(F25="sl",((1/2)*(LN((1-E25)/E25))^-1*LN((D27-D26)/(E26-D26))/(D77*(1-D77))+((1-2*E25)*(LN((1-E25)/E25)))^-1*LN(((D27-D26)*(E26-D26))/(F26-D26)^2)*((D77-0.5)/(D77*(1-D77))+LN(D77/(1-D77))))^(-1)*EXP(-(LN(F26-D26)+(1/2)*(LN((1-E25)/E25))^-1*LN((D27-D26)/(E26-D26))*LN(D77/(1-D77))+((1-2*E25)*(LN((1-E25)/E25)))^-1*LN(((D27-D26)*(E26-D26))/(F26-D26)^2)*(D77-0.5)*LN(D77/(1-D77)))),IF(F25="su",(-(1/2)*(LN((1-E25)/E25))^-1*LN((E27-D27)/(E27-E26))/(D77*(1-D77))-((1-2*E25)*(LN((1-E25)/E25)))^-1*LN(((E27-D27)*(E27-E26))/(E27-F26)^2)*((D77-0.5)/(D77*(1-D77))+LN(D77/(1-D77))))^(-1)*EXP((-LN(E27-F26)-(1/2)*(LN((1-E25)/E25))^-1*LN((E27-D27)/(E27-E26))*LN(D77/(1-D77))-((1-2*E25)*(LN((1-E25)/E25)))^-1*LN(((E27-D27)*(E27-E26))/(E27-F26)^2)*(D77-0.5)*LN(D77/(1-D77)))),IF(F25="b",((1/2)*(LN((1-E25)/E25))^-1*LN(((D27-D26)/(E27-D27))/((E26-D26)/(E27-E26)))/(D77*(1-D77))+((1-2*E25)*(LN((1-E25)/E25)))^-1*LN((((D27-D26)/(E27-D27))*((E26-D26)/(E27-E26)))/((F26-D26)/(E27-F26))^2)*((D77-0.5)/(D77*(1-D77))+LN(D77/(1-D77))))^(-1)*(1+EXP(LN((F26-D26)/(E27-F26))+(1/2)*(LN((1-E25)/E25))^-1*LN(((D27-D26)/(E27-D27))/((E26-D26)/(E27-E26)))*LN(D77/(1-D77))+((1-2*E25)*(LN((1-E25)/E25)))^-1*LN((((D27-D26)/(E27-D27))*((E26-D26)/(E27-E26)))/((F26-D26)/(E27-F26))^2)*(D77-0.5)*LN(D77/(1-D77))))^2/((E27-D26)*EXP(LN((F26-D26)/(E27-F26))+(1/2)*(LN((1-E25)/E25))^-1*LN(((D27-D26)/(E27-D27))/((E26-D26)/(E27-E26)))*LN(D77/(1-D77))+((1-2*E25)*(LN((1-E25)/E25)))^-1*LN((((D27-D26)/(E27-D27))*((E26-D26)/(E27-E26)))/((F26-D26)/(E27-F26))^2)*(D77-0.5)*LN(D77/(1-D77)))),NA())))))</f>
        <v>2.2545530101651452E-8</v>
      </c>
      <c r="H77" s="110">
        <v>41</v>
      </c>
      <c r="I77" s="107">
        <f t="shared" si="0"/>
        <v>115632040.90265803</v>
      </c>
      <c r="J77" s="108">
        <f t="shared" si="1"/>
        <v>77</v>
      </c>
      <c r="K77" s="109">
        <f t="shared" si="2"/>
        <v>1.1410745008196038E-8</v>
      </c>
    </row>
    <row r="78" spans="4:11" x14ac:dyDescent="0.25">
      <c r="D78" s="88">
        <f>IF(F27&lt;&gt;"",NA(),(ROW()-ROW(D40))/100)</f>
        <v>0.38</v>
      </c>
      <c r="E78" s="89">
        <f>IF(F27&lt;&gt;"",NA(),IF(F25="u",F26+(1/2)*(LN((1-E25)/E25))^-1*(D27-E26)*LN(D78/(1-D78))+((1-2*E25)*(LN((1-E25)/E25)))^-1*(1-2*(F26-E26)/(D27-E26))*(D27-E26)*(D78-0.5)*LN(D78/(1-D78)),IF(F25="sl",D26+EXP(LN(F26-D26)+(1/2)*(LN((1-E25)/E25))^-1*LN((D27-D26)/(E26-D26))*LN(D78/(1-D78))+((1-2*E25)*(LN((1-E25)/E25)))^-1*LN(((D27-D26)*(E26-D26))/(F26-D26)^2)*(D78-0.5)*LN(D78/(1-D78))),IF(F25="su",E27-EXP(-(-LN(E27-F26)-(1/2)*(LN((1-E25)/E25))^-1*LN((E27-D27)/(E27-E26))*LN(D78/(1-D78))-((1-2*E25)*(LN((1-E25)/E25)))^-1*LN(((E27-D27)*(E27-E26))/(E27-F26)^2)*(D78-0.5)*LN(D78/(1-D78)))),IF(F25="b",(D26+E27*EXP(LN((F26-D26)/(E27-F26))+(1/2)*(LN((1-E25)/E25))^-1*LN(((D27-D26)/(E27-D27))/((E26-D26)/(E27-E26)))*LN(D78/(1-D78))+((1-2*E25)*(LN((1-E25)/E25)))^-1*LN((((D27-D26)/(E27-D27))*((E26-D26)/(E27-E26)))/((F26-D26)/(E27-F26))^2)*(D78-0.5)*LN(D78/(1-D78))))/(1+EXP(LN((F26-D26)/(E27-F26))+(1/2)*(LN((1-E25)/E25))^-1*LN(((D27-D26)/(E27-D27))/((E26-D26)/(E27-E26)))*LN(D78/(1-D78))+((1-2*E25)*(LN((1-E25)/E25)))^-1*LN((((D27-D26)/(E27-D27))*((E26-D26)/(E27-E26)))/((F26-D26)/(E27-F26))^2)*(D78-0.5)*LN(D78/(1-D78)))),NA())))))</f>
        <v>94319382.690532923</v>
      </c>
      <c r="F78" s="120">
        <f>IF(F27&lt;&gt;"",NA(),IF(F25="u",((1/2)*(LN((1-E25)/E25))^-1*(D27-E26)/(D78*(1-D78))+((1-2*E25)*(LN((1-E25)/E25)))^-1*(1-2*(F26-E26)/(D27-E26))*(D27-E26)*((D78-0.5)/(D78*(1-D78))+LN(D78/(1-D78))))^(-1),IF(F25="sl",((1/2)*(LN((1-E25)/E25))^-1*LN((D27-D26)/(E26-D26))/(D78*(1-D78))+((1-2*E25)*(LN((1-E25)/E25)))^-1*LN(((D27-D26)*(E26-D26))/(F26-D26)^2)*((D78-0.5)/(D78*(1-D78))+LN(D78/(1-D78))))^(-1)*EXP(-(LN(F26-D26)+(1/2)*(LN((1-E25)/E25))^-1*LN((D27-D26)/(E26-D26))*LN(D78/(1-D78))+((1-2*E25)*(LN((1-E25)/E25)))^-1*LN(((D27-D26)*(E26-D26))/(F26-D26)^2)*(D78-0.5)*LN(D78/(1-D78)))),IF(F25="su",(-(1/2)*(LN((1-E25)/E25))^-1*LN((E27-D27)/(E27-E26))/(D78*(1-D78))-((1-2*E25)*(LN((1-E25)/E25)))^-1*LN(((E27-D27)*(E27-E26))/(E27-F26)^2)*((D78-0.5)/(D78*(1-D78))+LN(D78/(1-D78))))^(-1)*EXP((-LN(E27-F26)-(1/2)*(LN((1-E25)/E25))^-1*LN((E27-D27)/(E27-E26))*LN(D78/(1-D78))-((1-2*E25)*(LN((1-E25)/E25)))^-1*LN(((E27-D27)*(E27-E26))/(E27-F26)^2)*(D78-0.5)*LN(D78/(1-D78)))),IF(F25="b",((1/2)*(LN((1-E25)/E25))^-1*LN(((D27-D26)/(E27-D27))/((E26-D26)/(E27-E26)))/(D78*(1-D78))+((1-2*E25)*(LN((1-E25)/E25)))^-1*LN((((D27-D26)/(E27-D27))*((E26-D26)/(E27-E26)))/((F26-D26)/(E27-F26))^2)*((D78-0.5)/(D78*(1-D78))+LN(D78/(1-D78))))^(-1)*(1+EXP(LN((F26-D26)/(E27-F26))+(1/2)*(LN((1-E25)/E25))^-1*LN(((D27-D26)/(E27-D27))/((E26-D26)/(E27-E26)))*LN(D78/(1-D78))+((1-2*E25)*(LN((1-E25)/E25)))^-1*LN((((D27-D26)/(E27-D27))*((E26-D26)/(E27-E26)))/((F26-D26)/(E27-F26))^2)*(D78-0.5)*LN(D78/(1-D78))))^2/((E27-D26)*EXP(LN((F26-D26)/(E27-F26))+(1/2)*(LN((1-E25)/E25))^-1*LN(((D27-D26)/(E27-D27))/((E26-D26)/(E27-E26)))*LN(D78/(1-D78))+((1-2*E25)*(LN((1-E25)/E25)))^-1*LN((((D27-D26)/(E27-D27))*((E26-D26)/(E27-E26)))/((F26-D26)/(E27-F26))^2)*(D78-0.5)*LN(D78/(1-D78)))),NA())))))</f>
        <v>2.2404588861837563E-8</v>
      </c>
      <c r="H78" s="110">
        <v>42</v>
      </c>
      <c r="I78" s="107">
        <f t="shared" si="0"/>
        <v>117409082.30879575</v>
      </c>
      <c r="J78" s="108">
        <f t="shared" si="1"/>
        <v>79</v>
      </c>
      <c r="K78" s="109">
        <f t="shared" si="2"/>
        <v>1.0662690993292659E-8</v>
      </c>
    </row>
    <row r="79" spans="4:11" x14ac:dyDescent="0.25">
      <c r="D79" s="88">
        <f>IF(F27&lt;&gt;"",NA(),(ROW()-ROW(D40))/100)</f>
        <v>0.39</v>
      </c>
      <c r="E79" s="89">
        <f>IF(F27&lt;&gt;"",NA(),IF(F25="u",F26+(1/2)*(LN((1-E25)/E25))^-1*(D27-E26)*LN(D79/(1-D79))+((1-2*E25)*(LN((1-E25)/E25)))^-1*(1-2*(F26-E26)/(D27-E26))*(D27-E26)*(D79-0.5)*LN(D79/(1-D79)),IF(F25="sl",D26+EXP(LN(F26-D26)+(1/2)*(LN((1-E25)/E25))^-1*LN((D27-D26)/(E26-D26))*LN(D79/(1-D79))+((1-2*E25)*(LN((1-E25)/E25)))^-1*LN(((D27-D26)*(E26-D26))/(F26-D26)^2)*(D79-0.5)*LN(D79/(1-D79))),IF(F25="su",E27-EXP(-(-LN(E27-F26)-(1/2)*(LN((1-E25)/E25))^-1*LN((E27-D27)/(E27-E26))*LN(D79/(1-D79))-((1-2*E25)*(LN((1-E25)/E25)))^-1*LN(((E27-D27)*(E27-E26))/(E27-F26)^2)*(D79-0.5)*LN(D79/(1-D79)))),IF(F25="b",(D26+E27*EXP(LN((F26-D26)/(E27-F26))+(1/2)*(LN((1-E25)/E25))^-1*LN(((D27-D26)/(E27-D27))/((E26-D26)/(E27-E26)))*LN(D79/(1-D79))+((1-2*E25)*(LN((1-E25)/E25)))^-1*LN((((D27-D26)/(E27-D27))*((E26-D26)/(E27-E26)))/((F26-D26)/(E27-F26))^2)*(D79-0.5)*LN(D79/(1-D79))))/(1+EXP(LN((F26-D26)/(E27-F26))+(1/2)*(LN((1-E25)/E25))^-1*LN(((D27-D26)/(E27-D27))/((E26-D26)/(E27-E26)))*LN(D79/(1-D79))+((1-2*E25)*(LN((1-E25)/E25)))^-1*LN((((D27-D26)/(E27-D27))*((E26-D26)/(E27-E26)))/((F26-D26)/(E27-F26))^2)*(D79-0.5)*LN(D79/(1-D79)))),NA())))))</f>
        <v>94767281.321588799</v>
      </c>
      <c r="F79" s="120">
        <f>IF(F27&lt;&gt;"",NA(),IF(F25="u",((1/2)*(LN((1-E25)/E25))^-1*(D27-E26)/(D79*(1-D79))+((1-2*E25)*(LN((1-E25)/E25)))^-1*(1-2*(F26-E26)/(D27-E26))*(D27-E26)*((D79-0.5)/(D79*(1-D79))+LN(D79/(1-D79))))^(-1),IF(F25="sl",((1/2)*(LN((1-E25)/E25))^-1*LN((D27-D26)/(E26-D26))/(D79*(1-D79))+((1-2*E25)*(LN((1-E25)/E25)))^-1*LN(((D27-D26)*(E26-D26))/(F26-D26)^2)*((D79-0.5)/(D79*(1-D79))+LN(D79/(1-D79))))^(-1)*EXP(-(LN(F26-D26)+(1/2)*(LN((1-E25)/E25))^-1*LN((D27-D26)/(E26-D26))*LN(D79/(1-D79))+((1-2*E25)*(LN((1-E25)/E25)))^-1*LN(((D27-D26)*(E26-D26))/(F26-D26)^2)*(D79-0.5)*LN(D79/(1-D79)))),IF(F25="su",(-(1/2)*(LN((1-E25)/E25))^-1*LN((E27-D27)/(E27-E26))/(D79*(1-D79))-((1-2*E25)*(LN((1-E25)/E25)))^-1*LN(((E27-D27)*(E27-E26))/(E27-F26)^2)*((D79-0.5)/(D79*(1-D79))+LN(D79/(1-D79))))^(-1)*EXP((-LN(E27-F26)-(1/2)*(LN((1-E25)/E25))^-1*LN((E27-D27)/(E27-E26))*LN(D79/(1-D79))-((1-2*E25)*(LN((1-E25)/E25)))^-1*LN(((E27-D27)*(E27-E26))/(E27-F26)^2)*(D79-0.5)*LN(D79/(1-D79)))),IF(F25="b",((1/2)*(LN((1-E25)/E25))^-1*LN(((D27-D26)/(E27-D27))/((E26-D26)/(E27-E26)))/(D79*(1-D79))+((1-2*E25)*(LN((1-E25)/E25)))^-1*LN((((D27-D26)/(E27-D27))*((E26-D26)/(E27-E26)))/((F26-D26)/(E27-F26))^2)*((D79-0.5)/(D79*(1-D79))+LN(D79/(1-D79))))^(-1)*(1+EXP(LN((F26-D26)/(E27-F26))+(1/2)*(LN((1-E25)/E25))^-1*LN(((D27-D26)/(E27-D27))/((E26-D26)/(E27-E26)))*LN(D79/(1-D79))+((1-2*E25)*(LN((1-E25)/E25)))^-1*LN((((D27-D26)/(E27-D27))*((E26-D26)/(E27-E26)))/((F26-D26)/(E27-F26))^2)*(D79-0.5)*LN(D79/(1-D79))))^2/((E27-D26)*EXP(LN((F26-D26)/(E27-F26))+(1/2)*(LN((1-E25)/E25))^-1*LN(((D27-D26)/(E27-D27))/((E26-D26)/(E27-E26)))*LN(D79/(1-D79))+((1-2*E25)*(LN((1-E25)/E25)))^-1*LN((((D27-D26)/(E27-D27))*((E26-D26)/(E27-E26)))/((F26-D26)/(E27-F26))^2)*(D79-0.5)*LN(D79/(1-D79)))),NA())))))</f>
        <v>2.224567722900825E-8</v>
      </c>
      <c r="H79" s="110">
        <v>43</v>
      </c>
      <c r="I79" s="107">
        <f t="shared" si="0"/>
        <v>119186123.71493347</v>
      </c>
      <c r="J79" s="108">
        <f t="shared" si="1"/>
        <v>81</v>
      </c>
      <c r="K79" s="109">
        <f t="shared" si="2"/>
        <v>9.9550929954595398E-9</v>
      </c>
    </row>
    <row r="80" spans="4:11" x14ac:dyDescent="0.25">
      <c r="D80" s="88">
        <f>IF(F27&lt;&gt;"",NA(),(ROW()-ROW(D40))/100)</f>
        <v>0.4</v>
      </c>
      <c r="E80" s="89">
        <f>IF(F27&lt;&gt;"",NA(),IF(F25="u",F26+(1/2)*(LN((1-E25)/E25))^-1*(D27-E26)*LN(D80/(1-D80))+((1-2*E25)*(LN((1-E25)/E25)))^-1*(1-2*(F26-E26)/(D27-E26))*(D27-E26)*(D80-0.5)*LN(D80/(1-D80)),IF(F25="sl",D26+EXP(LN(F26-D26)+(1/2)*(LN((1-E25)/E25))^-1*LN((D27-D26)/(E26-D26))*LN(D80/(1-D80))+((1-2*E25)*(LN((1-E25)/E25)))^-1*LN(((D27-D26)*(E26-D26))/(F26-D26)^2)*(D80-0.5)*LN(D80/(1-D80))),IF(F25="su",E27-EXP(-(-LN(E27-F26)-(1/2)*(LN((1-E25)/E25))^-1*LN((E27-D27)/(E27-E26))*LN(D80/(1-D80))-((1-2*E25)*(LN((1-E25)/E25)))^-1*LN(((E27-D27)*(E27-E26))/(E27-F26)^2)*(D80-0.5)*LN(D80/(1-D80)))),IF(F25="b",(D26+E27*EXP(LN((F26-D26)/(E27-F26))+(1/2)*(LN((1-E25)/E25))^-1*LN(((D27-D26)/(E27-D27))/((E26-D26)/(E27-E26)))*LN(D80/(1-D80))+((1-2*E25)*(LN((1-E25)/E25)))^-1*LN((((D27-D26)/(E27-D27))*((E26-D26)/(E27-E26)))/((F26-D26)/(E27-F26))^2)*(D80-0.5)*LN(D80/(1-D80))))/(1+EXP(LN((F26-D26)/(E27-F26))+(1/2)*(LN((1-E25)/E25))^-1*LN(((D27-D26)/(E27-D27))/((E26-D26)/(E27-E26)))*LN(D80/(1-D80))+((1-2*E25)*(LN((1-E25)/E25)))^-1*LN((((D27-D26)/(E27-D27))*((E26-D26)/(E27-E26)))/((F26-D26)/(E27-F26))^2)*(D80-0.5)*LN(D80/(1-D80)))),NA())))))</f>
        <v>95218562.963368088</v>
      </c>
      <c r="F80" s="120">
        <f>IF(F27&lt;&gt;"",NA(),IF(F25="u",((1/2)*(LN((1-E25)/E25))^-1*(D27-E26)/(D80*(1-D80))+((1-2*E25)*(LN((1-E25)/E25)))^-1*(1-2*(F26-E26)/(D27-E26))*(D27-E26)*((D80-0.5)/(D80*(1-D80))+LN(D80/(1-D80))))^(-1),IF(F25="sl",((1/2)*(LN((1-E25)/E25))^-1*LN((D27-D26)/(E26-D26))/(D80*(1-D80))+((1-2*E25)*(LN((1-E25)/E25)))^-1*LN(((D27-D26)*(E26-D26))/(F26-D26)^2)*((D80-0.5)/(D80*(1-D80))+LN(D80/(1-D80))))^(-1)*EXP(-(LN(F26-D26)+(1/2)*(LN((1-E25)/E25))^-1*LN((D27-D26)/(E26-D26))*LN(D80/(1-D80))+((1-2*E25)*(LN((1-E25)/E25)))^-1*LN(((D27-D26)*(E26-D26))/(F26-D26)^2)*(D80-0.5)*LN(D80/(1-D80)))),IF(F25="su",(-(1/2)*(LN((1-E25)/E25))^-1*LN((E27-D27)/(E27-E26))/(D80*(1-D80))-((1-2*E25)*(LN((1-E25)/E25)))^-1*LN(((E27-D27)*(E27-E26))/(E27-F26)^2)*((D80-0.5)/(D80*(1-D80))+LN(D80/(1-D80))))^(-1)*EXP((-LN(E27-F26)-(1/2)*(LN((1-E25)/E25))^-1*LN((E27-D27)/(E27-E26))*LN(D80/(1-D80))-((1-2*E25)*(LN((1-E25)/E25)))^-1*LN(((E27-D27)*(E27-E26))/(E27-F26)^2)*(D80-0.5)*LN(D80/(1-D80)))),IF(F25="b",((1/2)*(LN((1-E25)/E25))^-1*LN(((D27-D26)/(E27-D27))/((E26-D26)/(E27-E26)))/(D80*(1-D80))+((1-2*E25)*(LN((1-E25)/E25)))^-1*LN((((D27-D26)/(E27-D27))*((E26-D26)/(E27-E26)))/((F26-D26)/(E27-F26))^2)*((D80-0.5)/(D80*(1-D80))+LN(D80/(1-D80))))^(-1)*(1+EXP(LN((F26-D26)/(E27-F26))+(1/2)*(LN((1-E25)/E25))^-1*LN(((D27-D26)/(E27-D27))/((E26-D26)/(E27-E26)))*LN(D80/(1-D80))+((1-2*E25)*(LN((1-E25)/E25)))^-1*LN((((D27-D26)/(E27-D27))*((E26-D26)/(E27-E26)))/((F26-D26)/(E27-F26))^2)*(D80-0.5)*LN(D80/(1-D80))))^2/((E27-D26)*EXP(LN((F26-D26)/(E27-F26))+(1/2)*(LN((1-E25)/E25))^-1*LN(((D27-D26)/(E27-D27))/((E26-D26)/(E27-E26)))*LN(D80/(1-D80))+((1-2*E25)*(LN((1-E25)/E25)))^-1*LN((((D27-D26)/(E27-D27))*((E26-D26)/(E27-E26)))/((F26-D26)/(E27-F26))^2)*(D80-0.5)*LN(D80/(1-D80)))),NA())))))</f>
        <v>2.2070104420785423E-8</v>
      </c>
      <c r="H80" s="110">
        <v>44</v>
      </c>
      <c r="I80" s="107">
        <f t="shared" si="0"/>
        <v>120963165.12107119</v>
      </c>
      <c r="J80" s="108">
        <f t="shared" si="1"/>
        <v>83</v>
      </c>
      <c r="K80" s="109">
        <f t="shared" si="2"/>
        <v>9.285834926854665E-9</v>
      </c>
    </row>
    <row r="81" spans="4:11" x14ac:dyDescent="0.25">
      <c r="D81" s="88">
        <f>IF(F27&lt;&gt;"",NA(),(ROW()-ROW(D40))/100)</f>
        <v>0.41</v>
      </c>
      <c r="E81" s="89">
        <f>IF(F27&lt;&gt;"",NA(),IF(F25="u",F26+(1/2)*(LN((1-E25)/E25))^-1*(D27-E26)*LN(D81/(1-D81))+((1-2*E25)*(LN((1-E25)/E25)))^-1*(1-2*(F26-E26)/(D27-E26))*(D27-E26)*(D81-0.5)*LN(D81/(1-D81)),IF(F25="sl",D26+EXP(LN(F26-D26)+(1/2)*(LN((1-E25)/E25))^-1*LN((D27-D26)/(E26-D26))*LN(D81/(1-D81))+((1-2*E25)*(LN((1-E25)/E25)))^-1*LN(((D27-D26)*(E26-D26))/(F26-D26)^2)*(D81-0.5)*LN(D81/(1-D81))),IF(F25="su",E27-EXP(-(-LN(E27-F26)-(1/2)*(LN((1-E25)/E25))^-1*LN((E27-D27)/(E27-E26))*LN(D81/(1-D81))-((1-2*E25)*(LN((1-E25)/E25)))^-1*LN(((E27-D27)*(E27-E26))/(E27-F26)^2)*(D81-0.5)*LN(D81/(1-D81)))),IF(F25="b",(D26+E27*EXP(LN((F26-D26)/(E27-F26))+(1/2)*(LN((1-E25)/E25))^-1*LN(((D27-D26)/(E27-D27))/((E26-D26)/(E27-E26)))*LN(D81/(1-D81))+((1-2*E25)*(LN((1-E25)/E25)))^-1*LN((((D27-D26)/(E27-D27))*((E26-D26)/(E27-E26)))/((F26-D26)/(E27-F26))^2)*(D81-0.5)*LN(D81/(1-D81))))/(1+EXP(LN((F26-D26)/(E27-F26))+(1/2)*(LN((1-E25)/E25))^-1*LN(((D27-D26)/(E27-D27))/((E26-D26)/(E27-E26)))*LN(D81/(1-D81))+((1-2*E25)*(LN((1-E25)/E25)))^-1*LN((((D27-D26)/(E27-D27))*((E26-D26)/(E27-E26)))/((F26-D26)/(E27-F26))^2)*(D81-0.5)*LN(D81/(1-D81)))),NA())))))</f>
        <v>95673611.070841178</v>
      </c>
      <c r="F81" s="120">
        <f>IF(F27&lt;&gt;"",NA(),IF(F25="u",((1/2)*(LN((1-E25)/E25))^-1*(D27-E26)/(D81*(1-D81))+((1-2*E25)*(LN((1-E25)/E25)))^-1*(1-2*(F26-E26)/(D27-E26))*(D27-E26)*((D81-0.5)/(D81*(1-D81))+LN(D81/(1-D81))))^(-1),IF(F25="sl",((1/2)*(LN((1-E25)/E25))^-1*LN((D27-D26)/(E26-D26))/(D81*(1-D81))+((1-2*E25)*(LN((1-E25)/E25)))^-1*LN(((D27-D26)*(E26-D26))/(F26-D26)^2)*((D81-0.5)/(D81*(1-D81))+LN(D81/(1-D81))))^(-1)*EXP(-(LN(F26-D26)+(1/2)*(LN((1-E25)/E25))^-1*LN((D27-D26)/(E26-D26))*LN(D81/(1-D81))+((1-2*E25)*(LN((1-E25)/E25)))^-1*LN(((D27-D26)*(E26-D26))/(F26-D26)^2)*(D81-0.5)*LN(D81/(1-D81)))),IF(F25="su",(-(1/2)*(LN((1-E25)/E25))^-1*LN((E27-D27)/(E27-E26))/(D81*(1-D81))-((1-2*E25)*(LN((1-E25)/E25)))^-1*LN(((E27-D27)*(E27-E26))/(E27-F26)^2)*((D81-0.5)/(D81*(1-D81))+LN(D81/(1-D81))))^(-1)*EXP((-LN(E27-F26)-(1/2)*(LN((1-E25)/E25))^-1*LN((E27-D27)/(E27-E26))*LN(D81/(1-D81))-((1-2*E25)*(LN((1-E25)/E25)))^-1*LN(((E27-D27)*(E27-E26))/(E27-F26)^2)*(D81-0.5)*LN(D81/(1-D81)))),IF(F25="b",((1/2)*(LN((1-E25)/E25))^-1*LN(((D27-D26)/(E27-D27))/((E26-D26)/(E27-E26)))/(D81*(1-D81))+((1-2*E25)*(LN((1-E25)/E25)))^-1*LN((((D27-D26)/(E27-D27))*((E26-D26)/(E27-E26)))/((F26-D26)/(E27-F26))^2)*((D81-0.5)/(D81*(1-D81))+LN(D81/(1-D81))))^(-1)*(1+EXP(LN((F26-D26)/(E27-F26))+(1/2)*(LN((1-E25)/E25))^-1*LN(((D27-D26)/(E27-D27))/((E26-D26)/(E27-E26)))*LN(D81/(1-D81))+((1-2*E25)*(LN((1-E25)/E25)))^-1*LN((((D27-D26)/(E27-D27))*((E26-D26)/(E27-E26)))/((F26-D26)/(E27-F26))^2)*(D81-0.5)*LN(D81/(1-D81))))^2/((E27-D26)*EXP(LN((F26-D26)/(E27-F26))+(1/2)*(LN((1-E25)/E25))^-1*LN(((D27-D26)/(E27-D27))/((E26-D26)/(E27-E26)))*LN(D81/(1-D81))+((1-2*E25)*(LN((1-E25)/E25)))^-1*LN((((D27-D26)/(E27-D27))*((E26-D26)/(E27-E26)))/((F26-D26)/(E27-F26))^2)*(D81-0.5)*LN(D81/(1-D81)))),NA())))))</f>
        <v>2.1879093962824985E-8</v>
      </c>
      <c r="H81" s="110">
        <v>45</v>
      </c>
      <c r="I81" s="107">
        <f t="shared" si="0"/>
        <v>122740206.52720891</v>
      </c>
      <c r="J81" s="108">
        <f t="shared" si="1"/>
        <v>85</v>
      </c>
      <c r="K81" s="109">
        <f t="shared" si="2"/>
        <v>8.6517570088515793E-9</v>
      </c>
    </row>
    <row r="82" spans="4:11" x14ac:dyDescent="0.25">
      <c r="D82" s="88">
        <f>IF(F27&lt;&gt;"",NA(),(ROW()-ROW(D40))/100)</f>
        <v>0.42</v>
      </c>
      <c r="E82" s="89">
        <f>IF(F27&lt;&gt;"",NA(),IF(F25="u",F26+(1/2)*(LN((1-E25)/E25))^-1*(D27-E26)*LN(D82/(1-D82))+((1-2*E25)*(LN((1-E25)/E25)))^-1*(1-2*(F26-E26)/(D27-E26))*(D27-E26)*(D82-0.5)*LN(D82/(1-D82)),IF(F25="sl",D26+EXP(LN(F26-D26)+(1/2)*(LN((1-E25)/E25))^-1*LN((D27-D26)/(E26-D26))*LN(D82/(1-D82))+((1-2*E25)*(LN((1-E25)/E25)))^-1*LN(((D27-D26)*(E26-D26))/(F26-D26)^2)*(D82-0.5)*LN(D82/(1-D82))),IF(F25="su",E27-EXP(-(-LN(E27-F26)-(1/2)*(LN((1-E25)/E25))^-1*LN((E27-D27)/(E27-E26))*LN(D82/(1-D82))-((1-2*E25)*(LN((1-E25)/E25)))^-1*LN(((E27-D27)*(E27-E26))/(E27-F26)^2)*(D82-0.5)*LN(D82/(1-D82)))),IF(F25="b",(D26+E27*EXP(LN((F26-D26)/(E27-F26))+(1/2)*(LN((1-E25)/E25))^-1*LN(((D27-D26)/(E27-D27))/((E26-D26)/(E27-E26)))*LN(D82/(1-D82))+((1-2*E25)*(LN((1-E25)/E25)))^-1*LN((((D27-D26)/(E27-D27))*((E26-D26)/(E27-E26)))/((F26-D26)/(E27-F26))^2)*(D82-0.5)*LN(D82/(1-D82))))/(1+EXP(LN((F26-D26)/(E27-F26))+(1/2)*(LN((1-E25)/E25))^-1*LN(((D27-D26)/(E27-D27))/((E26-D26)/(E27-E26)))*LN(D82/(1-D82))+((1-2*E25)*(LN((1-E25)/E25)))^-1*LN((((D27-D26)/(E27-D27))*((E26-D26)/(E27-E26)))/((F26-D26)/(E27-F26))^2)*(D82-0.5)*LN(D82/(1-D82)))),NA())))))</f>
        <v>96132802.178818122</v>
      </c>
      <c r="F82" s="120">
        <f>IF(F27&lt;&gt;"",NA(),IF(F25="u",((1/2)*(LN((1-E25)/E25))^-1*(D27-E26)/(D82*(1-D82))+((1-2*E25)*(LN((1-E25)/E25)))^-1*(1-2*(F26-E26)/(D27-E26))*(D27-E26)*((D82-0.5)/(D82*(1-D82))+LN(D82/(1-D82))))^(-1),IF(F25="sl",((1/2)*(LN((1-E25)/E25))^-1*LN((D27-D26)/(E26-D26))/(D82*(1-D82))+((1-2*E25)*(LN((1-E25)/E25)))^-1*LN(((D27-D26)*(E26-D26))/(F26-D26)^2)*((D82-0.5)/(D82*(1-D82))+LN(D82/(1-D82))))^(-1)*EXP(-(LN(F26-D26)+(1/2)*(LN((1-E25)/E25))^-1*LN((D27-D26)/(E26-D26))*LN(D82/(1-D82))+((1-2*E25)*(LN((1-E25)/E25)))^-1*LN(((D27-D26)*(E26-D26))/(F26-D26)^2)*(D82-0.5)*LN(D82/(1-D82)))),IF(F25="su",(-(1/2)*(LN((1-E25)/E25))^-1*LN((E27-D27)/(E27-E26))/(D82*(1-D82))-((1-2*E25)*(LN((1-E25)/E25)))^-1*LN(((E27-D27)*(E27-E26))/(E27-F26)^2)*((D82-0.5)/(D82*(1-D82))+LN(D82/(1-D82))))^(-1)*EXP((-LN(E27-F26)-(1/2)*(LN((1-E25)/E25))^-1*LN((E27-D27)/(E27-E26))*LN(D82/(1-D82))-((1-2*E25)*(LN((1-E25)/E25)))^-1*LN(((E27-D27)*(E27-E26))/(E27-F26)^2)*(D82-0.5)*LN(D82/(1-D82)))),IF(F25="b",((1/2)*(LN((1-E25)/E25))^-1*LN(((D27-D26)/(E27-D27))/((E26-D26)/(E27-E26)))/(D82*(1-D82))+((1-2*E25)*(LN((1-E25)/E25)))^-1*LN((((D27-D26)/(E27-D27))*((E26-D26)/(E27-E26)))/((F26-D26)/(E27-F26))^2)*((D82-0.5)/(D82*(1-D82))+LN(D82/(1-D82))))^(-1)*(1+EXP(LN((F26-D26)/(E27-F26))+(1/2)*(LN((1-E25)/E25))^-1*LN(((D27-D26)/(E27-D27))/((E26-D26)/(E27-E26)))*LN(D82/(1-D82))+((1-2*E25)*(LN((1-E25)/E25)))^-1*LN((((D27-D26)/(E27-D27))*((E26-D26)/(E27-E26)))/((F26-D26)/(E27-F26))^2)*(D82-0.5)*LN(D82/(1-D82))))^2/((E27-D26)*EXP(LN((F26-D26)/(E27-F26))+(1/2)*(LN((1-E25)/E25))^-1*LN(((D27-D26)/(E27-D27))/((E26-D26)/(E27-E26)))*LN(D82/(1-D82))+((1-2*E25)*(LN((1-E25)/E25)))^-1*LN((((D27-D26)/(E27-D27))*((E26-D26)/(E27-E26)))/((F26-D26)/(E27-F26))^2)*(D82-0.5)*LN(D82/(1-D82)))),NA())))))</f>
        <v>2.1673787336395142E-8</v>
      </c>
      <c r="H82" s="110">
        <v>46</v>
      </c>
      <c r="I82" s="107">
        <f t="shared" si="0"/>
        <v>124517247.93334663</v>
      </c>
      <c r="J82" s="108">
        <f t="shared" si="1"/>
        <v>86</v>
      </c>
      <c r="K82" s="109">
        <f t="shared" si="2"/>
        <v>8.0566331598203729E-9</v>
      </c>
    </row>
    <row r="83" spans="4:11" x14ac:dyDescent="0.25">
      <c r="D83" s="88">
        <f>IF(F27&lt;&gt;"",NA(),(ROW()-ROW(D40))/100)</f>
        <v>0.43</v>
      </c>
      <c r="E83" s="89">
        <f>IF(F27&lt;&gt;"",NA(),IF(F25="u",F26+(1/2)*(LN((1-E25)/E25))^-1*(D27-E26)*LN(D83/(1-D83))+((1-2*E25)*(LN((1-E25)/E25)))^-1*(1-2*(F26-E26)/(D27-E26))*(D27-E26)*(D83-0.5)*LN(D83/(1-D83)),IF(F25="sl",D26+EXP(LN(F26-D26)+(1/2)*(LN((1-E25)/E25))^-1*LN((D27-D26)/(E26-D26))*LN(D83/(1-D83))+((1-2*E25)*(LN((1-E25)/E25)))^-1*LN(((D27-D26)*(E26-D26))/(F26-D26)^2)*(D83-0.5)*LN(D83/(1-D83))),IF(F25="su",E27-EXP(-(-LN(E27-F26)-(1/2)*(LN((1-E25)/E25))^-1*LN((E27-D27)/(E27-E26))*LN(D83/(1-D83))-((1-2*E25)*(LN((1-E25)/E25)))^-1*LN(((E27-D27)*(E27-E26))/(E27-F26)^2)*(D83-0.5)*LN(D83/(1-D83)))),IF(F25="b",(D26+E27*EXP(LN((F26-D26)/(E27-F26))+(1/2)*(LN((1-E25)/E25))^-1*LN(((D27-D26)/(E27-D27))/((E26-D26)/(E27-E26)))*LN(D83/(1-D83))+((1-2*E25)*(LN((1-E25)/E25)))^-1*LN((((D27-D26)/(E27-D27))*((E26-D26)/(E27-E26)))/((F26-D26)/(E27-F26))^2)*(D83-0.5)*LN(D83/(1-D83))))/(1+EXP(LN((F26-D26)/(E27-F26))+(1/2)*(LN((1-E25)/E25))^-1*LN(((D27-D26)/(E27-D27))/((E26-D26)/(E27-E26)))*LN(D83/(1-D83))+((1-2*E25)*(LN((1-E25)/E25)))^-1*LN((((D27-D26)/(E27-D27))*((E26-D26)/(E27-E26)))/((F26-D26)/(E27-F26))^2)*(D83-0.5)*LN(D83/(1-D83)))),NA())))))</f>
        <v>96596508.071910113</v>
      </c>
      <c r="F83" s="120">
        <f>IF(F27&lt;&gt;"",NA(),IF(F25="u",((1/2)*(LN((1-E25)/E25))^-1*(D27-E26)/(D83*(1-D83))+((1-2*E25)*(LN((1-E25)/E25)))^-1*(1-2*(F26-E26)/(D27-E26))*(D27-E26)*((D83-0.5)/(D83*(1-D83))+LN(D83/(1-D83))))^(-1),IF(F25="sl",((1/2)*(LN((1-E25)/E25))^-1*LN((D27-D26)/(E26-D26))/(D83*(1-D83))+((1-2*E25)*(LN((1-E25)/E25)))^-1*LN(((D27-D26)*(E26-D26))/(F26-D26)^2)*((D83-0.5)/(D83*(1-D83))+LN(D83/(1-D83))))^(-1)*EXP(-(LN(F26-D26)+(1/2)*(LN((1-E25)/E25))^-1*LN((D27-D26)/(E26-D26))*LN(D83/(1-D83))+((1-2*E25)*(LN((1-E25)/E25)))^-1*LN(((D27-D26)*(E26-D26))/(F26-D26)^2)*(D83-0.5)*LN(D83/(1-D83)))),IF(F25="su",(-(1/2)*(LN((1-E25)/E25))^-1*LN((E27-D27)/(E27-E26))/(D83*(1-D83))-((1-2*E25)*(LN((1-E25)/E25)))^-1*LN(((E27-D27)*(E27-E26))/(E27-F26)^2)*((D83-0.5)/(D83*(1-D83))+LN(D83/(1-D83))))^(-1)*EXP((-LN(E27-F26)-(1/2)*(LN((1-E25)/E25))^-1*LN((E27-D27)/(E27-E26))*LN(D83/(1-D83))-((1-2*E25)*(LN((1-E25)/E25)))^-1*LN(((E27-D27)*(E27-E26))/(E27-F26)^2)*(D83-0.5)*LN(D83/(1-D83)))),IF(F25="b",((1/2)*(LN((1-E25)/E25))^-1*LN(((D27-D26)/(E27-D27))/((E26-D26)/(E27-E26)))/(D83*(1-D83))+((1-2*E25)*(LN((1-E25)/E25)))^-1*LN((((D27-D26)/(E27-D27))*((E26-D26)/(E27-E26)))/((F26-D26)/(E27-F26))^2)*((D83-0.5)/(D83*(1-D83))+LN(D83/(1-D83))))^(-1)*(1+EXP(LN((F26-D26)/(E27-F26))+(1/2)*(LN((1-E25)/E25))^-1*LN(((D27-D26)/(E27-D27))/((E26-D26)/(E27-E26)))*LN(D83/(1-D83))+((1-2*E25)*(LN((1-E25)/E25)))^-1*LN((((D27-D26)/(E27-D27))*((E26-D26)/(E27-E26)))/((F26-D26)/(E27-F26))^2)*(D83-0.5)*LN(D83/(1-D83))))^2/((E27-D26)*EXP(LN((F26-D26)/(E27-F26))+(1/2)*(LN((1-E25)/E25))^-1*LN(((D27-D26)/(E27-D27))/((E26-D26)/(E27-E26)))*LN(D83/(1-D83))+((1-2*E25)*(LN((1-E25)/E25)))^-1*LN((((D27-D26)/(E27-D27))*((E26-D26)/(E27-E26)))/((F26-D26)/(E27-F26))^2)*(D83-0.5)*LN(D83/(1-D83)))),NA())))))</f>
        <v>2.1455247765001593E-8</v>
      </c>
      <c r="H83" s="110">
        <v>47</v>
      </c>
      <c r="I83" s="107">
        <f t="shared" si="0"/>
        <v>126294289.33948435</v>
      </c>
      <c r="J83" s="108">
        <f t="shared" si="1"/>
        <v>87</v>
      </c>
      <c r="K83" s="109">
        <f t="shared" si="2"/>
        <v>7.4925533223968593E-9</v>
      </c>
    </row>
    <row r="84" spans="4:11" x14ac:dyDescent="0.25">
      <c r="D84" s="88">
        <f>IF(F27&lt;&gt;"",NA(),(ROW()-ROW(D40))/100)</f>
        <v>0.44</v>
      </c>
      <c r="E84" s="89">
        <f>IF(F27&lt;&gt;"",NA(),IF(F25="u",F26+(1/2)*(LN((1-E25)/E25))^-1*(D27-E26)*LN(D84/(1-D84))+((1-2*E25)*(LN((1-E25)/E25)))^-1*(1-2*(F26-E26)/(D27-E26))*(D27-E26)*(D84-0.5)*LN(D84/(1-D84)),IF(F25="sl",D26+EXP(LN(F26-D26)+(1/2)*(LN((1-E25)/E25))^-1*LN((D27-D26)/(E26-D26))*LN(D84/(1-D84))+((1-2*E25)*(LN((1-E25)/E25)))^-1*LN(((D27-D26)*(E26-D26))/(F26-D26)^2)*(D84-0.5)*LN(D84/(1-D84))),IF(F25="su",E27-EXP(-(-LN(E27-F26)-(1/2)*(LN((1-E25)/E25))^-1*LN((E27-D27)/(E27-E26))*LN(D84/(1-D84))-((1-2*E25)*(LN((1-E25)/E25)))^-1*LN(((E27-D27)*(E27-E26))/(E27-F26)^2)*(D84-0.5)*LN(D84/(1-D84)))),IF(F25="b",(D26+E27*EXP(LN((F26-D26)/(E27-F26))+(1/2)*(LN((1-E25)/E25))^-1*LN(((D27-D26)/(E27-D27))/((E26-D26)/(E27-E26)))*LN(D84/(1-D84))+((1-2*E25)*(LN((1-E25)/E25)))^-1*LN((((D27-D26)/(E27-D27))*((E26-D26)/(E27-E26)))/((F26-D26)/(E27-F26))^2)*(D84-0.5)*LN(D84/(1-D84))))/(1+EXP(LN((F26-D26)/(E27-F26))+(1/2)*(LN((1-E25)/E25))^-1*LN(((D27-D26)/(E27-D27))/((E26-D26)/(E27-E26)))*LN(D84/(1-D84))+((1-2*E25)*(LN((1-E25)/E25)))^-1*LN((((D27-D26)/(E27-D27))*((E26-D26)/(E27-E26)))/((F26-D26)/(E27-F26))^2)*(D84-0.5)*LN(D84/(1-D84)))),NA())))))</f>
        <v>97065097.823247045</v>
      </c>
      <c r="F84" s="120">
        <f>IF(F27&lt;&gt;"",NA(),IF(F25="u",((1/2)*(LN((1-E25)/E25))^-1*(D27-E26)/(D84*(1-D84))+((1-2*E25)*(LN((1-E25)/E25)))^-1*(1-2*(F26-E26)/(D27-E26))*(D27-E26)*((D84-0.5)/(D84*(1-D84))+LN(D84/(1-D84))))^(-1),IF(F25="sl",((1/2)*(LN((1-E25)/E25))^-1*LN((D27-D26)/(E26-D26))/(D84*(1-D84))+((1-2*E25)*(LN((1-E25)/E25)))^-1*LN(((D27-D26)*(E26-D26))/(F26-D26)^2)*((D84-0.5)/(D84*(1-D84))+LN(D84/(1-D84))))^(-1)*EXP(-(LN(F26-D26)+(1/2)*(LN((1-E25)/E25))^-1*LN((D27-D26)/(E26-D26))*LN(D84/(1-D84))+((1-2*E25)*(LN((1-E25)/E25)))^-1*LN(((D27-D26)*(E26-D26))/(F26-D26)^2)*(D84-0.5)*LN(D84/(1-D84)))),IF(F25="su",(-(1/2)*(LN((1-E25)/E25))^-1*LN((E27-D27)/(E27-E26))/(D84*(1-D84))-((1-2*E25)*(LN((1-E25)/E25)))^-1*LN(((E27-D27)*(E27-E26))/(E27-F26)^2)*((D84-0.5)/(D84*(1-D84))+LN(D84/(1-D84))))^(-1)*EXP((-LN(E27-F26)-(1/2)*(LN((1-E25)/E25))^-1*LN((E27-D27)/(E27-E26))*LN(D84/(1-D84))-((1-2*E25)*(LN((1-E25)/E25)))^-1*LN(((E27-D27)*(E27-E26))/(E27-F26)^2)*(D84-0.5)*LN(D84/(1-D84)))),IF(F25="b",((1/2)*(LN((1-E25)/E25))^-1*LN(((D27-D26)/(E27-D27))/((E26-D26)/(E27-E26)))/(D84*(1-D84))+((1-2*E25)*(LN((1-E25)/E25)))^-1*LN((((D27-D26)/(E27-D27))*((E26-D26)/(E27-E26)))/((F26-D26)/(E27-F26))^2)*((D84-0.5)/(D84*(1-D84))+LN(D84/(1-D84))))^(-1)*(1+EXP(LN((F26-D26)/(E27-F26))+(1/2)*(LN((1-E25)/E25))^-1*LN(((D27-D26)/(E27-D27))/((E26-D26)/(E27-E26)))*LN(D84/(1-D84))+((1-2*E25)*(LN((1-E25)/E25)))^-1*LN((((D27-D26)/(E27-D27))*((E26-D26)/(E27-E26)))/((F26-D26)/(E27-F26))^2)*(D84-0.5)*LN(D84/(1-D84))))^2/((E27-D26)*EXP(LN((F26-D26)/(E27-F26))+(1/2)*(LN((1-E25)/E25))^-1*LN(((D27-D26)/(E27-D27))/((E26-D26)/(E27-E26)))*LN(D84/(1-D84))+((1-2*E25)*(LN((1-E25)/E25)))^-1*LN((((D27-D26)/(E27-D27))*((E26-D26)/(E27-E26)))/((F26-D26)/(E27-F26))^2)*(D84-0.5)*LN(D84/(1-D84)))),NA())))))</f>
        <v>2.1224464066352512E-8</v>
      </c>
      <c r="H84" s="110">
        <v>48</v>
      </c>
      <c r="I84" s="107">
        <f t="shared" si="0"/>
        <v>128071330.74562207</v>
      </c>
      <c r="J84" s="108">
        <f t="shared" si="1"/>
        <v>89</v>
      </c>
      <c r="K84" s="109">
        <f t="shared" si="2"/>
        <v>6.9629815532144147E-9</v>
      </c>
    </row>
    <row r="85" spans="4:11" x14ac:dyDescent="0.25">
      <c r="D85" s="88">
        <f>IF(F27&lt;&gt;"",NA(),(ROW()-ROW(D40))/100)</f>
        <v>0.45</v>
      </c>
      <c r="E85" s="89">
        <f>IF(F27&lt;&gt;"",NA(),IF(F25="u",F26+(1/2)*(LN((1-E25)/E25))^-1*(D27-E26)*LN(D85/(1-D85))+((1-2*E25)*(LN((1-E25)/E25)))^-1*(1-2*(F26-E26)/(D27-E26))*(D27-E26)*(D85-0.5)*LN(D85/(1-D85)),IF(F25="sl",D26+EXP(LN(F26-D26)+(1/2)*(LN((1-E25)/E25))^-1*LN((D27-D26)/(E26-D26))*LN(D85/(1-D85))+((1-2*E25)*(LN((1-E25)/E25)))^-1*LN(((D27-D26)*(E26-D26))/(F26-D26)^2)*(D85-0.5)*LN(D85/(1-D85))),IF(F25="su",E27-EXP(-(-LN(E27-F26)-(1/2)*(LN((1-E25)/E25))^-1*LN((E27-D27)/(E27-E26))*LN(D85/(1-D85))-((1-2*E25)*(LN((1-E25)/E25)))^-1*LN(((E27-D27)*(E27-E26))/(E27-F26)^2)*(D85-0.5)*LN(D85/(1-D85)))),IF(F25="b",(D26+E27*EXP(LN((F26-D26)/(E27-F26))+(1/2)*(LN((1-E25)/E25))^-1*LN(((D27-D26)/(E27-D27))/((E26-D26)/(E27-E26)))*LN(D85/(1-D85))+((1-2*E25)*(LN((1-E25)/E25)))^-1*LN((((D27-D26)/(E27-D27))*((E26-D26)/(E27-E26)))/((F26-D26)/(E27-F26))^2)*(D85-0.5)*LN(D85/(1-D85))))/(1+EXP(LN((F26-D26)/(E27-F26))+(1/2)*(LN((1-E25)/E25))^-1*LN(((D27-D26)/(E27-D27))/((E26-D26)/(E27-E26)))*LN(D85/(1-D85))+((1-2*E25)*(LN((1-E25)/E25)))^-1*LN((((D27-D26)/(E27-D27))*((E26-D26)/(E27-E26)))/((F26-D26)/(E27-F26))^2)*(D85-0.5)*LN(D85/(1-D85)))),NA())))))</f>
        <v>97538939.732882798</v>
      </c>
      <c r="F85" s="120">
        <f>IF(F27&lt;&gt;"",NA(),IF(F25="u",((1/2)*(LN((1-E25)/E25))^-1*(D27-E26)/(D85*(1-D85))+((1-2*E25)*(LN((1-E25)/E25)))^-1*(1-2*(F26-E26)/(D27-E26))*(D27-E26)*((D85-0.5)/(D85*(1-D85))+LN(D85/(1-D85))))^(-1),IF(F25="sl",((1/2)*(LN((1-E25)/E25))^-1*LN((D27-D26)/(E26-D26))/(D85*(1-D85))+((1-2*E25)*(LN((1-E25)/E25)))^-1*LN(((D27-D26)*(E26-D26))/(F26-D26)^2)*((D85-0.5)/(D85*(1-D85))+LN(D85/(1-D85))))^(-1)*EXP(-(LN(F26-D26)+(1/2)*(LN((1-E25)/E25))^-1*LN((D27-D26)/(E26-D26))*LN(D85/(1-D85))+((1-2*E25)*(LN((1-E25)/E25)))^-1*LN(((D27-D26)*(E26-D26))/(F26-D26)^2)*(D85-0.5)*LN(D85/(1-D85)))),IF(F25="su",(-(1/2)*(LN((1-E25)/E25))^-1*LN((E27-D27)/(E27-E26))/(D85*(1-D85))-((1-2*E25)*(LN((1-E25)/E25)))^-1*LN(((E27-D27)*(E27-E26))/(E27-F26)^2)*((D85-0.5)/(D85*(1-D85))+LN(D85/(1-D85))))^(-1)*EXP((-LN(E27-F26)-(1/2)*(LN((1-E25)/E25))^-1*LN((E27-D27)/(E27-E26))*LN(D85/(1-D85))-((1-2*E25)*(LN((1-E25)/E25)))^-1*LN(((E27-D27)*(E27-E26))/(E27-F26)^2)*(D85-0.5)*LN(D85/(1-D85)))),IF(F25="b",((1/2)*(LN((1-E25)/E25))^-1*LN(((D27-D26)/(E27-D27))/((E26-D26)/(E27-E26)))/(D85*(1-D85))+((1-2*E25)*(LN((1-E25)/E25)))^-1*LN((((D27-D26)/(E27-D27))*((E26-D26)/(E27-E26)))/((F26-D26)/(E27-F26))^2)*((D85-0.5)/(D85*(1-D85))+LN(D85/(1-D85))))^(-1)*(1+EXP(LN((F26-D26)/(E27-F26))+(1/2)*(LN((1-E25)/E25))^-1*LN(((D27-D26)/(E27-D27))/((E26-D26)/(E27-E26)))*LN(D85/(1-D85))+((1-2*E25)*(LN((1-E25)/E25)))^-1*LN((((D27-D26)/(E27-D27))*((E26-D26)/(E27-E26)))/((F26-D26)/(E27-F26))^2)*(D85-0.5)*LN(D85/(1-D85))))^2/((E27-D26)*EXP(LN((F26-D26)/(E27-F26))+(1/2)*(LN((1-E25)/E25))^-1*LN(((D27-D26)/(E27-D27))/((E26-D26)/(E27-E26)))*LN(D85/(1-D85))+((1-2*E25)*(LN((1-E25)/E25)))^-1*LN((((D27-D26)/(E27-D27))*((E26-D26)/(E27-E26)))/((F26-D26)/(E27-F26))^2)*(D85-0.5)*LN(D85/(1-D85)))),NA())))))</f>
        <v>2.0982354510145461E-8</v>
      </c>
      <c r="H85" s="110">
        <v>49</v>
      </c>
      <c r="I85" s="107">
        <f t="shared" si="0"/>
        <v>129848372.15175979</v>
      </c>
      <c r="J85" s="108">
        <f t="shared" si="1"/>
        <v>90</v>
      </c>
      <c r="K85" s="109">
        <f t="shared" si="2"/>
        <v>6.4651801664598915E-9</v>
      </c>
    </row>
    <row r="86" spans="4:11" x14ac:dyDescent="0.25">
      <c r="D86" s="88">
        <f>IF(F27&lt;&gt;"",NA(),(ROW()-ROW(D40))/100)</f>
        <v>0.46</v>
      </c>
      <c r="E86" s="89">
        <f>IF(F27&lt;&gt;"",NA(),IF(F25="u",F26+(1/2)*(LN((1-E25)/E25))^-1*(D27-E26)*LN(D86/(1-D86))+((1-2*E25)*(LN((1-E25)/E25)))^-1*(1-2*(F26-E26)/(D27-E26))*(D27-E26)*(D86-0.5)*LN(D86/(1-D86)),IF(F25="sl",D26+EXP(LN(F26-D26)+(1/2)*(LN((1-E25)/E25))^-1*LN((D27-D26)/(E26-D26))*LN(D86/(1-D86))+((1-2*E25)*(LN((1-E25)/E25)))^-1*LN(((D27-D26)*(E26-D26))/(F26-D26)^2)*(D86-0.5)*LN(D86/(1-D86))),IF(F25="su",E27-EXP(-(-LN(E27-F26)-(1/2)*(LN((1-E25)/E25))^-1*LN((E27-D27)/(E27-E26))*LN(D86/(1-D86))-((1-2*E25)*(LN((1-E25)/E25)))^-1*LN(((E27-D27)*(E27-E26))/(E27-F26)^2)*(D86-0.5)*LN(D86/(1-D86)))),IF(F25="b",(D26+E27*EXP(LN((F26-D26)/(E27-F26))+(1/2)*(LN((1-E25)/E25))^-1*LN(((D27-D26)/(E27-D27))/((E26-D26)/(E27-E26)))*LN(D86/(1-D86))+((1-2*E25)*(LN((1-E25)/E25)))^-1*LN((((D27-D26)/(E27-D27))*((E26-D26)/(E27-E26)))/((F26-D26)/(E27-F26))^2)*(D86-0.5)*LN(D86/(1-D86))))/(1+EXP(LN((F26-D26)/(E27-F26))+(1/2)*(LN((1-E25)/E25))^-1*LN(((D27-D26)/(E27-D27))/((E26-D26)/(E27-E26)))*LN(D86/(1-D86))+((1-2*E25)*(LN((1-E25)/E25)))^-1*LN((((D27-D26)/(E27-D27))*((E26-D26)/(E27-E26)))/((F26-D26)/(E27-F26))^2)*(D86-0.5)*LN(D86/(1-D86)))),NA())))))</f>
        <v>98018403.193606853</v>
      </c>
      <c r="F86" s="120">
        <f>IF(F27&lt;&gt;"",NA(),IF(F25="u",((1/2)*(LN((1-E25)/E25))^-1*(D27-E26)/(D86*(1-D86))+((1-2*E25)*(LN((1-E25)/E25)))^-1*(1-2*(F26-E26)/(D27-E26))*(D27-E26)*((D86-0.5)/(D86*(1-D86))+LN(D86/(1-D86))))^(-1),IF(F25="sl",((1/2)*(LN((1-E25)/E25))^-1*LN((D27-D26)/(E26-D26))/(D86*(1-D86))+((1-2*E25)*(LN((1-E25)/E25)))^-1*LN(((D27-D26)*(E26-D26))/(F26-D26)^2)*((D86-0.5)/(D86*(1-D86))+LN(D86/(1-D86))))^(-1)*EXP(-(LN(F26-D26)+(1/2)*(LN((1-E25)/E25))^-1*LN((D27-D26)/(E26-D26))*LN(D86/(1-D86))+((1-2*E25)*(LN((1-E25)/E25)))^-1*LN(((D27-D26)*(E26-D26))/(F26-D26)^2)*(D86-0.5)*LN(D86/(1-D86)))),IF(F25="su",(-(1/2)*(LN((1-E25)/E25))^-1*LN((E27-D27)/(E27-E26))/(D86*(1-D86))-((1-2*E25)*(LN((1-E25)/E25)))^-1*LN(((E27-D27)*(E27-E26))/(E27-F26)^2)*((D86-0.5)/(D86*(1-D86))+LN(D86/(1-D86))))^(-1)*EXP((-LN(E27-F26)-(1/2)*(LN((1-E25)/E25))^-1*LN((E27-D27)/(E27-E26))*LN(D86/(1-D86))-((1-2*E25)*(LN((1-E25)/E25)))^-1*LN(((E27-D27)*(E27-E26))/(E27-F26)^2)*(D86-0.5)*LN(D86/(1-D86)))),IF(F25="b",((1/2)*(LN((1-E25)/E25))^-1*LN(((D27-D26)/(E27-D27))/((E26-D26)/(E27-E26)))/(D86*(1-D86))+((1-2*E25)*(LN((1-E25)/E25)))^-1*LN((((D27-D26)/(E27-D27))*((E26-D26)/(E27-E26)))/((F26-D26)/(E27-F26))^2)*((D86-0.5)/(D86*(1-D86))+LN(D86/(1-D86))))^(-1)*(1+EXP(LN((F26-D26)/(E27-F26))+(1/2)*(LN((1-E25)/E25))^-1*LN(((D27-D26)/(E27-D27))/((E26-D26)/(E27-E26)))*LN(D86/(1-D86))+((1-2*E25)*(LN((1-E25)/E25)))^-1*LN((((D27-D26)/(E27-D27))*((E26-D26)/(E27-E26)))/((F26-D26)/(E27-F26))^2)*(D86-0.5)*LN(D86/(1-D86))))^2/((E27-D26)*EXP(LN((F26-D26)/(E27-F26))+(1/2)*(LN((1-E25)/E25))^-1*LN(((D27-D26)/(E27-D27))/((E26-D26)/(E27-E26)))*LN(D86/(1-D86))+((1-2*E25)*(LN((1-E25)/E25)))^-1*LN((((D27-D26)/(E27-D27))*((E26-D26)/(E27-E26)))/((F26-D26)/(E27-F26))^2)*(D86-0.5)*LN(D86/(1-D86)))),NA())))))</f>
        <v>2.0729770634244279E-8</v>
      </c>
      <c r="H86" s="110">
        <v>50</v>
      </c>
      <c r="I86" s="107">
        <f t="shared" si="0"/>
        <v>131625413.55789751</v>
      </c>
      <c r="J86" s="108">
        <f t="shared" si="1"/>
        <v>91</v>
      </c>
      <c r="K86" s="109">
        <f t="shared" si="2"/>
        <v>5.9965995084237704E-9</v>
      </c>
    </row>
    <row r="87" spans="4:11" x14ac:dyDescent="0.25">
      <c r="D87" s="88">
        <f>IF(F27&lt;&gt;"",NA(),(ROW()-ROW(D40))/100)</f>
        <v>0.47</v>
      </c>
      <c r="E87" s="89">
        <f>IF(F27&lt;&gt;"",NA(),IF(F25="u",F26+(1/2)*(LN((1-E25)/E25))^-1*(D27-E26)*LN(D87/(1-D87))+((1-2*E25)*(LN((1-E25)/E25)))^-1*(1-2*(F26-E26)/(D27-E26))*(D27-E26)*(D87-0.5)*LN(D87/(1-D87)),IF(F25="sl",D26+EXP(LN(F26-D26)+(1/2)*(LN((1-E25)/E25))^-1*LN((D27-D26)/(E26-D26))*LN(D87/(1-D87))+((1-2*E25)*(LN((1-E25)/E25)))^-1*LN(((D27-D26)*(E26-D26))/(F26-D26)^2)*(D87-0.5)*LN(D87/(1-D87))),IF(F25="su",E27-EXP(-(-LN(E27-F26)-(1/2)*(LN((1-E25)/E25))^-1*LN((E27-D27)/(E27-E26))*LN(D87/(1-D87))-((1-2*E25)*(LN((1-E25)/E25)))^-1*LN(((E27-D27)*(E27-E26))/(E27-F26)^2)*(D87-0.5)*LN(D87/(1-D87)))),IF(F25="b",(D26+E27*EXP(LN((F26-D26)/(E27-F26))+(1/2)*(LN((1-E25)/E25))^-1*LN(((D27-D26)/(E27-D27))/((E26-D26)/(E27-E26)))*LN(D87/(1-D87))+((1-2*E25)*(LN((1-E25)/E25)))^-1*LN((((D27-D26)/(E27-D27))*((E26-D26)/(E27-E26)))/((F26-D26)/(E27-F26))^2)*(D87-0.5)*LN(D87/(1-D87))))/(1+EXP(LN((F26-D26)/(E27-F26))+(1/2)*(LN((1-E25)/E25))^-1*LN(((D27-D26)/(E27-D27))/((E26-D26)/(E27-E26)))*LN(D87/(1-D87))+((1-2*E25)*(LN((1-E25)/E25)))^-1*LN((((D27-D26)/(E27-D27))*((E26-D26)/(E27-E26)))/((F26-D26)/(E27-F26))^2)*(D87-0.5)*LN(D87/(1-D87)))),NA())))))</f>
        <v>98503860.509462446</v>
      </c>
      <c r="F87" s="120">
        <f>IF(F27&lt;&gt;"",NA(),IF(F25="u",((1/2)*(LN((1-E25)/E25))^-1*(D27-E26)/(D87*(1-D87))+((1-2*E25)*(LN((1-E25)/E25)))^-1*(1-2*(F26-E26)/(D27-E26))*(D27-E26)*((D87-0.5)/(D87*(1-D87))+LN(D87/(1-D87))))^(-1),IF(F25="sl",((1/2)*(LN((1-E25)/E25))^-1*LN((D27-D26)/(E26-D26))/(D87*(1-D87))+((1-2*E25)*(LN((1-E25)/E25)))^-1*LN(((D27-D26)*(E26-D26))/(F26-D26)^2)*((D87-0.5)/(D87*(1-D87))+LN(D87/(1-D87))))^(-1)*EXP(-(LN(F26-D26)+(1/2)*(LN((1-E25)/E25))^-1*LN((D27-D26)/(E26-D26))*LN(D87/(1-D87))+((1-2*E25)*(LN((1-E25)/E25)))^-1*LN(((D27-D26)*(E26-D26))/(F26-D26)^2)*(D87-0.5)*LN(D87/(1-D87)))),IF(F25="su",(-(1/2)*(LN((1-E25)/E25))^-1*LN((E27-D27)/(E27-E26))/(D87*(1-D87))-((1-2*E25)*(LN((1-E25)/E25)))^-1*LN(((E27-D27)*(E27-E26))/(E27-F26)^2)*((D87-0.5)/(D87*(1-D87))+LN(D87/(1-D87))))^(-1)*EXP((-LN(E27-F26)-(1/2)*(LN((1-E25)/E25))^-1*LN((E27-D27)/(E27-E26))*LN(D87/(1-D87))-((1-2*E25)*(LN((1-E25)/E25)))^-1*LN(((E27-D27)*(E27-E26))/(E27-F26)^2)*(D87-0.5)*LN(D87/(1-D87)))),IF(F25="b",((1/2)*(LN((1-E25)/E25))^-1*LN(((D27-D26)/(E27-D27))/((E26-D26)/(E27-E26)))/(D87*(1-D87))+((1-2*E25)*(LN((1-E25)/E25)))^-1*LN((((D27-D26)/(E27-D27))*((E26-D26)/(E27-E26)))/((F26-D26)/(E27-F26))^2)*((D87-0.5)/(D87*(1-D87))+LN(D87/(1-D87))))^(-1)*(1+EXP(LN((F26-D26)/(E27-F26))+(1/2)*(LN((1-E25)/E25))^-1*LN(((D27-D26)/(E27-D27))/((E26-D26)/(E27-E26)))*LN(D87/(1-D87))+((1-2*E25)*(LN((1-E25)/E25)))^-1*LN((((D27-D26)/(E27-D27))*((E26-D26)/(E27-E26)))/((F26-D26)/(E27-F26))^2)*(D87-0.5)*LN(D87/(1-D87))))^2/((E27-D26)*EXP(LN((F26-D26)/(E27-F26))+(1/2)*(LN((1-E25)/E25))^-1*LN(((D27-D26)/(E27-D27))/((E26-D26)/(E27-E26)))*LN(D87/(1-D87))+((1-2*E25)*(LN((1-E25)/E25)))^-1*LN((((D27-D26)/(E27-D27))*((E26-D26)/(E27-E26)))/((F26-D26)/(E27-F26))^2)*(D87-0.5)*LN(D87/(1-D87)))),NA())))))</f>
        <v>2.0467500982036206E-8</v>
      </c>
      <c r="H87" s="110">
        <v>51</v>
      </c>
      <c r="I87" s="107">
        <f t="shared" si="0"/>
        <v>133402454.96403523</v>
      </c>
      <c r="J87" s="108">
        <f t="shared" si="1"/>
        <v>92</v>
      </c>
      <c r="K87" s="109">
        <f t="shared" si="2"/>
        <v>5.5564354744367244E-9</v>
      </c>
    </row>
    <row r="88" spans="4:11" x14ac:dyDescent="0.25">
      <c r="D88" s="88">
        <f>IF(F27&lt;&gt;"",NA(),(ROW()-ROW(D40))/100)</f>
        <v>0.48</v>
      </c>
      <c r="E88" s="89">
        <f>IF(F27&lt;&gt;"",NA(),IF(F25="u",F26+(1/2)*(LN((1-E25)/E25))^-1*(D27-E26)*LN(D88/(1-D88))+((1-2*E25)*(LN((1-E25)/E25)))^-1*(1-2*(F26-E26)/(D27-E26))*(D27-E26)*(D88-0.5)*LN(D88/(1-D88)),IF(F25="sl",D26+EXP(LN(F26-D26)+(1/2)*(LN((1-E25)/E25))^-1*LN((D27-D26)/(E26-D26))*LN(D88/(1-D88))+((1-2*E25)*(LN((1-E25)/E25)))^-1*LN(((D27-D26)*(E26-D26))/(F26-D26)^2)*(D88-0.5)*LN(D88/(1-D88))),IF(F25="su",E27-EXP(-(-LN(E27-F26)-(1/2)*(LN((1-E25)/E25))^-1*LN((E27-D27)/(E27-E26))*LN(D88/(1-D88))-((1-2*E25)*(LN((1-E25)/E25)))^-1*LN(((E27-D27)*(E27-E26))/(E27-F26)^2)*(D88-0.5)*LN(D88/(1-D88)))),IF(F25="b",(D26+E27*EXP(LN((F26-D26)/(E27-F26))+(1/2)*(LN((1-E25)/E25))^-1*LN(((D27-D26)/(E27-D27))/((E26-D26)/(E27-E26)))*LN(D88/(1-D88))+((1-2*E25)*(LN((1-E25)/E25)))^-1*LN((((D27-D26)/(E27-D27))*((E26-D26)/(E27-E26)))/((F26-D26)/(E27-F26))^2)*(D88-0.5)*LN(D88/(1-D88))))/(1+EXP(LN((F26-D26)/(E27-F26))+(1/2)*(LN((1-E25)/E25))^-1*LN(((D27-D26)/(E27-D27))/((E26-D26)/(E27-E26)))*LN(D88/(1-D88))+((1-2*E25)*(LN((1-E25)/E25)))^-1*LN((((D27-D26)/(E27-D27))*((E26-D26)/(E27-E26)))/((F26-D26)/(E27-F26))^2)*(D88-0.5)*LN(D88/(1-D88)))),NA())))))</f>
        <v>98995688.690527722</v>
      </c>
      <c r="F88" s="120">
        <f>IF(F27&lt;&gt;"",NA(),IF(F25="u",((1/2)*(LN((1-E25)/E25))^-1*(D27-E26)/(D88*(1-D88))+((1-2*E25)*(LN((1-E25)/E25)))^-1*(1-2*(F26-E26)/(D27-E26))*(D27-E26)*((D88-0.5)/(D88*(1-D88))+LN(D88/(1-D88))))^(-1),IF(F25="sl",((1/2)*(LN((1-E25)/E25))^-1*LN((D27-D26)/(E26-D26))/(D88*(1-D88))+((1-2*E25)*(LN((1-E25)/E25)))^-1*LN(((D27-D26)*(E26-D26))/(F26-D26)^2)*((D88-0.5)/(D88*(1-D88))+LN(D88/(1-D88))))^(-1)*EXP(-(LN(F26-D26)+(1/2)*(LN((1-E25)/E25))^-1*LN((D27-D26)/(E26-D26))*LN(D88/(1-D88))+((1-2*E25)*(LN((1-E25)/E25)))^-1*LN(((D27-D26)*(E26-D26))/(F26-D26)^2)*(D88-0.5)*LN(D88/(1-D88)))),IF(F25="su",(-(1/2)*(LN((1-E25)/E25))^-1*LN((E27-D27)/(E27-E26))/(D88*(1-D88))-((1-2*E25)*(LN((1-E25)/E25)))^-1*LN(((E27-D27)*(E27-E26))/(E27-F26)^2)*((D88-0.5)/(D88*(1-D88))+LN(D88/(1-D88))))^(-1)*EXP((-LN(E27-F26)-(1/2)*(LN((1-E25)/E25))^-1*LN((E27-D27)/(E27-E26))*LN(D88/(1-D88))-((1-2*E25)*(LN((1-E25)/E25)))^-1*LN(((E27-D27)*(E27-E26))/(E27-F26)^2)*(D88-0.5)*LN(D88/(1-D88)))),IF(F25="b",((1/2)*(LN((1-E25)/E25))^-1*LN(((D27-D26)/(E27-D27))/((E26-D26)/(E27-E26)))/(D88*(1-D88))+((1-2*E25)*(LN((1-E25)/E25)))^-1*LN((((D27-D26)/(E27-D27))*((E26-D26)/(E27-E26)))/((F26-D26)/(E27-F26))^2)*((D88-0.5)/(D88*(1-D88))+LN(D88/(1-D88))))^(-1)*(1+EXP(LN((F26-D26)/(E27-F26))+(1/2)*(LN((1-E25)/E25))^-1*LN(((D27-D26)/(E27-D27))/((E26-D26)/(E27-E26)))*LN(D88/(1-D88))+((1-2*E25)*(LN((1-E25)/E25)))^-1*LN((((D27-D26)/(E27-D27))*((E26-D26)/(E27-E26)))/((F26-D26)/(E27-F26))^2)*(D88-0.5)*LN(D88/(1-D88))))^2/((E27-D26)*EXP(LN((F26-D26)/(E27-F26))+(1/2)*(LN((1-E25)/E25))^-1*LN(((D27-D26)/(E27-D27))/((E26-D26)/(E27-E26)))*LN(D88/(1-D88))+((1-2*E25)*(LN((1-E25)/E25)))^-1*LN((((D27-D26)/(E27-D27))*((E26-D26)/(E27-E26)))/((F26-D26)/(E27-F26))^2)*(D88-0.5)*LN(D88/(1-D88)))),NA())))))</f>
        <v>2.0196274732342859E-8</v>
      </c>
      <c r="H88" s="110">
        <v>52</v>
      </c>
      <c r="I88" s="107">
        <f t="shared" si="0"/>
        <v>135179496.37017295</v>
      </c>
      <c r="J88" s="108">
        <f t="shared" si="1"/>
        <v>93</v>
      </c>
      <c r="K88" s="109">
        <f t="shared" si="2"/>
        <v>5.1435457492280498E-9</v>
      </c>
    </row>
    <row r="89" spans="4:11" x14ac:dyDescent="0.25">
      <c r="D89" s="88">
        <f>IF(F27&lt;&gt;"",NA(),(ROW()-ROW(D40))/100)</f>
        <v>0.49</v>
      </c>
      <c r="E89" s="89">
        <f>IF(F27&lt;&gt;"",NA(),IF(F25="u",F26+(1/2)*(LN((1-E25)/E25))^-1*(D27-E26)*LN(D89/(1-D89))+((1-2*E25)*(LN((1-E25)/E25)))^-1*(1-2*(F26-E26)/(D27-E26))*(D27-E26)*(D89-0.5)*LN(D89/(1-D89)),IF(F25="sl",D26+EXP(LN(F26-D26)+(1/2)*(LN((1-E25)/E25))^-1*LN((D27-D26)/(E26-D26))*LN(D89/(1-D89))+((1-2*E25)*(LN((1-E25)/E25)))^-1*LN(((D27-D26)*(E26-D26))/(F26-D26)^2)*(D89-0.5)*LN(D89/(1-D89))),IF(F25="su",E27-EXP(-(-LN(E27-F26)-(1/2)*(LN((1-E25)/E25))^-1*LN((E27-D27)/(E27-E26))*LN(D89/(1-D89))-((1-2*E25)*(LN((1-E25)/E25)))^-1*LN(((E27-D27)*(E27-E26))/(E27-F26)^2)*(D89-0.5)*LN(D89/(1-D89)))),IF(F25="b",(D26+E27*EXP(LN((F26-D26)/(E27-F26))+(1/2)*(LN((1-E25)/E25))^-1*LN(((D27-D26)/(E27-D27))/((E26-D26)/(E27-E26)))*LN(D89/(1-D89))+((1-2*E25)*(LN((1-E25)/E25)))^-1*LN((((D27-D26)/(E27-D27))*((E26-D26)/(E27-E26)))/((F26-D26)/(E27-F26))^2)*(D89-0.5)*LN(D89/(1-D89))))/(1+EXP(LN((F26-D26)/(E27-F26))+(1/2)*(LN((1-E25)/E25))^-1*LN(((D27-D26)/(E27-D27))/((E26-D26)/(E27-E26)))*LN(D89/(1-D89))+((1-2*E25)*(LN((1-E25)/E25)))^-1*LN((((D27-D26)/(E27-D27))*((E26-D26)/(E27-E26)))/((F26-D26)/(E27-F26))^2)*(D89-0.5)*LN(D89/(1-D89)))),NA())))))</f>
        <v>99494271.2463727</v>
      </c>
      <c r="F89" s="120">
        <f>IF(F27&lt;&gt;"",NA(),IF(F25="u",((1/2)*(LN((1-E25)/E25))^-1*(D27-E26)/(D89*(1-D89))+((1-2*E25)*(LN((1-E25)/E25)))^-1*(1-2*(F26-E26)/(D27-E26))*(D27-E26)*((D89-0.5)/(D89*(1-D89))+LN(D89/(1-D89))))^(-1),IF(F25="sl",((1/2)*(LN((1-E25)/E25))^-1*LN((D27-D26)/(E26-D26))/(D89*(1-D89))+((1-2*E25)*(LN((1-E25)/E25)))^-1*LN(((D27-D26)*(E26-D26))/(F26-D26)^2)*((D89-0.5)/(D89*(1-D89))+LN(D89/(1-D89))))^(-1)*EXP(-(LN(F26-D26)+(1/2)*(LN((1-E25)/E25))^-1*LN((D27-D26)/(E26-D26))*LN(D89/(1-D89))+((1-2*E25)*(LN((1-E25)/E25)))^-1*LN(((D27-D26)*(E26-D26))/(F26-D26)^2)*(D89-0.5)*LN(D89/(1-D89)))),IF(F25="su",(-(1/2)*(LN((1-E25)/E25))^-1*LN((E27-D27)/(E27-E26))/(D89*(1-D89))-((1-2*E25)*(LN((1-E25)/E25)))^-1*LN(((E27-D27)*(E27-E26))/(E27-F26)^2)*((D89-0.5)/(D89*(1-D89))+LN(D89/(1-D89))))^(-1)*EXP((-LN(E27-F26)-(1/2)*(LN((1-E25)/E25))^-1*LN((E27-D27)/(E27-E26))*LN(D89/(1-D89))-((1-2*E25)*(LN((1-E25)/E25)))^-1*LN(((E27-D27)*(E27-E26))/(E27-F26)^2)*(D89-0.5)*LN(D89/(1-D89)))),IF(F25="b",((1/2)*(LN((1-E25)/E25))^-1*LN(((D27-D26)/(E27-D27))/((E26-D26)/(E27-E26)))/(D89*(1-D89))+((1-2*E25)*(LN((1-E25)/E25)))^-1*LN((((D27-D26)/(E27-D27))*((E26-D26)/(E27-E26)))/((F26-D26)/(E27-F26))^2)*((D89-0.5)/(D89*(1-D89))+LN(D89/(1-D89))))^(-1)*(1+EXP(LN((F26-D26)/(E27-F26))+(1/2)*(LN((1-E25)/E25))^-1*LN(((D27-D26)/(E27-D27))/((E26-D26)/(E27-E26)))*LN(D89/(1-D89))+((1-2*E25)*(LN((1-E25)/E25)))^-1*LN((((D27-D26)/(E27-D27))*((E26-D26)/(E27-E26)))/((F26-D26)/(E27-F26))^2)*(D89-0.5)*LN(D89/(1-D89))))^2/((E27-D26)*EXP(LN((F26-D26)/(E27-F26))+(1/2)*(LN((1-E25)/E25))^-1*LN(((D27-D26)/(E27-D27))/((E26-D26)/(E27-E26)))*LN(D89/(1-D89))+((1-2*E25)*(LN((1-E25)/E25)))^-1*LN((((D27-D26)/(E27-D27))*((E26-D26)/(E27-E26)))/((F26-D26)/(E27-F26))^2)*(D89-0.5)*LN(D89/(1-D89)))),NA())))))</f>
        <v>1.9916765200413124E-8</v>
      </c>
      <c r="H89" s="110">
        <v>53</v>
      </c>
      <c r="I89" s="107">
        <f t="shared" si="0"/>
        <v>136956537.77631068</v>
      </c>
      <c r="J89" s="108">
        <f t="shared" si="1"/>
        <v>94</v>
      </c>
      <c r="K89" s="109">
        <f t="shared" si="2"/>
        <v>4.7563057797843688E-9</v>
      </c>
    </row>
    <row r="90" spans="4:11" x14ac:dyDescent="0.25">
      <c r="D90" s="88">
        <f>IF(F27&lt;&gt;"",NA(),(ROW()-ROW(D40))/100)</f>
        <v>0.5</v>
      </c>
      <c r="E90" s="89">
        <f>IF(F27&lt;&gt;"",NA(),IF(F25="u",F26+(1/2)*(LN((1-E25)/E25))^-1*(D27-E26)*LN(D90/(1-D90))+((1-2*E25)*(LN((1-E25)/E25)))^-1*(1-2*(F26-E26)/(D27-E26))*(D27-E26)*(D90-0.5)*LN(D90/(1-D90)),IF(F25="sl",D26+EXP(LN(F26-D26)+(1/2)*(LN((1-E25)/E25))^-1*LN((D27-D26)/(E26-D26))*LN(D90/(1-D90))+((1-2*E25)*(LN((1-E25)/E25)))^-1*LN(((D27-D26)*(E26-D26))/(F26-D26)^2)*(D90-0.5)*LN(D90/(1-D90))),IF(F25="su",E27-EXP(-(-LN(E27-F26)-(1/2)*(LN((1-E25)/E25))^-1*LN((E27-D27)/(E27-E26))*LN(D90/(1-D90))-((1-2*E25)*(LN((1-E25)/E25)))^-1*LN(((E27-D27)*(E27-E26))/(E27-F26)^2)*(D90-0.5)*LN(D90/(1-D90)))),IF(F25="b",(D26+E27*EXP(LN((F26-D26)/(E27-F26))+(1/2)*(LN((1-E25)/E25))^-1*LN(((D27-D26)/(E27-D27))/((E26-D26)/(E27-E26)))*LN(D90/(1-D90))+((1-2*E25)*(LN((1-E25)/E25)))^-1*LN((((D27-D26)/(E27-D27))*((E26-D26)/(E27-E26)))/((F26-D26)/(E27-F26))^2)*(D90-0.5)*LN(D90/(1-D90))))/(1+EXP(LN((F26-D26)/(E27-F26))+(1/2)*(LN((1-E25)/E25))^-1*LN(((D27-D26)/(E27-D27))/((E26-D26)/(E27-E26)))*LN(D90/(1-D90))+((1-2*E25)*(LN((1-E25)/E25)))^-1*LN((((D27-D26)/(E27-D27))*((E26-D26)/(E27-E26)))/((F26-D26)/(E27-F26))^2)*(D90-0.5)*LN(D90/(1-D90)))),NA())))))</f>
        <v>100000000</v>
      </c>
      <c r="F90" s="120">
        <f>IF(F27&lt;&gt;"",NA(),IF(F25="u",((1/2)*(LN((1-E25)/E25))^-1*(D27-E26)/(D90*(1-D90))+((1-2*E25)*(LN((1-E25)/E25)))^-1*(1-2*(F26-E26)/(D27-E26))*(D27-E26)*((D90-0.5)/(D90*(1-D90))+LN(D90/(1-D90))))^(-1),IF(F25="sl",((1/2)*(LN((1-E25)/E25))^-1*LN((D27-D26)/(E26-D26))/(D90*(1-D90))+((1-2*E25)*(LN((1-E25)/E25)))^-1*LN(((D27-D26)*(E26-D26))/(F26-D26)^2)*((D90-0.5)/(D90*(1-D90))+LN(D90/(1-D90))))^(-1)*EXP(-(LN(F26-D26)+(1/2)*(LN((1-E25)/E25))^-1*LN((D27-D26)/(E26-D26))*LN(D90/(1-D90))+((1-2*E25)*(LN((1-E25)/E25)))^-1*LN(((D27-D26)*(E26-D26))/(F26-D26)^2)*(D90-0.5)*LN(D90/(1-D90)))),IF(F25="su",(-(1/2)*(LN((1-E25)/E25))^-1*LN((E27-D27)/(E27-E26))/(D90*(1-D90))-((1-2*E25)*(LN((1-E25)/E25)))^-1*LN(((E27-D27)*(E27-E26))/(E27-F26)^2)*((D90-0.5)/(D90*(1-D90))+LN(D90/(1-D90))))^(-1)*EXP((-LN(E27-F26)-(1/2)*(LN((1-E25)/E25))^-1*LN((E27-D27)/(E27-E26))*LN(D90/(1-D90))-((1-2*E25)*(LN((1-E25)/E25)))^-1*LN(((E27-D27)*(E27-E26))/(E27-F26)^2)*(D90-0.5)*LN(D90/(1-D90)))),IF(F25="b",((1/2)*(LN((1-E25)/E25))^-1*LN(((D27-D26)/(E27-D27))/((E26-D26)/(E27-E26)))/(D90*(1-D90))+((1-2*E25)*(LN((1-E25)/E25)))^-1*LN((((D27-D26)/(E27-D27))*((E26-D26)/(E27-E26)))/((F26-D26)/(E27-F26))^2)*((D90-0.5)/(D90*(1-D90))+LN(D90/(1-D90))))^(-1)*(1+EXP(LN((F26-D26)/(E27-F26))+(1/2)*(LN((1-E25)/E25))^-1*LN(((D27-D26)/(E27-D27))/((E26-D26)/(E27-E26)))*LN(D90/(1-D90))+((1-2*E25)*(LN((1-E25)/E25)))^-1*LN((((D27-D26)/(E27-D27))*((E26-D26)/(E27-E26)))/((F26-D26)/(E27-F26))^2)*(D90-0.5)*LN(D90/(1-D90))))^2/((E27-D26)*EXP(LN((F26-D26)/(E27-F26))+(1/2)*(LN((1-E25)/E25))^-1*LN(((D27-D26)/(E27-D27))/((E26-D26)/(E27-E26)))*LN(D90/(1-D90))+((1-2*E25)*(LN((1-E25)/E25)))^-1*LN((((D27-D26)/(E27-D27))*((E26-D26)/(E27-E26)))/((F26-D26)/(E27-F26))^2)*(D90-0.5)*LN(D90/(1-D90)))),NA())))))</f>
        <v>1.9629593194442935E-8</v>
      </c>
      <c r="H90" s="110">
        <v>54</v>
      </c>
      <c r="I90" s="107">
        <f t="shared" si="0"/>
        <v>138733579.18244842</v>
      </c>
      <c r="J90" s="108">
        <f t="shared" si="1"/>
        <v>95</v>
      </c>
      <c r="K90" s="109">
        <f t="shared" si="2"/>
        <v>4.3923887912011173E-9</v>
      </c>
    </row>
    <row r="91" spans="4:11" x14ac:dyDescent="0.25">
      <c r="D91" s="88">
        <f>IF(F27&lt;&gt;"",NA(),(ROW()-ROW(D40))/100)</f>
        <v>0.51</v>
      </c>
      <c r="E91" s="89">
        <f>IF(F27&lt;&gt;"",NA(),IF(F25="u",F26+(1/2)*(LN((1-E25)/E25))^-1*(D27-E26)*LN(D91/(1-D91))+((1-2*E25)*(LN((1-E25)/E25)))^-1*(1-2*(F26-E26)/(D27-E26))*(D27-E26)*(D91-0.5)*LN(D91/(1-D91)),IF(F25="sl",D26+EXP(LN(F26-D26)+(1/2)*(LN((1-E25)/E25))^-1*LN((D27-D26)/(E26-D26))*LN(D91/(1-D91))+((1-2*E25)*(LN((1-E25)/E25)))^-1*LN(((D27-D26)*(E26-D26))/(F26-D26)^2)*(D91-0.5)*LN(D91/(1-D91))),IF(F25="su",E27-EXP(-(-LN(E27-F26)-(1/2)*(LN((1-E25)/E25))^-1*LN((E27-D27)/(E27-E26))*LN(D91/(1-D91))-((1-2*E25)*(LN((1-E25)/E25)))^-1*LN(((E27-D27)*(E27-E26))/(E27-F26)^2)*(D91-0.5)*LN(D91/(1-D91)))),IF(F25="b",(D26+E27*EXP(LN((F26-D26)/(E27-F26))+(1/2)*(LN((1-E25)/E25))^-1*LN(((D27-D26)/(E27-D27))/((E26-D26)/(E27-E26)))*LN(D91/(1-D91))+((1-2*E25)*(LN((1-E25)/E25)))^-1*LN((((D27-D26)/(E27-D27))*((E26-D26)/(E27-E26)))/((F26-D26)/(E27-F26))^2)*(D91-0.5)*LN(D91/(1-D91))))/(1+EXP(LN((F26-D26)/(E27-F26))+(1/2)*(LN((1-E25)/E25))^-1*LN(((D27-D26)/(E27-D27))/((E26-D26)/(E27-E26)))*LN(D91/(1-D91))+((1-2*E25)*(LN((1-E25)/E25)))^-1*LN((((D27-D26)/(E27-D27))*((E26-D26)/(E27-E26)))/((F26-D26)/(E27-F26))^2)*(D91-0.5)*LN(D91/(1-D91)))),NA())))))</f>
        <v>100513276.94397995</v>
      </c>
      <c r="F91" s="120">
        <f>IF(F27&lt;&gt;"",NA(),IF(F25="u",((1/2)*(LN((1-E25)/E25))^-1*(D27-E26)/(D91*(1-D91))+((1-2*E25)*(LN((1-E25)/E25)))^-1*(1-2*(F26-E26)/(D27-E26))*(D27-E26)*((D91-0.5)/(D91*(1-D91))+LN(D91/(1-D91))))^(-1),IF(F25="sl",((1/2)*(LN((1-E25)/E25))^-1*LN((D27-D26)/(E26-D26))/(D91*(1-D91))+((1-2*E25)*(LN((1-E25)/E25)))^-1*LN(((D27-D26)*(E26-D26))/(F26-D26)^2)*((D91-0.5)/(D91*(1-D91))+LN(D91/(1-D91))))^(-1)*EXP(-(LN(F26-D26)+(1/2)*(LN((1-E25)/E25))^-1*LN((D27-D26)/(E26-D26))*LN(D91/(1-D91))+((1-2*E25)*(LN((1-E25)/E25)))^-1*LN(((D27-D26)*(E26-D26))/(F26-D26)^2)*(D91-0.5)*LN(D91/(1-D91)))),IF(F25="su",(-(1/2)*(LN((1-E25)/E25))^-1*LN((E27-D27)/(E27-E26))/(D91*(1-D91))-((1-2*E25)*(LN((1-E25)/E25)))^-1*LN(((E27-D27)*(E27-E26))/(E27-F26)^2)*((D91-0.5)/(D91*(1-D91))+LN(D91/(1-D91))))^(-1)*EXP((-LN(E27-F26)-(1/2)*(LN((1-E25)/E25))^-1*LN((E27-D27)/(E27-E26))*LN(D91/(1-D91))-((1-2*E25)*(LN((1-E25)/E25)))^-1*LN(((E27-D27)*(E27-E26))/(E27-F26)^2)*(D91-0.5)*LN(D91/(1-D91)))),IF(F25="b",((1/2)*(LN((1-E25)/E25))^-1*LN(((D27-D26)/(E27-D27))/((E26-D26)/(E27-E26)))/(D91*(1-D91))+((1-2*E25)*(LN((1-E25)/E25)))^-1*LN((((D27-D26)/(E27-D27))*((E26-D26)/(E27-E26)))/((F26-D26)/(E27-F26))^2)*((D91-0.5)/(D91*(1-D91))+LN(D91/(1-D91))))^(-1)*(1+EXP(LN((F26-D26)/(E27-F26))+(1/2)*(LN((1-E25)/E25))^-1*LN(((D27-D26)/(E27-D27))/((E26-D26)/(E27-E26)))*LN(D91/(1-D91))+((1-2*E25)*(LN((1-E25)/E25)))^-1*LN((((D27-D26)/(E27-D27))*((E26-D26)/(E27-E26)))/((F26-D26)/(E27-F26))^2)*(D91-0.5)*LN(D91/(1-D91))))^2/((E27-D26)*EXP(LN((F26-D26)/(E27-F26))+(1/2)*(LN((1-E25)/E25))^-1*LN(((D27-D26)/(E27-D27))/((E26-D26)/(E27-E26)))*LN(D91/(1-D91))+((1-2*E25)*(LN((1-E25)/E25)))^-1*LN((((D27-D26)/(E27-D27))*((E26-D26)/(E27-E26)))/((F26-D26)/(E27-F26))^2)*(D91-0.5)*LN(D91/(1-D91)))),NA())))))</f>
        <v>1.9335330216919066E-8</v>
      </c>
      <c r="H91" s="110">
        <v>55</v>
      </c>
      <c r="I91" s="107">
        <f t="shared" si="0"/>
        <v>140510620.58858615</v>
      </c>
      <c r="J91" s="108">
        <f t="shared" si="1"/>
        <v>95</v>
      </c>
      <c r="K91" s="109">
        <f t="shared" si="2"/>
        <v>4.0532327156480458E-9</v>
      </c>
    </row>
    <row r="92" spans="4:11" x14ac:dyDescent="0.25">
      <c r="D92" s="88">
        <f>IF(F27&lt;&gt;"",NA(),(ROW()-ROW(D40))/100)</f>
        <v>0.52</v>
      </c>
      <c r="E92" s="89">
        <f>IF(F27&lt;&gt;"",NA(),IF(F25="u",F26+(1/2)*(LN((1-E25)/E25))^-1*(D27-E26)*LN(D92/(1-D92))+((1-2*E25)*(LN((1-E25)/E25)))^-1*(1-2*(F26-E26)/(D27-E26))*(D27-E26)*(D92-0.5)*LN(D92/(1-D92)),IF(F25="sl",D26+EXP(LN(F26-D26)+(1/2)*(LN((1-E25)/E25))^-1*LN((D27-D26)/(E26-D26))*LN(D92/(1-D92))+((1-2*E25)*(LN((1-E25)/E25)))^-1*LN(((D27-D26)*(E26-D26))/(F26-D26)^2)*(D92-0.5)*LN(D92/(1-D92))),IF(F25="su",E27-EXP(-(-LN(E27-F26)-(1/2)*(LN((1-E25)/E25))^-1*LN((E27-D27)/(E27-E26))*LN(D92/(1-D92))-((1-2*E25)*(LN((1-E25)/E25)))^-1*LN(((E27-D27)*(E27-E26))/(E27-F26)^2)*(D92-0.5)*LN(D92/(1-D92)))),IF(F25="b",(D26+E27*EXP(LN((F26-D26)/(E27-F26))+(1/2)*(LN((1-E25)/E25))^-1*LN(((D27-D26)/(E27-D27))/((E26-D26)/(E27-E26)))*LN(D92/(1-D92))+((1-2*E25)*(LN((1-E25)/E25)))^-1*LN((((D27-D26)/(E27-D27))*((E26-D26)/(E27-E26)))/((F26-D26)/(E27-F26))^2)*(D92-0.5)*LN(D92/(1-D92))))/(1+EXP(LN((F26-D26)/(E27-F26))+(1/2)*(LN((1-E25)/E25))^-1*LN(((D27-D26)/(E27-D27))/((E26-D26)/(E27-E26)))*LN(D92/(1-D92))+((1-2*E25)*(LN((1-E25)/E25)))^-1*LN((((D27-D26)/(E27-D27))*((E26-D26)/(E27-E26)))/((F26-D26)/(E27-F26))^2)*(D92-0.5)*LN(D92/(1-D92)))),NA())))))</f>
        <v>101034516.16088499</v>
      </c>
      <c r="F92" s="120">
        <f>IF(F27&lt;&gt;"",NA(),IF(F25="u",((1/2)*(LN((1-E25)/E25))^-1*(D27-E26)/(D92*(1-D92))+((1-2*E25)*(LN((1-E25)/E25)))^-1*(1-2*(F26-E26)/(D27-E26))*(D27-E26)*((D92-0.5)/(D92*(1-D92))+LN(D92/(1-D92))))^(-1),IF(F25="sl",((1/2)*(LN((1-E25)/E25))^-1*LN((D27-D26)/(E26-D26))/(D92*(1-D92))+((1-2*E25)*(LN((1-E25)/E25)))^-1*LN(((D27-D26)*(E26-D26))/(F26-D26)^2)*((D92-0.5)/(D92*(1-D92))+LN(D92/(1-D92))))^(-1)*EXP(-(LN(F26-D26)+(1/2)*(LN((1-E25)/E25))^-1*LN((D27-D26)/(E26-D26))*LN(D92/(1-D92))+((1-2*E25)*(LN((1-E25)/E25)))^-1*LN(((D27-D26)*(E26-D26))/(F26-D26)^2)*(D92-0.5)*LN(D92/(1-D92)))),IF(F25="su",(-(1/2)*(LN((1-E25)/E25))^-1*LN((E27-D27)/(E27-E26))/(D92*(1-D92))-((1-2*E25)*(LN((1-E25)/E25)))^-1*LN(((E27-D27)*(E27-E26))/(E27-F26)^2)*((D92-0.5)/(D92*(1-D92))+LN(D92/(1-D92))))^(-1)*EXP((-LN(E27-F26)-(1/2)*(LN((1-E25)/E25))^-1*LN((E27-D27)/(E27-E26))*LN(D92/(1-D92))-((1-2*E25)*(LN((1-E25)/E25)))^-1*LN(((E27-D27)*(E27-E26))/(E27-F26)^2)*(D92-0.5)*LN(D92/(1-D92)))),IF(F25="b",((1/2)*(LN((1-E25)/E25))^-1*LN(((D27-D26)/(E27-D27))/((E26-D26)/(E27-E26)))/(D92*(1-D92))+((1-2*E25)*(LN((1-E25)/E25)))^-1*LN((((D27-D26)/(E27-D27))*((E26-D26)/(E27-E26)))/((F26-D26)/(E27-F26))^2)*((D92-0.5)/(D92*(1-D92))+LN(D92/(1-D92))))^(-1)*(1+EXP(LN((F26-D26)/(E27-F26))+(1/2)*(LN((1-E25)/E25))^-1*LN(((D27-D26)/(E27-D27))/((E26-D26)/(E27-E26)))*LN(D92/(1-D92))+((1-2*E25)*(LN((1-E25)/E25)))^-1*LN((((D27-D26)/(E27-D27))*((E26-D26)/(E27-E26)))/((F26-D26)/(E27-F26))^2)*(D92-0.5)*LN(D92/(1-D92))))^2/((E27-D26)*EXP(LN((F26-D26)/(E27-F26))+(1/2)*(LN((1-E25)/E25))^-1*LN(((D27-D26)/(E27-D27))/((E26-D26)/(E27-E26)))*LN(D92/(1-D92))+((1-2*E25)*(LN((1-E25)/E25)))^-1*LN((((D27-D26)/(E27-D27))*((E26-D26)/(E27-E26)))/((F26-D26)/(E27-F26))^2)*(D92-0.5)*LN(D92/(1-D92)))),NA())))))</f>
        <v>1.9034501504025008E-8</v>
      </c>
      <c r="H92" s="110">
        <v>56</v>
      </c>
      <c r="I92" s="107">
        <f t="shared" si="0"/>
        <v>142287661.99472389</v>
      </c>
      <c r="J92" s="108">
        <f t="shared" si="1"/>
        <v>96</v>
      </c>
      <c r="K92" s="109">
        <f t="shared" si="2"/>
        <v>3.7406968444785036E-9</v>
      </c>
    </row>
    <row r="93" spans="4:11" x14ac:dyDescent="0.25">
      <c r="D93" s="88">
        <f>IF(F27&lt;&gt;"",NA(),(ROW()-ROW(D40))/100)</f>
        <v>0.53</v>
      </c>
      <c r="E93" s="89">
        <f>IF(F27&lt;&gt;"",NA(),IF(F25="u",F26+(1/2)*(LN((1-E25)/E25))^-1*(D27-E26)*LN(D93/(1-D93))+((1-2*E25)*(LN((1-E25)/E25)))^-1*(1-2*(F26-E26)/(D27-E26))*(D27-E26)*(D93-0.5)*LN(D93/(1-D93)),IF(F25="sl",D26+EXP(LN(F26-D26)+(1/2)*(LN((1-E25)/E25))^-1*LN((D27-D26)/(E26-D26))*LN(D93/(1-D93))+((1-2*E25)*(LN((1-E25)/E25)))^-1*LN(((D27-D26)*(E26-D26))/(F26-D26)^2)*(D93-0.5)*LN(D93/(1-D93))),IF(F25="su",E27-EXP(-(-LN(E27-F26)-(1/2)*(LN((1-E25)/E25))^-1*LN((E27-D27)/(E27-E26))*LN(D93/(1-D93))-((1-2*E25)*(LN((1-E25)/E25)))^-1*LN(((E27-D27)*(E27-E26))/(E27-F26)^2)*(D93-0.5)*LN(D93/(1-D93)))),IF(F25="b",(D26+E27*EXP(LN((F26-D26)/(E27-F26))+(1/2)*(LN((1-E25)/E25))^-1*LN(((D27-D26)/(E27-D27))/((E26-D26)/(E27-E26)))*LN(D93/(1-D93))+((1-2*E25)*(LN((1-E25)/E25)))^-1*LN((((D27-D26)/(E27-D27))*((E26-D26)/(E27-E26)))/((F26-D26)/(E27-F26))^2)*(D93-0.5)*LN(D93/(1-D93))))/(1+EXP(LN((F26-D26)/(E27-F26))+(1/2)*(LN((1-E25)/E25))^-1*LN(((D27-D26)/(E27-D27))/((E26-D26)/(E27-E26)))*LN(D93/(1-D93))+((1-2*E25)*(LN((1-E25)/E25)))^-1*LN((((D27-D26)/(E27-D27))*((E26-D26)/(E27-E26)))/((F26-D26)/(E27-F26))^2)*(D93-0.5)*LN(D93/(1-D93)))),NA())))))</f>
        <v>101564145.83101654</v>
      </c>
      <c r="F93" s="120">
        <f>IF(F27&lt;&gt;"",NA(),IF(F25="u",((1/2)*(LN((1-E25)/E25))^-1*(D27-E26)/(D93*(1-D93))+((1-2*E25)*(LN((1-E25)/E25)))^-1*(1-2*(F26-E26)/(D27-E26))*(D27-E26)*((D93-0.5)/(D93*(1-D93))+LN(D93/(1-D93))))^(-1),IF(F25="sl",((1/2)*(LN((1-E25)/E25))^-1*LN((D27-D26)/(E26-D26))/(D93*(1-D93))+((1-2*E25)*(LN((1-E25)/E25)))^-1*LN(((D27-D26)*(E26-D26))/(F26-D26)^2)*((D93-0.5)/(D93*(1-D93))+LN(D93/(1-D93))))^(-1)*EXP(-(LN(F26-D26)+(1/2)*(LN((1-E25)/E25))^-1*LN((D27-D26)/(E26-D26))*LN(D93/(1-D93))+((1-2*E25)*(LN((1-E25)/E25)))^-1*LN(((D27-D26)*(E26-D26))/(F26-D26)^2)*(D93-0.5)*LN(D93/(1-D93)))),IF(F25="su",(-(1/2)*(LN((1-E25)/E25))^-1*LN((E27-D27)/(E27-E26))/(D93*(1-D93))-((1-2*E25)*(LN((1-E25)/E25)))^-1*LN(((E27-D27)*(E27-E26))/(E27-F26)^2)*((D93-0.5)/(D93*(1-D93))+LN(D93/(1-D93))))^(-1)*EXP((-LN(E27-F26)-(1/2)*(LN((1-E25)/E25))^-1*LN((E27-D27)/(E27-E26))*LN(D93/(1-D93))-((1-2*E25)*(LN((1-E25)/E25)))^-1*LN(((E27-D27)*(E27-E26))/(E27-F26)^2)*(D93-0.5)*LN(D93/(1-D93)))),IF(F25="b",((1/2)*(LN((1-E25)/E25))^-1*LN(((D27-D26)/(E27-D27))/((E26-D26)/(E27-E26)))/(D93*(1-D93))+((1-2*E25)*(LN((1-E25)/E25)))^-1*LN((((D27-D26)/(E27-D27))*((E26-D26)/(E27-E26)))/((F26-D26)/(E27-F26))^2)*((D93-0.5)/(D93*(1-D93))+LN(D93/(1-D93))))^(-1)*(1+EXP(LN((F26-D26)/(E27-F26))+(1/2)*(LN((1-E25)/E25))^-1*LN(((D27-D26)/(E27-D27))/((E26-D26)/(E27-E26)))*LN(D93/(1-D93))+((1-2*E25)*(LN((1-E25)/E25)))^-1*LN((((D27-D26)/(E27-D27))*((E26-D26)/(E27-E26)))/((F26-D26)/(E27-F26))^2)*(D93-0.5)*LN(D93/(1-D93))))^2/((E27-D26)*EXP(LN((F26-D26)/(E27-F26))+(1/2)*(LN((1-E25)/E25))^-1*LN(((D27-D26)/(E27-D27))/((E26-D26)/(E27-E26)))*LN(D93/(1-D93))+((1-2*E25)*(LN((1-E25)/E25)))^-1*LN((((D27-D26)/(E27-D27))*((E26-D26)/(E27-E26)))/((F26-D26)/(E27-F26))^2)*(D93-0.5)*LN(D93/(1-D93)))),NA())))))</f>
        <v>1.8727588899512629E-8</v>
      </c>
      <c r="H93" s="110">
        <v>57</v>
      </c>
      <c r="I93" s="107">
        <f t="shared" si="0"/>
        <v>144064703.40086162</v>
      </c>
      <c r="J93" s="108">
        <f t="shared" si="1"/>
        <v>97</v>
      </c>
      <c r="K93" s="109">
        <f t="shared" si="2"/>
        <v>3.4445943979604974E-9</v>
      </c>
    </row>
    <row r="94" spans="4:11" x14ac:dyDescent="0.25">
      <c r="D94" s="88">
        <f>IF(F27&lt;&gt;"",NA(),(ROW()-ROW(D40))/100)</f>
        <v>0.54</v>
      </c>
      <c r="E94" s="89">
        <f>IF(F27&lt;&gt;"",NA(),IF(F25="u",F26+(1/2)*(LN((1-E25)/E25))^-1*(D27-E26)*LN(D94/(1-D94))+((1-2*E25)*(LN((1-E25)/E25)))^-1*(1-2*(F26-E26)/(D27-E26))*(D27-E26)*(D94-0.5)*LN(D94/(1-D94)),IF(F25="sl",D26+EXP(LN(F26-D26)+(1/2)*(LN((1-E25)/E25))^-1*LN((D27-D26)/(E26-D26))*LN(D94/(1-D94))+((1-2*E25)*(LN((1-E25)/E25)))^-1*LN(((D27-D26)*(E26-D26))/(F26-D26)^2)*(D94-0.5)*LN(D94/(1-D94))),IF(F25="su",E27-EXP(-(-LN(E27-F26)-(1/2)*(LN((1-E25)/E25))^-1*LN((E27-D27)/(E27-E26))*LN(D94/(1-D94))-((1-2*E25)*(LN((1-E25)/E25)))^-1*LN(((E27-D27)*(E27-E26))/(E27-F26)^2)*(D94-0.5)*LN(D94/(1-D94)))),IF(F25="b",(D26+E27*EXP(LN((F26-D26)/(E27-F26))+(1/2)*(LN((1-E25)/E25))^-1*LN(((D27-D26)/(E27-D27))/((E26-D26)/(E27-E26)))*LN(D94/(1-D94))+((1-2*E25)*(LN((1-E25)/E25)))^-1*LN((((D27-D26)/(E27-D27))*((E26-D26)/(E27-E26)))/((F26-D26)/(E27-F26))^2)*(D94-0.5)*LN(D94/(1-D94))))/(1+EXP(LN((F26-D26)/(E27-F26))+(1/2)*(LN((1-E25)/E25))^-1*LN(((D27-D26)/(E27-D27))/((E26-D26)/(E27-E26)))*LN(D94/(1-D94))+((1-2*E25)*(LN((1-E25)/E25)))^-1*LN((((D27-D26)/(E27-D27))*((E26-D26)/(E27-E26)))/((F26-D26)/(E27-F26))^2)*(D94-0.5)*LN(D94/(1-D94)))),NA())))))</f>
        <v>102102610.35182172</v>
      </c>
      <c r="F94" s="120">
        <f>IF(F27&lt;&gt;"",NA(),IF(F25="u",((1/2)*(LN((1-E25)/E25))^-1*(D27-E26)/(D94*(1-D94))+((1-2*E25)*(LN((1-E25)/E25)))^-1*(1-2*(F26-E26)/(D27-E26))*(D27-E26)*((D94-0.5)/(D94*(1-D94))+LN(D94/(1-D94))))^(-1),IF(F25="sl",((1/2)*(LN((1-E25)/E25))^-1*LN((D27-D26)/(E26-D26))/(D94*(1-D94))+((1-2*E25)*(LN((1-E25)/E25)))^-1*LN(((D27-D26)*(E26-D26))/(F26-D26)^2)*((D94-0.5)/(D94*(1-D94))+LN(D94/(1-D94))))^(-1)*EXP(-(LN(F26-D26)+(1/2)*(LN((1-E25)/E25))^-1*LN((D27-D26)/(E26-D26))*LN(D94/(1-D94))+((1-2*E25)*(LN((1-E25)/E25)))^-1*LN(((D27-D26)*(E26-D26))/(F26-D26)^2)*(D94-0.5)*LN(D94/(1-D94)))),IF(F25="su",(-(1/2)*(LN((1-E25)/E25))^-1*LN((E27-D27)/(E27-E26))/(D94*(1-D94))-((1-2*E25)*(LN((1-E25)/E25)))^-1*LN(((E27-D27)*(E27-E26))/(E27-F26)^2)*((D94-0.5)/(D94*(1-D94))+LN(D94/(1-D94))))^(-1)*EXP((-LN(E27-F26)-(1/2)*(LN((1-E25)/E25))^-1*LN((E27-D27)/(E27-E26))*LN(D94/(1-D94))-((1-2*E25)*(LN((1-E25)/E25)))^-1*LN(((E27-D27)*(E27-E26))/(E27-F26)^2)*(D94-0.5)*LN(D94/(1-D94)))),IF(F25="b",((1/2)*(LN((1-E25)/E25))^-1*LN(((D27-D26)/(E27-D27))/((E26-D26)/(E27-E26)))/(D94*(1-D94))+((1-2*E25)*(LN((1-E25)/E25)))^-1*LN((((D27-D26)/(E27-D27))*((E26-D26)/(E27-E26)))/((F26-D26)/(E27-F26))^2)*((D94-0.5)/(D94*(1-D94))+LN(D94/(1-D94))))^(-1)*(1+EXP(LN((F26-D26)/(E27-F26))+(1/2)*(LN((1-E25)/E25))^-1*LN(((D27-D26)/(E27-D27))/((E26-D26)/(E27-E26)))*LN(D94/(1-D94))+((1-2*E25)*(LN((1-E25)/E25)))^-1*LN((((D27-D26)/(E27-D27))*((E26-D26)/(E27-E26)))/((F26-D26)/(E27-F26))^2)*(D94-0.5)*LN(D94/(1-D94))))^2/((E27-D26)*EXP(LN((F26-D26)/(E27-F26))+(1/2)*(LN((1-E25)/E25))^-1*LN(((D27-D26)/(E27-D27))/((E26-D26)/(E27-E26)))*LN(D94/(1-D94))+((1-2*E25)*(LN((1-E25)/E25)))^-1*LN((((D27-D26)/(E27-D27))*((E26-D26)/(E27-E26)))/((F26-D26)/(E27-F26))^2)*(D94-0.5)*LN(D94/(1-D94)))),NA())))))</f>
        <v>1.8415033561952058E-8</v>
      </c>
      <c r="H94" s="110">
        <v>58</v>
      </c>
      <c r="I94" s="107">
        <f t="shared" si="0"/>
        <v>145841744.80699936</v>
      </c>
      <c r="J94" s="108">
        <f t="shared" si="1"/>
        <v>97</v>
      </c>
      <c r="K94" s="109">
        <f t="shared" si="2"/>
        <v>3.1697681282533114E-9</v>
      </c>
    </row>
    <row r="95" spans="4:11" x14ac:dyDescent="0.25">
      <c r="D95" s="88">
        <f>IF(F27&lt;&gt;"",NA(),(ROW()-ROW(D40))/100)</f>
        <v>0.55000000000000004</v>
      </c>
      <c r="E95" s="89">
        <f>IF(F27&lt;&gt;"",NA(),IF(F25="u",F26+(1/2)*(LN((1-E25)/E25))^-1*(D27-E26)*LN(D95/(1-D95))+((1-2*E25)*(LN((1-E25)/E25)))^-1*(1-2*(F26-E26)/(D27-E26))*(D27-E26)*(D95-0.5)*LN(D95/(1-D95)),IF(F25="sl",D26+EXP(LN(F26-D26)+(1/2)*(LN((1-E25)/E25))^-1*LN((D27-D26)/(E26-D26))*LN(D95/(1-D95))+((1-2*E25)*(LN((1-E25)/E25)))^-1*LN(((D27-D26)*(E26-D26))/(F26-D26)^2)*(D95-0.5)*LN(D95/(1-D95))),IF(F25="su",E27-EXP(-(-LN(E27-F26)-(1/2)*(LN((1-E25)/E25))^-1*LN((E27-D27)/(E27-E26))*LN(D95/(1-D95))-((1-2*E25)*(LN((1-E25)/E25)))^-1*LN(((E27-D27)*(E27-E26))/(E27-F26)^2)*(D95-0.5)*LN(D95/(1-D95)))),IF(F25="b",(D26+E27*EXP(LN((F26-D26)/(E27-F26))+(1/2)*(LN((1-E25)/E25))^-1*LN(((D27-D26)/(E27-D27))/((E26-D26)/(E27-E26)))*LN(D95/(1-D95))+((1-2*E25)*(LN((1-E25)/E25)))^-1*LN((((D27-D26)/(E27-D27))*((E26-D26)/(E27-E26)))/((F26-D26)/(E27-F26))^2)*(D95-0.5)*LN(D95/(1-D95))))/(1+EXP(LN((F26-D26)/(E27-F26))+(1/2)*(LN((1-E25)/E25))^-1*LN(((D27-D26)/(E27-D27))/((E26-D26)/(E27-E26)))*LN(D95/(1-D95))+((1-2*E25)*(LN((1-E25)/E25)))^-1*LN((((D27-D26)/(E27-D27))*((E26-D26)/(E27-E26)))/((F26-D26)/(E27-F26))^2)*(D95-0.5)*LN(D95/(1-D95)))),NA())))))</f>
        <v>102650372.595357</v>
      </c>
      <c r="F95" s="120">
        <f>IF(F27&lt;&gt;"",NA(),IF(F25="u",((1/2)*(LN((1-E25)/E25))^-1*(D27-E26)/(D95*(1-D95))+((1-2*E25)*(LN((1-E25)/E25)))^-1*(1-2*(F26-E26)/(D27-E26))*(D27-E26)*((D95-0.5)/(D95*(1-D95))+LN(D95/(1-D95))))^(-1),IF(F25="sl",((1/2)*(LN((1-E25)/E25))^-1*LN((D27-D26)/(E26-D26))/(D95*(1-D95))+((1-2*E25)*(LN((1-E25)/E25)))^-1*LN(((D27-D26)*(E26-D26))/(F26-D26)^2)*((D95-0.5)/(D95*(1-D95))+LN(D95/(1-D95))))^(-1)*EXP(-(LN(F26-D26)+(1/2)*(LN((1-E25)/E25))^-1*LN((D27-D26)/(E26-D26))*LN(D95/(1-D95))+((1-2*E25)*(LN((1-E25)/E25)))^-1*LN(((D27-D26)*(E26-D26))/(F26-D26)^2)*(D95-0.5)*LN(D95/(1-D95)))),IF(F25="su",(-(1/2)*(LN((1-E25)/E25))^-1*LN((E27-D27)/(E27-E26))/(D95*(1-D95))-((1-2*E25)*(LN((1-E25)/E25)))^-1*LN(((E27-D27)*(E27-E26))/(E27-F26)^2)*((D95-0.5)/(D95*(1-D95))+LN(D95/(1-D95))))^(-1)*EXP((-LN(E27-F26)-(1/2)*(LN((1-E25)/E25))^-1*LN((E27-D27)/(E27-E26))*LN(D95/(1-D95))-((1-2*E25)*(LN((1-E25)/E25)))^-1*LN(((E27-D27)*(E27-E26))/(E27-F26)^2)*(D95-0.5)*LN(D95/(1-D95)))),IF(F25="b",((1/2)*(LN((1-E25)/E25))^-1*LN(((D27-D26)/(E27-D27))/((E26-D26)/(E27-E26)))/(D95*(1-D95))+((1-2*E25)*(LN((1-E25)/E25)))^-1*LN((((D27-D26)/(E27-D27))*((E26-D26)/(E27-E26)))/((F26-D26)/(E27-F26))^2)*((D95-0.5)/(D95*(1-D95))+LN(D95/(1-D95))))^(-1)*(1+EXP(LN((F26-D26)/(E27-F26))+(1/2)*(LN((1-E25)/E25))^-1*LN(((D27-D26)/(E27-D27))/((E26-D26)/(E27-E26)))*LN(D95/(1-D95))+((1-2*E25)*(LN((1-E25)/E25)))^-1*LN((((D27-D26)/(E27-D27))*((E26-D26)/(E27-E26)))/((F26-D26)/(E27-F26))^2)*(D95-0.5)*LN(D95/(1-D95))))^2/((E27-D26)*EXP(LN((F26-D26)/(E27-F26))+(1/2)*(LN((1-E25)/E25))^-1*LN(((D27-D26)/(E27-D27))/((E26-D26)/(E27-E26)))*LN(D95/(1-D95))+((1-2*E25)*(LN((1-E25)/E25)))^-1*LN((((D27-D26)/(E27-D27))*((E26-D26)/(E27-E26)))/((F26-D26)/(E27-F26))^2)*(D95-0.5)*LN(D95/(1-D95)))),NA())))))</f>
        <v>1.8097238506227278E-8</v>
      </c>
      <c r="H95" s="110">
        <v>59</v>
      </c>
      <c r="I95" s="107">
        <f t="shared" si="0"/>
        <v>147618786.21313709</v>
      </c>
      <c r="J95" s="108">
        <f t="shared" si="1"/>
        <v>98</v>
      </c>
      <c r="K95" s="109">
        <f t="shared" si="2"/>
        <v>2.9174224264194585E-9</v>
      </c>
    </row>
    <row r="96" spans="4:11" x14ac:dyDescent="0.25">
      <c r="D96" s="88">
        <f>IF(F27&lt;&gt;"",NA(),(ROW()-ROW(D40))/100)</f>
        <v>0.56000000000000005</v>
      </c>
      <c r="E96" s="89">
        <f>IF(F27&lt;&gt;"",NA(),IF(F25="u",F26+(1/2)*(LN((1-E25)/E25))^-1*(D27-E26)*LN(D96/(1-D96))+((1-2*E25)*(LN((1-E25)/E25)))^-1*(1-2*(F26-E26)/(D27-E26))*(D27-E26)*(D96-0.5)*LN(D96/(1-D96)),IF(F25="sl",D26+EXP(LN(F26-D26)+(1/2)*(LN((1-E25)/E25))^-1*LN((D27-D26)/(E26-D26))*LN(D96/(1-D96))+((1-2*E25)*(LN((1-E25)/E25)))^-1*LN(((D27-D26)*(E26-D26))/(F26-D26)^2)*(D96-0.5)*LN(D96/(1-D96))),IF(F25="su",E27-EXP(-(-LN(E27-F26)-(1/2)*(LN((1-E25)/E25))^-1*LN((E27-D27)/(E27-E26))*LN(D96/(1-D96))-((1-2*E25)*(LN((1-E25)/E25)))^-1*LN(((E27-D27)*(E27-E26))/(E27-F26)^2)*(D96-0.5)*LN(D96/(1-D96)))),IF(F25="b",(D26+E27*EXP(LN((F26-D26)/(E27-F26))+(1/2)*(LN((1-E25)/E25))^-1*LN(((D27-D26)/(E27-D27))/((E26-D26)/(E27-E26)))*LN(D96/(1-D96))+((1-2*E25)*(LN((1-E25)/E25)))^-1*LN((((D27-D26)/(E27-D27))*((E26-D26)/(E27-E26)))/((F26-D26)/(E27-F26))^2)*(D96-0.5)*LN(D96/(1-D96))))/(1+EXP(LN((F26-D26)/(E27-F26))+(1/2)*(LN((1-E25)/E25))^-1*LN(((D27-D26)/(E27-D27))/((E26-D26)/(E27-E26)))*LN(D96/(1-D96))+((1-2*E25)*(LN((1-E25)/E25)))^-1*LN((((D27-D26)/(E27-D27))*((E26-D26)/(E27-E26)))/((F26-D26)/(E27-F26))^2)*(D96-0.5)*LN(D96/(1-D96)))),NA())))))</f>
        <v>103207916.33272997</v>
      </c>
      <c r="F96" s="120">
        <f>IF(F27&lt;&gt;"",NA(),IF(F25="u",((1/2)*(LN((1-E25)/E25))^-1*(D27-E26)/(D96*(1-D96))+((1-2*E25)*(LN((1-E25)/E25)))^-1*(1-2*(F26-E26)/(D27-E26))*(D27-E26)*((D96-0.5)/(D96*(1-D96))+LN(D96/(1-D96))))^(-1),IF(F25="sl",((1/2)*(LN((1-E25)/E25))^-1*LN((D27-D26)/(E26-D26))/(D96*(1-D96))+((1-2*E25)*(LN((1-E25)/E25)))^-1*LN(((D27-D26)*(E26-D26))/(F26-D26)^2)*((D96-0.5)/(D96*(1-D96))+LN(D96/(1-D96))))^(-1)*EXP(-(LN(F26-D26)+(1/2)*(LN((1-E25)/E25))^-1*LN((D27-D26)/(E26-D26))*LN(D96/(1-D96))+((1-2*E25)*(LN((1-E25)/E25)))^-1*LN(((D27-D26)*(E26-D26))/(F26-D26)^2)*(D96-0.5)*LN(D96/(1-D96)))),IF(F25="su",(-(1/2)*(LN((1-E25)/E25))^-1*LN((E27-D27)/(E27-E26))/(D96*(1-D96))-((1-2*E25)*(LN((1-E25)/E25)))^-1*LN(((E27-D27)*(E27-E26))/(E27-F26)^2)*((D96-0.5)/(D96*(1-D96))+LN(D96/(1-D96))))^(-1)*EXP((-LN(E27-F26)-(1/2)*(LN((1-E25)/E25))^-1*LN((E27-D27)/(E27-E26))*LN(D96/(1-D96))-((1-2*E25)*(LN((1-E25)/E25)))^-1*LN(((E27-D27)*(E27-E26))/(E27-F26)^2)*(D96-0.5)*LN(D96/(1-D96)))),IF(F25="b",((1/2)*(LN((1-E25)/E25))^-1*LN(((D27-D26)/(E27-D27))/((E26-D26)/(E27-E26)))/(D96*(1-D96))+((1-2*E25)*(LN((1-E25)/E25)))^-1*LN((((D27-D26)/(E27-D27))*((E26-D26)/(E27-E26)))/((F26-D26)/(E27-F26))^2)*((D96-0.5)/(D96*(1-D96))+LN(D96/(1-D96))))^(-1)*(1+EXP(LN((F26-D26)/(E27-F26))+(1/2)*(LN((1-E25)/E25))^-1*LN(((D27-D26)/(E27-D27))/((E26-D26)/(E27-E26)))*LN(D96/(1-D96))+((1-2*E25)*(LN((1-E25)/E25)))^-1*LN((((D27-D26)/(E27-D27))*((E26-D26)/(E27-E26)))/((F26-D26)/(E27-F26))^2)*(D96-0.5)*LN(D96/(1-D96))))^2/((E27-D26)*EXP(LN((F26-D26)/(E27-F26))+(1/2)*(LN((1-E25)/E25))^-1*LN(((D27-D26)/(E27-D27))/((E26-D26)/(E27-E26)))*LN(D96/(1-D96))+((1-2*E25)*(LN((1-E25)/E25)))^-1*LN((((D27-D26)/(E27-D27))*((E26-D26)/(E27-E26)))/((F26-D26)/(E27-F26))^2)*(D96-0.5)*LN(D96/(1-D96)))),NA())))))</f>
        <v>1.7774570981634666E-8</v>
      </c>
      <c r="H96" s="110">
        <v>60</v>
      </c>
      <c r="I96" s="107">
        <f t="shared" si="0"/>
        <v>149395827.61927482</v>
      </c>
      <c r="J96" s="108">
        <f t="shared" si="1"/>
        <v>98</v>
      </c>
      <c r="K96" s="109">
        <f t="shared" si="2"/>
        <v>2.677211095058739E-9</v>
      </c>
    </row>
    <row r="97" spans="4:11" x14ac:dyDescent="0.25">
      <c r="D97" s="88">
        <f>IF(F27&lt;&gt;"",NA(),(ROW()-ROW(D40))/100)</f>
        <v>0.56999999999999995</v>
      </c>
      <c r="E97" s="89">
        <f>IF(F27&lt;&gt;"",NA(),IF(F25="u",F26+(1/2)*(LN((1-E25)/E25))^-1*(D27-E26)*LN(D97/(1-D97))+((1-2*E25)*(LN((1-E25)/E25)))^-1*(1-2*(F26-E26)/(D27-E26))*(D27-E26)*(D97-0.5)*LN(D97/(1-D97)),IF(F25="sl",D26+EXP(LN(F26-D26)+(1/2)*(LN((1-E25)/E25))^-1*LN((D27-D26)/(E26-D26))*LN(D97/(1-D97))+((1-2*E25)*(LN((1-E25)/E25)))^-1*LN(((D27-D26)*(E26-D26))/(F26-D26)^2)*(D97-0.5)*LN(D97/(1-D97))),IF(F25="su",E27-EXP(-(-LN(E27-F26)-(1/2)*(LN((1-E25)/E25))^-1*LN((E27-D27)/(E27-E26))*LN(D97/(1-D97))-((1-2*E25)*(LN((1-E25)/E25)))^-1*LN(((E27-D27)*(E27-E26))/(E27-F26)^2)*(D97-0.5)*LN(D97/(1-D97)))),IF(F25="b",(D26+E27*EXP(LN((F26-D26)/(E27-F26))+(1/2)*(LN((1-E25)/E25))^-1*LN(((D27-D26)/(E27-D27))/((E26-D26)/(E27-E26)))*LN(D97/(1-D97))+((1-2*E25)*(LN((1-E25)/E25)))^-1*LN((((D27-D26)/(E27-D27))*((E26-D26)/(E27-E26)))/((F26-D26)/(E27-F26))^2)*(D97-0.5)*LN(D97/(1-D97))))/(1+EXP(LN((F26-D26)/(E27-F26))+(1/2)*(LN((1-E25)/E25))^-1*LN(((D27-D26)/(E27-D27))/((E26-D26)/(E27-E26)))*LN(D97/(1-D97))+((1-2*E25)*(LN((1-E25)/E25)))^-1*LN((((D27-D26)/(E27-D27))*((E26-D26)/(E27-E26)))/((F26-D26)/(E27-F26))^2)*(D97-0.5)*LN(D97/(1-D97)))),NA())))))</f>
        <v>103775748.85772473</v>
      </c>
      <c r="F97" s="120">
        <f>IF(F27&lt;&gt;"",NA(),IF(F25="u",((1/2)*(LN((1-E25)/E25))^-1*(D27-E26)/(D97*(1-D97))+((1-2*E25)*(LN((1-E25)/E25)))^-1*(1-2*(F26-E26)/(D27-E26))*(D27-E26)*((D97-0.5)/(D97*(1-D97))+LN(D97/(1-D97))))^(-1),IF(F25="sl",((1/2)*(LN((1-E25)/E25))^-1*LN((D27-D26)/(E26-D26))/(D97*(1-D97))+((1-2*E25)*(LN((1-E25)/E25)))^-1*LN(((D27-D26)*(E26-D26))/(F26-D26)^2)*((D97-0.5)/(D97*(1-D97))+LN(D97/(1-D97))))^(-1)*EXP(-(LN(F26-D26)+(1/2)*(LN((1-E25)/E25))^-1*LN((D27-D26)/(E26-D26))*LN(D97/(1-D97))+((1-2*E25)*(LN((1-E25)/E25)))^-1*LN(((D27-D26)*(E26-D26))/(F26-D26)^2)*(D97-0.5)*LN(D97/(1-D97)))),IF(F25="su",(-(1/2)*(LN((1-E25)/E25))^-1*LN((E27-D27)/(E27-E26))/(D97*(1-D97))-((1-2*E25)*(LN((1-E25)/E25)))^-1*LN(((E27-D27)*(E27-E26))/(E27-F26)^2)*((D97-0.5)/(D97*(1-D97))+LN(D97/(1-D97))))^(-1)*EXP((-LN(E27-F26)-(1/2)*(LN((1-E25)/E25))^-1*LN((E27-D27)/(E27-E26))*LN(D97/(1-D97))-((1-2*E25)*(LN((1-E25)/E25)))^-1*LN(((E27-D27)*(E27-E26))/(E27-F26)^2)*(D97-0.5)*LN(D97/(1-D97)))),IF(F25="b",((1/2)*(LN((1-E25)/E25))^-1*LN(((D27-D26)/(E27-D27))/((E26-D26)/(E27-E26)))/(D97*(1-D97))+((1-2*E25)*(LN((1-E25)/E25)))^-1*LN((((D27-D26)/(E27-D27))*((E26-D26)/(E27-E26)))/((F26-D26)/(E27-F26))^2)*((D97-0.5)/(D97*(1-D97))+LN(D97/(1-D97))))^(-1)*(1+EXP(LN((F26-D26)/(E27-F26))+(1/2)*(LN((1-E25)/E25))^-1*LN(((D27-D26)/(E27-D27))/((E26-D26)/(E27-E26)))*LN(D97/(1-D97))+((1-2*E25)*(LN((1-E25)/E25)))^-1*LN((((D27-D26)/(E27-D27))*((E26-D26)/(E27-E26)))/((F26-D26)/(E27-F26))^2)*(D97-0.5)*LN(D97/(1-D97))))^2/((E27-D26)*EXP(LN((F26-D26)/(E27-F26))+(1/2)*(LN((1-E25)/E25))^-1*LN(((D27-D26)/(E27-D27))/((E26-D26)/(E27-E26)))*LN(D97/(1-D97))+((1-2*E25)*(LN((1-E25)/E25)))^-1*LN((((D27-D26)/(E27-D27))*((E26-D26)/(E27-E26)))/((F26-D26)/(E27-F26))^2)*(D97-0.5)*LN(D97/(1-D97)))),NA())))))</f>
        <v>1.7447364690041916E-8</v>
      </c>
      <c r="H97" s="110">
        <v>61</v>
      </c>
      <c r="I97" s="107">
        <f t="shared" si="0"/>
        <v>151172869.02541256</v>
      </c>
      <c r="J97" s="108">
        <f t="shared" si="1"/>
        <v>99</v>
      </c>
      <c r="K97" s="109">
        <f t="shared" si="2"/>
        <v>2.4611942652164348E-9</v>
      </c>
    </row>
    <row r="98" spans="4:11" x14ac:dyDescent="0.25">
      <c r="D98" s="88">
        <f>IF(F27&lt;&gt;"",NA(),(ROW()-ROW(D40))/100)</f>
        <v>0.57999999999999996</v>
      </c>
      <c r="E98" s="89">
        <f>IF(F27&lt;&gt;"",NA(),IF(F25="u",F26+(1/2)*(LN((1-E25)/E25))^-1*(D27-E26)*LN(D98/(1-D98))+((1-2*E25)*(LN((1-E25)/E25)))^-1*(1-2*(F26-E26)/(D27-E26))*(D27-E26)*(D98-0.5)*LN(D98/(1-D98)),IF(F25="sl",D26+EXP(LN(F26-D26)+(1/2)*(LN((1-E25)/E25))^-1*LN((D27-D26)/(E26-D26))*LN(D98/(1-D98))+((1-2*E25)*(LN((1-E25)/E25)))^-1*LN(((D27-D26)*(E26-D26))/(F26-D26)^2)*(D98-0.5)*LN(D98/(1-D98))),IF(F25="su",E27-EXP(-(-LN(E27-F26)-(1/2)*(LN((1-E25)/E25))^-1*LN((E27-D27)/(E27-E26))*LN(D98/(1-D98))-((1-2*E25)*(LN((1-E25)/E25)))^-1*LN(((E27-D27)*(E27-E26))/(E27-F26)^2)*(D98-0.5)*LN(D98/(1-D98)))),IF(F25="b",(D26+E27*EXP(LN((F26-D26)/(E27-F26))+(1/2)*(LN((1-E25)/E25))^-1*LN(((D27-D26)/(E27-D27))/((E26-D26)/(E27-E26)))*LN(D98/(1-D98))+((1-2*E25)*(LN((1-E25)/E25)))^-1*LN((((D27-D26)/(E27-D27))*((E26-D26)/(E27-E26)))/((F26-D26)/(E27-F26))^2)*(D98-0.5)*LN(D98/(1-D98))))/(1+EXP(LN((F26-D26)/(E27-F26))+(1/2)*(LN((1-E25)/E25))^-1*LN(((D27-D26)/(E27-D27))/((E26-D26)/(E27-E26)))*LN(D98/(1-D98))+((1-2*E25)*(LN((1-E25)/E25)))^-1*LN((((D27-D26)/(E27-D27))*((E26-D26)/(E27-E26)))/((F26-D26)/(E27-F26))^2)*(D98-0.5)*LN(D98/(1-D98)))),NA())))))</f>
        <v>104354403.84589767</v>
      </c>
      <c r="F98" s="120">
        <f>IF(F27&lt;&gt;"",NA(),IF(F25="u",((1/2)*(LN((1-E25)/E25))^-1*(D27-E26)/(D98*(1-D98))+((1-2*E25)*(LN((1-E25)/E25)))^-1*(1-2*(F26-E26)/(D27-E26))*(D27-E26)*((D98-0.5)/(D98*(1-D98))+LN(D98/(1-D98))))^(-1),IF(F25="sl",((1/2)*(LN((1-E25)/E25))^-1*LN((D27-D26)/(E26-D26))/(D98*(1-D98))+((1-2*E25)*(LN((1-E25)/E25)))^-1*LN(((D27-D26)*(E26-D26))/(F26-D26)^2)*((D98-0.5)/(D98*(1-D98))+LN(D98/(1-D98))))^(-1)*EXP(-(LN(F26-D26)+(1/2)*(LN((1-E25)/E25))^-1*LN((D27-D26)/(E26-D26))*LN(D98/(1-D98))+((1-2*E25)*(LN((1-E25)/E25)))^-1*LN(((D27-D26)*(E26-D26))/(F26-D26)^2)*(D98-0.5)*LN(D98/(1-D98)))),IF(F25="su",(-(1/2)*(LN((1-E25)/E25))^-1*LN((E27-D27)/(E27-E26))/(D98*(1-D98))-((1-2*E25)*(LN((1-E25)/E25)))^-1*LN(((E27-D27)*(E27-E26))/(E27-F26)^2)*((D98-0.5)/(D98*(1-D98))+LN(D98/(1-D98))))^(-1)*EXP((-LN(E27-F26)-(1/2)*(LN((1-E25)/E25))^-1*LN((E27-D27)/(E27-E26))*LN(D98/(1-D98))-((1-2*E25)*(LN((1-E25)/E25)))^-1*LN(((E27-D27)*(E27-E26))/(E27-F26)^2)*(D98-0.5)*LN(D98/(1-D98)))),IF(F25="b",((1/2)*(LN((1-E25)/E25))^-1*LN(((D27-D26)/(E27-D27))/((E26-D26)/(E27-E26)))/(D98*(1-D98))+((1-2*E25)*(LN((1-E25)/E25)))^-1*LN((((D27-D26)/(E27-D27))*((E26-D26)/(E27-E26)))/((F26-D26)/(E27-F26))^2)*((D98-0.5)/(D98*(1-D98))+LN(D98/(1-D98))))^(-1)*(1+EXP(LN((F26-D26)/(E27-F26))+(1/2)*(LN((1-E25)/E25))^-1*LN(((D27-D26)/(E27-D27))/((E26-D26)/(E27-E26)))*LN(D98/(1-D98))+((1-2*E25)*(LN((1-E25)/E25)))^-1*LN((((D27-D26)/(E27-D27))*((E26-D26)/(E27-E26)))/((F26-D26)/(E27-F26))^2)*(D98-0.5)*LN(D98/(1-D98))))^2/((E27-D26)*EXP(LN((F26-D26)/(E27-F26))+(1/2)*(LN((1-E25)/E25))^-1*LN(((D27-D26)/(E27-D27))/((E26-D26)/(E27-E26)))*LN(D98/(1-D98))+((1-2*E25)*(LN((1-E25)/E25)))^-1*LN((((D27-D26)/(E27-D27))*((E26-D26)/(E27-E26)))/((F26-D26)/(E27-F26))^2)*(D98-0.5)*LN(D98/(1-D98)))),NA())))))</f>
        <v>1.7115921848340125E-8</v>
      </c>
      <c r="H98" s="110">
        <v>62</v>
      </c>
      <c r="I98" s="107">
        <f t="shared" si="0"/>
        <v>152949910.43155029</v>
      </c>
      <c r="J98" s="108">
        <f t="shared" si="1"/>
        <v>99</v>
      </c>
      <c r="K98" s="109">
        <f t="shared" si="2"/>
        <v>2.2576405913328258E-9</v>
      </c>
    </row>
    <row r="99" spans="4:11" x14ac:dyDescent="0.25">
      <c r="D99" s="88">
        <f>IF(F27&lt;&gt;"",NA(),(ROW()-ROW(D40))/100)</f>
        <v>0.59</v>
      </c>
      <c r="E99" s="89">
        <f>IF(F27&lt;&gt;"",NA(),IF(F25="u",F26+(1/2)*(LN((1-E25)/E25))^-1*(D27-E26)*LN(D99/(1-D99))+((1-2*E25)*(LN((1-E25)/E25)))^-1*(1-2*(F26-E26)/(D27-E26))*(D27-E26)*(D99-0.5)*LN(D99/(1-D99)),IF(F25="sl",D26+EXP(LN(F26-D26)+(1/2)*(LN((1-E25)/E25))^-1*LN((D27-D26)/(E26-D26))*LN(D99/(1-D99))+((1-2*E25)*(LN((1-E25)/E25)))^-1*LN(((D27-D26)*(E26-D26))/(F26-D26)^2)*(D99-0.5)*LN(D99/(1-D99))),IF(F25="su",E27-EXP(-(-LN(E27-F26)-(1/2)*(LN((1-E25)/E25))^-1*LN((E27-D27)/(E27-E26))*LN(D99/(1-D99))-((1-2*E25)*(LN((1-E25)/E25)))^-1*LN(((E27-D27)*(E27-E26))/(E27-F26)^2)*(D99-0.5)*LN(D99/(1-D99)))),IF(F25="b",(D26+E27*EXP(LN((F26-D26)/(E27-F26))+(1/2)*(LN((1-E25)/E25))^-1*LN(((D27-D26)/(E27-D27))/((E26-D26)/(E27-E26)))*LN(D99/(1-D99))+((1-2*E25)*(LN((1-E25)/E25)))^-1*LN((((D27-D26)/(E27-D27))*((E26-D26)/(E27-E26)))/((F26-D26)/(E27-F26))^2)*(D99-0.5)*LN(D99/(1-D99))))/(1+EXP(LN((F26-D26)/(E27-F26))+(1/2)*(LN((1-E25)/E25))^-1*LN(((D27-D26)/(E27-D27))/((E26-D26)/(E27-E26)))*LN(D99/(1-D99))+((1-2*E25)*(LN((1-E25)/E25)))^-1*LN((((D27-D26)/(E27-D27))*((E26-D26)/(E27-E26)))/((F26-D26)/(E27-F26))^2)*(D99-0.5)*LN(D99/(1-D99)))),NA())))))</f>
        <v>104944444.49046724</v>
      </c>
      <c r="F99" s="120">
        <f>IF(F27&lt;&gt;"",NA(),IF(F25="u",((1/2)*(LN((1-E25)/E25))^-1*(D27-E26)/(D99*(1-D99))+((1-2*E25)*(LN((1-E25)/E25)))^-1*(1-2*(F26-E26)/(D27-E26))*(D27-E26)*((D99-0.5)/(D99*(1-D99))+LN(D99/(1-D99))))^(-1),IF(F25="sl",((1/2)*(LN((1-E25)/E25))^-1*LN((D27-D26)/(E26-D26))/(D99*(1-D99))+((1-2*E25)*(LN((1-E25)/E25)))^-1*LN(((D27-D26)*(E26-D26))/(F26-D26)^2)*((D99-0.5)/(D99*(1-D99))+LN(D99/(1-D99))))^(-1)*EXP(-(LN(F26-D26)+(1/2)*(LN((1-E25)/E25))^-1*LN((D27-D26)/(E26-D26))*LN(D99/(1-D99))+((1-2*E25)*(LN((1-E25)/E25)))^-1*LN(((D27-D26)*(E26-D26))/(F26-D26)^2)*(D99-0.5)*LN(D99/(1-D99)))),IF(F25="su",(-(1/2)*(LN((1-E25)/E25))^-1*LN((E27-D27)/(E27-E26))/(D99*(1-D99))-((1-2*E25)*(LN((1-E25)/E25)))^-1*LN(((E27-D27)*(E27-E26))/(E27-F26)^2)*((D99-0.5)/(D99*(1-D99))+LN(D99/(1-D99))))^(-1)*EXP((-LN(E27-F26)-(1/2)*(LN((1-E25)/E25))^-1*LN((E27-D27)/(E27-E26))*LN(D99/(1-D99))-((1-2*E25)*(LN((1-E25)/E25)))^-1*LN(((E27-D27)*(E27-E26))/(E27-F26)^2)*(D99-0.5)*LN(D99/(1-D99)))),IF(F25="b",((1/2)*(LN((1-E25)/E25))^-1*LN(((D27-D26)/(E27-D27))/((E26-D26)/(E27-E26)))/(D99*(1-D99))+((1-2*E25)*(LN((1-E25)/E25)))^-1*LN((((D27-D26)/(E27-D27))*((E26-D26)/(E27-E26)))/((F26-D26)/(E27-F26))^2)*((D99-0.5)/(D99*(1-D99))+LN(D99/(1-D99))))^(-1)*(1+EXP(LN((F26-D26)/(E27-F26))+(1/2)*(LN((1-E25)/E25))^-1*LN(((D27-D26)/(E27-D27))/((E26-D26)/(E27-E26)))*LN(D99/(1-D99))+((1-2*E25)*(LN((1-E25)/E25)))^-1*LN((((D27-D26)/(E27-D27))*((E26-D26)/(E27-E26)))/((F26-D26)/(E27-F26))^2)*(D99-0.5)*LN(D99/(1-D99))))^2/((E27-D26)*EXP(LN((F26-D26)/(E27-F26))+(1/2)*(LN((1-E25)/E25))^-1*LN(((D27-D26)/(E27-D27))/((E26-D26)/(E27-E26)))*LN(D99/(1-D99))+((1-2*E25)*(LN((1-E25)/E25)))^-1*LN((((D27-D26)/(E27-D27))*((E26-D26)/(E27-E26)))/((F26-D26)/(E27-F26))^2)*(D99-0.5)*LN(D99/(1-D99)))),NA())))))</f>
        <v>1.6780515099925722E-8</v>
      </c>
      <c r="H99" s="110">
        <v>63</v>
      </c>
      <c r="I99" s="107">
        <f t="shared" si="0"/>
        <v>154726951.83768803</v>
      </c>
      <c r="J99" s="108">
        <f t="shared" si="1"/>
        <v>100</v>
      </c>
      <c r="K99" s="109">
        <f t="shared" si="2"/>
        <v>2.0642213680533225E-9</v>
      </c>
    </row>
    <row r="100" spans="4:11" x14ac:dyDescent="0.25">
      <c r="D100" s="88">
        <f>IF(F27&lt;&gt;"",NA(),(ROW()-ROW(D40))/100)</f>
        <v>0.6</v>
      </c>
      <c r="E100" s="89">
        <f>IF(F27&lt;&gt;"",NA(),IF(F25="u",F26+(1/2)*(LN((1-E25)/E25))^-1*(D27-E26)*LN(D100/(1-D100))+((1-2*E25)*(LN((1-E25)/E25)))^-1*(1-2*(F26-E26)/(D27-E26))*(D27-E26)*(D100-0.5)*LN(D100/(1-D100)),IF(F25="sl",D26+EXP(LN(F26-D26)+(1/2)*(LN((1-E25)/E25))^-1*LN((D27-D26)/(E26-D26))*LN(D100/(1-D100))+((1-2*E25)*(LN((1-E25)/E25)))^-1*LN(((D27-D26)*(E26-D26))/(F26-D26)^2)*(D100-0.5)*LN(D100/(1-D100))),IF(F25="su",E27-EXP(-(-LN(E27-F26)-(1/2)*(LN((1-E25)/E25))^-1*LN((E27-D27)/(E27-E26))*LN(D100/(1-D100))-((1-2*E25)*(LN((1-E25)/E25)))^-1*LN(((E27-D27)*(E27-E26))/(E27-F26)^2)*(D100-0.5)*LN(D100/(1-D100)))),IF(F25="b",(D26+E27*EXP(LN((F26-D26)/(E27-F26))+(1/2)*(LN((1-E25)/E25))^-1*LN(((D27-D26)/(E27-D27))/((E26-D26)/(E27-E26)))*LN(D100/(1-D100))+((1-2*E25)*(LN((1-E25)/E25)))^-1*LN((((D27-D26)/(E27-D27))*((E26-D26)/(E27-E26)))/((F26-D26)/(E27-F26))^2)*(D100-0.5)*LN(D100/(1-D100))))/(1+EXP(LN((F26-D26)/(E27-F26))+(1/2)*(LN((1-E25)/E25))^-1*LN(((D27-D26)/(E27-D27))/((E26-D26)/(E27-E26)))*LN(D100/(1-D100))+((1-2*E25)*(LN((1-E25)/E25)))^-1*LN((((D27-D26)/(E27-D27))*((E26-D26)/(E27-E26)))/((F26-D26)/(E27-F26))^2)*(D100-0.5)*LN(D100/(1-D100)))),NA())))))</f>
        <v>105546466.96249299</v>
      </c>
      <c r="F100" s="120">
        <f>IF(F27&lt;&gt;"",NA(),IF(F25="u",((1/2)*(LN((1-E25)/E25))^-1*(D27-E26)/(D100*(1-D100))+((1-2*E25)*(LN((1-E25)/E25)))^-1*(1-2*(F26-E26)/(D27-E26))*(D27-E26)*((D100-0.5)/(D100*(1-D100))+LN(D100/(1-D100))))^(-1),IF(F25="sl",((1/2)*(LN((1-E25)/E25))^-1*LN((D27-D26)/(E26-D26))/(D100*(1-D100))+((1-2*E25)*(LN((1-E25)/E25)))^-1*LN(((D27-D26)*(E26-D26))/(F26-D26)^2)*((D100-0.5)/(D100*(1-D100))+LN(D100/(1-D100))))^(-1)*EXP(-(LN(F26-D26)+(1/2)*(LN((1-E25)/E25))^-1*LN((D27-D26)/(E26-D26))*LN(D100/(1-D100))+((1-2*E25)*(LN((1-E25)/E25)))^-1*LN(((D27-D26)*(E26-D26))/(F26-D26)^2)*(D100-0.5)*LN(D100/(1-D100)))),IF(F25="su",(-(1/2)*(LN((1-E25)/E25))^-1*LN((E27-D27)/(E27-E26))/(D100*(1-D100))-((1-2*E25)*(LN((1-E25)/E25)))^-1*LN(((E27-D27)*(E27-E26))/(E27-F26)^2)*((D100-0.5)/(D100*(1-D100))+LN(D100/(1-D100))))^(-1)*EXP((-LN(E27-F26)-(1/2)*(LN((1-E25)/E25))^-1*LN((E27-D27)/(E27-E26))*LN(D100/(1-D100))-((1-2*E25)*(LN((1-E25)/E25)))^-1*LN(((E27-D27)*(E27-E26))/(E27-F26)^2)*(D100-0.5)*LN(D100/(1-D100)))),IF(F25="b",((1/2)*(LN((1-E25)/E25))^-1*LN(((D27-D26)/(E27-D27))/((E26-D26)/(E27-E26)))/(D100*(1-D100))+((1-2*E25)*(LN((1-E25)/E25)))^-1*LN((((D27-D26)/(E27-D27))*((E26-D26)/(E27-E26)))/((F26-D26)/(E27-F26))^2)*((D100-0.5)/(D100*(1-D100))+LN(D100/(1-D100))))^(-1)*(1+EXP(LN((F26-D26)/(E27-F26))+(1/2)*(LN((1-E25)/E25))^-1*LN(((D27-D26)/(E27-D27))/((E26-D26)/(E27-E26)))*LN(D100/(1-D100))+((1-2*E25)*(LN((1-E25)/E25)))^-1*LN((((D27-D26)/(E27-D27))*((E26-D26)/(E27-E26)))/((F26-D26)/(E27-F26))^2)*(D100-0.5)*LN(D100/(1-D100))))^2/((E27-D26)*EXP(LN((F26-D26)/(E27-F26))+(1/2)*(LN((1-E25)/E25))^-1*LN(((D27-D26)/(E27-D27))/((E26-D26)/(E27-E26)))*LN(D100/(1-D100))+((1-2*E25)*(LN((1-E25)/E25)))^-1*LN((((D27-D26)/(E27-D27))*((E26-D26)/(E27-E26)))/((F26-D26)/(E27-F26))^2)*(D100-0.5)*LN(D100/(1-D100)))),NA())))))</f>
        <v>1.6441389280226699E-8</v>
      </c>
      <c r="H100" s="110">
        <v>64</v>
      </c>
      <c r="I100" s="107">
        <f t="shared" si="0"/>
        <v>156503993.24382576</v>
      </c>
      <c r="J100" s="108">
        <f t="shared" si="1"/>
        <v>100</v>
      </c>
      <c r="K100" s="109">
        <f t="shared" si="2"/>
        <v>1.8998113773854428E-9</v>
      </c>
    </row>
    <row r="101" spans="4:11" x14ac:dyDescent="0.25">
      <c r="D101" s="88">
        <f>IF(F27&lt;&gt;"",NA(),(ROW()-ROW(D40))/100)</f>
        <v>0.61</v>
      </c>
      <c r="E101" s="89">
        <f>IF(F27&lt;&gt;"",NA(),IF(F25="u",F26+(1/2)*(LN((1-E25)/E25))^-1*(D27-E26)*LN(D101/(1-D101))+((1-2*E25)*(LN((1-E25)/E25)))^-1*(1-2*(F26-E26)/(D27-E26))*(D27-E26)*(D101-0.5)*LN(D101/(1-D101)),IF(F25="sl",D26+EXP(LN(F26-D26)+(1/2)*(LN((1-E25)/E25))^-1*LN((D27-D26)/(E26-D26))*LN(D101/(1-D101))+((1-2*E25)*(LN((1-E25)/E25)))^-1*LN(((D27-D26)*(E26-D26))/(F26-D26)^2)*(D101-0.5)*LN(D101/(1-D101))),IF(F25="su",E27-EXP(-(-LN(E27-F26)-(1/2)*(LN((1-E25)/E25))^-1*LN((E27-D27)/(E27-E26))*LN(D101/(1-D101))-((1-2*E25)*(LN((1-E25)/E25)))^-1*LN(((E27-D27)*(E27-E26))/(E27-F26)^2)*(D101-0.5)*LN(D101/(1-D101)))),IF(F25="b",(D26+E27*EXP(LN((F26-D26)/(E27-F26))+(1/2)*(LN((1-E25)/E25))^-1*LN(((D27-D26)/(E27-D27))/((E26-D26)/(E27-E26)))*LN(D101/(1-D101))+((1-2*E25)*(LN((1-E25)/E25)))^-1*LN((((D27-D26)/(E27-D27))*((E26-D26)/(E27-E26)))/((F26-D26)/(E27-F26))^2)*(D101-0.5)*LN(D101/(1-D101))))/(1+EXP(LN((F26-D26)/(E27-F26))+(1/2)*(LN((1-E25)/E25))^-1*LN(((D27-D26)/(E27-D27))/((E26-D26)/(E27-E26)))*LN(D101/(1-D101))+((1-2*E25)*(LN((1-E25)/E25)))^-1*LN((((D27-D26)/(E27-D27))*((E26-D26)/(E27-E26)))/((F26-D26)/(E27-F26))^2)*(D101-0.5)*LN(D101/(1-D101)))),NA())))))</f>
        <v>106161104.25038739</v>
      </c>
      <c r="F101" s="120">
        <f>IF(F27&lt;&gt;"",NA(),IF(F25="u",((1/2)*(LN((1-E25)/E25))^-1*(D27-E26)/(D101*(1-D101))+((1-2*E25)*(LN((1-E25)/E25)))^-1*(1-2*(F26-E26)/(D27-E26))*(D27-E26)*((D101-0.5)/(D101*(1-D101))+LN(D101/(1-D101))))^(-1),IF(F25="sl",((1/2)*(LN((1-E25)/E25))^-1*LN((D27-D26)/(E26-D26))/(D101*(1-D101))+((1-2*E25)*(LN((1-E25)/E25)))^-1*LN(((D27-D26)*(E26-D26))/(F26-D26)^2)*((D101-0.5)/(D101*(1-D101))+LN(D101/(1-D101))))^(-1)*EXP(-(LN(F26-D26)+(1/2)*(LN((1-E25)/E25))^-1*LN((D27-D26)/(E26-D26))*LN(D101/(1-D101))+((1-2*E25)*(LN((1-E25)/E25)))^-1*LN(((D27-D26)*(E26-D26))/(F26-D26)^2)*(D101-0.5)*LN(D101/(1-D101)))),IF(F25="su",(-(1/2)*(LN((1-E25)/E25))^-1*LN((E27-D27)/(E27-E26))/(D101*(1-D101))-((1-2*E25)*(LN((1-E25)/E25)))^-1*LN(((E27-D27)*(E27-E26))/(E27-F26)^2)*((D101-0.5)/(D101*(1-D101))+LN(D101/(1-D101))))^(-1)*EXP((-LN(E27-F26)-(1/2)*(LN((1-E25)/E25))^-1*LN((E27-D27)/(E27-E26))*LN(D101/(1-D101))-((1-2*E25)*(LN((1-E25)/E25)))^-1*LN(((E27-D27)*(E27-E26))/(E27-F26)^2)*(D101-0.5)*LN(D101/(1-D101)))),IF(F25="b",((1/2)*(LN((1-E25)/E25))^-1*LN(((D27-D26)/(E27-D27))/((E26-D26)/(E27-E26)))/(D101*(1-D101))+((1-2*E25)*(LN((1-E25)/E25)))^-1*LN((((D27-D26)/(E27-D27))*((E26-D26)/(E27-E26)))/((F26-D26)/(E27-F26))^2)*((D101-0.5)/(D101*(1-D101))+LN(D101/(1-D101))))^(-1)*(1+EXP(LN((F26-D26)/(E27-F26))+(1/2)*(LN((1-E25)/E25))^-1*LN(((D27-D26)/(E27-D27))/((E26-D26)/(E27-E26)))*LN(D101/(1-D101))+((1-2*E25)*(LN((1-E25)/E25)))^-1*LN((((D27-D26)/(E27-D27))*((E26-D26)/(E27-E26)))/((F26-D26)/(E27-F26))^2)*(D101-0.5)*LN(D101/(1-D101))))^2/((E27-D26)*EXP(LN((F26-D26)/(E27-F26))+(1/2)*(LN((1-E25)/E25))^-1*LN(((D27-D26)/(E27-D27))/((E26-D26)/(E27-E26)))*LN(D101/(1-D101))+((1-2*E25)*(LN((1-E25)/E25)))^-1*LN((((D27-D26)/(E27-D27))*((E26-D26)/(E27-E26)))/((F26-D26)/(E27-F26))^2)*(D101-0.5)*LN(D101/(1-D101)))),NA())))))</f>
        <v>1.6098763041376466E-8</v>
      </c>
      <c r="H101" s="110">
        <v>65</v>
      </c>
      <c r="I101" s="107">
        <f t="shared" si="0"/>
        <v>158281034.6499635</v>
      </c>
      <c r="J101" s="108">
        <f t="shared" si="1"/>
        <v>100</v>
      </c>
      <c r="K101" s="109">
        <f t="shared" si="2"/>
        <v>1.7354013867175633E-9</v>
      </c>
    </row>
    <row r="102" spans="4:11" x14ac:dyDescent="0.25">
      <c r="D102" s="88">
        <f>IF(F27&lt;&gt;"",NA(),(ROW()-ROW(D40))/100)</f>
        <v>0.62</v>
      </c>
      <c r="E102" s="89">
        <f>IF(F27&lt;&gt;"",NA(),IF(F25="u",F26+(1/2)*(LN((1-E25)/E25))^-1*(D27-E26)*LN(D102/(1-D102))+((1-2*E25)*(LN((1-E25)/E25)))^-1*(1-2*(F26-E26)/(D27-E26))*(D27-E26)*(D102-0.5)*LN(D102/(1-D102)),IF(F25="sl",D26+EXP(LN(F26-D26)+(1/2)*(LN((1-E25)/E25))^-1*LN((D27-D26)/(E26-D26))*LN(D102/(1-D102))+((1-2*E25)*(LN((1-E25)/E25)))^-1*LN(((D27-D26)*(E26-D26))/(F26-D26)^2)*(D102-0.5)*LN(D102/(1-D102))),IF(F25="su",E27-EXP(-(-LN(E27-F26)-(1/2)*(LN((1-E25)/E25))^-1*LN((E27-D27)/(E27-E26))*LN(D102/(1-D102))-((1-2*E25)*(LN((1-E25)/E25)))^-1*LN(((E27-D27)*(E27-E26))/(E27-F26)^2)*(D102-0.5)*LN(D102/(1-D102)))),IF(F25="b",(D26+E27*EXP(LN((F26-D26)/(E27-F26))+(1/2)*(LN((1-E25)/E25))^-1*LN(((D27-D26)/(E27-D27))/((E26-D26)/(E27-E26)))*LN(D102/(1-D102))+((1-2*E25)*(LN((1-E25)/E25)))^-1*LN((((D27-D26)/(E27-D27))*((E26-D26)/(E27-E26)))/((F26-D26)/(E27-F26))^2)*(D102-0.5)*LN(D102/(1-D102))))/(1+EXP(LN((F26-D26)/(E27-F26))+(1/2)*(LN((1-E25)/E25))^-1*LN(((D27-D26)/(E27-D27))/((E26-D26)/(E27-E26)))*LN(D102/(1-D102))+((1-2*E25)*(LN((1-E25)/E25)))^-1*LN((((D27-D26)/(E27-D27))*((E26-D26)/(E27-E26)))/((F26-D26)/(E27-F26))^2)*(D102-0.5)*LN(D102/(1-D102)))),NA())))))</f>
        <v>106789030.44302163</v>
      </c>
      <c r="F102" s="120">
        <f>IF(F27&lt;&gt;"",NA(),IF(F25="u",((1/2)*(LN((1-E25)/E25))^-1*(D27-E26)/(D102*(1-D102))+((1-2*E25)*(LN((1-E25)/E25)))^-1*(1-2*(F26-E26)/(D27-E26))*(D27-E26)*((D102-0.5)/(D102*(1-D102))+LN(D102/(1-D102))))^(-1),IF(F25="sl",((1/2)*(LN((1-E25)/E25))^-1*LN((D27-D26)/(E26-D26))/(D102*(1-D102))+((1-2*E25)*(LN((1-E25)/E25)))^-1*LN(((D27-D26)*(E26-D26))/(F26-D26)^2)*((D102-0.5)/(D102*(1-D102))+LN(D102/(1-D102))))^(-1)*EXP(-(LN(F26-D26)+(1/2)*(LN((1-E25)/E25))^-1*LN((D27-D26)/(E26-D26))*LN(D102/(1-D102))+((1-2*E25)*(LN((1-E25)/E25)))^-1*LN(((D27-D26)*(E26-D26))/(F26-D26)^2)*(D102-0.5)*LN(D102/(1-D102)))),IF(F25="su",(-(1/2)*(LN((1-E25)/E25))^-1*LN((E27-D27)/(E27-E26))/(D102*(1-D102))-((1-2*E25)*(LN((1-E25)/E25)))^-1*LN(((E27-D27)*(E27-E26))/(E27-F26)^2)*((D102-0.5)/(D102*(1-D102))+LN(D102/(1-D102))))^(-1)*EXP((-LN(E27-F26)-(1/2)*(LN((1-E25)/E25))^-1*LN((E27-D27)/(E27-E26))*LN(D102/(1-D102))-((1-2*E25)*(LN((1-E25)/E25)))^-1*LN(((E27-D27)*(E27-E26))/(E27-F26)^2)*(D102-0.5)*LN(D102/(1-D102)))),IF(F25="b",((1/2)*(LN((1-E25)/E25))^-1*LN(((D27-D26)/(E27-D27))/((E26-D26)/(E27-E26)))/(D102*(1-D102))+((1-2*E25)*(LN((1-E25)/E25)))^-1*LN((((D27-D26)/(E27-D27))*((E26-D26)/(E27-E26)))/((F26-D26)/(E27-F26))^2)*((D102-0.5)/(D102*(1-D102))+LN(D102/(1-D102))))^(-1)*(1+EXP(LN((F26-D26)/(E27-F26))+(1/2)*(LN((1-E25)/E25))^-1*LN(((D27-D26)/(E27-D27))/((E26-D26)/(E27-E26)))*LN(D102/(1-D102))+((1-2*E25)*(LN((1-E25)/E25)))^-1*LN((((D27-D26)/(E27-D27))*((E26-D26)/(E27-E26)))/((F26-D26)/(E27-F26))^2)*(D102-0.5)*LN(D102/(1-D102))))^2/((E27-D26)*EXP(LN((F26-D26)/(E27-F26))+(1/2)*(LN((1-E25)/E25))^-1*LN(((D27-D26)/(E27-D27))/((E26-D26)/(E27-E26)))*LN(D102/(1-D102))+((1-2*E25)*(LN((1-E25)/E25)))^-1*LN((((D27-D26)/(E27-D27))*((E26-D26)/(E27-E26)))/((F26-D26)/(E27-F26))^2)*(D102-0.5)*LN(D102/(1-D102)))),NA())))))</f>
        <v>1.5752830341067942E-8</v>
      </c>
      <c r="H102" s="110">
        <v>66</v>
      </c>
      <c r="I102" s="107">
        <f t="shared" si="0"/>
        <v>160058076.05610123</v>
      </c>
      <c r="J102" s="108">
        <f t="shared" si="1"/>
        <v>101</v>
      </c>
      <c r="K102" s="109">
        <f t="shared" si="2"/>
        <v>1.5798934042501496E-9</v>
      </c>
    </row>
    <row r="103" spans="4:11" x14ac:dyDescent="0.25">
      <c r="D103" s="88">
        <f>IF(F27&lt;&gt;"",NA(),(ROW()-ROW(D40))/100)</f>
        <v>0.63</v>
      </c>
      <c r="E103" s="89">
        <f>IF(F27&lt;&gt;"",NA(),IF(F25="u",F26+(1/2)*(LN((1-E25)/E25))^-1*(D27-E26)*LN(D103/(1-D103))+((1-2*E25)*(LN((1-E25)/E25)))^-1*(1-2*(F26-E26)/(D27-E26))*(D27-E26)*(D103-0.5)*LN(D103/(1-D103)),IF(F25="sl",D26+EXP(LN(F26-D26)+(1/2)*(LN((1-E25)/E25))^-1*LN((D27-D26)/(E26-D26))*LN(D103/(1-D103))+((1-2*E25)*(LN((1-E25)/E25)))^-1*LN(((D27-D26)*(E26-D26))/(F26-D26)^2)*(D103-0.5)*LN(D103/(1-D103))),IF(F25="su",E27-EXP(-(-LN(E27-F26)-(1/2)*(LN((1-E25)/E25))^-1*LN((E27-D27)/(E27-E26))*LN(D103/(1-D103))-((1-2*E25)*(LN((1-E25)/E25)))^-1*LN(((E27-D27)*(E27-E26))/(E27-F26)^2)*(D103-0.5)*LN(D103/(1-D103)))),IF(F25="b",(D26+E27*EXP(LN((F26-D26)/(E27-F26))+(1/2)*(LN((1-E25)/E25))^-1*LN(((D27-D26)/(E27-D27))/((E26-D26)/(E27-E26)))*LN(D103/(1-D103))+((1-2*E25)*(LN((1-E25)/E25)))^-1*LN((((D27-D26)/(E27-D27))*((E26-D26)/(E27-E26)))/((F26-D26)/(E27-F26))^2)*(D103-0.5)*LN(D103/(1-D103))))/(1+EXP(LN((F26-D26)/(E27-F26))+(1/2)*(LN((1-E25)/E25))^-1*LN(((D27-D26)/(E27-D27))/((E26-D26)/(E27-E26)))*LN(D103/(1-D103))+((1-2*E25)*(LN((1-E25)/E25)))^-1*LN((((D27-D26)/(E27-D27))*((E26-D26)/(E27-E26)))/((F26-D26)/(E27-F26))^2)*(D103-0.5)*LN(D103/(1-D103)))),NA())))))</f>
        <v>107430965.53196742</v>
      </c>
      <c r="F103" s="120">
        <f>IF(F27&lt;&gt;"",NA(),IF(F25="u",((1/2)*(LN((1-E25)/E25))^-1*(D27-E26)/(D103*(1-D103))+((1-2*E25)*(LN((1-E25)/E25)))^-1*(1-2*(F26-E26)/(D27-E26))*(D27-E26)*((D103-0.5)/(D103*(1-D103))+LN(D103/(1-D103))))^(-1),IF(F25="sl",((1/2)*(LN((1-E25)/E25))^-1*LN((D27-D26)/(E26-D26))/(D103*(1-D103))+((1-2*E25)*(LN((1-E25)/E25)))^-1*LN(((D27-D26)*(E26-D26))/(F26-D26)^2)*((D103-0.5)/(D103*(1-D103))+LN(D103/(1-D103))))^(-1)*EXP(-(LN(F26-D26)+(1/2)*(LN((1-E25)/E25))^-1*LN((D27-D26)/(E26-D26))*LN(D103/(1-D103))+((1-2*E25)*(LN((1-E25)/E25)))^-1*LN(((D27-D26)*(E26-D26))/(F26-D26)^2)*(D103-0.5)*LN(D103/(1-D103)))),IF(F25="su",(-(1/2)*(LN((1-E25)/E25))^-1*LN((E27-D27)/(E27-E26))/(D103*(1-D103))-((1-2*E25)*(LN((1-E25)/E25)))^-1*LN(((E27-D27)*(E27-E26))/(E27-F26)^2)*((D103-0.5)/(D103*(1-D103))+LN(D103/(1-D103))))^(-1)*EXP((-LN(E27-F26)-(1/2)*(LN((1-E25)/E25))^-1*LN((E27-D27)/(E27-E26))*LN(D103/(1-D103))-((1-2*E25)*(LN((1-E25)/E25)))^-1*LN(((E27-D27)*(E27-E26))/(E27-F26)^2)*(D103-0.5)*LN(D103/(1-D103)))),IF(F25="b",((1/2)*(LN((1-E25)/E25))^-1*LN(((D27-D26)/(E27-D27))/((E26-D26)/(E27-E26)))/(D103*(1-D103))+((1-2*E25)*(LN((1-E25)/E25)))^-1*LN((((D27-D26)/(E27-D27))*((E26-D26)/(E27-E26)))/((F26-D26)/(E27-F26))^2)*((D103-0.5)/(D103*(1-D103))+LN(D103/(1-D103))))^(-1)*(1+EXP(LN((F26-D26)/(E27-F26))+(1/2)*(LN((1-E25)/E25))^-1*LN(((D27-D26)/(E27-D27))/((E26-D26)/(E27-E26)))*LN(D103/(1-D103))+((1-2*E25)*(LN((1-E25)/E25)))^-1*LN((((D27-D26)/(E27-D27))*((E26-D26)/(E27-E26)))/((F26-D26)/(E27-F26))^2)*(D103-0.5)*LN(D103/(1-D103))))^2/((E27-D26)*EXP(LN((F26-D26)/(E27-F26))+(1/2)*(LN((1-E25)/E25))^-1*LN(((D27-D26)/(E27-D27))/((E26-D26)/(E27-E26)))*LN(D103/(1-D103))+((1-2*E25)*(LN((1-E25)/E25)))^-1*LN((((D27-D26)/(E27-D27))*((E26-D26)/(E27-E26)))/((F26-D26)/(E27-F26))^2)*(D103-0.5)*LN(D103/(1-D103)))),NA())))))</f>
        <v>1.5403761800414322E-8</v>
      </c>
      <c r="H103" s="110">
        <v>67</v>
      </c>
      <c r="I103" s="107">
        <f t="shared" ref="I103:I136" si="3">I102+I$35</f>
        <v>161835117.46223897</v>
      </c>
      <c r="J103" s="108">
        <f t="shared" ref="J103:J136" si="4">LOOKUP( I103, E$37:E$143, H$37:H$143 )</f>
        <v>101</v>
      </c>
      <c r="K103" s="109">
        <f t="shared" ref="K103:K135" si="5">INDEX( F$37:F$143, J103, 1 ) + (( I103 - INDEX( E$37:E$143, J103, 1 )) / ( INDEX( E$37:E$143, J103+1, 1 ) - INDEX( E$37:E$143, J103, 1 ))) * ( INDEX( F$37:F$143, J103 + 1, 1 ) - INDEX( F$37:F$143, J103, 1 ))</f>
        <v>1.4577800884852078E-9</v>
      </c>
    </row>
    <row r="104" spans="4:11" x14ac:dyDescent="0.25">
      <c r="D104" s="88">
        <f>IF(F27&lt;&gt;"",NA(),(ROW()-ROW(D40))/100)</f>
        <v>0.64</v>
      </c>
      <c r="E104" s="89">
        <f>IF(F27&lt;&gt;"",NA(),IF(F25="u",F26+(1/2)*(LN((1-E25)/E25))^-1*(D27-E26)*LN(D104/(1-D104))+((1-2*E25)*(LN((1-E25)/E25)))^-1*(1-2*(F26-E26)/(D27-E26))*(D27-E26)*(D104-0.5)*LN(D104/(1-D104)),IF(F25="sl",D26+EXP(LN(F26-D26)+(1/2)*(LN((1-E25)/E25))^-1*LN((D27-D26)/(E26-D26))*LN(D104/(1-D104))+((1-2*E25)*(LN((1-E25)/E25)))^-1*LN(((D27-D26)*(E26-D26))/(F26-D26)^2)*(D104-0.5)*LN(D104/(1-D104))),IF(F25="su",E27-EXP(-(-LN(E27-F26)-(1/2)*(LN((1-E25)/E25))^-1*LN((E27-D27)/(E27-E26))*LN(D104/(1-D104))-((1-2*E25)*(LN((1-E25)/E25)))^-1*LN(((E27-D27)*(E27-E26))/(E27-F26)^2)*(D104-0.5)*LN(D104/(1-D104)))),IF(F25="b",(D26+E27*EXP(LN((F26-D26)/(E27-F26))+(1/2)*(LN((1-E25)/E25))^-1*LN(((D27-D26)/(E27-D27))/((E26-D26)/(E27-E26)))*LN(D104/(1-D104))+((1-2*E25)*(LN((1-E25)/E25)))^-1*LN((((D27-D26)/(E27-D27))*((E26-D26)/(E27-E26)))/((F26-D26)/(E27-F26))^2)*(D104-0.5)*LN(D104/(1-D104))))/(1+EXP(LN((F26-D26)/(E27-F26))+(1/2)*(LN((1-E25)/E25))^-1*LN(((D27-D26)/(E27-D27))/((E26-D26)/(E27-E26)))*LN(D104/(1-D104))+((1-2*E25)*(LN((1-E25)/E25)))^-1*LN((((D27-D26)/(E27-D27))*((E26-D26)/(E27-E26)))/((F26-D26)/(E27-F26))^2)*(D104-0.5)*LN(D104/(1-D104)))),NA())))))</f>
        <v>108087680.82224128</v>
      </c>
      <c r="F104" s="120">
        <f>IF(F27&lt;&gt;"",NA(),IF(F25="u",((1/2)*(LN((1-E25)/E25))^-1*(D27-E26)/(D104*(1-D104))+((1-2*E25)*(LN((1-E25)/E25)))^-1*(1-2*(F26-E26)/(D27-E26))*(D27-E26)*((D104-0.5)/(D104*(1-D104))+LN(D104/(1-D104))))^(-1),IF(F25="sl",((1/2)*(LN((1-E25)/E25))^-1*LN((D27-D26)/(E26-D26))/(D104*(1-D104))+((1-2*E25)*(LN((1-E25)/E25)))^-1*LN(((D27-D26)*(E26-D26))/(F26-D26)^2)*((D104-0.5)/(D104*(1-D104))+LN(D104/(1-D104))))^(-1)*EXP(-(LN(F26-D26)+(1/2)*(LN((1-E25)/E25))^-1*LN((D27-D26)/(E26-D26))*LN(D104/(1-D104))+((1-2*E25)*(LN((1-E25)/E25)))^-1*LN(((D27-D26)*(E26-D26))/(F26-D26)^2)*(D104-0.5)*LN(D104/(1-D104)))),IF(F25="su",(-(1/2)*(LN((1-E25)/E25))^-1*LN((E27-D27)/(E27-E26))/(D104*(1-D104))-((1-2*E25)*(LN((1-E25)/E25)))^-1*LN(((E27-D27)*(E27-E26))/(E27-F26)^2)*((D104-0.5)/(D104*(1-D104))+LN(D104/(1-D104))))^(-1)*EXP((-LN(E27-F26)-(1/2)*(LN((1-E25)/E25))^-1*LN((E27-D27)/(E27-E26))*LN(D104/(1-D104))-((1-2*E25)*(LN((1-E25)/E25)))^-1*LN(((E27-D27)*(E27-E26))/(E27-F26)^2)*(D104-0.5)*LN(D104/(1-D104)))),IF(F25="b",((1/2)*(LN((1-E25)/E25))^-1*LN(((D27-D26)/(E27-D27))/((E26-D26)/(E27-E26)))/(D104*(1-D104))+((1-2*E25)*(LN((1-E25)/E25)))^-1*LN((((D27-D26)/(E27-D27))*((E26-D26)/(E27-E26)))/((F26-D26)/(E27-F26))^2)*((D104-0.5)/(D104*(1-D104))+LN(D104/(1-D104))))^(-1)*(1+EXP(LN((F26-D26)/(E27-F26))+(1/2)*(LN((1-E25)/E25))^-1*LN(((D27-D26)/(E27-D27))/((E26-D26)/(E27-E26)))*LN(D104/(1-D104))+((1-2*E25)*(LN((1-E25)/E25)))^-1*LN((((D27-D26)/(E27-D27))*((E26-D26)/(E27-E26)))/((F26-D26)/(E27-F26))^2)*(D104-0.5)*LN(D104/(1-D104))))^2/((E27-D26)*EXP(LN((F26-D26)/(E27-F26))+(1/2)*(LN((1-E25)/E25))^-1*LN(((D27-D26)/(E27-D27))/((E26-D26)/(E27-E26)))*LN(D104/(1-D104))+((1-2*E25)*(LN((1-E25)/E25)))^-1*LN((((D27-D26)/(E27-D27))*((E26-D26)/(E27-E26)))/((F26-D26)/(E27-F26))^2)*(D104-0.5)*LN(D104/(1-D104)))),NA())))))</f>
        <v>1.5051705935318695E-8</v>
      </c>
      <c r="H104" s="110">
        <v>68</v>
      </c>
      <c r="I104" s="107">
        <f t="shared" si="3"/>
        <v>163612158.8683767</v>
      </c>
      <c r="J104" s="108">
        <f t="shared" si="4"/>
        <v>101</v>
      </c>
      <c r="K104" s="109">
        <f t="shared" si="5"/>
        <v>1.335666772720266E-9</v>
      </c>
    </row>
    <row r="105" spans="4:11" x14ac:dyDescent="0.25">
      <c r="D105" s="88">
        <f>IF(F27&lt;&gt;"",NA(),(ROW()-ROW(D40))/100)</f>
        <v>0.65</v>
      </c>
      <c r="E105" s="89">
        <f>IF(F27&lt;&gt;"",NA(),IF(F25="u",F26+(1/2)*(LN((1-E25)/E25))^-1*(D27-E26)*LN(D105/(1-D105))+((1-2*E25)*(LN((1-E25)/E25)))^-1*(1-2*(F26-E26)/(D27-E26))*(D27-E26)*(D105-0.5)*LN(D105/(1-D105)),IF(F25="sl",D26+EXP(LN(F26-D26)+(1/2)*(LN((1-E25)/E25))^-1*LN((D27-D26)/(E26-D26))*LN(D105/(1-D105))+((1-2*E25)*(LN((1-E25)/E25)))^-1*LN(((D27-D26)*(E26-D26))/(F26-D26)^2)*(D105-0.5)*LN(D105/(1-D105))),IF(F25="su",E27-EXP(-(-LN(E27-F26)-(1/2)*(LN((1-E25)/E25))^-1*LN((E27-D27)/(E27-E26))*LN(D105/(1-D105))-((1-2*E25)*(LN((1-E25)/E25)))^-1*LN(((E27-D27)*(E27-E26))/(E27-F26)^2)*(D105-0.5)*LN(D105/(1-D105)))),IF(F25="b",(D26+E27*EXP(LN((F26-D26)/(E27-F26))+(1/2)*(LN((1-E25)/E25))^-1*LN(((D27-D26)/(E27-D27))/((E26-D26)/(E27-E26)))*LN(D105/(1-D105))+((1-2*E25)*(LN((1-E25)/E25)))^-1*LN((((D27-D26)/(E27-D27))*((E26-D26)/(E27-E26)))/((F26-D26)/(E27-F26))^2)*(D105-0.5)*LN(D105/(1-D105))))/(1+EXP(LN((F26-D26)/(E27-F26))+(1/2)*(LN((1-E25)/E25))^-1*LN(((D27-D26)/(E27-D27))/((E26-D26)/(E27-E26)))*LN(D105/(1-D105))+((1-2*E25)*(LN((1-E25)/E25)))^-1*LN((((D27-D26)/(E27-D27))*((E26-D26)/(E27-E26)))/((F26-D26)/(E27-F26))^2)*(D105-0.5)*LN(D105/(1-D105)))),NA())))))</f>
        <v>108760005.05792831</v>
      </c>
      <c r="F105" s="120">
        <f>IF(F27&lt;&gt;"",NA(),IF(F25="u",((1/2)*(LN((1-E25)/E25))^-1*(D27-E26)/(D105*(1-D105))+((1-2*E25)*(LN((1-E25)/E25)))^-1*(1-2*(F26-E26)/(D27-E26))*(D27-E26)*((D105-0.5)/(D105*(1-D105))+LN(D105/(1-D105))))^(-1),IF(F25="sl",((1/2)*(LN((1-E25)/E25))^-1*LN((D27-D26)/(E26-D26))/(D105*(1-D105))+((1-2*E25)*(LN((1-E25)/E25)))^-1*LN(((D27-D26)*(E26-D26))/(F26-D26)^2)*((D105-0.5)/(D105*(1-D105))+LN(D105/(1-D105))))^(-1)*EXP(-(LN(F26-D26)+(1/2)*(LN((1-E25)/E25))^-1*LN((D27-D26)/(E26-D26))*LN(D105/(1-D105))+((1-2*E25)*(LN((1-E25)/E25)))^-1*LN(((D27-D26)*(E26-D26))/(F26-D26)^2)*(D105-0.5)*LN(D105/(1-D105)))),IF(F25="su",(-(1/2)*(LN((1-E25)/E25))^-1*LN((E27-D27)/(E27-E26))/(D105*(1-D105))-((1-2*E25)*(LN((1-E25)/E25)))^-1*LN(((E27-D27)*(E27-E26))/(E27-F26)^2)*((D105-0.5)/(D105*(1-D105))+LN(D105/(1-D105))))^(-1)*EXP((-LN(E27-F26)-(1/2)*(LN((1-E25)/E25))^-1*LN((E27-D27)/(E27-E26))*LN(D105/(1-D105))-((1-2*E25)*(LN((1-E25)/E25)))^-1*LN(((E27-D27)*(E27-E26))/(E27-F26)^2)*(D105-0.5)*LN(D105/(1-D105)))),IF(F25="b",((1/2)*(LN((1-E25)/E25))^-1*LN(((D27-D26)/(E27-D27))/((E26-D26)/(E27-E26)))/(D105*(1-D105))+((1-2*E25)*(LN((1-E25)/E25)))^-1*LN((((D27-D26)/(E27-D27))*((E26-D26)/(E27-E26)))/((F26-D26)/(E27-F26))^2)*((D105-0.5)/(D105*(1-D105))+LN(D105/(1-D105))))^(-1)*(1+EXP(LN((F26-D26)/(E27-F26))+(1/2)*(LN((1-E25)/E25))^-1*LN(((D27-D26)/(E27-D27))/((E26-D26)/(E27-E26)))*LN(D105/(1-D105))+((1-2*E25)*(LN((1-E25)/E25)))^-1*LN((((D27-D26)/(E27-D27))*((E26-D26)/(E27-E26)))/((F26-D26)/(E27-F26))^2)*(D105-0.5)*LN(D105/(1-D105))))^2/((E27-D26)*EXP(LN((F26-D26)/(E27-F26))+(1/2)*(LN((1-E25)/E25))^-1*LN(((D27-D26)/(E27-D27))/((E26-D26)/(E27-E26)))*LN(D105/(1-D105))+((1-2*E25)*(LN((1-E25)/E25)))^-1*LN((((D27-D26)/(E27-D27))*((E26-D26)/(E27-E26)))/((F26-D26)/(E27-F26))^2)*(D105-0.5)*LN(D105/(1-D105)))),NA())))))</f>
        <v>1.469679026542553E-8</v>
      </c>
      <c r="H105" s="110">
        <v>69</v>
      </c>
      <c r="I105" s="107">
        <f t="shared" si="3"/>
        <v>165389200.27451444</v>
      </c>
      <c r="J105" s="108">
        <f t="shared" si="4"/>
        <v>101</v>
      </c>
      <c r="K105" s="109">
        <f t="shared" si="5"/>
        <v>1.2135534569553243E-9</v>
      </c>
    </row>
    <row r="106" spans="4:11" x14ac:dyDescent="0.25">
      <c r="D106" s="88">
        <f>IF(F27&lt;&gt;"",NA(),(ROW()-ROW(D40))/100)</f>
        <v>0.66</v>
      </c>
      <c r="E106" s="89">
        <f>IF(F27&lt;&gt;"",NA(),IF(F25="u",F26+(1/2)*(LN((1-E25)/E25))^-1*(D27-E26)*LN(D106/(1-D106))+((1-2*E25)*(LN((1-E25)/E25)))^-1*(1-2*(F26-E26)/(D27-E26))*(D27-E26)*(D106-0.5)*LN(D106/(1-D106)),IF(F25="sl",D26+EXP(LN(F26-D26)+(1/2)*(LN((1-E25)/E25))^-1*LN((D27-D26)/(E26-D26))*LN(D106/(1-D106))+((1-2*E25)*(LN((1-E25)/E25)))^-1*LN(((D27-D26)*(E26-D26))/(F26-D26)^2)*(D106-0.5)*LN(D106/(1-D106))),IF(F25="su",E27-EXP(-(-LN(E27-F26)-(1/2)*(LN((1-E25)/E25))^-1*LN((E27-D27)/(E27-E26))*LN(D106/(1-D106))-((1-2*E25)*(LN((1-E25)/E25)))^-1*LN(((E27-D27)*(E27-E26))/(E27-F26)^2)*(D106-0.5)*LN(D106/(1-D106)))),IF(F25="b",(D26+E27*EXP(LN((F26-D26)/(E27-F26))+(1/2)*(LN((1-E25)/E25))^-1*LN(((D27-D26)/(E27-D27))/((E26-D26)/(E27-E26)))*LN(D106/(1-D106))+((1-2*E25)*(LN((1-E25)/E25)))^-1*LN((((D27-D26)/(E27-D27))*((E26-D26)/(E27-E26)))/((F26-D26)/(E27-F26))^2)*(D106-0.5)*LN(D106/(1-D106))))/(1+EXP(LN((F26-D26)/(E27-F26))+(1/2)*(LN((1-E25)/E25))^-1*LN(((D27-D26)/(E27-D27))/((E26-D26)/(E27-E26)))*LN(D106/(1-D106))+((1-2*E25)*(LN((1-E25)/E25)))^-1*LN((((D27-D26)/(E27-D27))*((E26-D26)/(E27-E26)))/((F26-D26)/(E27-F26))^2)*(D106-0.5)*LN(D106/(1-D106)))),NA())))))</f>
        <v>109448831.39006747</v>
      </c>
      <c r="F106" s="120">
        <f>IF(F27&lt;&gt;"",NA(),IF(F25="u",((1/2)*(LN((1-E25)/E25))^-1*(D27-E26)/(D106*(1-D106))+((1-2*E25)*(LN((1-E25)/E25)))^-1*(1-2*(F26-E26)/(D27-E26))*(D27-E26)*((D106-0.5)/(D106*(1-D106))+LN(D106/(1-D106))))^(-1),IF(F25="sl",((1/2)*(LN((1-E25)/E25))^-1*LN((D27-D26)/(E26-D26))/(D106*(1-D106))+((1-2*E25)*(LN((1-E25)/E25)))^-1*LN(((D27-D26)*(E26-D26))/(F26-D26)^2)*((D106-0.5)/(D106*(1-D106))+LN(D106/(1-D106))))^(-1)*EXP(-(LN(F26-D26)+(1/2)*(LN((1-E25)/E25))^-1*LN((D27-D26)/(E26-D26))*LN(D106/(1-D106))+((1-2*E25)*(LN((1-E25)/E25)))^-1*LN(((D27-D26)*(E26-D26))/(F26-D26)^2)*(D106-0.5)*LN(D106/(1-D106)))),IF(F25="su",(-(1/2)*(LN((1-E25)/E25))^-1*LN((E27-D27)/(E27-E26))/(D106*(1-D106))-((1-2*E25)*(LN((1-E25)/E25)))^-1*LN(((E27-D27)*(E27-E26))/(E27-F26)^2)*((D106-0.5)/(D106*(1-D106))+LN(D106/(1-D106))))^(-1)*EXP((-LN(E27-F26)-(1/2)*(LN((1-E25)/E25))^-1*LN((E27-D27)/(E27-E26))*LN(D106/(1-D106))-((1-2*E25)*(LN((1-E25)/E25)))^-1*LN(((E27-D27)*(E27-E26))/(E27-F26)^2)*(D106-0.5)*LN(D106/(1-D106)))),IF(F25="b",((1/2)*(LN((1-E25)/E25))^-1*LN(((D27-D26)/(E27-D27))/((E26-D26)/(E27-E26)))/(D106*(1-D106))+((1-2*E25)*(LN((1-E25)/E25)))^-1*LN((((D27-D26)/(E27-D27))*((E26-D26)/(E27-E26)))/((F26-D26)/(E27-F26))^2)*((D106-0.5)/(D106*(1-D106))+LN(D106/(1-D106))))^(-1)*(1+EXP(LN((F26-D26)/(E27-F26))+(1/2)*(LN((1-E25)/E25))^-1*LN(((D27-D26)/(E27-D27))/((E26-D26)/(E27-E26)))*LN(D106/(1-D106))+((1-2*E25)*(LN((1-E25)/E25)))^-1*LN((((D27-D26)/(E27-D27))*((E26-D26)/(E27-E26)))/((F26-D26)/(E27-F26))^2)*(D106-0.5)*LN(D106/(1-D106))))^2/((E27-D26)*EXP(LN((F26-D26)/(E27-F26))+(1/2)*(LN((1-E25)/E25))^-1*LN(((D27-D26)/(E27-D27))/((E26-D26)/(E27-E26)))*LN(D106/(1-D106))+((1-2*E25)*(LN((1-E25)/E25)))^-1*LN((((D27-D26)/(E27-D27))*((E26-D26)/(E27-E26)))/((F26-D26)/(E27-F26))^2)*(D106-0.5)*LN(D106/(1-D106)))),NA())))))</f>
        <v>1.4339122304199817E-8</v>
      </c>
      <c r="H106" s="110">
        <v>70</v>
      </c>
      <c r="I106" s="107">
        <f t="shared" si="3"/>
        <v>167166241.68065217</v>
      </c>
      <c r="J106" s="108">
        <f t="shared" si="4"/>
        <v>101</v>
      </c>
      <c r="K106" s="109">
        <f t="shared" si="5"/>
        <v>1.0914401411903823E-9</v>
      </c>
    </row>
    <row r="107" spans="4:11" x14ac:dyDescent="0.25">
      <c r="D107" s="88">
        <f>IF(F27&lt;&gt;"",NA(),(ROW()-ROW(D40))/100)</f>
        <v>0.67</v>
      </c>
      <c r="E107" s="89">
        <f>IF(F27&lt;&gt;"",NA(),IF(F25="u",F26+(1/2)*(LN((1-E25)/E25))^-1*(D27-E26)*LN(D107/(1-D107))+((1-2*E25)*(LN((1-E25)/E25)))^-1*(1-2*(F26-E26)/(D27-E26))*(D27-E26)*(D107-0.5)*LN(D107/(1-D107)),IF(F25="sl",D26+EXP(LN(F26-D26)+(1/2)*(LN((1-E25)/E25))^-1*LN((D27-D26)/(E26-D26))*LN(D107/(1-D107))+((1-2*E25)*(LN((1-E25)/E25)))^-1*LN(((D27-D26)*(E26-D26))/(F26-D26)^2)*(D107-0.5)*LN(D107/(1-D107))),IF(F25="su",E27-EXP(-(-LN(E27-F26)-(1/2)*(LN((1-E25)/E25))^-1*LN((E27-D27)/(E27-E26))*LN(D107/(1-D107))-((1-2*E25)*(LN((1-E25)/E25)))^-1*LN(((E27-D27)*(E27-E26))/(E27-F26)^2)*(D107-0.5)*LN(D107/(1-D107)))),IF(F25="b",(D26+E27*EXP(LN((F26-D26)/(E27-F26))+(1/2)*(LN((1-E25)/E25))^-1*LN(((D27-D26)/(E27-D27))/((E26-D26)/(E27-E26)))*LN(D107/(1-D107))+((1-2*E25)*(LN((1-E25)/E25)))^-1*LN((((D27-D26)/(E27-D27))*((E26-D26)/(E27-E26)))/((F26-D26)/(E27-F26))^2)*(D107-0.5)*LN(D107/(1-D107))))/(1+EXP(LN((F26-D26)/(E27-F26))+(1/2)*(LN((1-E25)/E25))^-1*LN(((D27-D26)/(E27-D27))/((E26-D26)/(E27-E26)))*LN(D107/(1-D107))+((1-2*E25)*(LN((1-E25)/E25)))^-1*LN((((D27-D26)/(E27-D27))*((E26-D26)/(E27-E26)))/((F26-D26)/(E27-F26))^2)*(D107-0.5)*LN(D107/(1-D107)))),NA())))))</f>
        <v>110155125.34024729</v>
      </c>
      <c r="F107" s="120">
        <f>IF(F27&lt;&gt;"",NA(),IF(F25="u",((1/2)*(LN((1-E25)/E25))^-1*(D27-E26)/(D107*(1-D107))+((1-2*E25)*(LN((1-E25)/E25)))^-1*(1-2*(F26-E26)/(D27-E26))*(D27-E26)*((D107-0.5)/(D107*(1-D107))+LN(D107/(1-D107))))^(-1),IF(F25="sl",((1/2)*(LN((1-E25)/E25))^-1*LN((D27-D26)/(E26-D26))/(D107*(1-D107))+((1-2*E25)*(LN((1-E25)/E25)))^-1*LN(((D27-D26)*(E26-D26))/(F26-D26)^2)*((D107-0.5)/(D107*(1-D107))+LN(D107/(1-D107))))^(-1)*EXP(-(LN(F26-D26)+(1/2)*(LN((1-E25)/E25))^-1*LN((D27-D26)/(E26-D26))*LN(D107/(1-D107))+((1-2*E25)*(LN((1-E25)/E25)))^-1*LN(((D27-D26)*(E26-D26))/(F26-D26)^2)*(D107-0.5)*LN(D107/(1-D107)))),IF(F25="su",(-(1/2)*(LN((1-E25)/E25))^-1*LN((E27-D27)/(E27-E26))/(D107*(1-D107))-((1-2*E25)*(LN((1-E25)/E25)))^-1*LN(((E27-D27)*(E27-E26))/(E27-F26)^2)*((D107-0.5)/(D107*(1-D107))+LN(D107/(1-D107))))^(-1)*EXP((-LN(E27-F26)-(1/2)*(LN((1-E25)/E25))^-1*LN((E27-D27)/(E27-E26))*LN(D107/(1-D107))-((1-2*E25)*(LN((1-E25)/E25)))^-1*LN(((E27-D27)*(E27-E26))/(E27-F26)^2)*(D107-0.5)*LN(D107/(1-D107)))),IF(F25="b",((1/2)*(LN((1-E25)/E25))^-1*LN(((D27-D26)/(E27-D27))/((E26-D26)/(E27-E26)))/(D107*(1-D107))+((1-2*E25)*(LN((1-E25)/E25)))^-1*LN((((D27-D26)/(E27-D27))*((E26-D26)/(E27-E26)))/((F26-D26)/(E27-F26))^2)*((D107-0.5)/(D107*(1-D107))+LN(D107/(1-D107))))^(-1)*(1+EXP(LN((F26-D26)/(E27-F26))+(1/2)*(LN((1-E25)/E25))^-1*LN(((D27-D26)/(E27-D27))/((E26-D26)/(E27-E26)))*LN(D107/(1-D107))+((1-2*E25)*(LN((1-E25)/E25)))^-1*LN((((D27-D26)/(E27-D27))*((E26-D26)/(E27-E26)))/((F26-D26)/(E27-F26))^2)*(D107-0.5)*LN(D107/(1-D107))))^2/((E27-D26)*EXP(LN((F26-D26)/(E27-F26))+(1/2)*(LN((1-E25)/E25))^-1*LN(((D27-D26)/(E27-D27))/((E26-D26)/(E27-E26)))*LN(D107/(1-D107))+((1-2*E25)*(LN((1-E25)/E25)))^-1*LN((((D27-D26)/(E27-D27))*((E26-D26)/(E27-E26)))/((F26-D26)/(E27-F26))^2)*(D107-0.5)*LN(D107/(1-D107)))),NA())))))</f>
        <v>1.3978790433058214E-8</v>
      </c>
      <c r="H107" s="110">
        <v>71</v>
      </c>
      <c r="I107" s="107">
        <f t="shared" si="3"/>
        <v>168943283.08678991</v>
      </c>
      <c r="J107" s="108">
        <f t="shared" si="4"/>
        <v>102</v>
      </c>
      <c r="K107" s="109">
        <f t="shared" si="5"/>
        <v>1.0154769940289423E-9</v>
      </c>
    </row>
    <row r="108" spans="4:11" x14ac:dyDescent="0.25">
      <c r="D108" s="88">
        <f>IF(F27&lt;&gt;"",NA(),(ROW()-ROW(D40))/100)</f>
        <v>0.68</v>
      </c>
      <c r="E108" s="89">
        <f>IF(F27&lt;&gt;"",NA(),IF(F25="u",F26+(1/2)*(LN((1-E25)/E25))^-1*(D27-E26)*LN(D108/(1-D108))+((1-2*E25)*(LN((1-E25)/E25)))^-1*(1-2*(F26-E26)/(D27-E26))*(D27-E26)*(D108-0.5)*LN(D108/(1-D108)),IF(F25="sl",D26+EXP(LN(F26-D26)+(1/2)*(LN((1-E25)/E25))^-1*LN((D27-D26)/(E26-D26))*LN(D108/(1-D108))+((1-2*E25)*(LN((1-E25)/E25)))^-1*LN(((D27-D26)*(E26-D26))/(F26-D26)^2)*(D108-0.5)*LN(D108/(1-D108))),IF(F25="su",E27-EXP(-(-LN(E27-F26)-(1/2)*(LN((1-E25)/E25))^-1*LN((E27-D27)/(E27-E26))*LN(D108/(1-D108))-((1-2*E25)*(LN((1-E25)/E25)))^-1*LN(((E27-D27)*(E27-E26))/(E27-F26)^2)*(D108-0.5)*LN(D108/(1-D108)))),IF(F25="b",(D26+E27*EXP(LN((F26-D26)/(E27-F26))+(1/2)*(LN((1-E25)/E25))^-1*LN(((D27-D26)/(E27-D27))/((E26-D26)/(E27-E26)))*LN(D108/(1-D108))+((1-2*E25)*(LN((1-E25)/E25)))^-1*LN((((D27-D26)/(E27-D27))*((E26-D26)/(E27-E26)))/((F26-D26)/(E27-F26))^2)*(D108-0.5)*LN(D108/(1-D108))))/(1+EXP(LN((F26-D26)/(E27-F26))+(1/2)*(LN((1-E25)/E25))^-1*LN(((D27-D26)/(E27-D27))/((E26-D26)/(E27-E26)))*LN(D108/(1-D108))+((1-2*E25)*(LN((1-E25)/E25)))^-1*LN((((D27-D26)/(E27-D27))*((E26-D26)/(E27-E26)))/((F26-D26)/(E27-F26))^2)*(D108-0.5)*LN(D108/(1-D108)))),NA())))))</f>
        <v>110879933.94587694</v>
      </c>
      <c r="F108" s="120">
        <f>IF(F27&lt;&gt;"",NA(),IF(F25="u",((1/2)*(LN((1-E25)/E25))^-1*(D27-E26)/(D108*(1-D108))+((1-2*E25)*(LN((1-E25)/E25)))^-1*(1-2*(F26-E26)/(D27-E26))*(D27-E26)*((D108-0.5)/(D108*(1-D108))+LN(D108/(1-D108))))^(-1),IF(F25="sl",((1/2)*(LN((1-E25)/E25))^-1*LN((D27-D26)/(E26-D26))/(D108*(1-D108))+((1-2*E25)*(LN((1-E25)/E25)))^-1*LN(((D27-D26)*(E26-D26))/(F26-D26)^2)*((D108-0.5)/(D108*(1-D108))+LN(D108/(1-D108))))^(-1)*EXP(-(LN(F26-D26)+(1/2)*(LN((1-E25)/E25))^-1*LN((D27-D26)/(E26-D26))*LN(D108/(1-D108))+((1-2*E25)*(LN((1-E25)/E25)))^-1*LN(((D27-D26)*(E26-D26))/(F26-D26)^2)*(D108-0.5)*LN(D108/(1-D108)))),IF(F25="su",(-(1/2)*(LN((1-E25)/E25))^-1*LN((E27-D27)/(E27-E26))/(D108*(1-D108))-((1-2*E25)*(LN((1-E25)/E25)))^-1*LN(((E27-D27)*(E27-E26))/(E27-F26)^2)*((D108-0.5)/(D108*(1-D108))+LN(D108/(1-D108))))^(-1)*EXP((-LN(E27-F26)-(1/2)*(LN((1-E25)/E25))^-1*LN((E27-D27)/(E27-E26))*LN(D108/(1-D108))-((1-2*E25)*(LN((1-E25)/E25)))^-1*LN(((E27-D27)*(E27-E26))/(E27-F26)^2)*(D108-0.5)*LN(D108/(1-D108)))),IF(F25="b",((1/2)*(LN((1-E25)/E25))^-1*LN(((D27-D26)/(E27-D27))/((E26-D26)/(E27-E26)))/(D108*(1-D108))+((1-2*E25)*(LN((1-E25)/E25)))^-1*LN((((D27-D26)/(E27-D27))*((E26-D26)/(E27-E26)))/((F26-D26)/(E27-F26))^2)*((D108-0.5)/(D108*(1-D108))+LN(D108/(1-D108))))^(-1)*(1+EXP(LN((F26-D26)/(E27-F26))+(1/2)*(LN((1-E25)/E25))^-1*LN(((D27-D26)/(E27-D27))/((E26-D26)/(E27-E26)))*LN(D108/(1-D108))+((1-2*E25)*(LN((1-E25)/E25)))^-1*LN((((D27-D26)/(E27-D27))*((E26-D26)/(E27-E26)))/((F26-D26)/(E27-F26))^2)*(D108-0.5)*LN(D108/(1-D108))))^2/((E27-D26)*EXP(LN((F26-D26)/(E27-F26))+(1/2)*(LN((1-E25)/E25))^-1*LN(((D27-D26)/(E27-D27))/((E26-D26)/(E27-E26)))*LN(D108/(1-D108))+((1-2*E25)*(LN((1-E25)/E25)))^-1*LN((((D27-D26)/(E27-D27))*((E26-D26)/(E27-E26)))/((F26-D26)/(E27-F26))^2)*(D108-0.5)*LN(D108/(1-D108)))),NA())))))</f>
        <v>1.3615864661757962E-8</v>
      </c>
      <c r="H108" s="110">
        <v>72</v>
      </c>
      <c r="I108" s="107">
        <f t="shared" si="3"/>
        <v>170720324.49292764</v>
      </c>
      <c r="J108" s="108">
        <f t="shared" si="4"/>
        <v>102</v>
      </c>
      <c r="K108" s="109">
        <f t="shared" si="5"/>
        <v>9.4011515904055776E-10</v>
      </c>
    </row>
    <row r="109" spans="4:11" x14ac:dyDescent="0.25">
      <c r="D109" s="88">
        <f>IF(F27&lt;&gt;"",NA(),(ROW()-ROW(D40))/100)</f>
        <v>0.69</v>
      </c>
      <c r="E109" s="89">
        <f>IF(F27&lt;&gt;"",NA(),IF(F25="u",F26+(1/2)*(LN((1-E25)/E25))^-1*(D27-E26)*LN(D109/(1-D109))+((1-2*E25)*(LN((1-E25)/E25)))^-1*(1-2*(F26-E26)/(D27-E26))*(D27-E26)*(D109-0.5)*LN(D109/(1-D109)),IF(F25="sl",D26+EXP(LN(F26-D26)+(1/2)*(LN((1-E25)/E25))^-1*LN((D27-D26)/(E26-D26))*LN(D109/(1-D109))+((1-2*E25)*(LN((1-E25)/E25)))^-1*LN(((D27-D26)*(E26-D26))/(F26-D26)^2)*(D109-0.5)*LN(D109/(1-D109))),IF(F25="su",E27-EXP(-(-LN(E27-F26)-(1/2)*(LN((1-E25)/E25))^-1*LN((E27-D27)/(E27-E26))*LN(D109/(1-D109))-((1-2*E25)*(LN((1-E25)/E25)))^-1*LN(((E27-D27)*(E27-E26))/(E27-F26)^2)*(D109-0.5)*LN(D109/(1-D109)))),IF(F25="b",(D26+E27*EXP(LN((F26-D26)/(E27-F26))+(1/2)*(LN((1-E25)/E25))^-1*LN(((D27-D26)/(E27-D27))/((E26-D26)/(E27-E26)))*LN(D109/(1-D109))+((1-2*E25)*(LN((1-E25)/E25)))^-1*LN((((D27-D26)/(E27-D27))*((E26-D26)/(E27-E26)))/((F26-D26)/(E27-F26))^2)*(D109-0.5)*LN(D109/(1-D109))))/(1+EXP(LN((F26-D26)/(E27-F26))+(1/2)*(LN((1-E25)/E25))^-1*LN(((D27-D26)/(E27-D27))/((E26-D26)/(E27-E26)))*LN(D109/(1-D109))+((1-2*E25)*(LN((1-E25)/E25)))^-1*LN((((D27-D26)/(E27-D27))*((E26-D26)/(E27-E26)))/((F26-D26)/(E27-F26))^2)*(D109-0.5)*LN(D109/(1-D109)))),NA())))))</f>
        <v>111624396.31389363</v>
      </c>
      <c r="F109" s="120">
        <f>IF(F27&lt;&gt;"",NA(),IF(F25="u",((1/2)*(LN((1-E25)/E25))^-1*(D27-E26)/(D109*(1-D109))+((1-2*E25)*(LN((1-E25)/E25)))^-1*(1-2*(F26-E26)/(D27-E26))*(D27-E26)*((D109-0.5)/(D109*(1-D109))+LN(D109/(1-D109))))^(-1),IF(F25="sl",((1/2)*(LN((1-E25)/E25))^-1*LN((D27-D26)/(E26-D26))/(D109*(1-D109))+((1-2*E25)*(LN((1-E25)/E25)))^-1*LN(((D27-D26)*(E26-D26))/(F26-D26)^2)*((D109-0.5)/(D109*(1-D109))+LN(D109/(1-D109))))^(-1)*EXP(-(LN(F26-D26)+(1/2)*(LN((1-E25)/E25))^-1*LN((D27-D26)/(E26-D26))*LN(D109/(1-D109))+((1-2*E25)*(LN((1-E25)/E25)))^-1*LN(((D27-D26)*(E26-D26))/(F26-D26)^2)*(D109-0.5)*LN(D109/(1-D109)))),IF(F25="su",(-(1/2)*(LN((1-E25)/E25))^-1*LN((E27-D27)/(E27-E26))/(D109*(1-D109))-((1-2*E25)*(LN((1-E25)/E25)))^-1*LN(((E27-D27)*(E27-E26))/(E27-F26)^2)*((D109-0.5)/(D109*(1-D109))+LN(D109/(1-D109))))^(-1)*EXP((-LN(E27-F26)-(1/2)*(LN((1-E25)/E25))^-1*LN((E27-D27)/(E27-E26))*LN(D109/(1-D109))-((1-2*E25)*(LN((1-E25)/E25)))^-1*LN(((E27-D27)*(E27-E26))/(E27-F26)^2)*(D109-0.5)*LN(D109/(1-D109)))),IF(F25="b",((1/2)*(LN((1-E25)/E25))^-1*LN(((D27-D26)/(E27-D27))/((E26-D26)/(E27-E26)))/(D109*(1-D109))+((1-2*E25)*(LN((1-E25)/E25)))^-1*LN((((D27-D26)/(E27-D27))*((E26-D26)/(E27-E26)))/((F26-D26)/(E27-F26))^2)*((D109-0.5)/(D109*(1-D109))+LN(D109/(1-D109))))^(-1)*(1+EXP(LN((F26-D26)/(E27-F26))+(1/2)*(LN((1-E25)/E25))^-1*LN(((D27-D26)/(E27-D27))/((E26-D26)/(E27-E26)))*LN(D109/(1-D109))+((1-2*E25)*(LN((1-E25)/E25)))^-1*LN((((D27-D26)/(E27-D27))*((E26-D26)/(E27-E26)))/((F26-D26)/(E27-F26))^2)*(D109-0.5)*LN(D109/(1-D109))))^2/((E27-D26)*EXP(LN((F26-D26)/(E27-F26))+(1/2)*(LN((1-E25)/E25))^-1*LN(((D27-D26)/(E27-D27))/((E26-D26)/(E27-E26)))*LN(D109/(1-D109))+((1-2*E25)*(LN((1-E25)/E25)))^-1*LN((((D27-D26)/(E27-D27))*((E26-D26)/(E27-E26)))/((F26-D26)/(E27-F26))^2)*(D109-0.5)*LN(D109/(1-D109)))),NA())))))</f>
        <v>1.3250397276427247E-8</v>
      </c>
      <c r="H109" s="110">
        <v>73</v>
      </c>
      <c r="I109" s="107">
        <f t="shared" si="3"/>
        <v>172497365.89906538</v>
      </c>
      <c r="J109" s="108">
        <f t="shared" si="4"/>
        <v>102</v>
      </c>
      <c r="K109" s="109">
        <f t="shared" si="5"/>
        <v>8.6475332405217319E-10</v>
      </c>
    </row>
    <row r="110" spans="4:11" x14ac:dyDescent="0.25">
      <c r="D110" s="88">
        <f>IF(F27&lt;&gt;"",NA(),(ROW()-ROW(D40))/100)</f>
        <v>0.7</v>
      </c>
      <c r="E110" s="89">
        <f>IF(F27&lt;&gt;"",NA(),IF(F25="u",F26+(1/2)*(LN((1-E25)/E25))^-1*(D27-E26)*LN(D110/(1-D110))+((1-2*E25)*(LN((1-E25)/E25)))^-1*(1-2*(F26-E26)/(D27-E26))*(D27-E26)*(D110-0.5)*LN(D110/(1-D110)),IF(F25="sl",D26+EXP(LN(F26-D26)+(1/2)*(LN((1-E25)/E25))^-1*LN((D27-D26)/(E26-D26))*LN(D110/(1-D110))+((1-2*E25)*(LN((1-E25)/E25)))^-1*LN(((D27-D26)*(E26-D26))/(F26-D26)^2)*(D110-0.5)*LN(D110/(1-D110))),IF(F25="su",E27-EXP(-(-LN(E27-F26)-(1/2)*(LN((1-E25)/E25))^-1*LN((E27-D27)/(E27-E26))*LN(D110/(1-D110))-((1-2*E25)*(LN((1-E25)/E25)))^-1*LN(((E27-D27)*(E27-E26))/(E27-F26)^2)*(D110-0.5)*LN(D110/(1-D110)))),IF(F25="b",(D26+E27*EXP(LN((F26-D26)/(E27-F26))+(1/2)*(LN((1-E25)/E25))^-1*LN(((D27-D26)/(E27-D27))/((E26-D26)/(E27-E26)))*LN(D110/(1-D110))+((1-2*E25)*(LN((1-E25)/E25)))^-1*LN((((D27-D26)/(E27-D27))*((E26-D26)/(E27-E26)))/((F26-D26)/(E27-F26))^2)*(D110-0.5)*LN(D110/(1-D110))))/(1+EXP(LN((F26-D26)/(E27-F26))+(1/2)*(LN((1-E25)/E25))^-1*LN(((D27-D26)/(E27-D27))/((E26-D26)/(E27-E26)))*LN(D110/(1-D110))+((1-2*E25)*(LN((1-E25)/E25)))^-1*LN((((D27-D26)/(E27-D27))*((E26-D26)/(E27-E26)))/((F26-D26)/(E27-F26))^2)*(D110-0.5)*LN(D110/(1-D110)))),NA())))))</f>
        <v>112389755.86117671</v>
      </c>
      <c r="F110" s="120">
        <f>IF(F27&lt;&gt;"",NA(),IF(F25="u",((1/2)*(LN((1-E25)/E25))^-1*(D27-E26)/(D110*(1-D110))+((1-2*E25)*(LN((1-E25)/E25)))^-1*(1-2*(F26-E26)/(D27-E26))*(D27-E26)*((D110-0.5)/(D110*(1-D110))+LN(D110/(1-D110))))^(-1),IF(F25="sl",((1/2)*(LN((1-E25)/E25))^-1*LN((D27-D26)/(E26-D26))/(D110*(1-D110))+((1-2*E25)*(LN((1-E25)/E25)))^-1*LN(((D27-D26)*(E26-D26))/(F26-D26)^2)*((D110-0.5)/(D110*(1-D110))+LN(D110/(1-D110))))^(-1)*EXP(-(LN(F26-D26)+(1/2)*(LN((1-E25)/E25))^-1*LN((D27-D26)/(E26-D26))*LN(D110/(1-D110))+((1-2*E25)*(LN((1-E25)/E25)))^-1*LN(((D27-D26)*(E26-D26))/(F26-D26)^2)*(D110-0.5)*LN(D110/(1-D110)))),IF(F25="su",(-(1/2)*(LN((1-E25)/E25))^-1*LN((E27-D27)/(E27-E26))/(D110*(1-D110))-((1-2*E25)*(LN((1-E25)/E25)))^-1*LN(((E27-D27)*(E27-E26))/(E27-F26)^2)*((D110-0.5)/(D110*(1-D110))+LN(D110/(1-D110))))^(-1)*EXP((-LN(E27-F26)-(1/2)*(LN((1-E25)/E25))^-1*LN((E27-D27)/(E27-E26))*LN(D110/(1-D110))-((1-2*E25)*(LN((1-E25)/E25)))^-1*LN(((E27-D27)*(E27-E26))/(E27-F26)^2)*(D110-0.5)*LN(D110/(1-D110)))),IF(F25="b",((1/2)*(LN((1-E25)/E25))^-1*LN(((D27-D26)/(E27-D27))/((E26-D26)/(E27-E26)))/(D110*(1-D110))+((1-2*E25)*(LN((1-E25)/E25)))^-1*LN((((D27-D26)/(E27-D27))*((E26-D26)/(E27-E26)))/((F26-D26)/(E27-F26))^2)*((D110-0.5)/(D110*(1-D110))+LN(D110/(1-D110))))^(-1)*(1+EXP(LN((F26-D26)/(E27-F26))+(1/2)*(LN((1-E25)/E25))^-1*LN(((D27-D26)/(E27-D27))/((E26-D26)/(E27-E26)))*LN(D110/(1-D110))+((1-2*E25)*(LN((1-E25)/E25)))^-1*LN((((D27-D26)/(E27-D27))*((E26-D26)/(E27-E26)))/((F26-D26)/(E27-F26))^2)*(D110-0.5)*LN(D110/(1-D110))))^2/((E27-D26)*EXP(LN((F26-D26)/(E27-F26))+(1/2)*(LN((1-E25)/E25))^-1*LN(((D27-D26)/(E27-D27))/((E26-D26)/(E27-E26)))*LN(D110/(1-D110))+((1-2*E25)*(LN((1-E25)/E25)))^-1*LN((((D27-D26)/(E27-D27))*((E26-D26)/(E27-E26)))/((F26-D26)/(E27-F26))^2)*(D110-0.5)*LN(D110/(1-D110)))),NA())))))</f>
        <v>1.2882423375681724E-8</v>
      </c>
      <c r="H110" s="110">
        <v>74</v>
      </c>
      <c r="I110" s="107">
        <f t="shared" si="3"/>
        <v>174274407.30520311</v>
      </c>
      <c r="J110" s="108">
        <f t="shared" si="4"/>
        <v>102</v>
      </c>
      <c r="K110" s="109">
        <f t="shared" si="5"/>
        <v>7.8939148906378863E-10</v>
      </c>
    </row>
    <row r="111" spans="4:11" x14ac:dyDescent="0.25">
      <c r="D111" s="88">
        <f>IF(F27&lt;&gt;"",NA(),(ROW()-ROW(D40))/100)</f>
        <v>0.71</v>
      </c>
      <c r="E111" s="89">
        <f>IF(F27&lt;&gt;"",NA(),IF(F25="u",F26+(1/2)*(LN((1-E25)/E25))^-1*(D27-E26)*LN(D111/(1-D111))+((1-2*E25)*(LN((1-E25)/E25)))^-1*(1-2*(F26-E26)/(D27-E26))*(D27-E26)*(D111-0.5)*LN(D111/(1-D111)),IF(F25="sl",D26+EXP(LN(F26-D26)+(1/2)*(LN((1-E25)/E25))^-1*LN((D27-D26)/(E26-D26))*LN(D111/(1-D111))+((1-2*E25)*(LN((1-E25)/E25)))^-1*LN(((D27-D26)*(E26-D26))/(F26-D26)^2)*(D111-0.5)*LN(D111/(1-D111))),IF(F25="su",E27-EXP(-(-LN(E27-F26)-(1/2)*(LN((1-E25)/E25))^-1*LN((E27-D27)/(E27-E26))*LN(D111/(1-D111))-((1-2*E25)*(LN((1-E25)/E25)))^-1*LN(((E27-D27)*(E27-E26))/(E27-F26)^2)*(D111-0.5)*LN(D111/(1-D111)))),IF(F25="b",(D26+E27*EXP(LN((F26-D26)/(E27-F26))+(1/2)*(LN((1-E25)/E25))^-1*LN(((D27-D26)/(E27-D27))/((E26-D26)/(E27-E26)))*LN(D111/(1-D111))+((1-2*E25)*(LN((1-E25)/E25)))^-1*LN((((D27-D26)/(E27-D27))*((E26-D26)/(E27-E26)))/((F26-D26)/(E27-F26))^2)*(D111-0.5)*LN(D111/(1-D111))))/(1+EXP(LN((F26-D26)/(E27-F26))+(1/2)*(LN((1-E25)/E25))^-1*LN(((D27-D26)/(E27-D27))/((E26-D26)/(E27-E26)))*LN(D111/(1-D111))+((1-2*E25)*(LN((1-E25)/E25)))^-1*LN((((D27-D26)/(E27-D27))*((E26-D26)/(E27-E26)))/((F26-D26)/(E27-F26))^2)*(D111-0.5)*LN(D111/(1-D111)))),NA())))))</f>
        <v>113177374.58541612</v>
      </c>
      <c r="F111" s="120">
        <f>IF(F27&lt;&gt;"",NA(),IF(F25="u",((1/2)*(LN((1-E25)/E25))^-1*(D27-E26)/(D111*(1-D111))+((1-2*E25)*(LN((1-E25)/E25)))^-1*(1-2*(F26-E26)/(D27-E26))*(D27-E26)*((D111-0.5)/(D111*(1-D111))+LN(D111/(1-D111))))^(-1),IF(F25="sl",((1/2)*(LN((1-E25)/E25))^-1*LN((D27-D26)/(E26-D26))/(D111*(1-D111))+((1-2*E25)*(LN((1-E25)/E25)))^-1*LN(((D27-D26)*(E26-D26))/(F26-D26)^2)*((D111-0.5)/(D111*(1-D111))+LN(D111/(1-D111))))^(-1)*EXP(-(LN(F26-D26)+(1/2)*(LN((1-E25)/E25))^-1*LN((D27-D26)/(E26-D26))*LN(D111/(1-D111))+((1-2*E25)*(LN((1-E25)/E25)))^-1*LN(((D27-D26)*(E26-D26))/(F26-D26)^2)*(D111-0.5)*LN(D111/(1-D111)))),IF(F25="su",(-(1/2)*(LN((1-E25)/E25))^-1*LN((E27-D27)/(E27-E26))/(D111*(1-D111))-((1-2*E25)*(LN((1-E25)/E25)))^-1*LN(((E27-D27)*(E27-E26))/(E27-F26)^2)*((D111-0.5)/(D111*(1-D111))+LN(D111/(1-D111))))^(-1)*EXP((-LN(E27-F26)-(1/2)*(LN((1-E25)/E25))^-1*LN((E27-D27)/(E27-E26))*LN(D111/(1-D111))-((1-2*E25)*(LN((1-E25)/E25)))^-1*LN(((E27-D27)*(E27-E26))/(E27-F26)^2)*(D111-0.5)*LN(D111/(1-D111)))),IF(F25="b",((1/2)*(LN((1-E25)/E25))^-1*LN(((D27-D26)/(E27-D27))/((E26-D26)/(E27-E26)))/(D111*(1-D111))+((1-2*E25)*(LN((1-E25)/E25)))^-1*LN((((D27-D26)/(E27-D27))*((E26-D26)/(E27-E26)))/((F26-D26)/(E27-F26))^2)*((D111-0.5)/(D111*(1-D111))+LN(D111/(1-D111))))^(-1)*(1+EXP(LN((F26-D26)/(E27-F26))+(1/2)*(LN((1-E25)/E25))^-1*LN(((D27-D26)/(E27-D27))/((E26-D26)/(E27-E26)))*LN(D111/(1-D111))+((1-2*E25)*(LN((1-E25)/E25)))^-1*LN((((D27-D26)/(E27-D27))*((E26-D26)/(E27-E26)))/((F26-D26)/(E27-F26))^2)*(D111-0.5)*LN(D111/(1-D111))))^2/((E27-D26)*EXP(LN((F26-D26)/(E27-F26))+(1/2)*(LN((1-E25)/E25))^-1*LN(((D27-D26)/(E27-D27))/((E26-D26)/(E27-E26)))*LN(D111/(1-D111))+((1-2*E25)*(LN((1-E25)/E25)))^-1*LN((((D27-D26)/(E27-D27))*((E26-D26)/(E27-E26)))/((F26-D26)/(E27-F26))^2)*(D111-0.5)*LN(D111/(1-D111)))),NA())))))</f>
        <v>1.2511961294197312E-8</v>
      </c>
      <c r="H111" s="110">
        <v>75</v>
      </c>
      <c r="I111" s="107">
        <f t="shared" si="3"/>
        <v>176051448.71134084</v>
      </c>
      <c r="J111" s="108">
        <f t="shared" si="4"/>
        <v>102</v>
      </c>
      <c r="K111" s="109">
        <f t="shared" si="5"/>
        <v>7.1402965407540406E-10</v>
      </c>
    </row>
    <row r="112" spans="4:11" x14ac:dyDescent="0.25">
      <c r="D112" s="88">
        <f>IF(F27&lt;&gt;"",NA(),(ROW()-ROW(D40))/100)</f>
        <v>0.72</v>
      </c>
      <c r="E112" s="89">
        <f>IF(F27&lt;&gt;"",NA(),IF(F25="u",F26+(1/2)*(LN((1-E25)/E25))^-1*(D27-E26)*LN(D112/(1-D112))+((1-2*E25)*(LN((1-E25)/E25)))^-1*(1-2*(F26-E26)/(D27-E26))*(D27-E26)*(D112-0.5)*LN(D112/(1-D112)),IF(F25="sl",D26+EXP(LN(F26-D26)+(1/2)*(LN((1-E25)/E25))^-1*LN((D27-D26)/(E26-D26))*LN(D112/(1-D112))+((1-2*E25)*(LN((1-E25)/E25)))^-1*LN(((D27-D26)*(E26-D26))/(F26-D26)^2)*(D112-0.5)*LN(D112/(1-D112))),IF(F25="su",E27-EXP(-(-LN(E27-F26)-(1/2)*(LN((1-E25)/E25))^-1*LN((E27-D27)/(E27-E26))*LN(D112/(1-D112))-((1-2*E25)*(LN((1-E25)/E25)))^-1*LN(((E27-D27)*(E27-E26))/(E27-F26)^2)*(D112-0.5)*LN(D112/(1-D112)))),IF(F25="b",(D26+E27*EXP(LN((F26-D26)/(E27-F26))+(1/2)*(LN((1-E25)/E25))^-1*LN(((D27-D26)/(E27-D27))/((E26-D26)/(E27-E26)))*LN(D112/(1-D112))+((1-2*E25)*(LN((1-E25)/E25)))^-1*LN((((D27-D26)/(E27-D27))*((E26-D26)/(E27-E26)))/((F26-D26)/(E27-F26))^2)*(D112-0.5)*LN(D112/(1-D112))))/(1+EXP(LN((F26-D26)/(E27-F26))+(1/2)*(LN((1-E25)/E25))^-1*LN(((D27-D26)/(E27-D27))/((E26-D26)/(E27-E26)))*LN(D112/(1-D112))+((1-2*E25)*(LN((1-E25)/E25)))^-1*LN((((D27-D26)/(E27-D27))*((E26-D26)/(E27-E26)))/((F26-D26)/(E27-F26))^2)*(D112-0.5)*LN(D112/(1-D112)))),NA())))))</f>
        <v>113988749.79402615</v>
      </c>
      <c r="F112" s="120">
        <f>IF(F27&lt;&gt;"",NA(),IF(F25="u",((1/2)*(LN((1-E25)/E25))^-1*(D27-E26)/(D112*(1-D112))+((1-2*E25)*(LN((1-E25)/E25)))^-1*(1-2*(F26-E26)/(D27-E26))*(D27-E26)*((D112-0.5)/(D112*(1-D112))+LN(D112/(1-D112))))^(-1),IF(F25="sl",((1/2)*(LN((1-E25)/E25))^-1*LN((D27-D26)/(E26-D26))/(D112*(1-D112))+((1-2*E25)*(LN((1-E25)/E25)))^-1*LN(((D27-D26)*(E26-D26))/(F26-D26)^2)*((D112-0.5)/(D112*(1-D112))+LN(D112/(1-D112))))^(-1)*EXP(-(LN(F26-D26)+(1/2)*(LN((1-E25)/E25))^-1*LN((D27-D26)/(E26-D26))*LN(D112/(1-D112))+((1-2*E25)*(LN((1-E25)/E25)))^-1*LN(((D27-D26)*(E26-D26))/(F26-D26)^2)*(D112-0.5)*LN(D112/(1-D112)))),IF(F25="su",(-(1/2)*(LN((1-E25)/E25))^-1*LN((E27-D27)/(E27-E26))/(D112*(1-D112))-((1-2*E25)*(LN((1-E25)/E25)))^-1*LN(((E27-D27)*(E27-E26))/(E27-F26)^2)*((D112-0.5)/(D112*(1-D112))+LN(D112/(1-D112))))^(-1)*EXP((-LN(E27-F26)-(1/2)*(LN((1-E25)/E25))^-1*LN((E27-D27)/(E27-E26))*LN(D112/(1-D112))-((1-2*E25)*(LN((1-E25)/E25)))^-1*LN(((E27-D27)*(E27-E26))/(E27-F26)^2)*(D112-0.5)*LN(D112/(1-D112)))),IF(F25="b",((1/2)*(LN((1-E25)/E25))^-1*LN(((D27-D26)/(E27-D27))/((E26-D26)/(E27-E26)))/(D112*(1-D112))+((1-2*E25)*(LN((1-E25)/E25)))^-1*LN((((D27-D26)/(E27-D27))*((E26-D26)/(E27-E26)))/((F26-D26)/(E27-F26))^2)*((D112-0.5)/(D112*(1-D112))+LN(D112/(1-D112))))^(-1)*(1+EXP(LN((F26-D26)/(E27-F26))+(1/2)*(LN((1-E25)/E25))^-1*LN(((D27-D26)/(E27-D27))/((E26-D26)/(E27-E26)))*LN(D112/(1-D112))+((1-2*E25)*(LN((1-E25)/E25)))^-1*LN((((D27-D26)/(E27-D27))*((E26-D26)/(E27-E26)))/((F26-D26)/(E27-F26))^2)*(D112-0.5)*LN(D112/(1-D112))))^2/((E27-D26)*EXP(LN((F26-D26)/(E27-F26))+(1/2)*(LN((1-E25)/E25))^-1*LN(((D27-D26)/(E27-D27))/((E26-D26)/(E27-E26)))*LN(D112/(1-D112))+((1-2*E25)*(LN((1-E25)/E25)))^-1*LN((((D27-D26)/(E27-D27))*((E26-D26)/(E27-E26)))/((F26-D26)/(E27-F26))^2)*(D112-0.5)*LN(D112/(1-D112)))),NA())))))</f>
        <v>1.2139012911871338E-8</v>
      </c>
      <c r="H112" s="110">
        <v>76</v>
      </c>
      <c r="I112" s="107">
        <f t="shared" si="3"/>
        <v>177828490.11747858</v>
      </c>
      <c r="J112" s="108">
        <f t="shared" si="4"/>
        <v>102</v>
      </c>
      <c r="K112" s="109">
        <f t="shared" si="5"/>
        <v>6.386678190870195E-10</v>
      </c>
    </row>
    <row r="113" spans="4:11" x14ac:dyDescent="0.25">
      <c r="D113" s="88">
        <f>IF(F27&lt;&gt;"",NA(),(ROW()-ROW(D40))/100)</f>
        <v>0.73</v>
      </c>
      <c r="E113" s="89">
        <f>IF(F27&lt;&gt;"",NA(),IF(F25="u",F26+(1/2)*(LN((1-E25)/E25))^-1*(D27-E26)*LN(D113/(1-D113))+((1-2*E25)*(LN((1-E25)/E25)))^-1*(1-2*(F26-E26)/(D27-E26))*(D27-E26)*(D113-0.5)*LN(D113/(1-D113)),IF(F25="sl",D26+EXP(LN(F26-D26)+(1/2)*(LN((1-E25)/E25))^-1*LN((D27-D26)/(E26-D26))*LN(D113/(1-D113))+((1-2*E25)*(LN((1-E25)/E25)))^-1*LN(((D27-D26)*(E26-D26))/(F26-D26)^2)*(D113-0.5)*LN(D113/(1-D113))),IF(F25="su",E27-EXP(-(-LN(E27-F26)-(1/2)*(LN((1-E25)/E25))^-1*LN((E27-D27)/(E27-E26))*LN(D113/(1-D113))-((1-2*E25)*(LN((1-E25)/E25)))^-1*LN(((E27-D27)*(E27-E26))/(E27-F26)^2)*(D113-0.5)*LN(D113/(1-D113)))),IF(F25="b",(D26+E27*EXP(LN((F26-D26)/(E27-F26))+(1/2)*(LN((1-E25)/E25))^-1*LN(((D27-D26)/(E27-D27))/((E26-D26)/(E27-E26)))*LN(D113/(1-D113))+((1-2*E25)*(LN((1-E25)/E25)))^-1*LN((((D27-D26)/(E27-D27))*((E26-D26)/(E27-E26)))/((F26-D26)/(E27-F26))^2)*(D113-0.5)*LN(D113/(1-D113))))/(1+EXP(LN((F26-D26)/(E27-F26))+(1/2)*(LN((1-E25)/E25))^-1*LN(((D27-D26)/(E27-D27))/((E26-D26)/(E27-E26)))*LN(D113/(1-D113))+((1-2*E25)*(LN((1-E25)/E25)))^-1*LN((((D27-D26)/(E27-D27))*((E26-D26)/(E27-E26)))/((F26-D26)/(E27-F26))^2)*(D113-0.5)*LN(D113/(1-D113)))),NA())))))</f>
        <v>114825533.82690112</v>
      </c>
      <c r="F113" s="120">
        <f>IF(F27&lt;&gt;"",NA(),IF(F25="u",((1/2)*(LN((1-E25)/E25))^-1*(D27-E26)/(D113*(1-D113))+((1-2*E25)*(LN((1-E25)/E25)))^-1*(1-2*(F26-E26)/(D27-E26))*(D27-E26)*((D113-0.5)/(D113*(1-D113))+LN(D113/(1-D113))))^(-1),IF(F25="sl",((1/2)*(LN((1-E25)/E25))^-1*LN((D27-D26)/(E26-D26))/(D113*(1-D113))+((1-2*E25)*(LN((1-E25)/E25)))^-1*LN(((D27-D26)*(E26-D26))/(F26-D26)^2)*((D113-0.5)/(D113*(1-D113))+LN(D113/(1-D113))))^(-1)*EXP(-(LN(F26-D26)+(1/2)*(LN((1-E25)/E25))^-1*LN((D27-D26)/(E26-D26))*LN(D113/(1-D113))+((1-2*E25)*(LN((1-E25)/E25)))^-1*LN(((D27-D26)*(E26-D26))/(F26-D26)^2)*(D113-0.5)*LN(D113/(1-D113)))),IF(F25="su",(-(1/2)*(LN((1-E25)/E25))^-1*LN((E27-D27)/(E27-E26))/(D113*(1-D113))-((1-2*E25)*(LN((1-E25)/E25)))^-1*LN(((E27-D27)*(E27-E26))/(E27-F26)^2)*((D113-0.5)/(D113*(1-D113))+LN(D113/(1-D113))))^(-1)*EXP((-LN(E27-F26)-(1/2)*(LN((1-E25)/E25))^-1*LN((E27-D27)/(E27-E26))*LN(D113/(1-D113))-((1-2*E25)*(LN((1-E25)/E25)))^-1*LN(((E27-D27)*(E27-E26))/(E27-F26)^2)*(D113-0.5)*LN(D113/(1-D113)))),IF(F25="b",((1/2)*(LN((1-E25)/E25))^-1*LN(((D27-D26)/(E27-D27))/((E26-D26)/(E27-E26)))/(D113*(1-D113))+((1-2*E25)*(LN((1-E25)/E25)))^-1*LN((((D27-D26)/(E27-D27))*((E26-D26)/(E27-E26)))/((F26-D26)/(E27-F26))^2)*((D113-0.5)/(D113*(1-D113))+LN(D113/(1-D113))))^(-1)*(1+EXP(LN((F26-D26)/(E27-F26))+(1/2)*(LN((1-E25)/E25))^-1*LN(((D27-D26)/(E27-D27))/((E26-D26)/(E27-E26)))*LN(D113/(1-D113))+((1-2*E25)*(LN((1-E25)/E25)))^-1*LN((((D27-D26)/(E27-D27))*((E26-D26)/(E27-E26)))/((F26-D26)/(E27-F26))^2)*(D113-0.5)*LN(D113/(1-D113))))^2/((E27-D26)*EXP(LN((F26-D26)/(E27-F26))+(1/2)*(LN((1-E25)/E25))^-1*LN(((D27-D26)/(E27-D27))/((E26-D26)/(E27-E26)))*LN(D113/(1-D113))+((1-2*E25)*(LN((1-E25)/E25)))^-1*LN((((D27-D26)/(E27-D27))*((E26-D26)/(E27-E26)))/((F26-D26)/(E27-F26))^2)*(D113-0.5)*LN(D113/(1-D113)))),NA())))))</f>
        <v>1.1763563845266331E-8</v>
      </c>
      <c r="H113" s="110">
        <v>77</v>
      </c>
      <c r="I113" s="107">
        <f t="shared" si="3"/>
        <v>179605531.52361631</v>
      </c>
      <c r="J113" s="108">
        <f t="shared" si="4"/>
        <v>102</v>
      </c>
      <c r="K113" s="109">
        <f t="shared" si="5"/>
        <v>5.6330598409863493E-10</v>
      </c>
    </row>
    <row r="114" spans="4:11" x14ac:dyDescent="0.25">
      <c r="D114" s="88">
        <f>IF(F27&lt;&gt;"",NA(),(ROW()-ROW(D40))/100)</f>
        <v>0.74</v>
      </c>
      <c r="E114" s="89">
        <f>IF(F27&lt;&gt;"",NA(),IF(F25="u",F26+(1/2)*(LN((1-E25)/E25))^-1*(D27-E26)*LN(D114/(1-D114))+((1-2*E25)*(LN((1-E25)/E25)))^-1*(1-2*(F26-E26)/(D27-E26))*(D27-E26)*(D114-0.5)*LN(D114/(1-D114)),IF(F25="sl",D26+EXP(LN(F26-D26)+(1/2)*(LN((1-E25)/E25))^-1*LN((D27-D26)/(E26-D26))*LN(D114/(1-D114))+((1-2*E25)*(LN((1-E25)/E25)))^-1*LN(((D27-D26)*(E26-D26))/(F26-D26)^2)*(D114-0.5)*LN(D114/(1-D114))),IF(F25="su",E27-EXP(-(-LN(E27-F26)-(1/2)*(LN((1-E25)/E25))^-1*LN((E27-D27)/(E27-E26))*LN(D114/(1-D114))-((1-2*E25)*(LN((1-E25)/E25)))^-1*LN(((E27-D27)*(E27-E26))/(E27-F26)^2)*(D114-0.5)*LN(D114/(1-D114)))),IF(F25="b",(D26+E27*EXP(LN((F26-D26)/(E27-F26))+(1/2)*(LN((1-E25)/E25))^-1*LN(((D27-D26)/(E27-D27))/((E26-D26)/(E27-E26)))*LN(D114/(1-D114))+((1-2*E25)*(LN((1-E25)/E25)))^-1*LN((((D27-D26)/(E27-D27))*((E26-D26)/(E27-E26)))/((F26-D26)/(E27-F26))^2)*(D114-0.5)*LN(D114/(1-D114))))/(1+EXP(LN((F26-D26)/(E27-F26))+(1/2)*(LN((1-E25)/E25))^-1*LN(((D27-D26)/(E27-D27))/((E26-D26)/(E27-E26)))*LN(D114/(1-D114))+((1-2*E25)*(LN((1-E25)/E25)))^-1*LN((((D27-D26)/(E27-D27))*((E26-D26)/(E27-E26)))/((F26-D26)/(E27-F26))^2)*(D114-0.5)*LN(D114/(1-D114)))),NA())))))</f>
        <v>115689557.44963236</v>
      </c>
      <c r="F114" s="120">
        <f>IF(F27&lt;&gt;"",NA(),IF(F25="u",((1/2)*(LN((1-E25)/E25))^-1*(D27-E26)/(D114*(1-D114))+((1-2*E25)*(LN((1-E25)/E25)))^-1*(1-2*(F26-E26)/(D27-E26))*(D27-E26)*((D114-0.5)/(D114*(1-D114))+LN(D114/(1-D114))))^(-1),IF(F25="sl",((1/2)*(LN((1-E25)/E25))^-1*LN((D27-D26)/(E26-D26))/(D114*(1-D114))+((1-2*E25)*(LN((1-E25)/E25)))^-1*LN(((D27-D26)*(E26-D26))/(F26-D26)^2)*((D114-0.5)/(D114*(1-D114))+LN(D114/(1-D114))))^(-1)*EXP(-(LN(F26-D26)+(1/2)*(LN((1-E25)/E25))^-1*LN((D27-D26)/(E26-D26))*LN(D114/(1-D114))+((1-2*E25)*(LN((1-E25)/E25)))^-1*LN(((D27-D26)*(E26-D26))/(F26-D26)^2)*(D114-0.5)*LN(D114/(1-D114)))),IF(F25="su",(-(1/2)*(LN((1-E25)/E25))^-1*LN((E27-D27)/(E27-E26))/(D114*(1-D114))-((1-2*E25)*(LN((1-E25)/E25)))^-1*LN(((E27-D27)*(E27-E26))/(E27-F26)^2)*((D114-0.5)/(D114*(1-D114))+LN(D114/(1-D114))))^(-1)*EXP((-LN(E27-F26)-(1/2)*(LN((1-E25)/E25))^-1*LN((E27-D27)/(E27-E26))*LN(D114/(1-D114))-((1-2*E25)*(LN((1-E25)/E25)))^-1*LN(((E27-D27)*(E27-E26))/(E27-F26)^2)*(D114-0.5)*LN(D114/(1-D114)))),IF(F25="b",((1/2)*(LN((1-E25)/E25))^-1*LN(((D27-D26)/(E27-D27))/((E26-D26)/(E27-E26)))/(D114*(1-D114))+((1-2*E25)*(LN((1-E25)/E25)))^-1*LN((((D27-D26)/(E27-D27))*((E26-D26)/(E27-E26)))/((F26-D26)/(E27-F26))^2)*((D114-0.5)/(D114*(1-D114))+LN(D114/(1-D114))))^(-1)*(1+EXP(LN((F26-D26)/(E27-F26))+(1/2)*(LN((1-E25)/E25))^-1*LN(((D27-D26)/(E27-D27))/((E26-D26)/(E27-E26)))*LN(D114/(1-D114))+((1-2*E25)*(LN((1-E25)/E25)))^-1*LN((((D27-D26)/(E27-D27))*((E26-D26)/(E27-E26)))/((F26-D26)/(E27-F26))^2)*(D114-0.5)*LN(D114/(1-D114))))^2/((E27-D26)*EXP(LN((F26-D26)/(E27-F26))+(1/2)*(LN((1-E25)/E25))^-1*LN(((D27-D26)/(E27-D27))/((E26-D26)/(E27-E26)))*LN(D114/(1-D114))+((1-2*E25)*(LN((1-E25)/E25)))^-1*LN((((D27-D26)/(E27-D27))*((E26-D26)/(E27-E26)))/((F26-D26)/(E27-F26))^2)*(D114-0.5)*LN(D114/(1-D114)))),NA())))))</f>
        <v>1.1385583516343363E-8</v>
      </c>
      <c r="H114" s="110">
        <v>78</v>
      </c>
      <c r="I114" s="107">
        <f t="shared" si="3"/>
        <v>181382572.92975405</v>
      </c>
      <c r="J114" s="108">
        <f t="shared" si="4"/>
        <v>103</v>
      </c>
      <c r="K114" s="109">
        <f t="shared" si="5"/>
        <v>5.1769774442650706E-10</v>
      </c>
    </row>
    <row r="115" spans="4:11" x14ac:dyDescent="0.25">
      <c r="D115" s="88">
        <f>IF(F27&lt;&gt;"",NA(),(ROW()-ROW(D40))/100)</f>
        <v>0.75</v>
      </c>
      <c r="E115" s="89">
        <f>IF(F27&lt;&gt;"",NA(),IF(F25="u",F26+(1/2)*(LN((1-E25)/E25))^-1*(D27-E26)*LN(D115/(1-D115))+((1-2*E25)*(LN((1-E25)/E25)))^-1*(1-2*(F26-E26)/(D27-E26))*(D27-E26)*(D115-0.5)*LN(D115/(1-D115)),IF(F25="sl",D26+EXP(LN(F26-D26)+(1/2)*(LN((1-E25)/E25))^-1*LN((D27-D26)/(E26-D26))*LN(D115/(1-D115))+((1-2*E25)*(LN((1-E25)/E25)))^-1*LN(((D27-D26)*(E26-D26))/(F26-D26)^2)*(D115-0.5)*LN(D115/(1-D115))),IF(F25="su",E27-EXP(-(-LN(E27-F26)-(1/2)*(LN((1-E25)/E25))^-1*LN((E27-D27)/(E27-E26))*LN(D115/(1-D115))-((1-2*E25)*(LN((1-E25)/E25)))^-1*LN(((E27-D27)*(E27-E26))/(E27-F26)^2)*(D115-0.5)*LN(D115/(1-D115)))),IF(F25="b",(D26+E27*EXP(LN((F26-D26)/(E27-F26))+(1/2)*(LN((1-E25)/E25))^-1*LN(((D27-D26)/(E27-D27))/((E26-D26)/(E27-E26)))*LN(D115/(1-D115))+((1-2*E25)*(LN((1-E25)/E25)))^-1*LN((((D27-D26)/(E27-D27))*((E26-D26)/(E27-E26)))/((F26-D26)/(E27-F26))^2)*(D115-0.5)*LN(D115/(1-D115))))/(1+EXP(LN((F26-D26)/(E27-F26))+(1/2)*(LN((1-E25)/E25))^-1*LN(((D27-D26)/(E27-D27))/((E26-D26)/(E27-E26)))*LN(D115/(1-D115))+((1-2*E25)*(LN((1-E25)/E25)))^-1*LN((((D27-D26)/(E27-D27))*((E26-D26)/(E27-E26)))/((F26-D26)/(E27-F26))^2)*(D115-0.5)*LN(D115/(1-D115)))),NA())))))</f>
        <v>116582857.77873942</v>
      </c>
      <c r="F115" s="120">
        <f>IF(F27&lt;&gt;"",NA(),IF(F25="u",((1/2)*(LN((1-E25)/E25))^-1*(D27-E26)/(D115*(1-D115))+((1-2*E25)*(LN((1-E25)/E25)))^-1*(1-2*(F26-E26)/(D27-E26))*(D27-E26)*((D115-0.5)/(D115*(1-D115))+LN(D115/(1-D115))))^(-1),IF(F25="sl",((1/2)*(LN((1-E25)/E25))^-1*LN((D27-D26)/(E26-D26))/(D115*(1-D115))+((1-2*E25)*(LN((1-E25)/E25)))^-1*LN(((D27-D26)*(E26-D26))/(F26-D26)^2)*((D115-0.5)/(D115*(1-D115))+LN(D115/(1-D115))))^(-1)*EXP(-(LN(F26-D26)+(1/2)*(LN((1-E25)/E25))^-1*LN((D27-D26)/(E26-D26))*LN(D115/(1-D115))+((1-2*E25)*(LN((1-E25)/E25)))^-1*LN(((D27-D26)*(E26-D26))/(F26-D26)^2)*(D115-0.5)*LN(D115/(1-D115)))),IF(F25="su",(-(1/2)*(LN((1-E25)/E25))^-1*LN((E27-D27)/(E27-E26))/(D115*(1-D115))-((1-2*E25)*(LN((1-E25)/E25)))^-1*LN(((E27-D27)*(E27-E26))/(E27-F26)^2)*((D115-0.5)/(D115*(1-D115))+LN(D115/(1-D115))))^(-1)*EXP((-LN(E27-F26)-(1/2)*(LN((1-E25)/E25))^-1*LN((E27-D27)/(E27-E26))*LN(D115/(1-D115))-((1-2*E25)*(LN((1-E25)/E25)))^-1*LN(((E27-D27)*(E27-E26))/(E27-F26)^2)*(D115-0.5)*LN(D115/(1-D115)))),IF(F25="b",((1/2)*(LN((1-E25)/E25))^-1*LN(((D27-D26)/(E27-D27))/((E26-D26)/(E27-E26)))/(D115*(1-D115))+((1-2*E25)*(LN((1-E25)/E25)))^-1*LN((((D27-D26)/(E27-D27))*((E26-D26)/(E27-E26)))/((F26-D26)/(E27-F26))^2)*((D115-0.5)/(D115*(1-D115))+LN(D115/(1-D115))))^(-1)*(1+EXP(LN((F26-D26)/(E27-F26))+(1/2)*(LN((1-E25)/E25))^-1*LN(((D27-D26)/(E27-D27))/((E26-D26)/(E27-E26)))*LN(D115/(1-D115))+((1-2*E25)*(LN((1-E25)/E25)))^-1*LN((((D27-D26)/(E27-D27))*((E26-D26)/(E27-E26)))/((F26-D26)/(E27-F26))^2)*(D115-0.5)*LN(D115/(1-D115))))^2/((E27-D26)*EXP(LN((F26-D26)/(E27-F26))+(1/2)*(LN((1-E25)/E25))^-1*LN(((D27-D26)/(E27-D27))/((E26-D26)/(E27-E26)))*LN(D115/(1-D115))+((1-2*E25)*(LN((1-E25)/E25)))^-1*LN((((D27-D26)/(E27-D27))*((E26-D26)/(E27-E26)))/((F26-D26)/(E27-F26))^2)*(D115-0.5)*LN(D115/(1-D115)))),NA())))))</f>
        <v>1.1005025091489866E-8</v>
      </c>
      <c r="H115" s="110">
        <v>79</v>
      </c>
      <c r="I115" s="107">
        <f t="shared" si="3"/>
        <v>183159614.33589178</v>
      </c>
      <c r="J115" s="108">
        <f t="shared" si="4"/>
        <v>103</v>
      </c>
      <c r="K115" s="109">
        <f t="shared" si="5"/>
        <v>4.7501251430067414E-10</v>
      </c>
    </row>
    <row r="116" spans="4:11" x14ac:dyDescent="0.25">
      <c r="D116" s="88">
        <f>IF(F27&lt;&gt;"",NA(),(ROW()-ROW(D40))/100)</f>
        <v>0.76</v>
      </c>
      <c r="E116" s="89">
        <f>IF(F27&lt;&gt;"",NA(),IF(F25="u",F26+(1/2)*(LN((1-E25)/E25))^-1*(D27-E26)*LN(D116/(1-D116))+((1-2*E25)*(LN((1-E25)/E25)))^-1*(1-2*(F26-E26)/(D27-E26))*(D27-E26)*(D116-0.5)*LN(D116/(1-D116)),IF(F25="sl",D26+EXP(LN(F26-D26)+(1/2)*(LN((1-E25)/E25))^-1*LN((D27-D26)/(E26-D26))*LN(D116/(1-D116))+((1-2*E25)*(LN((1-E25)/E25)))^-1*LN(((D27-D26)*(E26-D26))/(F26-D26)^2)*(D116-0.5)*LN(D116/(1-D116))),IF(F25="su",E27-EXP(-(-LN(E27-F26)-(1/2)*(LN((1-E25)/E25))^-1*LN((E27-D27)/(E27-E26))*LN(D116/(1-D116))-((1-2*E25)*(LN((1-E25)/E25)))^-1*LN(((E27-D27)*(E27-E26))/(E27-F26)^2)*(D116-0.5)*LN(D116/(1-D116)))),IF(F25="b",(D26+E27*EXP(LN((F26-D26)/(E27-F26))+(1/2)*(LN((1-E25)/E25))^-1*LN(((D27-D26)/(E27-D27))/((E26-D26)/(E27-E26)))*LN(D116/(1-D116))+((1-2*E25)*(LN((1-E25)/E25)))^-1*LN((((D27-D26)/(E27-D27))*((E26-D26)/(E27-E26)))/((F26-D26)/(E27-F26))^2)*(D116-0.5)*LN(D116/(1-D116))))/(1+EXP(LN((F26-D26)/(E27-F26))+(1/2)*(LN((1-E25)/E25))^-1*LN(((D27-D26)/(E27-D27))/((E26-D26)/(E27-E26)))*LN(D116/(1-D116))+((1-2*E25)*(LN((1-E25)/E25)))^-1*LN((((D27-D26)/(E27-D27))*((E26-D26)/(E27-E26)))/((F26-D26)/(E27-F26))^2)*(D116-0.5)*LN(D116/(1-D116)))),NA())))))</f>
        <v>117507711.84569103</v>
      </c>
      <c r="F116" s="120">
        <f>IF(F27&lt;&gt;"",NA(),IF(F25="u",((1/2)*(LN((1-E25)/E25))^-1*(D27-E26)/(D116*(1-D116))+((1-2*E25)*(LN((1-E25)/E25)))^-1*(1-2*(F26-E26)/(D27-E26))*(D27-E26)*((D116-0.5)/(D116*(1-D116))+LN(D116/(1-D116))))^(-1),IF(F25="sl",((1/2)*(LN((1-E25)/E25))^-1*LN((D27-D26)/(E26-D26))/(D116*(1-D116))+((1-2*E25)*(LN((1-E25)/E25)))^-1*LN(((D27-D26)*(E26-D26))/(F26-D26)^2)*((D116-0.5)/(D116*(1-D116))+LN(D116/(1-D116))))^(-1)*EXP(-(LN(F26-D26)+(1/2)*(LN((1-E25)/E25))^-1*LN((D27-D26)/(E26-D26))*LN(D116/(1-D116))+((1-2*E25)*(LN((1-E25)/E25)))^-1*LN(((D27-D26)*(E26-D26))/(F26-D26)^2)*(D116-0.5)*LN(D116/(1-D116)))),IF(F25="su",(-(1/2)*(LN((1-E25)/E25))^-1*LN((E27-D27)/(E27-E26))/(D116*(1-D116))-((1-2*E25)*(LN((1-E25)/E25)))^-1*LN(((E27-D27)*(E27-E26))/(E27-F26)^2)*((D116-0.5)/(D116*(1-D116))+LN(D116/(1-D116))))^(-1)*EXP((-LN(E27-F26)-(1/2)*(LN((1-E25)/E25))^-1*LN((E27-D27)/(E27-E26))*LN(D116/(1-D116))-((1-2*E25)*(LN((1-E25)/E25)))^-1*LN(((E27-D27)*(E27-E26))/(E27-F26)^2)*(D116-0.5)*LN(D116/(1-D116)))),IF(F25="b",((1/2)*(LN((1-E25)/E25))^-1*LN(((D27-D26)/(E27-D27))/((E26-D26)/(E27-E26)))/(D116*(1-D116))+((1-2*E25)*(LN((1-E25)/E25)))^-1*LN((((D27-D26)/(E27-D27))*((E26-D26)/(E27-E26)))/((F26-D26)/(E27-F26))^2)*((D116-0.5)/(D116*(1-D116))+LN(D116/(1-D116))))^(-1)*(1+EXP(LN((F26-D26)/(E27-F26))+(1/2)*(LN((1-E25)/E25))^-1*LN(((D27-D26)/(E27-D27))/((E26-D26)/(E27-E26)))*LN(D116/(1-D116))+((1-2*E25)*(LN((1-E25)/E25)))^-1*LN((((D27-D26)/(E27-D27))*((E26-D26)/(E27-E26)))/((F26-D26)/(E27-F26))^2)*(D116-0.5)*LN(D116/(1-D116))))^2/((E27-D26)*EXP(LN((F26-D26)/(E27-F26))+(1/2)*(LN((1-E25)/E25))^-1*LN(((D27-D26)/(E27-D27))/((E26-D26)/(E27-E26)))*LN(D116/(1-D116))+((1-2*E25)*(LN((1-E25)/E25)))^-1*LN((((D27-D26)/(E27-D27))*((E26-D26)/(E27-E26)))/((F26-D26)/(E27-F26))^2)*(D116-0.5)*LN(D116/(1-D116)))),NA())))))</f>
        <v>1.0621825281442697E-8</v>
      </c>
      <c r="H116" s="110">
        <v>80</v>
      </c>
      <c r="I116" s="107">
        <f t="shared" si="3"/>
        <v>184936655.74202952</v>
      </c>
      <c r="J116" s="108">
        <f t="shared" si="4"/>
        <v>103</v>
      </c>
      <c r="K116" s="109">
        <f t="shared" si="5"/>
        <v>4.3232728417484127E-10</v>
      </c>
    </row>
    <row r="117" spans="4:11" x14ac:dyDescent="0.25">
      <c r="D117" s="88">
        <f>IF(F27&lt;&gt;"",NA(),(ROW()-ROW(D40))/100)</f>
        <v>0.77</v>
      </c>
      <c r="E117" s="89">
        <f>IF(F27&lt;&gt;"",NA(),IF(F25="u",F26+(1/2)*(LN((1-E25)/E25))^-1*(D27-E26)*LN(D117/(1-D117))+((1-2*E25)*(LN((1-E25)/E25)))^-1*(1-2*(F26-E26)/(D27-E26))*(D27-E26)*(D117-0.5)*LN(D117/(1-D117)),IF(F25="sl",D26+EXP(LN(F26-D26)+(1/2)*(LN((1-E25)/E25))^-1*LN((D27-D26)/(E26-D26))*LN(D117/(1-D117))+((1-2*E25)*(LN((1-E25)/E25)))^-1*LN(((D27-D26)*(E26-D26))/(F26-D26)^2)*(D117-0.5)*LN(D117/(1-D117))),IF(F25="su",E27-EXP(-(-LN(E27-F26)-(1/2)*(LN((1-E25)/E25))^-1*LN((E27-D27)/(E27-E26))*LN(D117/(1-D117))-((1-2*E25)*(LN((1-E25)/E25)))^-1*LN(((E27-D27)*(E27-E26))/(E27-F26)^2)*(D117-0.5)*LN(D117/(1-D117)))),IF(F25="b",(D26+E27*EXP(LN((F26-D26)/(E27-F26))+(1/2)*(LN((1-E25)/E25))^-1*LN(((D27-D26)/(E27-D27))/((E26-D26)/(E27-E26)))*LN(D117/(1-D117))+((1-2*E25)*(LN((1-E25)/E25)))^-1*LN((((D27-D26)/(E27-D27))*((E26-D26)/(E27-E26)))/((F26-D26)/(E27-F26))^2)*(D117-0.5)*LN(D117/(1-D117))))/(1+EXP(LN((F26-D26)/(E27-F26))+(1/2)*(LN((1-E25)/E25))^-1*LN(((D27-D26)/(E27-D27))/((E26-D26)/(E27-E26)))*LN(D117/(1-D117))+((1-2*E25)*(LN((1-E25)/E25)))^-1*LN((((D27-D26)/(E27-D27))*((E26-D26)/(E27-E26)))/((F26-D26)/(E27-F26))^2)*(D117-0.5)*LN(D117/(1-D117)))),NA())))))</f>
        <v>118466677.23506266</v>
      </c>
      <c r="F117" s="120">
        <f>IF(F27&lt;&gt;"",NA(),IF(F25="u",((1/2)*(LN((1-E25)/E25))^-1*(D27-E26)/(D117*(1-D117))+((1-2*E25)*(LN((1-E25)/E25)))^-1*(1-2*(F26-E26)/(D27-E26))*(D27-E26)*((D117-0.5)/(D117*(1-D117))+LN(D117/(1-D117))))^(-1),IF(F25="sl",((1/2)*(LN((1-E25)/E25))^-1*LN((D27-D26)/(E26-D26))/(D117*(1-D117))+((1-2*E25)*(LN((1-E25)/E25)))^-1*LN(((D27-D26)*(E26-D26))/(F26-D26)^2)*((D117-0.5)/(D117*(1-D117))+LN(D117/(1-D117))))^(-1)*EXP(-(LN(F26-D26)+(1/2)*(LN((1-E25)/E25))^-1*LN((D27-D26)/(E26-D26))*LN(D117/(1-D117))+((1-2*E25)*(LN((1-E25)/E25)))^-1*LN(((D27-D26)*(E26-D26))/(F26-D26)^2)*(D117-0.5)*LN(D117/(1-D117)))),IF(F25="su",(-(1/2)*(LN((1-E25)/E25))^-1*LN((E27-D27)/(E27-E26))/(D117*(1-D117))-((1-2*E25)*(LN((1-E25)/E25)))^-1*LN(((E27-D27)*(E27-E26))/(E27-F26)^2)*((D117-0.5)/(D117*(1-D117))+LN(D117/(1-D117))))^(-1)*EXP((-LN(E27-F26)-(1/2)*(LN((1-E25)/E25))^-1*LN((E27-D27)/(E27-E26))*LN(D117/(1-D117))-((1-2*E25)*(LN((1-E25)/E25)))^-1*LN(((E27-D27)*(E27-E26))/(E27-F26)^2)*(D117-0.5)*LN(D117/(1-D117)))),IF(F25="b",((1/2)*(LN((1-E25)/E25))^-1*LN(((D27-D26)/(E27-D27))/((E26-D26)/(E27-E26)))/(D117*(1-D117))+((1-2*E25)*(LN((1-E25)/E25)))^-1*LN((((D27-D26)/(E27-D27))*((E26-D26)/(E27-E26)))/((F26-D26)/(E27-F26))^2)*((D117-0.5)/(D117*(1-D117))+LN(D117/(1-D117))))^(-1)*(1+EXP(LN((F26-D26)/(E27-F26))+(1/2)*(LN((1-E25)/E25))^-1*LN(((D27-D26)/(E27-D27))/((E26-D26)/(E27-E26)))*LN(D117/(1-D117))+((1-2*E25)*(LN((1-E25)/E25)))^-1*LN((((D27-D26)/(E27-D27))*((E26-D26)/(E27-E26)))/((F26-D26)/(E27-F26))^2)*(D117-0.5)*LN(D117/(1-D117))))^2/((E27-D26)*EXP(LN((F26-D26)/(E27-F26))+(1/2)*(LN((1-E25)/E25))^-1*LN(((D27-D26)/(E27-D27))/((E26-D26)/(E27-E26)))*LN(D117/(1-D117))+((1-2*E25)*(LN((1-E25)/E25)))^-1*LN((((D27-D26)/(E27-D27))*((E26-D26)/(E27-E26)))/((F26-D26)/(E27-F26))^2)*(D117-0.5)*LN(D117/(1-D117)))),NA())))))</f>
        <v>1.0235903989785486E-8</v>
      </c>
      <c r="H117" s="110">
        <v>81</v>
      </c>
      <c r="I117" s="107">
        <f t="shared" si="3"/>
        <v>186713697.14816725</v>
      </c>
      <c r="J117" s="108">
        <f t="shared" si="4"/>
        <v>103</v>
      </c>
      <c r="K117" s="109">
        <f t="shared" si="5"/>
        <v>3.896420540490084E-10</v>
      </c>
    </row>
    <row r="118" spans="4:11" x14ac:dyDescent="0.25">
      <c r="D118" s="88">
        <f>IF(F27&lt;&gt;"",NA(),(ROW()-ROW(D40))/100)</f>
        <v>0.78</v>
      </c>
      <c r="E118" s="89">
        <f>IF(F27&lt;&gt;"",NA(),IF(F25="u",F26+(1/2)*(LN((1-E25)/E25))^-1*(D27-E26)*LN(D118/(1-D118))+((1-2*E25)*(LN((1-E25)/E25)))^-1*(1-2*(F26-E26)/(D27-E26))*(D27-E26)*(D118-0.5)*LN(D118/(1-D118)),IF(F25="sl",D26+EXP(LN(F26-D26)+(1/2)*(LN((1-E25)/E25))^-1*LN((D27-D26)/(E26-D26))*LN(D118/(1-D118))+((1-2*E25)*(LN((1-E25)/E25)))^-1*LN(((D27-D26)*(E26-D26))/(F26-D26)^2)*(D118-0.5)*LN(D118/(1-D118))),IF(F25="su",E27-EXP(-(-LN(E27-F26)-(1/2)*(LN((1-E25)/E25))^-1*LN((E27-D27)/(E27-E26))*LN(D118/(1-D118))-((1-2*E25)*(LN((1-E25)/E25)))^-1*LN(((E27-D27)*(E27-E26))/(E27-F26)^2)*(D118-0.5)*LN(D118/(1-D118)))),IF(F25="b",(D26+E27*EXP(LN((F26-D26)/(E27-F26))+(1/2)*(LN((1-E25)/E25))^-1*LN(((D27-D26)/(E27-D27))/((E26-D26)/(E27-E26)))*LN(D118/(1-D118))+((1-2*E25)*(LN((1-E25)/E25)))^-1*LN((((D27-D26)/(E27-D27))*((E26-D26)/(E27-E26)))/((F26-D26)/(E27-F26))^2)*(D118-0.5)*LN(D118/(1-D118))))/(1+EXP(LN((F26-D26)/(E27-F26))+(1/2)*(LN((1-E25)/E25))^-1*LN(((D27-D26)/(E27-D27))/((E26-D26)/(E27-E26)))*LN(D118/(1-D118))+((1-2*E25)*(LN((1-E25)/E25)))^-1*LN((((D27-D26)/(E27-D27))*((E26-D26)/(E27-E26)))/((F26-D26)/(E27-F26))^2)*(D118-0.5)*LN(D118/(1-D118)))),NA())))))</f>
        <v>119462641.67740461</v>
      </c>
      <c r="F118" s="120">
        <f>IF(F27&lt;&gt;"",NA(),IF(F25="u",((1/2)*(LN((1-E25)/E25))^-1*(D27-E26)/(D118*(1-D118))+((1-2*E25)*(LN((1-E25)/E25)))^-1*(1-2*(F26-E26)/(D27-E26))*(D27-E26)*((D118-0.5)/(D118*(1-D118))+LN(D118/(1-D118))))^(-1),IF(F25="sl",((1/2)*(LN((1-E25)/E25))^-1*LN((D27-D26)/(E26-D26))/(D118*(1-D118))+((1-2*E25)*(LN((1-E25)/E25)))^-1*LN(((D27-D26)*(E26-D26))/(F26-D26)^2)*((D118-0.5)/(D118*(1-D118))+LN(D118/(1-D118))))^(-1)*EXP(-(LN(F26-D26)+(1/2)*(LN((1-E25)/E25))^-1*LN((D27-D26)/(E26-D26))*LN(D118/(1-D118))+((1-2*E25)*(LN((1-E25)/E25)))^-1*LN(((D27-D26)*(E26-D26))/(F26-D26)^2)*(D118-0.5)*LN(D118/(1-D118)))),IF(F25="su",(-(1/2)*(LN((1-E25)/E25))^-1*LN((E27-D27)/(E27-E26))/(D118*(1-D118))-((1-2*E25)*(LN((1-E25)/E25)))^-1*LN(((E27-D27)*(E27-E26))/(E27-F26)^2)*((D118-0.5)/(D118*(1-D118))+LN(D118/(1-D118))))^(-1)*EXP((-LN(E27-F26)-(1/2)*(LN((1-E25)/E25))^-1*LN((E27-D27)/(E27-E26))*LN(D118/(1-D118))-((1-2*E25)*(LN((1-E25)/E25)))^-1*LN(((E27-D27)*(E27-E26))/(E27-F26)^2)*(D118-0.5)*LN(D118/(1-D118)))),IF(F25="b",((1/2)*(LN((1-E25)/E25))^-1*LN(((D27-D26)/(E27-D27))/((E26-D26)/(E27-E26)))/(D118*(1-D118))+((1-2*E25)*(LN((1-E25)/E25)))^-1*LN((((D27-D26)/(E27-D27))*((E26-D26)/(E27-E26)))/((F26-D26)/(E27-F26))^2)*((D118-0.5)/(D118*(1-D118))+LN(D118/(1-D118))))^(-1)*(1+EXP(LN((F26-D26)/(E27-F26))+(1/2)*(LN((1-E25)/E25))^-1*LN(((D27-D26)/(E27-D27))/((E26-D26)/(E27-E26)))*LN(D118/(1-D118))+((1-2*E25)*(LN((1-E25)/E25)))^-1*LN((((D27-D26)/(E27-D27))*((E26-D26)/(E27-E26)))/((F26-D26)/(E27-F26))^2)*(D118-0.5)*LN(D118/(1-D118))))^2/((E27-D26)*EXP(LN((F26-D26)/(E27-F26))+(1/2)*(LN((1-E25)/E25))^-1*LN(((D27-D26)/(E27-D27))/((E26-D26)/(E27-E26)))*LN(D118/(1-D118))+((1-2*E25)*(LN((1-E25)/E25)))^-1*LN((((D27-D26)/(E27-D27))*((E26-D26)/(E27-E26)))/((F26-D26)/(E27-F26))^2)*(D118-0.5)*LN(D118/(1-D118)))),NA())))))</f>
        <v>9.8471637941040068E-9</v>
      </c>
      <c r="H118" s="110">
        <v>82</v>
      </c>
      <c r="I118" s="107">
        <f t="shared" si="3"/>
        <v>188490738.55430499</v>
      </c>
      <c r="J118" s="108">
        <f t="shared" si="4"/>
        <v>103</v>
      </c>
      <c r="K118" s="109">
        <f t="shared" si="5"/>
        <v>3.4695682392317548E-10</v>
      </c>
    </row>
    <row r="119" spans="4:11" x14ac:dyDescent="0.25">
      <c r="D119" s="88">
        <f>IF(F27&lt;&gt;"",NA(),(ROW()-ROW(D40))/100)</f>
        <v>0.79</v>
      </c>
      <c r="E119" s="89">
        <f>IF(F27&lt;&gt;"",NA(),IF(F25="u",F26+(1/2)*(LN((1-E25)/E25))^-1*(D27-E26)*LN(D119/(1-D119))+((1-2*E25)*(LN((1-E25)/E25)))^-1*(1-2*(F26-E26)/(D27-E26))*(D27-E26)*(D119-0.5)*LN(D119/(1-D119)),IF(F25="sl",D26+EXP(LN(F26-D26)+(1/2)*(LN((1-E25)/E25))^-1*LN((D27-D26)/(E26-D26))*LN(D119/(1-D119))+((1-2*E25)*(LN((1-E25)/E25)))^-1*LN(((D27-D26)*(E26-D26))/(F26-D26)^2)*(D119-0.5)*LN(D119/(1-D119))),IF(F25="su",E27-EXP(-(-LN(E27-F26)-(1/2)*(LN((1-E25)/E25))^-1*LN((E27-D27)/(E27-E26))*LN(D119/(1-D119))-((1-2*E25)*(LN((1-E25)/E25)))^-1*LN(((E27-D27)*(E27-E26))/(E27-F26)^2)*(D119-0.5)*LN(D119/(1-D119)))),IF(F25="b",(D26+E27*EXP(LN((F26-D26)/(E27-F26))+(1/2)*(LN((1-E25)/E25))^-1*LN(((D27-D26)/(E27-D27))/((E26-D26)/(E27-E26)))*LN(D119/(1-D119))+((1-2*E25)*(LN((1-E25)/E25)))^-1*LN((((D27-D26)/(E27-D27))*((E26-D26)/(E27-E26)))/((F26-D26)/(E27-F26))^2)*(D119-0.5)*LN(D119/(1-D119))))/(1+EXP(LN((F26-D26)/(E27-F26))+(1/2)*(LN((1-E25)/E25))^-1*LN(((D27-D26)/(E27-D27))/((E26-D26)/(E27-E26)))*LN(D119/(1-D119))+((1-2*E25)*(LN((1-E25)/E25)))^-1*LN((((D27-D26)/(E27-D27))*((E26-D26)/(E27-E26)))/((F26-D26)/(E27-F26))^2)*(D119-0.5)*LN(D119/(1-D119)))),NA())))))</f>
        <v>120498884.08806711</v>
      </c>
      <c r="F119" s="120">
        <f>IF(F27&lt;&gt;"",NA(),IF(F25="u",((1/2)*(LN((1-E25)/E25))^-1*(D27-E26)/(D119*(1-D119))+((1-2*E25)*(LN((1-E25)/E25)))^-1*(1-2*(F26-E26)/(D27-E26))*(D27-E26)*((D119-0.5)/(D119*(1-D119))+LN(D119/(1-D119))))^(-1),IF(F25="sl",((1/2)*(LN((1-E25)/E25))^-1*LN((D27-D26)/(E26-D26))/(D119*(1-D119))+((1-2*E25)*(LN((1-E25)/E25)))^-1*LN(((D27-D26)*(E26-D26))/(F26-D26)^2)*((D119-0.5)/(D119*(1-D119))+LN(D119/(1-D119))))^(-1)*EXP(-(LN(F26-D26)+(1/2)*(LN((1-E25)/E25))^-1*LN((D27-D26)/(E26-D26))*LN(D119/(1-D119))+((1-2*E25)*(LN((1-E25)/E25)))^-1*LN(((D27-D26)*(E26-D26))/(F26-D26)^2)*(D119-0.5)*LN(D119/(1-D119)))),IF(F25="su",(-(1/2)*(LN((1-E25)/E25))^-1*LN((E27-D27)/(E27-E26))/(D119*(1-D119))-((1-2*E25)*(LN((1-E25)/E25)))^-1*LN(((E27-D27)*(E27-E26))/(E27-F26)^2)*((D119-0.5)/(D119*(1-D119))+LN(D119/(1-D119))))^(-1)*EXP((-LN(E27-F26)-(1/2)*(LN((1-E25)/E25))^-1*LN((E27-D27)/(E27-E26))*LN(D119/(1-D119))-((1-2*E25)*(LN((1-E25)/E25)))^-1*LN(((E27-D27)*(E27-E26))/(E27-F26)^2)*(D119-0.5)*LN(D119/(1-D119)))),IF(F25="b",((1/2)*(LN((1-E25)/E25))^-1*LN(((D27-D26)/(E27-D27))/((E26-D26)/(E27-E26)))/(D119*(1-D119))+((1-2*E25)*(LN((1-E25)/E25)))^-1*LN((((D27-D26)/(E27-D27))*((E26-D26)/(E27-E26)))/((F26-D26)/(E27-F26))^2)*((D119-0.5)/(D119*(1-D119))+LN(D119/(1-D119))))^(-1)*(1+EXP(LN((F26-D26)/(E27-F26))+(1/2)*(LN((1-E25)/E25))^-1*LN(((D27-D26)/(E27-D27))/((E26-D26)/(E27-E26)))*LN(D119/(1-D119))+((1-2*E25)*(LN((1-E25)/E25)))^-1*LN((((D27-D26)/(E27-D27))*((E26-D26)/(E27-E26)))/((F26-D26)/(E27-F26))^2)*(D119-0.5)*LN(D119/(1-D119))))^2/((E27-D26)*EXP(LN((F26-D26)/(E27-F26))+(1/2)*(LN((1-E25)/E25))^-1*LN(((D27-D26)/(E27-D27))/((E26-D26)/(E27-E26)))*LN(D119/(1-D119))+((1-2*E25)*(LN((1-E25)/E25)))^-1*LN((((D27-D26)/(E27-D27))*((E26-D26)/(E27-E26)))/((F26-D26)/(E27-F26))^2)*(D119-0.5)*LN(D119/(1-D119)))),NA())))))</f>
        <v>9.4554892394035787E-9</v>
      </c>
      <c r="H119" s="110">
        <v>83</v>
      </c>
      <c r="I119" s="107">
        <f t="shared" si="3"/>
        <v>190267779.96044272</v>
      </c>
      <c r="J119" s="108">
        <f t="shared" si="4"/>
        <v>104</v>
      </c>
      <c r="K119" s="109">
        <f t="shared" si="5"/>
        <v>3.1855220216464479E-10</v>
      </c>
    </row>
    <row r="120" spans="4:11" x14ac:dyDescent="0.25">
      <c r="D120" s="88">
        <f>IF(F27&lt;&gt;"",NA(),(ROW()-ROW(D40))/100)</f>
        <v>0.8</v>
      </c>
      <c r="E120" s="89">
        <f>IF(F27&lt;&gt;"",NA(),IF(F25="u",F26+(1/2)*(LN((1-E25)/E25))^-1*(D27-E26)*LN(D120/(1-D120))+((1-2*E25)*(LN((1-E25)/E25)))^-1*(1-2*(F26-E26)/(D27-E26))*(D27-E26)*(D120-0.5)*LN(D120/(1-D120)),IF(F25="sl",D26+EXP(LN(F26-D26)+(1/2)*(LN((1-E25)/E25))^-1*LN((D27-D26)/(E26-D26))*LN(D120/(1-D120))+((1-2*E25)*(LN((1-E25)/E25)))^-1*LN(((D27-D26)*(E26-D26))/(F26-D26)^2)*(D120-0.5)*LN(D120/(1-D120))),IF(F25="su",E27-EXP(-(-LN(E27-F26)-(1/2)*(LN((1-E25)/E25))^-1*LN((E27-D27)/(E27-E26))*LN(D120/(1-D120))-((1-2*E25)*(LN((1-E25)/E25)))^-1*LN(((E27-D27)*(E27-E26))/(E27-F26)^2)*(D120-0.5)*LN(D120/(1-D120)))),IF(F25="b",(D26+E27*EXP(LN((F26-D26)/(E27-F26))+(1/2)*(LN((1-E25)/E25))^-1*LN(((D27-D26)/(E27-D27))/((E26-D26)/(E27-E26)))*LN(D120/(1-D120))+((1-2*E25)*(LN((1-E25)/E25)))^-1*LN((((D27-D26)/(E27-D27))*((E26-D26)/(E27-E26)))/((F26-D26)/(E27-F26))^2)*(D120-0.5)*LN(D120/(1-D120))))/(1+EXP(LN((F26-D26)/(E27-F26))+(1/2)*(LN((1-E25)/E25))^-1*LN(((D27-D26)/(E27-D27))/((E26-D26)/(E27-E26)))*LN(D120/(1-D120))+((1-2*E25)*(LN((1-E25)/E25)))^-1*LN((((D27-D26)/(E27-D27))*((E26-D26)/(E27-E26)))/((F26-D26)/(E27-F26))^2)*(D120-0.5)*LN(D120/(1-D120)))),NA())))))</f>
        <v>121579150.39194185</v>
      </c>
      <c r="F120" s="120">
        <f>IF(F27&lt;&gt;"",NA(),IF(F25="u",((1/2)*(LN((1-E25)/E25))^-1*(D27-E26)/(D120*(1-D120))+((1-2*E25)*(LN((1-E25)/E25)))^-1*(1-2*(F26-E26)/(D27-E26))*(D27-E26)*((D120-0.5)/(D120*(1-D120))+LN(D120/(1-D120))))^(-1),IF(F25="sl",((1/2)*(LN((1-E25)/E25))^-1*LN((D27-D26)/(E26-D26))/(D120*(1-D120))+((1-2*E25)*(LN((1-E25)/E25)))^-1*LN(((D27-D26)*(E26-D26))/(F26-D26)^2)*((D120-0.5)/(D120*(1-D120))+LN(D120/(1-D120))))^(-1)*EXP(-(LN(F26-D26)+(1/2)*(LN((1-E25)/E25))^-1*LN((D27-D26)/(E26-D26))*LN(D120/(1-D120))+((1-2*E25)*(LN((1-E25)/E25)))^-1*LN(((D27-D26)*(E26-D26))/(F26-D26)^2)*(D120-0.5)*LN(D120/(1-D120)))),IF(F25="su",(-(1/2)*(LN((1-E25)/E25))^-1*LN((E27-D27)/(E27-E26))/(D120*(1-D120))-((1-2*E25)*(LN((1-E25)/E25)))^-1*LN(((E27-D27)*(E27-E26))/(E27-F26)^2)*((D120-0.5)/(D120*(1-D120))+LN(D120/(1-D120))))^(-1)*EXP((-LN(E27-F26)-(1/2)*(LN((1-E25)/E25))^-1*LN((E27-D27)/(E27-E26))*LN(D120/(1-D120))-((1-2*E25)*(LN((1-E25)/E25)))^-1*LN(((E27-D27)*(E27-E26))/(E27-F26)^2)*(D120-0.5)*LN(D120/(1-D120)))),IF(F25="b",((1/2)*(LN((1-E25)/E25))^-1*LN(((D27-D26)/(E27-D27))/((E26-D26)/(E27-E26)))/(D120*(1-D120))+((1-2*E25)*(LN((1-E25)/E25)))^-1*LN((((D27-D26)/(E27-D27))*((E26-D26)/(E27-E26)))/((F26-D26)/(E27-F26))^2)*((D120-0.5)/(D120*(1-D120))+LN(D120/(1-D120))))^(-1)*(1+EXP(LN((F26-D26)/(E27-F26))+(1/2)*(LN((1-E25)/E25))^-1*LN(((D27-D26)/(E27-D27))/((E26-D26)/(E27-E26)))*LN(D120/(1-D120))+((1-2*E25)*(LN((1-E25)/E25)))^-1*LN((((D27-D26)/(E27-D27))*((E26-D26)/(E27-E26)))/((F26-D26)/(E27-F26))^2)*(D120-0.5)*LN(D120/(1-D120))))^2/((E27-D26)*EXP(LN((F26-D26)/(E27-F26))+(1/2)*(LN((1-E25)/E25))^-1*LN(((D27-D26)/(E27-D27))/((E26-D26)/(E27-E26)))*LN(D120/(1-D120))+((1-2*E25)*(LN((1-E25)/E25)))^-1*LN((((D27-D26)/(E27-D27))*((E26-D26)/(E27-E26)))/((F26-D26)/(E27-F26))^2)*(D120-0.5)*LN(D120/(1-D120)))),NA())))))</f>
        <v>9.0607459177395757E-9</v>
      </c>
      <c r="H120" s="110">
        <v>84</v>
      </c>
      <c r="I120" s="107">
        <f t="shared" si="3"/>
        <v>192044821.36658046</v>
      </c>
      <c r="J120" s="108">
        <f t="shared" si="4"/>
        <v>104</v>
      </c>
      <c r="K120" s="109">
        <f t="shared" si="5"/>
        <v>2.9434618610792084E-10</v>
      </c>
    </row>
    <row r="121" spans="4:11" x14ac:dyDescent="0.25">
      <c r="D121" s="88">
        <f>IF(F27&lt;&gt;"",NA(),(ROW()-ROW(D40))/100)</f>
        <v>0.81</v>
      </c>
      <c r="E121" s="89">
        <f>IF(F27&lt;&gt;"",NA(),IF(F25="u",F26+(1/2)*(LN((1-E25)/E25))^-1*(D27-E26)*LN(D121/(1-D121))+((1-2*E25)*(LN((1-E25)/E25)))^-1*(1-2*(F26-E26)/(D27-E26))*(D27-E26)*(D121-0.5)*LN(D121/(1-D121)),IF(F25="sl",D26+EXP(LN(F26-D26)+(1/2)*(LN((1-E25)/E25))^-1*LN((D27-D26)/(E26-D26))*LN(D121/(1-D121))+((1-2*E25)*(LN((1-E25)/E25)))^-1*LN(((D27-D26)*(E26-D26))/(F26-D26)^2)*(D121-0.5)*LN(D121/(1-D121))),IF(F25="su",E27-EXP(-(-LN(E27-F26)-(1/2)*(LN((1-E25)/E25))^-1*LN((E27-D27)/(E27-E26))*LN(D121/(1-D121))-((1-2*E25)*(LN((1-E25)/E25)))^-1*LN(((E27-D27)*(E27-E26))/(E27-F26)^2)*(D121-0.5)*LN(D121/(1-D121)))),IF(F25="b",(D26+E27*EXP(LN((F26-D26)/(E27-F26))+(1/2)*(LN((1-E25)/E25))^-1*LN(((D27-D26)/(E27-D27))/((E26-D26)/(E27-E26)))*LN(D121/(1-D121))+((1-2*E25)*(LN((1-E25)/E25)))^-1*LN((((D27-D26)/(E27-D27))*((E26-D26)/(E27-E26)))/((F26-D26)/(E27-F26))^2)*(D121-0.5)*LN(D121/(1-D121))))/(1+EXP(LN((F26-D26)/(E27-F26))+(1/2)*(LN((1-E25)/E25))^-1*LN(((D27-D26)/(E27-D27))/((E26-D26)/(E27-E26)))*LN(D121/(1-D121))+((1-2*E25)*(LN((1-E25)/E25)))^-1*LN((((D27-D26)/(E27-D27))*((E26-D26)/(E27-E26)))/((F26-D26)/(E27-F26))^2)*(D121-0.5)*LN(D121/(1-D121)))),NA())))))</f>
        <v>122707748.67065749</v>
      </c>
      <c r="F121" s="120">
        <f>IF(F27&lt;&gt;"",NA(),IF(F25="u",((1/2)*(LN((1-E25)/E25))^-1*(D27-E26)/(D121*(1-D121))+((1-2*E25)*(LN((1-E25)/E25)))^-1*(1-2*(F26-E26)/(D27-E26))*(D27-E26)*((D121-0.5)/(D121*(1-D121))+LN(D121/(1-D121))))^(-1),IF(F25="sl",((1/2)*(LN((1-E25)/E25))^-1*LN((D27-D26)/(E26-D26))/(D121*(1-D121))+((1-2*E25)*(LN((1-E25)/E25)))^-1*LN(((D27-D26)*(E26-D26))/(F26-D26)^2)*((D121-0.5)/(D121*(1-D121))+LN(D121/(1-D121))))^(-1)*EXP(-(LN(F26-D26)+(1/2)*(LN((1-E25)/E25))^-1*LN((D27-D26)/(E26-D26))*LN(D121/(1-D121))+((1-2*E25)*(LN((1-E25)/E25)))^-1*LN(((D27-D26)*(E26-D26))/(F26-D26)^2)*(D121-0.5)*LN(D121/(1-D121)))),IF(F25="su",(-(1/2)*(LN((1-E25)/E25))^-1*LN((E27-D27)/(E27-E26))/(D121*(1-D121))-((1-2*E25)*(LN((1-E25)/E25)))^-1*LN(((E27-D27)*(E27-E26))/(E27-F26)^2)*((D121-0.5)/(D121*(1-D121))+LN(D121/(1-D121))))^(-1)*EXP((-LN(E27-F26)-(1/2)*(LN((1-E25)/E25))^-1*LN((E27-D27)/(E27-E26))*LN(D121/(1-D121))-((1-2*E25)*(LN((1-E25)/E25)))^-1*LN(((E27-D27)*(E27-E26))/(E27-F26)^2)*(D121-0.5)*LN(D121/(1-D121)))),IF(F25="b",((1/2)*(LN((1-E25)/E25))^-1*LN(((D27-D26)/(E27-D27))/((E26-D26)/(E27-E26)))/(D121*(1-D121))+((1-2*E25)*(LN((1-E25)/E25)))^-1*LN((((D27-D26)/(E27-D27))*((E26-D26)/(E27-E26)))/((F26-D26)/(E27-F26))^2)*((D121-0.5)/(D121*(1-D121))+LN(D121/(1-D121))))^(-1)*(1+EXP(LN((F26-D26)/(E27-F26))+(1/2)*(LN((1-E25)/E25))^-1*LN(((D27-D26)/(E27-D27))/((E26-D26)/(E27-E26)))*LN(D121/(1-D121))+((1-2*E25)*(LN((1-E25)/E25)))^-1*LN((((D27-D26)/(E27-D27))*((E26-D26)/(E27-E26)))/((F26-D26)/(E27-F26))^2)*(D121-0.5)*LN(D121/(1-D121))))^2/((E27-D26)*EXP(LN((F26-D26)/(E27-F26))+(1/2)*(LN((1-E25)/E25))^-1*LN(((D27-D26)/(E27-D27))/((E26-D26)/(E27-E26)))*LN(D121/(1-D121))+((1-2*E25)*(LN((1-E25)/E25)))^-1*LN((((D27-D26)/(E27-D27))*((E26-D26)/(E27-E26)))/((F26-D26)/(E27-F26))^2)*(D121-0.5)*LN(D121/(1-D121)))),NA())))))</f>
        <v>8.6627793007859113E-9</v>
      </c>
      <c r="H121" s="110">
        <v>85</v>
      </c>
      <c r="I121" s="107">
        <f t="shared" si="3"/>
        <v>193821862.77271819</v>
      </c>
      <c r="J121" s="108">
        <f t="shared" si="4"/>
        <v>104</v>
      </c>
      <c r="K121" s="109">
        <f t="shared" si="5"/>
        <v>2.7014017005119689E-10</v>
      </c>
    </row>
    <row r="122" spans="4:11" x14ac:dyDescent="0.25">
      <c r="D122" s="88">
        <f>IF(F27&lt;&gt;"",NA(),(ROW()-ROW(D40))/100)</f>
        <v>0.82</v>
      </c>
      <c r="E122" s="89">
        <f>IF(F27&lt;&gt;"",NA(),IF(F25="u",F26+(1/2)*(LN((1-E25)/E25))^-1*(D27-E26)*LN(D122/(1-D122))+((1-2*E25)*(LN((1-E25)/E25)))^-1*(1-2*(F26-E26)/(D27-E26))*(D27-E26)*(D122-0.5)*LN(D122/(1-D122)),IF(F25="sl",D26+EXP(LN(F26-D26)+(1/2)*(LN((1-E25)/E25))^-1*LN((D27-D26)/(E26-D26))*LN(D122/(1-D122))+((1-2*E25)*(LN((1-E25)/E25)))^-1*LN(((D27-D26)*(E26-D26))/(F26-D26)^2)*(D122-0.5)*LN(D122/(1-D122))),IF(F25="su",E27-EXP(-(-LN(E27-F26)-(1/2)*(LN((1-E25)/E25))^-1*LN((E27-D27)/(E27-E26))*LN(D122/(1-D122))-((1-2*E25)*(LN((1-E25)/E25)))^-1*LN(((E27-D27)*(E27-E26))/(E27-F26)^2)*(D122-0.5)*LN(D122/(1-D122)))),IF(F25="b",(D26+E27*EXP(LN((F26-D26)/(E27-F26))+(1/2)*(LN((1-E25)/E25))^-1*LN(((D27-D26)/(E27-D27))/((E26-D26)/(E27-E26)))*LN(D122/(1-D122))+((1-2*E25)*(LN((1-E25)/E25)))^-1*LN((((D27-D26)/(E27-D27))*((E26-D26)/(E27-E26)))/((F26-D26)/(E27-F26))^2)*(D122-0.5)*LN(D122/(1-D122))))/(1+EXP(LN((F26-D26)/(E27-F26))+(1/2)*(LN((1-E25)/E25))^-1*LN(((D27-D26)/(E27-D27))/((E26-D26)/(E27-E26)))*LN(D122/(1-D122))+((1-2*E25)*(LN((1-E25)/E25)))^-1*LN((((D27-D26)/(E27-D27))*((E26-D26)/(E27-E26)))/((F26-D26)/(E27-F26))^2)*(D122-0.5)*LN(D122/(1-D122)))),NA())))))</f>
        <v>123889669.88242878</v>
      </c>
      <c r="F122" s="120">
        <f>IF(F27&lt;&gt;"",NA(),IF(F25="u",((1/2)*(LN((1-E25)/E25))^-1*(D27-E26)/(D122*(1-D122))+((1-2*E25)*(LN((1-E25)/E25)))^-1*(1-2*(F26-E26)/(D27-E26))*(D27-E26)*((D122-0.5)/(D122*(1-D122))+LN(D122/(1-D122))))^(-1),IF(F25="sl",((1/2)*(LN((1-E25)/E25))^-1*LN((D27-D26)/(E26-D26))/(D122*(1-D122))+((1-2*E25)*(LN((1-E25)/E25)))^-1*LN(((D27-D26)*(E26-D26))/(F26-D26)^2)*((D122-0.5)/(D122*(1-D122))+LN(D122/(1-D122))))^(-1)*EXP(-(LN(F26-D26)+(1/2)*(LN((1-E25)/E25))^-1*LN((D27-D26)/(E26-D26))*LN(D122/(1-D122))+((1-2*E25)*(LN((1-E25)/E25)))^-1*LN(((D27-D26)*(E26-D26))/(F26-D26)^2)*(D122-0.5)*LN(D122/(1-D122)))),IF(F25="su",(-(1/2)*(LN((1-E25)/E25))^-1*LN((E27-D27)/(E27-E26))/(D122*(1-D122))-((1-2*E25)*(LN((1-E25)/E25)))^-1*LN(((E27-D27)*(E27-E26))/(E27-F26)^2)*((D122-0.5)/(D122*(1-D122))+LN(D122/(1-D122))))^(-1)*EXP((-LN(E27-F26)-(1/2)*(LN((1-E25)/E25))^-1*LN((E27-D27)/(E27-E26))*LN(D122/(1-D122))-((1-2*E25)*(LN((1-E25)/E25)))^-1*LN(((E27-D27)*(E27-E26))/(E27-F26)^2)*(D122-0.5)*LN(D122/(1-D122)))),IF(F25="b",((1/2)*(LN((1-E25)/E25))^-1*LN(((D27-D26)/(E27-D27))/((E26-D26)/(E27-E26)))/(D122*(1-D122))+((1-2*E25)*(LN((1-E25)/E25)))^-1*LN((((D27-D26)/(E27-D27))*((E26-D26)/(E27-E26)))/((F26-D26)/(E27-F26))^2)*((D122-0.5)/(D122*(1-D122))+LN(D122/(1-D122))))^(-1)*(1+EXP(LN((F26-D26)/(E27-F26))+(1/2)*(LN((1-E25)/E25))^-1*LN(((D27-D26)/(E27-D27))/((E26-D26)/(E27-E26)))*LN(D122/(1-D122))+((1-2*E25)*(LN((1-E25)/E25)))^-1*LN((((D27-D26)/(E27-D27))*((E26-D26)/(E27-E26)))/((F26-D26)/(E27-F26))^2)*(D122-0.5)*LN(D122/(1-D122))))^2/((E27-D26)*EXP(LN((F26-D26)/(E27-F26))+(1/2)*(LN((1-E25)/E25))^-1*LN(((D27-D26)/(E27-D27))/((E26-D26)/(E27-E26)))*LN(D122/(1-D122))+((1-2*E25)*(LN((1-E25)/E25)))^-1*LN((((D27-D26)/(E27-D27))*((E26-D26)/(E27-E26)))/((F26-D26)/(E27-F26))^2)*(D122-0.5)*LN(D122/(1-D122)))),NA())))))</f>
        <v>8.2614132827038549E-9</v>
      </c>
      <c r="H122" s="110">
        <v>86</v>
      </c>
      <c r="I122" s="107">
        <f t="shared" si="3"/>
        <v>195598904.17885593</v>
      </c>
      <c r="J122" s="108">
        <f t="shared" si="4"/>
        <v>104</v>
      </c>
      <c r="K122" s="109">
        <f t="shared" si="5"/>
        <v>2.4593415399447299E-10</v>
      </c>
    </row>
    <row r="123" spans="4:11" x14ac:dyDescent="0.25">
      <c r="D123" s="88">
        <f>IF(F27&lt;&gt;"",NA(),(ROW()-ROW(D40))/100)</f>
        <v>0.83</v>
      </c>
      <c r="E123" s="89">
        <f>IF(F27&lt;&gt;"",NA(),IF(F25="u",F26+(1/2)*(LN((1-E25)/E25))^-1*(D27-E26)*LN(D123/(1-D123))+((1-2*E25)*(LN((1-E25)/E25)))^-1*(1-2*(F26-E26)/(D27-E26))*(D27-E26)*(D123-0.5)*LN(D123/(1-D123)),IF(F25="sl",D26+EXP(LN(F26-D26)+(1/2)*(LN((1-E25)/E25))^-1*LN((D27-D26)/(E26-D26))*LN(D123/(1-D123))+((1-2*E25)*(LN((1-E25)/E25)))^-1*LN(((D27-D26)*(E26-D26))/(F26-D26)^2)*(D123-0.5)*LN(D123/(1-D123))),IF(F25="su",E27-EXP(-(-LN(E27-F26)-(1/2)*(LN((1-E25)/E25))^-1*LN((E27-D27)/(E27-E26))*LN(D123/(1-D123))-((1-2*E25)*(LN((1-E25)/E25)))^-1*LN(((E27-D27)*(E27-E26))/(E27-F26)^2)*(D123-0.5)*LN(D123/(1-D123)))),IF(F25="b",(D26+E27*EXP(LN((F26-D26)/(E27-F26))+(1/2)*(LN((1-E25)/E25))^-1*LN(((D27-D26)/(E27-D27))/((E26-D26)/(E27-E26)))*LN(D123/(1-D123))+((1-2*E25)*(LN((1-E25)/E25)))^-1*LN((((D27-D26)/(E27-D27))*((E26-D26)/(E27-E26)))/((F26-D26)/(E27-F26))^2)*(D123-0.5)*LN(D123/(1-D123))))/(1+EXP(LN((F26-D26)/(E27-F26))+(1/2)*(LN((1-E25)/E25))^-1*LN(((D27-D26)/(E27-D27))/((E26-D26)/(E27-E26)))*LN(D123/(1-D123))+((1-2*E25)*(LN((1-E25)/E25)))^-1*LN((((D27-D26)/(E27-D27))*((E26-D26)/(E27-E26)))/((F26-D26)/(E27-F26))^2)*(D123-0.5)*LN(D123/(1-D123)))),NA())))))</f>
        <v>125130742.90148784</v>
      </c>
      <c r="F123" s="120">
        <f>IF(F27&lt;&gt;"",NA(),IF(F25="u",((1/2)*(LN((1-E25)/E25))^-1*(D27-E26)/(D123*(1-D123))+((1-2*E25)*(LN((1-E25)/E25)))^-1*(1-2*(F26-E26)/(D27-E26))*(D27-E26)*((D123-0.5)/(D123*(1-D123))+LN(D123/(1-D123))))^(-1),IF(F25="sl",((1/2)*(LN((1-E25)/E25))^-1*LN((D27-D26)/(E26-D26))/(D123*(1-D123))+((1-2*E25)*(LN((1-E25)/E25)))^-1*LN(((D27-D26)*(E26-D26))/(F26-D26)^2)*((D123-0.5)/(D123*(1-D123))+LN(D123/(1-D123))))^(-1)*EXP(-(LN(F26-D26)+(1/2)*(LN((1-E25)/E25))^-1*LN((D27-D26)/(E26-D26))*LN(D123/(1-D123))+((1-2*E25)*(LN((1-E25)/E25)))^-1*LN(((D27-D26)*(E26-D26))/(F26-D26)^2)*(D123-0.5)*LN(D123/(1-D123)))),IF(F25="su",(-(1/2)*(LN((1-E25)/E25))^-1*LN((E27-D27)/(E27-E26))/(D123*(1-D123))-((1-2*E25)*(LN((1-E25)/E25)))^-1*LN(((E27-D27)*(E27-E26))/(E27-F26)^2)*((D123-0.5)/(D123*(1-D123))+LN(D123/(1-D123))))^(-1)*EXP((-LN(E27-F26)-(1/2)*(LN((1-E25)/E25))^-1*LN((E27-D27)/(E27-E26))*LN(D123/(1-D123))-((1-2*E25)*(LN((1-E25)/E25)))^-1*LN(((E27-D27)*(E27-E26))/(E27-F26)^2)*(D123-0.5)*LN(D123/(1-D123)))),IF(F25="b",((1/2)*(LN((1-E25)/E25))^-1*LN(((D27-D26)/(E27-D27))/((E26-D26)/(E27-E26)))/(D123*(1-D123))+((1-2*E25)*(LN((1-E25)/E25)))^-1*LN((((D27-D26)/(E27-D27))*((E26-D26)/(E27-E26)))/((F26-D26)/(E27-F26))^2)*((D123-0.5)/(D123*(1-D123))+LN(D123/(1-D123))))^(-1)*(1+EXP(LN((F26-D26)/(E27-F26))+(1/2)*(LN((1-E25)/E25))^-1*LN(((D27-D26)/(E27-D27))/((E26-D26)/(E27-E26)))*LN(D123/(1-D123))+((1-2*E25)*(LN((1-E25)/E25)))^-1*LN((((D27-D26)/(E27-D27))*((E26-D26)/(E27-E26)))/((F26-D26)/(E27-F26))^2)*(D123-0.5)*LN(D123/(1-D123))))^2/((E27-D26)*EXP(LN((F26-D26)/(E27-F26))+(1/2)*(LN((1-E25)/E25))^-1*LN(((D27-D26)/(E27-D27))/((E26-D26)/(E27-E26)))*LN(D123/(1-D123))+((1-2*E25)*(LN((1-E25)/E25)))^-1*LN((((D27-D26)/(E27-D27))*((E26-D26)/(E27-E26)))/((F26-D26)/(E27-F26))^2)*(D123-0.5)*LN(D123/(1-D123)))),NA())))))</f>
        <v>7.8564483783726863E-9</v>
      </c>
      <c r="H123" s="110">
        <v>87</v>
      </c>
      <c r="I123" s="107">
        <f t="shared" si="3"/>
        <v>197375945.58499366</v>
      </c>
      <c r="J123" s="108">
        <f t="shared" si="4"/>
        <v>104</v>
      </c>
      <c r="K123" s="109">
        <f t="shared" si="5"/>
        <v>2.2172813793774904E-10</v>
      </c>
    </row>
    <row r="124" spans="4:11" x14ac:dyDescent="0.25">
      <c r="D124" s="88">
        <f>IF(F27&lt;&gt;"",NA(),(ROW()-ROW(D40))/100)</f>
        <v>0.84</v>
      </c>
      <c r="E124" s="89">
        <f>IF(F27&lt;&gt;"",NA(),IF(F25="u",F26+(1/2)*(LN((1-E25)/E25))^-1*(D27-E26)*LN(D124/(1-D124))+((1-2*E25)*(LN((1-E25)/E25)))^-1*(1-2*(F26-E26)/(D27-E26))*(D27-E26)*(D124-0.5)*LN(D124/(1-D124)),IF(F25="sl",D26+EXP(LN(F26-D26)+(1/2)*(LN((1-E25)/E25))^-1*LN((D27-D26)/(E26-D26))*LN(D124/(1-D124))+((1-2*E25)*(LN((1-E25)/E25)))^-1*LN(((D27-D26)*(E26-D26))/(F26-D26)^2)*(D124-0.5)*LN(D124/(1-D124))),IF(F25="su",E27-EXP(-(-LN(E27-F26)-(1/2)*(LN((1-E25)/E25))^-1*LN((E27-D27)/(E27-E26))*LN(D124/(1-D124))-((1-2*E25)*(LN((1-E25)/E25)))^-1*LN(((E27-D27)*(E27-E26))/(E27-F26)^2)*(D124-0.5)*LN(D124/(1-D124)))),IF(F25="b",(D26+E27*EXP(LN((F26-D26)/(E27-F26))+(1/2)*(LN((1-E25)/E25))^-1*LN(((D27-D26)/(E27-D27))/((E26-D26)/(E27-E26)))*LN(D124/(1-D124))+((1-2*E25)*(LN((1-E25)/E25)))^-1*LN((((D27-D26)/(E27-D27))*((E26-D26)/(E27-E26)))/((F26-D26)/(E27-F26))^2)*(D124-0.5)*LN(D124/(1-D124))))/(1+EXP(LN((F26-D26)/(E27-F26))+(1/2)*(LN((1-E25)/E25))^-1*LN(((D27-D26)/(E27-D27))/((E26-D26)/(E27-E26)))*LN(D124/(1-D124))+((1-2*E25)*(LN((1-E25)/E25)))^-1*LN((((D27-D26)/(E27-D27))*((E26-D26)/(E27-E26)))/((F26-D26)/(E27-F26))^2)*(D124-0.5)*LN(D124/(1-D124)))),NA())))))</f>
        <v>126437836.33117437</v>
      </c>
      <c r="F124" s="120">
        <f>IF(F27&lt;&gt;"",NA(),IF(F25="u",((1/2)*(LN((1-E25)/E25))^-1*(D27-E26)/(D124*(1-D124))+((1-2*E25)*(LN((1-E25)/E25)))^-1*(1-2*(F26-E26)/(D27-E26))*(D27-E26)*((D124-0.5)/(D124*(1-D124))+LN(D124/(1-D124))))^(-1),IF(F25="sl",((1/2)*(LN((1-E25)/E25))^-1*LN((D27-D26)/(E26-D26))/(D124*(1-D124))+((1-2*E25)*(LN((1-E25)/E25)))^-1*LN(((D27-D26)*(E26-D26))/(F26-D26)^2)*((D124-0.5)/(D124*(1-D124))+LN(D124/(1-D124))))^(-1)*EXP(-(LN(F26-D26)+(1/2)*(LN((1-E25)/E25))^-1*LN((D27-D26)/(E26-D26))*LN(D124/(1-D124))+((1-2*E25)*(LN((1-E25)/E25)))^-1*LN(((D27-D26)*(E26-D26))/(F26-D26)^2)*(D124-0.5)*LN(D124/(1-D124)))),IF(F25="su",(-(1/2)*(LN((1-E25)/E25))^-1*LN((E27-D27)/(E27-E26))/(D124*(1-D124))-((1-2*E25)*(LN((1-E25)/E25)))^-1*LN(((E27-D27)*(E27-E26))/(E27-F26)^2)*((D124-0.5)/(D124*(1-D124))+LN(D124/(1-D124))))^(-1)*EXP((-LN(E27-F26)-(1/2)*(LN((1-E25)/E25))^-1*LN((E27-D27)/(E27-E26))*LN(D124/(1-D124))-((1-2*E25)*(LN((1-E25)/E25)))^-1*LN(((E27-D27)*(E27-E26))/(E27-F26)^2)*(D124-0.5)*LN(D124/(1-D124)))),IF(F25="b",((1/2)*(LN((1-E25)/E25))^-1*LN(((D27-D26)/(E27-D27))/((E26-D26)/(E27-E26)))/(D124*(1-D124))+((1-2*E25)*(LN((1-E25)/E25)))^-1*LN((((D27-D26)/(E27-D27))*((E26-D26)/(E27-E26)))/((F26-D26)/(E27-F26))^2)*((D124-0.5)/(D124*(1-D124))+LN(D124/(1-D124))))^(-1)*(1+EXP(LN((F26-D26)/(E27-F26))+(1/2)*(LN((1-E25)/E25))^-1*LN(((D27-D26)/(E27-D27))/((E26-D26)/(E27-E26)))*LN(D124/(1-D124))+((1-2*E25)*(LN((1-E25)/E25)))^-1*LN((((D27-D26)/(E27-D27))*((E26-D26)/(E27-E26)))/((F26-D26)/(E27-F26))^2)*(D124-0.5)*LN(D124/(1-D124))))^2/((E27-D26)*EXP(LN((F26-D26)/(E27-F26))+(1/2)*(LN((1-E25)/E25))^-1*LN(((D27-D26)/(E27-D27))/((E26-D26)/(E27-E26)))*LN(D124/(1-D124))+((1-2*E25)*(LN((1-E25)/E25)))^-1*LN((((D27-D26)/(E27-D27))*((E26-D26)/(E27-E26)))/((F26-D26)/(E27-F26))^2)*(D124-0.5)*LN(D124/(1-D124)))),NA())))))</f>
        <v>7.4476595056394053E-9</v>
      </c>
      <c r="H124" s="110">
        <v>88</v>
      </c>
      <c r="I124" s="107">
        <f t="shared" si="3"/>
        <v>199152986.9911314</v>
      </c>
      <c r="J124" s="108">
        <f t="shared" si="4"/>
        <v>104</v>
      </c>
      <c r="K124" s="109">
        <f t="shared" si="5"/>
        <v>1.9752212188102509E-10</v>
      </c>
    </row>
    <row r="125" spans="4:11" x14ac:dyDescent="0.25">
      <c r="D125" s="88">
        <f>IF(F27&lt;&gt;"",NA(),(ROW()-ROW(D40))/100)</f>
        <v>0.85</v>
      </c>
      <c r="E125" s="89">
        <f>IF(F27&lt;&gt;"",NA(),IF(F25="u",F26+(1/2)*(LN((1-E25)/E25))^-1*(D27-E26)*LN(D125/(1-D125))+((1-2*E25)*(LN((1-E25)/E25)))^-1*(1-2*(F26-E26)/(D27-E26))*(D27-E26)*(D125-0.5)*LN(D125/(1-D125)),IF(F25="sl",D26+EXP(LN(F26-D26)+(1/2)*(LN((1-E25)/E25))^-1*LN((D27-D26)/(E26-D26))*LN(D125/(1-D125))+((1-2*E25)*(LN((1-E25)/E25)))^-1*LN(((D27-D26)*(E26-D26))/(F26-D26)^2)*(D125-0.5)*LN(D125/(1-D125))),IF(F25="su",E27-EXP(-(-LN(E27-F26)-(1/2)*(LN((1-E25)/E25))^-1*LN((E27-D27)/(E27-E26))*LN(D125/(1-D125))-((1-2*E25)*(LN((1-E25)/E25)))^-1*LN(((E27-D27)*(E27-E26))/(E27-F26)^2)*(D125-0.5)*LN(D125/(1-D125)))),IF(F25="b",(D26+E27*EXP(LN((F26-D26)/(E27-F26))+(1/2)*(LN((1-E25)/E25))^-1*LN(((D27-D26)/(E27-D27))/((E26-D26)/(E27-E26)))*LN(D125/(1-D125))+((1-2*E25)*(LN((1-E25)/E25)))^-1*LN((((D27-D26)/(E27-D27))*((E26-D26)/(E27-E26)))/((F26-D26)/(E27-F26))^2)*(D125-0.5)*LN(D125/(1-D125))))/(1+EXP(LN((F26-D26)/(E27-F26))+(1/2)*(LN((1-E25)/E25))^-1*LN(((D27-D26)/(E27-D27))/((E26-D26)/(E27-E26)))*LN(D125/(1-D125))+((1-2*E25)*(LN((1-E25)/E25)))^-1*LN((((D27-D26)/(E27-D27))*((E26-D26)/(E27-E26)))/((F26-D26)/(E27-F26))^2)*(D125-0.5)*LN(D125/(1-D125)))),NA())))))</f>
        <v>127819125.16578193</v>
      </c>
      <c r="F125" s="120">
        <f>IF(F27&lt;&gt;"",NA(),IF(F25="u",((1/2)*(LN((1-E25)/E25))^-1*(D27-E26)/(D125*(1-D125))+((1-2*E25)*(LN((1-E25)/E25)))^-1*(1-2*(F26-E26)/(D27-E26))*(D27-E26)*((D125-0.5)/(D125*(1-D125))+LN(D125/(1-D125))))^(-1),IF(F25="sl",((1/2)*(LN((1-E25)/E25))^-1*LN((D27-D26)/(E26-D26))/(D125*(1-D125))+((1-2*E25)*(LN((1-E25)/E25)))^-1*LN(((D27-D26)*(E26-D26))/(F26-D26)^2)*((D125-0.5)/(D125*(1-D125))+LN(D125/(1-D125))))^(-1)*EXP(-(LN(F26-D26)+(1/2)*(LN((1-E25)/E25))^-1*LN((D27-D26)/(E26-D26))*LN(D125/(1-D125))+((1-2*E25)*(LN((1-E25)/E25)))^-1*LN(((D27-D26)*(E26-D26))/(F26-D26)^2)*(D125-0.5)*LN(D125/(1-D125)))),IF(F25="su",(-(1/2)*(LN((1-E25)/E25))^-1*LN((E27-D27)/(E27-E26))/(D125*(1-D125))-((1-2*E25)*(LN((1-E25)/E25)))^-1*LN(((E27-D27)*(E27-E26))/(E27-F26)^2)*((D125-0.5)/(D125*(1-D125))+LN(D125/(1-D125))))^(-1)*EXP((-LN(E27-F26)-(1/2)*(LN((1-E25)/E25))^-1*LN((E27-D27)/(E27-E26))*LN(D125/(1-D125))-((1-2*E25)*(LN((1-E25)/E25)))^-1*LN(((E27-D27)*(E27-E26))/(E27-F26)^2)*(D125-0.5)*LN(D125/(1-D125)))),IF(F25="b",((1/2)*(LN((1-E25)/E25))^-1*LN(((D27-D26)/(E27-D27))/((E26-D26)/(E27-E26)))/(D125*(1-D125))+((1-2*E25)*(LN((1-E25)/E25)))^-1*LN((((D27-D26)/(E27-D27))*((E26-D26)/(E27-E26)))/((F26-D26)/(E27-F26))^2)*((D125-0.5)/(D125*(1-D125))+LN(D125/(1-D125))))^(-1)*(1+EXP(LN((F26-D26)/(E27-F26))+(1/2)*(LN((1-E25)/E25))^-1*LN(((D27-D26)/(E27-D27))/((E26-D26)/(E27-E26)))*LN(D125/(1-D125))+((1-2*E25)*(LN((1-E25)/E25)))^-1*LN((((D27-D26)/(E27-D27))*((E26-D26)/(E27-E26)))/((F26-D26)/(E27-F26))^2)*(D125-0.5)*LN(D125/(1-D125))))^2/((E27-D26)*EXP(LN((F26-D26)/(E27-F26))+(1/2)*(LN((1-E25)/E25))^-1*LN(((D27-D26)/(E27-D27))/((E26-D26)/(E27-E26)))*LN(D125/(1-D125))+((1-2*E25)*(LN((1-E25)/E25)))^-1*LN((((D27-D26)/(E27-D27))*((E26-D26)/(E27-E26)))/((F26-D26)/(E27-F26))^2)*(D125-0.5)*LN(D125/(1-D125)))),NA())))))</f>
        <v>7.0347932580151254E-9</v>
      </c>
      <c r="H125" s="110">
        <v>89</v>
      </c>
      <c r="I125" s="107">
        <f t="shared" si="3"/>
        <v>200930028.39726913</v>
      </c>
      <c r="J125" s="108">
        <f t="shared" si="4"/>
        <v>104</v>
      </c>
      <c r="K125" s="109">
        <f t="shared" si="5"/>
        <v>1.7331610582430117E-10</v>
      </c>
    </row>
    <row r="126" spans="4:11" x14ac:dyDescent="0.25">
      <c r="D126" s="88">
        <f>IF(F27&lt;&gt;"",NA(),(ROW()-ROW(D40))/100)</f>
        <v>0.86</v>
      </c>
      <c r="E126" s="89">
        <f>IF(F27&lt;&gt;"",NA(),IF(F25="u",F26+(1/2)*(LN((1-E25)/E25))^-1*(D27-E26)*LN(D126/(1-D126))+((1-2*E25)*(LN((1-E25)/E25)))^-1*(1-2*(F26-E26)/(D27-E26))*(D27-E26)*(D126-0.5)*LN(D126/(1-D126)),IF(F25="sl",D26+EXP(LN(F26-D26)+(1/2)*(LN((1-E25)/E25))^-1*LN((D27-D26)/(E26-D26))*LN(D126/(1-D126))+((1-2*E25)*(LN((1-E25)/E25)))^-1*LN(((D27-D26)*(E26-D26))/(F26-D26)^2)*(D126-0.5)*LN(D126/(1-D126))),IF(F25="su",E27-EXP(-(-LN(E27-F26)-(1/2)*(LN((1-E25)/E25))^-1*LN((E27-D27)/(E27-E26))*LN(D126/(1-D126))-((1-2*E25)*(LN((1-E25)/E25)))^-1*LN(((E27-D27)*(E27-E26))/(E27-F26)^2)*(D126-0.5)*LN(D126/(1-D126)))),IF(F25="b",(D26+E27*EXP(LN((F26-D26)/(E27-F26))+(1/2)*(LN((1-E25)/E25))^-1*LN(((D27-D26)/(E27-D27))/((E26-D26)/(E27-E26)))*LN(D126/(1-D126))+((1-2*E25)*(LN((1-E25)/E25)))^-1*LN((((D27-D26)/(E27-D27))*((E26-D26)/(E27-E26)))/((F26-D26)/(E27-F26))^2)*(D126-0.5)*LN(D126/(1-D126))))/(1+EXP(LN((F26-D26)/(E27-F26))+(1/2)*(LN((1-E25)/E25))^-1*LN(((D27-D26)/(E27-D27))/((E26-D26)/(E27-E26)))*LN(D126/(1-D126))+((1-2*E25)*(LN((1-E25)/E25)))^-1*LN((((D27-D26)/(E27-D27))*((E26-D26)/(E27-E26)))/((F26-D26)/(E27-F26))^2)*(D126-0.5)*LN(D126/(1-D126)))),NA())))))</f>
        <v>129284449.10063212</v>
      </c>
      <c r="F126" s="120">
        <f>IF(F27&lt;&gt;"",NA(),IF(F25="u",((1/2)*(LN((1-E25)/E25))^-1*(D27-E26)/(D126*(1-D126))+((1-2*E25)*(LN((1-E25)/E25)))^-1*(1-2*(F26-E26)/(D27-E26))*(D27-E26)*((D126-0.5)/(D126*(1-D126))+LN(D126/(1-D126))))^(-1),IF(F25="sl",((1/2)*(LN((1-E25)/E25))^-1*LN((D27-D26)/(E26-D26))/(D126*(1-D126))+((1-2*E25)*(LN((1-E25)/E25)))^-1*LN(((D27-D26)*(E26-D26))/(F26-D26)^2)*((D126-0.5)/(D126*(1-D126))+LN(D126/(1-D126))))^(-1)*EXP(-(LN(F26-D26)+(1/2)*(LN((1-E25)/E25))^-1*LN((D27-D26)/(E26-D26))*LN(D126/(1-D126))+((1-2*E25)*(LN((1-E25)/E25)))^-1*LN(((D27-D26)*(E26-D26))/(F26-D26)^2)*(D126-0.5)*LN(D126/(1-D126)))),IF(F25="su",(-(1/2)*(LN((1-E25)/E25))^-1*LN((E27-D27)/(E27-E26))/(D126*(1-D126))-((1-2*E25)*(LN((1-E25)/E25)))^-1*LN(((E27-D27)*(E27-E26))/(E27-F26)^2)*((D126-0.5)/(D126*(1-D126))+LN(D126/(1-D126))))^(-1)*EXP((-LN(E27-F26)-(1/2)*(LN((1-E25)/E25))^-1*LN((E27-D27)/(E27-E26))*LN(D126/(1-D126))-((1-2*E25)*(LN((1-E25)/E25)))^-1*LN(((E27-D27)*(E27-E26))/(E27-F26)^2)*(D126-0.5)*LN(D126/(1-D126)))),IF(F25="b",((1/2)*(LN((1-E25)/E25))^-1*LN(((D27-D26)/(E27-D27))/((E26-D26)/(E27-E26)))/(D126*(1-D126))+((1-2*E25)*(LN((1-E25)/E25)))^-1*LN((((D27-D26)/(E27-D27))*((E26-D26)/(E27-E26)))/((F26-D26)/(E27-F26))^2)*((D126-0.5)/(D126*(1-D126))+LN(D126/(1-D126))))^(-1)*(1+EXP(LN((F26-D26)/(E27-F26))+(1/2)*(LN((1-E25)/E25))^-1*LN(((D27-D26)/(E27-D27))/((E26-D26)/(E27-E26)))*LN(D126/(1-D126))+((1-2*E25)*(LN((1-E25)/E25)))^-1*LN((((D27-D26)/(E27-D27))*((E26-D26)/(E27-E26)))/((F26-D26)/(E27-F26))^2)*(D126-0.5)*LN(D126/(1-D126))))^2/((E27-D26)*EXP(LN((F26-D26)/(E27-F26))+(1/2)*(LN((1-E25)/E25))^-1*LN(((D27-D26)/(E27-D27))/((E26-D26)/(E27-E26)))*LN(D126/(1-D126))+((1-2*E25)*(LN((1-E25)/E25)))^-1*LN((((D27-D26)/(E27-D27))*((E26-D26)/(E27-E26)))/((F26-D26)/(E27-F26))^2)*(D126-0.5)*LN(D126/(1-D126)))),NA())))))</f>
        <v>6.6175645435926452E-9</v>
      </c>
      <c r="H126" s="110">
        <v>90</v>
      </c>
      <c r="I126" s="107">
        <f t="shared" si="3"/>
        <v>202707069.80340686</v>
      </c>
      <c r="J126" s="108">
        <f t="shared" si="4"/>
        <v>105</v>
      </c>
      <c r="K126" s="109">
        <f t="shared" si="5"/>
        <v>1.6105643863228459E-10</v>
      </c>
    </row>
    <row r="127" spans="4:11" x14ac:dyDescent="0.25">
      <c r="D127" s="88">
        <f>IF(F27&lt;&gt;"",NA(),(ROW()-ROW(D40))/100)</f>
        <v>0.87</v>
      </c>
      <c r="E127" s="89">
        <f>IF(F27&lt;&gt;"",NA(),IF(F25="u",F26+(1/2)*(LN((1-E25)/E25))^-1*(D27-E26)*LN(D127/(1-D127))+((1-2*E25)*(LN((1-E25)/E25)))^-1*(1-2*(F26-E26)/(D27-E26))*(D27-E26)*(D127-0.5)*LN(D127/(1-D127)),IF(F25="sl",D26+EXP(LN(F26-D26)+(1/2)*(LN((1-E25)/E25))^-1*LN((D27-D26)/(E26-D26))*LN(D127/(1-D127))+((1-2*E25)*(LN((1-E25)/E25)))^-1*LN(((D27-D26)*(E26-D26))/(F26-D26)^2)*(D127-0.5)*LN(D127/(1-D127))),IF(F25="su",E27-EXP(-(-LN(E27-F26)-(1/2)*(LN((1-E25)/E25))^-1*LN((E27-D27)/(E27-E26))*LN(D127/(1-D127))-((1-2*E25)*(LN((1-E25)/E25)))^-1*LN(((E27-D27)*(E27-E26))/(E27-F26)^2)*(D127-0.5)*LN(D127/(1-D127)))),IF(F25="b",(D26+E27*EXP(LN((F26-D26)/(E27-F26))+(1/2)*(LN((1-E25)/E25))^-1*LN(((D27-D26)/(E27-D27))/((E26-D26)/(E27-E26)))*LN(D127/(1-D127))+((1-2*E25)*(LN((1-E25)/E25)))^-1*LN((((D27-D26)/(E27-D27))*((E26-D26)/(E27-E26)))/((F26-D26)/(E27-F26))^2)*(D127-0.5)*LN(D127/(1-D127))))/(1+EXP(LN((F26-D26)/(E27-F26))+(1/2)*(LN((1-E25)/E25))^-1*LN(((D27-D26)/(E27-D27))/((E26-D26)/(E27-E26)))*LN(D127/(1-D127))+((1-2*E25)*(LN((1-E25)/E25)))^-1*LN((((D27-D26)/(E27-D27))*((E26-D26)/(E27-E26)))/((F26-D26)/(E27-F26))^2)*(D127-0.5)*LN(D127/(1-D127)))),NA())))))</f>
        <v>130845803.19022708</v>
      </c>
      <c r="F127" s="120">
        <f>IF(F27&lt;&gt;"",NA(),IF(F25="u",((1/2)*(LN((1-E25)/E25))^-1*(D27-E26)/(D127*(1-D127))+((1-2*E25)*(LN((1-E25)/E25)))^-1*(1-2*(F26-E26)/(D27-E26))*(D27-E26)*((D127-0.5)/(D127*(1-D127))+LN(D127/(1-D127))))^(-1),IF(F25="sl",((1/2)*(LN((1-E25)/E25))^-1*LN((D27-D26)/(E26-D26))/(D127*(1-D127))+((1-2*E25)*(LN((1-E25)/E25)))^-1*LN(((D27-D26)*(E26-D26))/(F26-D26)^2)*((D127-0.5)/(D127*(1-D127))+LN(D127/(1-D127))))^(-1)*EXP(-(LN(F26-D26)+(1/2)*(LN((1-E25)/E25))^-1*LN((D27-D26)/(E26-D26))*LN(D127/(1-D127))+((1-2*E25)*(LN((1-E25)/E25)))^-1*LN(((D27-D26)*(E26-D26))/(F26-D26)^2)*(D127-0.5)*LN(D127/(1-D127)))),IF(F25="su",(-(1/2)*(LN((1-E25)/E25))^-1*LN((E27-D27)/(E27-E26))/(D127*(1-D127))-((1-2*E25)*(LN((1-E25)/E25)))^-1*LN(((E27-D27)*(E27-E26))/(E27-F26)^2)*((D127-0.5)/(D127*(1-D127))+LN(D127/(1-D127))))^(-1)*EXP((-LN(E27-F26)-(1/2)*(LN((1-E25)/E25))^-1*LN((E27-D27)/(E27-E26))*LN(D127/(1-D127))-((1-2*E25)*(LN((1-E25)/E25)))^-1*LN(((E27-D27)*(E27-E26))/(E27-F26)^2)*(D127-0.5)*LN(D127/(1-D127)))),IF(F25="b",((1/2)*(LN((1-E25)/E25))^-1*LN(((D27-D26)/(E27-D27))/((E26-D26)/(E27-E26)))/(D127*(1-D127))+((1-2*E25)*(LN((1-E25)/E25)))^-1*LN((((D27-D26)/(E27-D27))*((E26-D26)/(E27-E26)))/((F26-D26)/(E27-F26))^2)*((D127-0.5)/(D127*(1-D127))+LN(D127/(1-D127))))^(-1)*(1+EXP(LN((F26-D26)/(E27-F26))+(1/2)*(LN((1-E25)/E25))^-1*LN(((D27-D26)/(E27-D27))/((E26-D26)/(E27-E26)))*LN(D127/(1-D127))+((1-2*E25)*(LN((1-E25)/E25)))^-1*LN((((D27-D26)/(E27-D27))*((E26-D26)/(E27-E26)))/((F26-D26)/(E27-F26))^2)*(D127-0.5)*LN(D127/(1-D127))))^2/((E27-D26)*EXP(LN((F26-D26)/(E27-F26))+(1/2)*(LN((1-E25)/E25))^-1*LN(((D27-D26)/(E27-D27))/((E26-D26)/(E27-E26)))*LN(D127/(1-D127))+((1-2*E25)*(LN((1-E25)/E25)))^-1*LN((((D27-D26)/(E27-D27))*((E26-D26)/(E27-E26)))/((F26-D26)/(E27-F26))^2)*(D127-0.5)*LN(D127/(1-D127)))),NA())))))</f>
        <v>6.1956524228683235E-9</v>
      </c>
      <c r="H127" s="110">
        <v>91</v>
      </c>
      <c r="I127" s="107">
        <f t="shared" si="3"/>
        <v>204484111.2095446</v>
      </c>
      <c r="J127" s="108">
        <f t="shared" si="4"/>
        <v>105</v>
      </c>
      <c r="K127" s="109">
        <f t="shared" si="5"/>
        <v>1.5065658775995994E-10</v>
      </c>
    </row>
    <row r="128" spans="4:11" x14ac:dyDescent="0.25">
      <c r="D128" s="88">
        <f>IF(F27&lt;&gt;"",NA(),(ROW()-ROW(D40))/100)</f>
        <v>0.88</v>
      </c>
      <c r="E128" s="89">
        <f>IF(F27&lt;&gt;"",NA(),IF(F25="u",F26+(1/2)*(LN((1-E25)/E25))^-1*(D27-E26)*LN(D128/(1-D128))+((1-2*E25)*(LN((1-E25)/E25)))^-1*(1-2*(F26-E26)/(D27-E26))*(D27-E26)*(D128-0.5)*LN(D128/(1-D128)),IF(F25="sl",D26+EXP(LN(F26-D26)+(1/2)*(LN((1-E25)/E25))^-1*LN((D27-D26)/(E26-D26))*LN(D128/(1-D128))+((1-2*E25)*(LN((1-E25)/E25)))^-1*LN(((D27-D26)*(E26-D26))/(F26-D26)^2)*(D128-0.5)*LN(D128/(1-D128))),IF(F25="su",E27-EXP(-(-LN(E27-F26)-(1/2)*(LN((1-E25)/E25))^-1*LN((E27-D27)/(E27-E26))*LN(D128/(1-D128))-((1-2*E25)*(LN((1-E25)/E25)))^-1*LN(((E27-D27)*(E27-E26))/(E27-F26)^2)*(D128-0.5)*LN(D128/(1-D128)))),IF(F25="b",(D26+E27*EXP(LN((F26-D26)/(E27-F26))+(1/2)*(LN((1-E25)/E25))^-1*LN(((D27-D26)/(E27-D27))/((E26-D26)/(E27-E26)))*LN(D128/(1-D128))+((1-2*E25)*(LN((1-E25)/E25)))^-1*LN((((D27-D26)/(E27-D27))*((E26-D26)/(E27-E26)))/((F26-D26)/(E27-F26))^2)*(D128-0.5)*LN(D128/(1-D128))))/(1+EXP(LN((F26-D26)/(E27-F26))+(1/2)*(LN((1-E25)/E25))^-1*LN(((D27-D26)/(E27-D27))/((E26-D26)/(E27-E26)))*LN(D128/(1-D128))+((1-2*E25)*(LN((1-E25)/E25)))^-1*LN((((D27-D26)/(E27-D27))*((E26-D26)/(E27-E26)))/((F26-D26)/(E27-F26))^2)*(D128-0.5)*LN(D128/(1-D128)))),NA())))))</f>
        <v>132518024.36637373</v>
      </c>
      <c r="F128" s="120">
        <f>IF(F27&lt;&gt;"",NA(),IF(F25="u",((1/2)*(LN((1-E25)/E25))^-1*(D27-E26)/(D128*(1-D128))+((1-2*E25)*(LN((1-E25)/E25)))^-1*(1-2*(F26-E26)/(D27-E26))*(D27-E26)*((D128-0.5)/(D128*(1-D128))+LN(D128/(1-D128))))^(-1),IF(F25="sl",((1/2)*(LN((1-E25)/E25))^-1*LN((D27-D26)/(E26-D26))/(D128*(1-D128))+((1-2*E25)*(LN((1-E25)/E25)))^-1*LN(((D27-D26)*(E26-D26))/(F26-D26)^2)*((D128-0.5)/(D128*(1-D128))+LN(D128/(1-D128))))^(-1)*EXP(-(LN(F26-D26)+(1/2)*(LN((1-E25)/E25))^-1*LN((D27-D26)/(E26-D26))*LN(D128/(1-D128))+((1-2*E25)*(LN((1-E25)/E25)))^-1*LN(((D27-D26)*(E26-D26))/(F26-D26)^2)*(D128-0.5)*LN(D128/(1-D128)))),IF(F25="su",(-(1/2)*(LN((1-E25)/E25))^-1*LN((E27-D27)/(E27-E26))/(D128*(1-D128))-((1-2*E25)*(LN((1-E25)/E25)))^-1*LN(((E27-D27)*(E27-E26))/(E27-F26)^2)*((D128-0.5)/(D128*(1-D128))+LN(D128/(1-D128))))^(-1)*EXP((-LN(E27-F26)-(1/2)*(LN((1-E25)/E25))^-1*LN((E27-D27)/(E27-E26))*LN(D128/(1-D128))-((1-2*E25)*(LN((1-E25)/E25)))^-1*LN(((E27-D27)*(E27-E26))/(E27-F26)^2)*(D128-0.5)*LN(D128/(1-D128)))),IF(F25="b",((1/2)*(LN((1-E25)/E25))^-1*LN(((D27-D26)/(E27-D27))/((E26-D26)/(E27-E26)))/(D128*(1-D128))+((1-2*E25)*(LN((1-E25)/E25)))^-1*LN((((D27-D26)/(E27-D27))*((E26-D26)/(E27-E26)))/((F26-D26)/(E27-F26))^2)*((D128-0.5)/(D128*(1-D128))+LN(D128/(1-D128))))^(-1)*(1+EXP(LN((F26-D26)/(E27-F26))+(1/2)*(LN((1-E25)/E25))^-1*LN(((D27-D26)/(E27-D27))/((E26-D26)/(E27-E26)))*LN(D128/(1-D128))+((1-2*E25)*(LN((1-E25)/E25)))^-1*LN((((D27-D26)/(E27-D27))*((E26-D26)/(E27-E26)))/((F26-D26)/(E27-F26))^2)*(D128-0.5)*LN(D128/(1-D128))))^2/((E27-D26)*EXP(LN((F26-D26)/(E27-F26))+(1/2)*(LN((1-E25)/E25))^-1*LN(((D27-D26)/(E27-D27))/((E26-D26)/(E27-E26)))*LN(D128/(1-D128))+((1-2*E25)*(LN((1-E25)/E25)))^-1*LN((((D27-D26)/(E27-D27))*((E26-D26)/(E27-E26)))/((F26-D26)/(E27-F26))^2)*(D128-0.5)*LN(D128/(1-D128)))),NA())))))</f>
        <v>5.7686949162583009E-9</v>
      </c>
      <c r="H128" s="110">
        <v>92</v>
      </c>
      <c r="I128" s="107">
        <f t="shared" si="3"/>
        <v>206261152.61568233</v>
      </c>
      <c r="J128" s="108">
        <f t="shared" si="4"/>
        <v>105</v>
      </c>
      <c r="K128" s="109">
        <f t="shared" si="5"/>
        <v>1.4025673688763525E-10</v>
      </c>
    </row>
    <row r="129" spans="4:11" x14ac:dyDescent="0.25">
      <c r="D129" s="88">
        <f>IF(F27&lt;&gt;"",NA(),(ROW()-ROW(D40))/100)</f>
        <v>0.89</v>
      </c>
      <c r="E129" s="89">
        <f>IF(F27&lt;&gt;"",NA(),IF(F25="u",F26+(1/2)*(LN((1-E25)/E25))^-1*(D27-E26)*LN(D129/(1-D129))+((1-2*E25)*(LN((1-E25)/E25)))^-1*(1-2*(F26-E26)/(D27-E26))*(D27-E26)*(D129-0.5)*LN(D129/(1-D129)),IF(F25="sl",D26+EXP(LN(F26-D26)+(1/2)*(LN((1-E25)/E25))^-1*LN((D27-D26)/(E26-D26))*LN(D129/(1-D129))+((1-2*E25)*(LN((1-E25)/E25)))^-1*LN(((D27-D26)*(E26-D26))/(F26-D26)^2)*(D129-0.5)*LN(D129/(1-D129))),IF(F25="su",E27-EXP(-(-LN(E27-F26)-(1/2)*(LN((1-E25)/E25))^-1*LN((E27-D27)/(E27-E26))*LN(D129/(1-D129))-((1-2*E25)*(LN((1-E25)/E25)))^-1*LN(((E27-D27)*(E27-E26))/(E27-F26)^2)*(D129-0.5)*LN(D129/(1-D129)))),IF(F25="b",(D26+E27*EXP(LN((F26-D26)/(E27-F26))+(1/2)*(LN((1-E25)/E25))^-1*LN(((D27-D26)/(E27-D27))/((E26-D26)/(E27-E26)))*LN(D129/(1-D129))+((1-2*E25)*(LN((1-E25)/E25)))^-1*LN((((D27-D26)/(E27-D27))*((E26-D26)/(E27-E26)))/((F26-D26)/(E27-F26))^2)*(D129-0.5)*LN(D129/(1-D129))))/(1+EXP(LN((F26-D26)/(E27-F26))+(1/2)*(LN((1-E25)/E25))^-1*LN(((D27-D26)/(E27-D27))/((E26-D26)/(E27-E26)))*LN(D129/(1-D129))+((1-2*E25)*(LN((1-E25)/E25)))^-1*LN((((D27-D26)/(E27-D27))*((E26-D26)/(E27-E26)))/((F26-D26)/(E27-F26))^2)*(D129-0.5)*LN(D129/(1-D129)))),NA())))))</f>
        <v>134319776.04793376</v>
      </c>
      <c r="F129" s="120">
        <f>IF(F27&lt;&gt;"",NA(),IF(F25="u",((1/2)*(LN((1-E25)/E25))^-1*(D27-E26)/(D129*(1-D129))+((1-2*E25)*(LN((1-E25)/E25)))^-1*(1-2*(F26-E26)/(D27-E26))*(D27-E26)*((D129-0.5)/(D129*(1-D129))+LN(D129/(1-D129))))^(-1),IF(F25="sl",((1/2)*(LN((1-E25)/E25))^-1*LN((D27-D26)/(E26-D26))/(D129*(1-D129))+((1-2*E25)*(LN((1-E25)/E25)))^-1*LN(((D27-D26)*(E26-D26))/(F26-D26)^2)*((D129-0.5)/(D129*(1-D129))+LN(D129/(1-D129))))^(-1)*EXP(-(LN(F26-D26)+(1/2)*(LN((1-E25)/E25))^-1*LN((D27-D26)/(E26-D26))*LN(D129/(1-D129))+((1-2*E25)*(LN((1-E25)/E25)))^-1*LN(((D27-D26)*(E26-D26))/(F26-D26)^2)*(D129-0.5)*LN(D129/(1-D129)))),IF(F25="su",(-(1/2)*(LN((1-E25)/E25))^-1*LN((E27-D27)/(E27-E26))/(D129*(1-D129))-((1-2*E25)*(LN((1-E25)/E25)))^-1*LN(((E27-D27)*(E27-E26))/(E27-F26)^2)*((D129-0.5)/(D129*(1-D129))+LN(D129/(1-D129))))^(-1)*EXP((-LN(E27-F26)-(1/2)*(LN((1-E25)/E25))^-1*LN((E27-D27)/(E27-E26))*LN(D129/(1-D129))-((1-2*E25)*(LN((1-E25)/E25)))^-1*LN(((E27-D27)*(E27-E26))/(E27-F26)^2)*(D129-0.5)*LN(D129/(1-D129)))),IF(F25="b",((1/2)*(LN((1-E25)/E25))^-1*LN(((D27-D26)/(E27-D27))/((E26-D26)/(E27-E26)))/(D129*(1-D129))+((1-2*E25)*(LN((1-E25)/E25)))^-1*LN((((D27-D26)/(E27-D27))*((E26-D26)/(E27-E26)))/((F26-D26)/(E27-F26))^2)*((D129-0.5)/(D129*(1-D129))+LN(D129/(1-D129))))^(-1)*(1+EXP(LN((F26-D26)/(E27-F26))+(1/2)*(LN((1-E25)/E25))^-1*LN(((D27-D26)/(E27-D27))/((E26-D26)/(E27-E26)))*LN(D129/(1-D129))+((1-2*E25)*(LN((1-E25)/E25)))^-1*LN((((D27-D26)/(E27-D27))*((E26-D26)/(E27-E26)))/((F26-D26)/(E27-F26))^2)*(D129-0.5)*LN(D129/(1-D129))))^2/((E27-D26)*EXP(LN((F26-D26)/(E27-F26))+(1/2)*(LN((1-E25)/E25))^-1*LN(((D27-D26)/(E27-D27))/((E26-D26)/(E27-E26)))*LN(D129/(1-D129))+((1-2*E25)*(LN((1-E25)/E25)))^-1*LN((((D27-D26)/(E27-D27))*((E26-D26)/(E27-E26)))/((F26-D26)/(E27-F26))^2)*(D129-0.5)*LN(D129/(1-D129)))),NA())))))</f>
        <v>5.3362824610128391E-9</v>
      </c>
      <c r="H129" s="110">
        <v>93</v>
      </c>
      <c r="I129" s="107">
        <f t="shared" si="3"/>
        <v>208038194.02182007</v>
      </c>
      <c r="J129" s="108">
        <f t="shared" si="4"/>
        <v>105</v>
      </c>
      <c r="K129" s="109">
        <f t="shared" si="5"/>
        <v>1.2985688601531057E-10</v>
      </c>
    </row>
    <row r="130" spans="4:11" x14ac:dyDescent="0.25">
      <c r="D130" s="88">
        <f>IF(F27&lt;&gt;"",NA(),(ROW()-ROW(D40))/100)</f>
        <v>0.9</v>
      </c>
      <c r="E130" s="89">
        <f>IF(F27&lt;&gt;"",NA(),IF(F25="u",F26+(1/2)*(LN((1-E25)/E25))^-1*(D27-E26)*LN(D130/(1-D130))+((1-2*E25)*(LN((1-E25)/E25)))^-1*(1-2*(F26-E26)/(D27-E26))*(D27-E26)*(D130-0.5)*LN(D130/(1-D130)),IF(F25="sl",D26+EXP(LN(F26-D26)+(1/2)*(LN((1-E25)/E25))^-1*LN((D27-D26)/(E26-D26))*LN(D130/(1-D130))+((1-2*E25)*(LN((1-E25)/E25)))^-1*LN(((D27-D26)*(E26-D26))/(F26-D26)^2)*(D130-0.5)*LN(D130/(1-D130))),IF(F25="su",E27-EXP(-(-LN(E27-F26)-(1/2)*(LN((1-E25)/E25))^-1*LN((E27-D27)/(E27-E26))*LN(D130/(1-D130))-((1-2*E25)*(LN((1-E25)/E25)))^-1*LN(((E27-D27)*(E27-E26))/(E27-F26)^2)*(D130-0.5)*LN(D130/(1-D130)))),IF(F25="b",(D26+E27*EXP(LN((F26-D26)/(E27-F26))+(1/2)*(LN((1-E25)/E25))^-1*LN(((D27-D26)/(E27-D27))/((E26-D26)/(E27-E26)))*LN(D130/(1-D130))+((1-2*E25)*(LN((1-E25)/E25)))^-1*LN((((D27-D26)/(E27-D27))*((E26-D26)/(E27-E26)))/((F26-D26)/(E27-F26))^2)*(D130-0.5)*LN(D130/(1-D130))))/(1+EXP(LN((F26-D26)/(E27-F26))+(1/2)*(LN((1-E25)/E25))^-1*LN(((D27-D26)/(E27-D27))/((E26-D26)/(E27-E26)))*LN(D130/(1-D130))+((1-2*E25)*(LN((1-E25)/E25)))^-1*LN((((D27-D26)/(E27-D27))*((E26-D26)/(E27-E26)))/((F26-D26)/(E27-F26))^2)*(D130-0.5)*LN(D130/(1-D130)))),NA())))))</f>
        <v>136275001.39099249</v>
      </c>
      <c r="F130" s="120">
        <f>IF(F27&lt;&gt;"",NA(),IF(F25="u",((1/2)*(LN((1-E25)/E25))^-1*(D27-E26)/(D130*(1-D130))+((1-2*E25)*(LN((1-E25)/E25)))^-1*(1-2*(F26-E26)/(D27-E26))*(D27-E26)*((D130-0.5)/(D130*(1-D130))+LN(D130/(1-D130))))^(-1),IF(F25="sl",((1/2)*(LN((1-E25)/E25))^-1*LN((D27-D26)/(E26-D26))/(D130*(1-D130))+((1-2*E25)*(LN((1-E25)/E25)))^-1*LN(((D27-D26)*(E26-D26))/(F26-D26)^2)*((D130-0.5)/(D130*(1-D130))+LN(D130/(1-D130))))^(-1)*EXP(-(LN(F26-D26)+(1/2)*(LN((1-E25)/E25))^-1*LN((D27-D26)/(E26-D26))*LN(D130/(1-D130))+((1-2*E25)*(LN((1-E25)/E25)))^-1*LN(((D27-D26)*(E26-D26))/(F26-D26)^2)*(D130-0.5)*LN(D130/(1-D130)))),IF(F25="su",(-(1/2)*(LN((1-E25)/E25))^-1*LN((E27-D27)/(E27-E26))/(D130*(1-D130))-((1-2*E25)*(LN((1-E25)/E25)))^-1*LN(((E27-D27)*(E27-E26))/(E27-F26)^2)*((D130-0.5)/(D130*(1-D130))+LN(D130/(1-D130))))^(-1)*EXP((-LN(E27-F26)-(1/2)*(LN((1-E25)/E25))^-1*LN((E27-D27)/(E27-E26))*LN(D130/(1-D130))-((1-2*E25)*(LN((1-E25)/E25)))^-1*LN(((E27-D27)*(E27-E26))/(E27-F26)^2)*(D130-0.5)*LN(D130/(1-D130)))),IF(F25="b",((1/2)*(LN((1-E25)/E25))^-1*LN(((D27-D26)/(E27-D27))/((E26-D26)/(E27-E26)))/(D130*(1-D130))+((1-2*E25)*(LN((1-E25)/E25)))^-1*LN((((D27-D26)/(E27-D27))*((E26-D26)/(E27-E26)))/((F26-D26)/(E27-F26))^2)*((D130-0.5)/(D130*(1-D130))+LN(D130/(1-D130))))^(-1)*(1+EXP(LN((F26-D26)/(E27-F26))+(1/2)*(LN((1-E25)/E25))^-1*LN(((D27-D26)/(E27-D27))/((E26-D26)/(E27-E26)))*LN(D130/(1-D130))+((1-2*E25)*(LN((1-E25)/E25)))^-1*LN((((D27-D26)/(E27-D27))*((E26-D26)/(E27-E26)))/((F26-D26)/(E27-F26))^2)*(D130-0.5)*LN(D130/(1-D130))))^2/((E27-D26)*EXP(LN((F26-D26)/(E27-F26))+(1/2)*(LN((1-E25)/E25))^-1*LN(((D27-D26)/(E27-D27))/((E26-D26)/(E27-E26)))*LN(D130/(1-D130))+((1-2*E25)*(LN((1-E25)/E25)))^-1*LN((((D27-D26)/(E27-D27))*((E26-D26)/(E27-E26)))/((F26-D26)/(E27-F26))^2)*(D130-0.5)*LN(D130/(1-D130)))),NA())))))</f>
        <v>4.8979495594037249E-9</v>
      </c>
      <c r="H130" s="110">
        <v>94</v>
      </c>
      <c r="I130" s="107">
        <f t="shared" si="3"/>
        <v>209815235.4279578</v>
      </c>
      <c r="J130" s="108">
        <f t="shared" si="4"/>
        <v>105</v>
      </c>
      <c r="K130" s="109">
        <f t="shared" si="5"/>
        <v>1.1945703514298592E-10</v>
      </c>
    </row>
    <row r="131" spans="4:11" x14ac:dyDescent="0.25">
      <c r="D131" s="88">
        <f>IF(F27&lt;&gt;"",NA(),(ROW()-ROW(D40))/100)</f>
        <v>0.91</v>
      </c>
      <c r="E131" s="89">
        <f>IF(F27&lt;&gt;"",NA(),IF(F25="u",F26+(1/2)*(LN((1-E25)/E25))^-1*(D27-E26)*LN(D131/(1-D131))+((1-2*E25)*(LN((1-E25)/E25)))^-1*(1-2*(F26-E26)/(D27-E26))*(D27-E26)*(D131-0.5)*LN(D131/(1-D131)),IF(F25="sl",D26+EXP(LN(F26-D26)+(1/2)*(LN((1-E25)/E25))^-1*LN((D27-D26)/(E26-D26))*LN(D131/(1-D131))+((1-2*E25)*(LN((1-E25)/E25)))^-1*LN(((D27-D26)*(E26-D26))/(F26-D26)^2)*(D131-0.5)*LN(D131/(1-D131))),IF(F25="su",E27-EXP(-(-LN(E27-F26)-(1/2)*(LN((1-E25)/E25))^-1*LN((E27-D27)/(E27-E26))*LN(D131/(1-D131))-((1-2*E25)*(LN((1-E25)/E25)))^-1*LN(((E27-D27)*(E27-E26))/(E27-F26)^2)*(D131-0.5)*LN(D131/(1-D131)))),IF(F25="b",(D26+E27*EXP(LN((F26-D26)/(E27-F26))+(1/2)*(LN((1-E25)/E25))^-1*LN(((D27-D26)/(E27-D27))/((E26-D26)/(E27-E26)))*LN(D131/(1-D131))+((1-2*E25)*(LN((1-E25)/E25)))^-1*LN((((D27-D26)/(E27-D27))*((E26-D26)/(E27-E26)))/((F26-D26)/(E27-F26))^2)*(D131-0.5)*LN(D131/(1-D131))))/(1+EXP(LN((F26-D26)/(E27-F26))+(1/2)*(LN((1-E25)/E25))^-1*LN(((D27-D26)/(E27-D27))/((E26-D26)/(E27-E26)))*LN(D131/(1-D131))+((1-2*E25)*(LN((1-E25)/E25)))^-1*LN((((D27-D26)/(E27-D27))*((E26-D26)/(E27-E26)))/((F26-D26)/(E27-F26))^2)*(D131-0.5)*LN(D131/(1-D131)))),NA())))))</f>
        <v>138415141.82582432</v>
      </c>
      <c r="F131" s="120">
        <f>IF(F27&lt;&gt;"",NA(),IF(F25="u",((1/2)*(LN((1-E25)/E25))^-1*(D27-E26)/(D131*(1-D131))+((1-2*E25)*(LN((1-E25)/E25)))^-1*(1-2*(F26-E26)/(D27-E26))*(D27-E26)*((D131-0.5)/(D131*(1-D131))+LN(D131/(1-D131))))^(-1),IF(F25="sl",((1/2)*(LN((1-E25)/E25))^-1*LN((D27-D26)/(E26-D26))/(D131*(1-D131))+((1-2*E25)*(LN((1-E25)/E25)))^-1*LN(((D27-D26)*(E26-D26))/(F26-D26)^2)*((D131-0.5)/(D131*(1-D131))+LN(D131/(1-D131))))^(-1)*EXP(-(LN(F26-D26)+(1/2)*(LN((1-E25)/E25))^-1*LN((D27-D26)/(E26-D26))*LN(D131/(1-D131))+((1-2*E25)*(LN((1-E25)/E25)))^-1*LN(((D27-D26)*(E26-D26))/(F26-D26)^2)*(D131-0.5)*LN(D131/(1-D131)))),IF(F25="su",(-(1/2)*(LN((1-E25)/E25))^-1*LN((E27-D27)/(E27-E26))/(D131*(1-D131))-((1-2*E25)*(LN((1-E25)/E25)))^-1*LN(((E27-D27)*(E27-E26))/(E27-F26)^2)*((D131-0.5)/(D131*(1-D131))+LN(D131/(1-D131))))^(-1)*EXP((-LN(E27-F26)-(1/2)*(LN((1-E25)/E25))^-1*LN((E27-D27)/(E27-E26))*LN(D131/(1-D131))-((1-2*E25)*(LN((1-E25)/E25)))^-1*LN(((E27-D27)*(E27-E26))/(E27-F26)^2)*(D131-0.5)*LN(D131/(1-D131)))),IF(F25="b",((1/2)*(LN((1-E25)/E25))^-1*LN(((D27-D26)/(E27-D27))/((E26-D26)/(E27-E26)))/(D131*(1-D131))+((1-2*E25)*(LN((1-E25)/E25)))^-1*LN((((D27-D26)/(E27-D27))*((E26-D26)/(E27-E26)))/((F26-D26)/(E27-F26))^2)*((D131-0.5)/(D131*(1-D131))+LN(D131/(1-D131))))^(-1)*(1+EXP(LN((F26-D26)/(E27-F26))+(1/2)*(LN((1-E25)/E25))^-1*LN(((D27-D26)/(E27-D27))/((E26-D26)/(E27-E26)))*LN(D131/(1-D131))+((1-2*E25)*(LN((1-E25)/E25)))^-1*LN((((D27-D26)/(E27-D27))*((E26-D26)/(E27-E26)))/((F26-D26)/(E27-F26))^2)*(D131-0.5)*LN(D131/(1-D131))))^2/((E27-D26)*EXP(LN((F26-D26)/(E27-F26))+(1/2)*(LN((1-E25)/E25))^-1*LN(((D27-D26)/(E27-D27))/((E26-D26)/(E27-E26)))*LN(D131/(1-D131))+((1-2*E25)*(LN((1-E25)/E25)))^-1*LN((((D27-D26)/(E27-D27))*((E26-D26)/(E27-E26)))/((F26-D26)/(E27-F26))^2)*(D131-0.5)*LN(D131/(1-D131)))),NA())))))</f>
        <v>4.4531639446719936E-9</v>
      </c>
      <c r="H131" s="110">
        <v>95</v>
      </c>
      <c r="I131" s="107">
        <f t="shared" si="3"/>
        <v>211592276.83409554</v>
      </c>
      <c r="J131" s="108">
        <f t="shared" si="4"/>
        <v>105</v>
      </c>
      <c r="K131" s="109">
        <f t="shared" si="5"/>
        <v>1.0905718427066124E-10</v>
      </c>
    </row>
    <row r="132" spans="4:11" x14ac:dyDescent="0.25">
      <c r="D132" s="88">
        <f>IF(F27&lt;&gt;"",NA(),(ROW()-ROW(D40))/100)</f>
        <v>0.92</v>
      </c>
      <c r="E132" s="89">
        <f>IF(F27&lt;&gt;"",NA(),IF(F25="u",F26+(1/2)*(LN((1-E25)/E25))^-1*(D27-E26)*LN(D132/(1-D132))+((1-2*E25)*(LN((1-E25)/E25)))^-1*(1-2*(F26-E26)/(D27-E26))*(D27-E26)*(D132-0.5)*LN(D132/(1-D132)),IF(F25="sl",D26+EXP(LN(F26-D26)+(1/2)*(LN((1-E25)/E25))^-1*LN((D27-D26)/(E26-D26))*LN(D132/(1-D132))+((1-2*E25)*(LN((1-E25)/E25)))^-1*LN(((D27-D26)*(E26-D26))/(F26-D26)^2)*(D132-0.5)*LN(D132/(1-D132))),IF(F25="su",E27-EXP(-(-LN(E27-F26)-(1/2)*(LN((1-E25)/E25))^-1*LN((E27-D27)/(E27-E26))*LN(D132/(1-D132))-((1-2*E25)*(LN((1-E25)/E25)))^-1*LN(((E27-D27)*(E27-E26))/(E27-F26)^2)*(D132-0.5)*LN(D132/(1-D132)))),IF(F25="b",(D26+E27*EXP(LN((F26-D26)/(E27-F26))+(1/2)*(LN((1-E25)/E25))^-1*LN(((D27-D26)/(E27-D27))/((E26-D26)/(E27-E26)))*LN(D132/(1-D132))+((1-2*E25)*(LN((1-E25)/E25)))^-1*LN((((D27-D26)/(E27-D27))*((E26-D26)/(E27-E26)))/((F26-D26)/(E27-F26))^2)*(D132-0.5)*LN(D132/(1-D132))))/(1+EXP(LN((F26-D26)/(E27-F26))+(1/2)*(LN((1-E25)/E25))^-1*LN(((D27-D26)/(E27-D27))/((E26-D26)/(E27-E26)))*LN(D132/(1-D132))+((1-2*E25)*(LN((1-E25)/E25)))^-1*LN((((D27-D26)/(E27-D27))*((E26-D26)/(E27-E26)))/((F26-D26)/(E27-F26))^2)*(D132-0.5)*LN(D132/(1-D132)))),NA())))))</f>
        <v>140782662.98672423</v>
      </c>
      <c r="F132" s="120">
        <f>IF(F27&lt;&gt;"",NA(),IF(F25="u",((1/2)*(LN((1-E25)/E25))^-1*(D27-E26)/(D132*(1-D132))+((1-2*E25)*(LN((1-E25)/E25)))^-1*(1-2*(F26-E26)/(D27-E26))*(D27-E26)*((D132-0.5)/(D132*(1-D132))+LN(D132/(1-D132))))^(-1),IF(F25="sl",((1/2)*(LN((1-E25)/E25))^-1*LN((D27-D26)/(E26-D26))/(D132*(1-D132))+((1-2*E25)*(LN((1-E25)/E25)))^-1*LN(((D27-D26)*(E26-D26))/(F26-D26)^2)*((D132-0.5)/(D132*(1-D132))+LN(D132/(1-D132))))^(-1)*EXP(-(LN(F26-D26)+(1/2)*(LN((1-E25)/E25))^-1*LN((D27-D26)/(E26-D26))*LN(D132/(1-D132))+((1-2*E25)*(LN((1-E25)/E25)))^-1*LN(((D27-D26)*(E26-D26))/(F26-D26)^2)*(D132-0.5)*LN(D132/(1-D132)))),IF(F25="su",(-(1/2)*(LN((1-E25)/E25))^-1*LN((E27-D27)/(E27-E26))/(D132*(1-D132))-((1-2*E25)*(LN((1-E25)/E25)))^-1*LN(((E27-D27)*(E27-E26))/(E27-F26)^2)*((D132-0.5)/(D132*(1-D132))+LN(D132/(1-D132))))^(-1)*EXP((-LN(E27-F26)-(1/2)*(LN((1-E25)/E25))^-1*LN((E27-D27)/(E27-E26))*LN(D132/(1-D132))-((1-2*E25)*(LN((1-E25)/E25)))^-1*LN(((E27-D27)*(E27-E26))/(E27-F26)^2)*(D132-0.5)*LN(D132/(1-D132)))),IF(F25="b",((1/2)*(LN((1-E25)/E25))^-1*LN(((D27-D26)/(E27-D27))/((E26-D26)/(E27-E26)))/(D132*(1-D132))+((1-2*E25)*(LN((1-E25)/E25)))^-1*LN((((D27-D26)/(E27-D27))*((E26-D26)/(E27-E26)))/((F26-D26)/(E27-F26))^2)*((D132-0.5)/(D132*(1-D132))+LN(D132/(1-D132))))^(-1)*(1+EXP(LN((F26-D26)/(E27-F26))+(1/2)*(LN((1-E25)/E25))^-1*LN(((D27-D26)/(E27-D27))/((E26-D26)/(E27-E26)))*LN(D132/(1-D132))+((1-2*E25)*(LN((1-E25)/E25)))^-1*LN((((D27-D26)/(E27-D27))*((E26-D26)/(E27-E26)))/((F26-D26)/(E27-F26))^2)*(D132-0.5)*LN(D132/(1-D132))))^2/((E27-D26)*EXP(LN((F26-D26)/(E27-F26))+(1/2)*(LN((1-E25)/E25))^-1*LN(((D27-D26)/(E27-D27))/((E26-D26)/(E27-E26)))*LN(D132/(1-D132))+((1-2*E25)*(LN((1-E25)/E25)))^-1*LN((((D27-D26)/(E27-D27))*((E26-D26)/(E27-E26)))/((F26-D26)/(E27-F26))^2)*(D132-0.5)*LN(D132/(1-D132)))),NA())))))</f>
        <v>4.001312241641148E-9</v>
      </c>
      <c r="H132" s="110">
        <v>96</v>
      </c>
      <c r="I132" s="107">
        <f t="shared" si="3"/>
        <v>213369318.24023327</v>
      </c>
      <c r="J132" s="108">
        <f t="shared" si="4"/>
        <v>105</v>
      </c>
      <c r="K132" s="109">
        <f t="shared" si="5"/>
        <v>9.8657333398336556E-11</v>
      </c>
    </row>
    <row r="133" spans="4:11" x14ac:dyDescent="0.25">
      <c r="D133" s="88">
        <f>IF(F27&lt;&gt;"",NA(),(ROW()-ROW(D40))/100)</f>
        <v>0.93</v>
      </c>
      <c r="E133" s="89">
        <f>IF(F27&lt;&gt;"",NA(),IF(F25="u",F26+(1/2)*(LN((1-E25)/E25))^-1*(D27-E26)*LN(D133/(1-D133))+((1-2*E25)*(LN((1-E25)/E25)))^-1*(1-2*(F26-E26)/(D27-E26))*(D27-E26)*(D133-0.5)*LN(D133/(1-D133)),IF(F25="sl",D26+EXP(LN(F26-D26)+(1/2)*(LN((1-E25)/E25))^-1*LN((D27-D26)/(E26-D26))*LN(D133/(1-D133))+((1-2*E25)*(LN((1-E25)/E25)))^-1*LN(((D27-D26)*(E26-D26))/(F26-D26)^2)*(D133-0.5)*LN(D133/(1-D133))),IF(F25="su",E27-EXP(-(-LN(E27-F26)-(1/2)*(LN((1-E25)/E25))^-1*LN((E27-D27)/(E27-E26))*LN(D133/(1-D133))-((1-2*E25)*(LN((1-E25)/E25)))^-1*LN(((E27-D27)*(E27-E26))/(E27-F26)^2)*(D133-0.5)*LN(D133/(1-D133)))),IF(F25="b",(D26+E27*EXP(LN((F26-D26)/(E27-F26))+(1/2)*(LN((1-E25)/E25))^-1*LN(((D27-D26)/(E27-D27))/((E26-D26)/(E27-E26)))*LN(D133/(1-D133))+((1-2*E25)*(LN((1-E25)/E25)))^-1*LN((((D27-D26)/(E27-D27))*((E26-D26)/(E27-E26)))/((F26-D26)/(E27-F26))^2)*(D133-0.5)*LN(D133/(1-D133))))/(1+EXP(LN((F26-D26)/(E27-F26))+(1/2)*(LN((1-E25)/E25))^-1*LN(((D27-D26)/(E27-D27))/((E26-D26)/(E27-E26)))*LN(D133/(1-D133))+((1-2*E25)*(LN((1-E25)/E25)))^-1*LN((((D27-D26)/(E27-D27))*((E26-D26)/(E27-E26)))/((F26-D26)/(E27-F26))^2)*(D133-0.5)*LN(D133/(1-D133)))),NA())))))</f>
        <v>143436939.42181626</v>
      </c>
      <c r="F133" s="120">
        <f>IF(F27&lt;&gt;"",NA(),IF(F25="u",((1/2)*(LN((1-E25)/E25))^-1*(D27-E26)/(D133*(1-D133))+((1-2*E25)*(LN((1-E25)/E25)))^-1*(1-2*(F26-E26)/(D27-E26))*(D27-E26)*((D133-0.5)/(D133*(1-D133))+LN(D133/(1-D133))))^(-1),IF(F25="sl",((1/2)*(LN((1-E25)/E25))^-1*LN((D27-D26)/(E26-D26))/(D133*(1-D133))+((1-2*E25)*(LN((1-E25)/E25)))^-1*LN(((D27-D26)*(E26-D26))/(F26-D26)^2)*((D133-0.5)/(D133*(1-D133))+LN(D133/(1-D133))))^(-1)*EXP(-(LN(F26-D26)+(1/2)*(LN((1-E25)/E25))^-1*LN((D27-D26)/(E26-D26))*LN(D133/(1-D133))+((1-2*E25)*(LN((1-E25)/E25)))^-1*LN(((D27-D26)*(E26-D26))/(F26-D26)^2)*(D133-0.5)*LN(D133/(1-D133)))),IF(F25="su",(-(1/2)*(LN((1-E25)/E25))^-1*LN((E27-D27)/(E27-E26))/(D133*(1-D133))-((1-2*E25)*(LN((1-E25)/E25)))^-1*LN(((E27-D27)*(E27-E26))/(E27-F26)^2)*((D133-0.5)/(D133*(1-D133))+LN(D133/(1-D133))))^(-1)*EXP((-LN(E27-F26)-(1/2)*(LN((1-E25)/E25))^-1*LN((E27-D27)/(E27-E26))*LN(D133/(1-D133))-((1-2*E25)*(LN((1-E25)/E25)))^-1*LN(((E27-D27)*(E27-E26))/(E27-F26)^2)*(D133-0.5)*LN(D133/(1-D133)))),IF(F25="b",((1/2)*(LN((1-E25)/E25))^-1*LN(((D27-D26)/(E27-D27))/((E26-D26)/(E27-E26)))/(D133*(1-D133))+((1-2*E25)*(LN((1-E25)/E25)))^-1*LN((((D27-D26)/(E27-D27))*((E26-D26)/(E27-E26)))/((F26-D26)/(E27-F26))^2)*((D133-0.5)/(D133*(1-D133))+LN(D133/(1-D133))))^(-1)*(1+EXP(LN((F26-D26)/(E27-F26))+(1/2)*(LN((1-E25)/E25))^-1*LN(((D27-D26)/(E27-D27))/((E26-D26)/(E27-E26)))*LN(D133/(1-D133))+((1-2*E25)*(LN((1-E25)/E25)))^-1*LN((((D27-D26)/(E27-D27))*((E26-D26)/(E27-E26)))/((F26-D26)/(E27-F26))^2)*(D133-0.5)*LN(D133/(1-D133))))^2/((E27-D26)*EXP(LN((F26-D26)/(E27-F26))+(1/2)*(LN((1-E25)/E25))^-1*LN(((D27-D26)/(E27-D27))/((E26-D26)/(E27-E26)))*LN(D133/(1-D133))+((1-2*E25)*(LN((1-E25)/E25)))^-1*LN((((D27-D26)/(E27-D27))*((E26-D26)/(E27-E26)))/((F26-D26)/(E27-F26))^2)*(D133-0.5)*LN(D133/(1-D133)))),NA())))))</f>
        <v>3.5416805052519135E-9</v>
      </c>
      <c r="H133" s="110">
        <v>97</v>
      </c>
      <c r="I133" s="107">
        <f t="shared" si="3"/>
        <v>215146359.64637101</v>
      </c>
      <c r="J133" s="108">
        <f t="shared" si="4"/>
        <v>105</v>
      </c>
      <c r="K133" s="109">
        <f t="shared" si="5"/>
        <v>8.8257482526011888E-11</v>
      </c>
    </row>
    <row r="134" spans="4:11" x14ac:dyDescent="0.25">
      <c r="D134" s="88">
        <f>IF(F27&lt;&gt;"",NA(),(ROW()-ROW(D40))/100)</f>
        <v>0.94</v>
      </c>
      <c r="E134" s="89">
        <f>IF(F27&lt;&gt;"",NA(),IF(F25="u",F26+(1/2)*(LN((1-E25)/E25))^-1*(D27-E26)*LN(D134/(1-D134))+((1-2*E25)*(LN((1-E25)/E25)))^-1*(1-2*(F26-E26)/(D27-E26))*(D27-E26)*(D134-0.5)*LN(D134/(1-D134)),IF(F25="sl",D26+EXP(LN(F26-D26)+(1/2)*(LN((1-E25)/E25))^-1*LN((D27-D26)/(E26-D26))*LN(D134/(1-D134))+((1-2*E25)*(LN((1-E25)/E25)))^-1*LN(((D27-D26)*(E26-D26))/(F26-D26)^2)*(D134-0.5)*LN(D134/(1-D134))),IF(F25="su",E27-EXP(-(-LN(E27-F26)-(1/2)*(LN((1-E25)/E25))^-1*LN((E27-D27)/(E27-E26))*LN(D134/(1-D134))-((1-2*E25)*(LN((1-E25)/E25)))^-1*LN(((E27-D27)*(E27-E26))/(E27-F26)^2)*(D134-0.5)*LN(D134/(1-D134)))),IF(F25="b",(D26+E27*EXP(LN((F26-D26)/(E27-F26))+(1/2)*(LN((1-E25)/E25))^-1*LN(((D27-D26)/(E27-D27))/((E26-D26)/(E27-E26)))*LN(D134/(1-D134))+((1-2*E25)*(LN((1-E25)/E25)))^-1*LN((((D27-D26)/(E27-D27))*((E26-D26)/(E27-E26)))/((F26-D26)/(E27-F26))^2)*(D134-0.5)*LN(D134/(1-D134))))/(1+EXP(LN((F26-D26)/(E27-F26))+(1/2)*(LN((1-E25)/E25))^-1*LN(((D27-D26)/(E27-D27))/((E26-D26)/(E27-E26)))*LN(D134/(1-D134))+((1-2*E25)*(LN((1-E25)/E25)))^-1*LN((((D27-D26)/(E27-D27))*((E26-D26)/(E27-E26)))/((F26-D26)/(E27-F26))^2)*(D134-0.5)*LN(D134/(1-D134)))),NA())))))</f>
        <v>146464692.0025813</v>
      </c>
      <c r="F134" s="120">
        <f>IF(F27&lt;&gt;"",NA(),IF(F25="u",((1/2)*(LN((1-E25)/E25))^-1*(D27-E26)/(D134*(1-D134))+((1-2*E25)*(LN((1-E25)/E25)))^-1*(1-2*(F26-E26)/(D27-E26))*(D27-E26)*((D134-0.5)/(D134*(1-D134))+LN(D134/(1-D134))))^(-1),IF(F25="sl",((1/2)*(LN((1-E25)/E25))^-1*LN((D27-D26)/(E26-D26))/(D134*(1-D134))+((1-2*E25)*(LN((1-E25)/E25)))^-1*LN(((D27-D26)*(E26-D26))/(F26-D26)^2)*((D134-0.5)/(D134*(1-D134))+LN(D134/(1-D134))))^(-1)*EXP(-(LN(F26-D26)+(1/2)*(LN((1-E25)/E25))^-1*LN((D27-D26)/(E26-D26))*LN(D134/(1-D134))+((1-2*E25)*(LN((1-E25)/E25)))^-1*LN(((D27-D26)*(E26-D26))/(F26-D26)^2)*(D134-0.5)*LN(D134/(1-D134)))),IF(F25="su",(-(1/2)*(LN((1-E25)/E25))^-1*LN((E27-D27)/(E27-E26))/(D134*(1-D134))-((1-2*E25)*(LN((1-E25)/E25)))^-1*LN(((E27-D27)*(E27-E26))/(E27-F26)^2)*((D134-0.5)/(D134*(1-D134))+LN(D134/(1-D134))))^(-1)*EXP((-LN(E27-F26)-(1/2)*(LN((1-E25)/E25))^-1*LN((E27-D27)/(E27-E26))*LN(D134/(1-D134))-((1-2*E25)*(LN((1-E25)/E25)))^-1*LN(((E27-D27)*(E27-E26))/(E27-F26)^2)*(D134-0.5)*LN(D134/(1-D134)))),IF(F25="b",((1/2)*(LN((1-E25)/E25))^-1*LN(((D27-D26)/(E27-D27))/((E26-D26)/(E27-E26)))/(D134*(1-D134))+((1-2*E25)*(LN((1-E25)/E25)))^-1*LN((((D27-D26)/(E27-D27))*((E26-D26)/(E27-E26)))/((F26-D26)/(E27-F26))^2)*((D134-0.5)/(D134*(1-D134))+LN(D134/(1-D134))))^(-1)*(1+EXP(LN((F26-D26)/(E27-F26))+(1/2)*(LN((1-E25)/E25))^-1*LN(((D27-D26)/(E27-D27))/((E26-D26)/(E27-E26)))*LN(D134/(1-D134))+((1-2*E25)*(LN((1-E25)/E25)))^-1*LN((((D27-D26)/(E27-D27))*((E26-D26)/(E27-E26)))/((F26-D26)/(E27-F26))^2)*(D134-0.5)*LN(D134/(1-D134))))^2/((E27-D26)*EXP(LN((F26-D26)/(E27-F26))+(1/2)*(LN((1-E25)/E25))^-1*LN(((D27-D26)/(E27-D27))/((E26-D26)/(E27-E26)))*LN(D134/(1-D134))+((1-2*E25)*(LN((1-E25)/E25)))^-1*LN((((D27-D26)/(E27-D27))*((E26-D26)/(E27-E26)))/((F26-D26)/(E27-F26))^2)*(D134-0.5)*LN(D134/(1-D134)))),NA())))))</f>
        <v>3.0734269550003859E-9</v>
      </c>
      <c r="H134" s="110">
        <v>98</v>
      </c>
      <c r="I134" s="107">
        <f t="shared" si="3"/>
        <v>216923401.05250874</v>
      </c>
      <c r="J134" s="108">
        <f t="shared" si="4"/>
        <v>105</v>
      </c>
      <c r="K134" s="109">
        <f t="shared" si="5"/>
        <v>7.7857631653687207E-11</v>
      </c>
    </row>
    <row r="135" spans="4:11" x14ac:dyDescent="0.25">
      <c r="D135" s="88">
        <f>IF(F27&lt;&gt;"",NA(),(ROW()-ROW(D40))/100)</f>
        <v>0.95</v>
      </c>
      <c r="E135" s="89">
        <f>IF(F27&lt;&gt;"",NA(),IF(F25="u",F26+(1/2)*(LN((1-E25)/E25))^-1*(D27-E26)*LN(D135/(1-D135))+((1-2*E25)*(LN((1-E25)/E25)))^-1*(1-2*(F26-E26)/(D27-E26))*(D27-E26)*(D135-0.5)*LN(D135/(1-D135)),IF(F25="sl",D26+EXP(LN(F26-D26)+(1/2)*(LN((1-E25)/E25))^-1*LN((D27-D26)/(E26-D26))*LN(D135/(1-D135))+((1-2*E25)*(LN((1-E25)/E25)))^-1*LN(((D27-D26)*(E26-D26))/(F26-D26)^2)*(D135-0.5)*LN(D135/(1-D135))),IF(F25="su",E27-EXP(-(-LN(E27-F26)-(1/2)*(LN((1-E25)/E25))^-1*LN((E27-D27)/(E27-E26))*LN(D135/(1-D135))-((1-2*E25)*(LN((1-E25)/E25)))^-1*LN(((E27-D27)*(E27-E26))/(E27-F26)^2)*(D135-0.5)*LN(D135/(1-D135)))),IF(F25="b",(D26+E27*EXP(LN((F26-D26)/(E27-F26))+(1/2)*(LN((1-E25)/E25))^-1*LN(((D27-D26)/(E27-D27))/((E26-D26)/(E27-E26)))*LN(D135/(1-D135))+((1-2*E25)*(LN((1-E25)/E25)))^-1*LN((((D27-D26)/(E27-D27))*((E26-D26)/(E27-E26)))/((F26-D26)/(E27-F26))^2)*(D135-0.5)*LN(D135/(1-D135))))/(1+EXP(LN((F26-D26)/(E27-F26))+(1/2)*(LN((1-E25)/E25))^-1*LN(((D27-D26)/(E27-D27))/((E26-D26)/(E27-E26)))*LN(D135/(1-D135))+((1-2*E25)*(LN((1-E25)/E25)))^-1*LN((((D27-D26)/(E27-D27))*((E26-D26)/(E27-E26)))/((F26-D26)/(E27-F26))^2)*(D135-0.5)*LN(D135/(1-D135)))),NA())))))</f>
        <v>150000000</v>
      </c>
      <c r="F135" s="120">
        <f>IF(F27&lt;&gt;"",NA(),IF(F25="u",((1/2)*(LN((1-E25)/E25))^-1*(D27-E26)/(D135*(1-D135))+((1-2*E25)*(LN((1-E25)/E25)))^-1*(1-2*(F26-E26)/(D27-E26))*(D27-E26)*((D135-0.5)/(D135*(1-D135))+LN(D135/(1-D135))))^(-1),IF(F25="sl",((1/2)*(LN((1-E25)/E25))^-1*LN((D27-D26)/(E26-D26))/(D135*(1-D135))+((1-2*E25)*(LN((1-E25)/E25)))^-1*LN(((D27-D26)*(E26-D26))/(F26-D26)^2)*((D135-0.5)/(D135*(1-D135))+LN(D135/(1-D135))))^(-1)*EXP(-(LN(F26-D26)+(1/2)*(LN((1-E25)/E25))^-1*LN((D27-D26)/(E26-D26))*LN(D135/(1-D135))+((1-2*E25)*(LN((1-E25)/E25)))^-1*LN(((D27-D26)*(E26-D26))/(F26-D26)^2)*(D135-0.5)*LN(D135/(1-D135)))),IF(F25="su",(-(1/2)*(LN((1-E25)/E25))^-1*LN((E27-D27)/(E27-E26))/(D135*(1-D135))-((1-2*E25)*(LN((1-E25)/E25)))^-1*LN(((E27-D27)*(E27-E26))/(E27-F26)^2)*((D135-0.5)/(D135*(1-D135))+LN(D135/(1-D135))))^(-1)*EXP((-LN(E27-F26)-(1/2)*(LN((1-E25)/E25))^-1*LN((E27-D27)/(E27-E26))*LN(D135/(1-D135))-((1-2*E25)*(LN((1-E25)/E25)))^-1*LN(((E27-D27)*(E27-E26))/(E27-F26)^2)*(D135-0.5)*LN(D135/(1-D135)))),IF(F25="b",((1/2)*(LN((1-E25)/E25))^-1*LN(((D27-D26)/(E27-D27))/((E26-D26)/(E27-E26)))/(D135*(1-D135))+((1-2*E25)*(LN((1-E25)/E25)))^-1*LN((((D27-D26)/(E27-D27))*((E26-D26)/(E27-E26)))/((F26-D26)/(E27-F26))^2)*((D135-0.5)/(D135*(1-D135))+LN(D135/(1-D135))))^(-1)*(1+EXP(LN((F26-D26)/(E27-F26))+(1/2)*(LN((1-E25)/E25))^-1*LN(((D27-D26)/(E27-D27))/((E26-D26)/(E27-E26)))*LN(D135/(1-D135))+((1-2*E25)*(LN((1-E25)/E25)))^-1*LN((((D27-D26)/(E27-D27))*((E26-D26)/(E27-E26)))/((F26-D26)/(E27-F26))^2)*(D135-0.5)*LN(D135/(1-D135))))^2/((E27-D26)*EXP(LN((F26-D26)/(E27-F26))+(1/2)*(LN((1-E25)/E25))^-1*LN(((D27-D26)/(E27-D27))/((E26-D26)/(E27-E26)))*LN(D135/(1-D135))+((1-2*E25)*(LN((1-E25)/E25)))^-1*LN((((D27-D26)/(E27-D27))*((E26-D26)/(E27-E26)))/((F26-D26)/(E27-F26))^2)*(D135-0.5)*LN(D135/(1-D135)))),NA())))))</f>
        <v>2.595542175334017E-9</v>
      </c>
      <c r="H135" s="110">
        <v>99</v>
      </c>
      <c r="I135" s="107">
        <f t="shared" si="3"/>
        <v>218700442.45864648</v>
      </c>
      <c r="J135" s="108">
        <f t="shared" si="4"/>
        <v>105</v>
      </c>
      <c r="K135" s="109">
        <f t="shared" si="5"/>
        <v>6.7457780781362539E-11</v>
      </c>
    </row>
    <row r="136" spans="4:11" x14ac:dyDescent="0.25">
      <c r="D136" s="88">
        <f>IF(F27&lt;&gt;"",NA(),(ROW()-ROW(D40))/100)</f>
        <v>0.96</v>
      </c>
      <c r="E136" s="89">
        <f>IF(F27&lt;&gt;"",NA(),IF(F25="u",F26+(1/2)*(LN((1-E25)/E25))^-1*(D27-E26)*LN(D136/(1-D136))+((1-2*E25)*(LN((1-E25)/E25)))^-1*(1-2*(F26-E26)/(D27-E26))*(D27-E26)*(D136-0.5)*LN(D136/(1-D136)),IF(F25="sl",D26+EXP(LN(F26-D26)+(1/2)*(LN((1-E25)/E25))^-1*LN((D27-D26)/(E26-D26))*LN(D136/(1-D136))+((1-2*E25)*(LN((1-E25)/E25)))^-1*LN(((D27-D26)*(E26-D26))/(F26-D26)^2)*(D136-0.5)*LN(D136/(1-D136))),IF(F25="su",E27-EXP(-(-LN(E27-F26)-(1/2)*(LN((1-E25)/E25))^-1*LN((E27-D27)/(E27-E26))*LN(D136/(1-D136))-((1-2*E25)*(LN((1-E25)/E25)))^-1*LN(((E27-D27)*(E27-E26))/(E27-F26)^2)*(D136-0.5)*LN(D136/(1-D136)))),IF(F25="b",(D26+E27*EXP(LN((F26-D26)/(E27-F26))+(1/2)*(LN((1-E25)/E25))^-1*LN(((D27-D26)/(E27-D27))/((E26-D26)/(E27-E26)))*LN(D136/(1-D136))+((1-2*E25)*(LN((1-E25)/E25)))^-1*LN((((D27-D26)/(E27-D27))*((E26-D26)/(E27-E26)))/((F26-D26)/(E27-F26))^2)*(D136-0.5)*LN(D136/(1-D136))))/(1+EXP(LN((F26-D26)/(E27-F26))+(1/2)*(LN((1-E25)/E25))^-1*LN(((D27-D26)/(E27-D27))/((E26-D26)/(E27-E26)))*LN(D136/(1-D136))+((1-2*E25)*(LN((1-E25)/E25)))^-1*LN((((D27-D26)/(E27-D27))*((E26-D26)/(E27-E26)))/((F26-D26)/(E27-F26))^2)*(D136-0.5)*LN(D136/(1-D136)))),NA())))))</f>
        <v>154266868.96166688</v>
      </c>
      <c r="F136" s="120">
        <f>IF(F27&lt;&gt;"",NA(),IF(F25="u",((1/2)*(LN((1-E25)/E25))^-1*(D27-E26)/(D136*(1-D136))+((1-2*E25)*(LN((1-E25)/E25)))^-1*(1-2*(F26-E26)/(D27-E26))*(D27-E26)*((D136-0.5)/(D136*(1-D136))+LN(D136/(1-D136))))^(-1),IF(F25="sl",((1/2)*(LN((1-E25)/E25))^-1*LN((D27-D26)/(E26-D26))/(D136*(1-D136))+((1-2*E25)*(LN((1-E25)/E25)))^-1*LN(((D27-D26)*(E26-D26))/(F26-D26)^2)*((D136-0.5)/(D136*(1-D136))+LN(D136/(1-D136))))^(-1)*EXP(-(LN(F26-D26)+(1/2)*(LN((1-E25)/E25))^-1*LN((D27-D26)/(E26-D26))*LN(D136/(1-D136))+((1-2*E25)*(LN((1-E25)/E25)))^-1*LN(((D27-D26)*(E26-D26))/(F26-D26)^2)*(D136-0.5)*LN(D136/(1-D136)))),IF(F25="su",(-(1/2)*(LN((1-E25)/E25))^-1*LN((E27-D27)/(E27-E26))/(D136*(1-D136))-((1-2*E25)*(LN((1-E25)/E25)))^-1*LN(((E27-D27)*(E27-E26))/(E27-F26)^2)*((D136-0.5)/(D136*(1-D136))+LN(D136/(1-D136))))^(-1)*EXP((-LN(E27-F26)-(1/2)*(LN((1-E25)/E25))^-1*LN((E27-D27)/(E27-E26))*LN(D136/(1-D136))-((1-2*E25)*(LN((1-E25)/E25)))^-1*LN(((E27-D27)*(E27-E26))/(E27-F26)^2)*(D136-0.5)*LN(D136/(1-D136)))),IF(F25="b",((1/2)*(LN((1-E25)/E25))^-1*LN(((D27-D26)/(E27-D27))/((E26-D26)/(E27-E26)))/(D136*(1-D136))+((1-2*E25)*(LN((1-E25)/E25)))^-1*LN((((D27-D26)/(E27-D27))*((E26-D26)/(E27-E26)))/((F26-D26)/(E27-F26))^2)*((D136-0.5)/(D136*(1-D136))+LN(D136/(1-D136))))^(-1)*(1+EXP(LN((F26-D26)/(E27-F26))+(1/2)*(LN((1-E25)/E25))^-1*LN(((D27-D26)/(E27-D27))/((E26-D26)/(E27-E26)))*LN(D136/(1-D136))+((1-2*E25)*(LN((1-E25)/E25)))^-1*LN((((D27-D26)/(E27-D27))*((E26-D26)/(E27-E26)))/((F26-D26)/(E27-F26))^2)*(D136-0.5)*LN(D136/(1-D136))))^2/((E27-D26)*EXP(LN((F26-D26)/(E27-F26))+(1/2)*(LN((1-E25)/E25))^-1*LN(((D27-D26)/(E27-D27))/((E26-D26)/(E27-E26)))*LN(D136/(1-D136))+((1-2*E25)*(LN((1-E25)/E25)))^-1*LN((((D27-D26)/(E27-D27))*((E26-D26)/(E27-E26)))/((F26-D26)/(E27-F26))^2)*(D136-0.5)*LN(D136/(1-D136)))),NA())))))</f>
        <v>2.10678774894452E-9</v>
      </c>
      <c r="H136" s="110">
        <v>100</v>
      </c>
      <c r="I136" s="107">
        <f t="shared" si="3"/>
        <v>220477483.86478421</v>
      </c>
      <c r="J136" s="108">
        <f t="shared" si="4"/>
        <v>106</v>
      </c>
      <c r="K136" s="109">
        <f>IF( ISNUMBER( E143 ), F143, F142 )</f>
        <v>5.7057929909038918E-11</v>
      </c>
    </row>
    <row r="137" spans="4:11" x14ac:dyDescent="0.25">
      <c r="D137" s="88">
        <f>IF(F27&lt;&gt;"",NA(),(ROW()-ROW(D40))/100)</f>
        <v>0.97</v>
      </c>
      <c r="E137" s="89">
        <f>IF(F27&lt;&gt;"",NA(),IF(F25="u",F26+(1/2)*(LN((1-E25)/E25))^-1*(D27-E26)*LN(D137/(1-D137))+((1-2*E25)*(LN((1-E25)/E25)))^-1*(1-2*(F26-E26)/(D27-E26))*(D27-E26)*(D137-0.5)*LN(D137/(1-D137)),IF(F25="sl",D26+EXP(LN(F26-D26)+(1/2)*(LN((1-E25)/E25))^-1*LN((D27-D26)/(E26-D26))*LN(D137/(1-D137))+((1-2*E25)*(LN((1-E25)/E25)))^-1*LN(((D27-D26)*(E26-D26))/(F26-D26)^2)*(D137-0.5)*LN(D137/(1-D137))),IF(F25="su",E27-EXP(-(-LN(E27-F26)-(1/2)*(LN((1-E25)/E25))^-1*LN((E27-D27)/(E27-E26))*LN(D137/(1-D137))-((1-2*E25)*(LN((1-E25)/E25)))^-1*LN(((E27-D27)*(E27-E26))/(E27-F26)^2)*(D137-0.5)*LN(D137/(1-D137)))),IF(F25="b",(D26+E27*EXP(LN((F26-D26)/(E27-F26))+(1/2)*(LN((1-E25)/E25))^-1*LN(((D27-D26)/(E27-D27))/((E26-D26)/(E27-E26)))*LN(D137/(1-D137))+((1-2*E25)*(LN((1-E25)/E25)))^-1*LN((((D27-D26)/(E27-D27))*((E26-D26)/(E27-E26)))/((F26-D26)/(E27-F26))^2)*(D137-0.5)*LN(D137/(1-D137))))/(1+EXP(LN((F26-D26)/(E27-F26))+(1/2)*(LN((1-E25)/E25))^-1*LN(((D27-D26)/(E27-D27))/((E26-D26)/(E27-E26)))*LN(D137/(1-D137))+((1-2*E25)*(LN((1-E25)/E25)))^-1*LN((((D27-D26)/(E27-D27))*((E26-D26)/(E27-E26)))/((F26-D26)/(E27-F26))^2)*(D137-0.5)*LN(D137/(1-D137)))),NA())))))</f>
        <v>159684069.41831452</v>
      </c>
      <c r="F137" s="120">
        <f>IF(F27&lt;&gt;"",NA(),IF(F25="u",((1/2)*(LN((1-E25)/E25))^-1*(D27-E26)/(D137*(1-D137))+((1-2*E25)*(LN((1-E25)/E25)))^-1*(1-2*(F26-E26)/(D27-E26))*(D27-E26)*((D137-0.5)/(D137*(1-D137))+LN(D137/(1-D137))))^(-1),IF(F25="sl",((1/2)*(LN((1-E25)/E25))^-1*LN((D27-D26)/(E26-D26))/(D137*(1-D137))+((1-2*E25)*(LN((1-E25)/E25)))^-1*LN(((D27-D26)*(E26-D26))/(F26-D26)^2)*((D137-0.5)/(D137*(1-D137))+LN(D137/(1-D137))))^(-1)*EXP(-(LN(F26-D26)+(1/2)*(LN((1-E25)/E25))^-1*LN((D27-D26)/(E26-D26))*LN(D137/(1-D137))+((1-2*E25)*(LN((1-E25)/E25)))^-1*LN(((D27-D26)*(E26-D26))/(F26-D26)^2)*(D137-0.5)*LN(D137/(1-D137)))),IF(F25="su",(-(1/2)*(LN((1-E25)/E25))^-1*LN((E27-D27)/(E27-E26))/(D137*(1-D137))-((1-2*E25)*(LN((1-E25)/E25)))^-1*LN(((E27-D27)*(E27-E26))/(E27-F26)^2)*((D137-0.5)/(D137*(1-D137))+LN(D137/(1-D137))))^(-1)*EXP((-LN(E27-F26)-(1/2)*(LN((1-E25)/E25))^-1*LN((E27-D27)/(E27-E26))*LN(D137/(1-D137))-((1-2*E25)*(LN((1-E25)/E25)))^-1*LN(((E27-D27)*(E27-E26))/(E27-F26)^2)*(D137-0.5)*LN(D137/(1-D137)))),IF(F25="b",((1/2)*(LN((1-E25)/E25))^-1*LN(((D27-D26)/(E27-D27))/((E26-D26)/(E27-E26)))/(D137*(1-D137))+((1-2*E25)*(LN((1-E25)/E25)))^-1*LN((((D27-D26)/(E27-D27))*((E26-D26)/(E27-E26)))/((F26-D26)/(E27-F26))^2)*((D137-0.5)/(D137*(1-D137))+LN(D137/(1-D137))))^(-1)*(1+EXP(LN((F26-D26)/(E27-F26))+(1/2)*(LN((1-E25)/E25))^-1*LN(((D27-D26)/(E27-D27))/((E26-D26)/(E27-E26)))*LN(D137/(1-D137))+((1-2*E25)*(LN((1-E25)/E25)))^-1*LN((((D27-D26)/(E27-D27))*((E26-D26)/(E27-E26)))/((F26-D26)/(E27-F26))^2)*(D137-0.5)*LN(D137/(1-D137))))^2/((E27-D26)*EXP(LN((F26-D26)/(E27-F26))+(1/2)*(LN((1-E25)/E25))^-1*LN(((D27-D26)/(E27-D27))/((E26-D26)/(E27-E26)))*LN(D137/(1-D137))+((1-2*E25)*(LN((1-E25)/E25)))^-1*LN((((D27-D26)/(E27-D27))*((E26-D26)/(E27-E26)))/((F26-D26)/(E27-F26))^2)*(D137-0.5)*LN(D137/(1-D137)))),NA())))))</f>
        <v>1.6055940944538159E-9</v>
      </c>
      <c r="H137" s="110">
        <v>101</v>
      </c>
      <c r="I137" s="111"/>
      <c r="J137" s="112"/>
      <c r="K137" s="113"/>
    </row>
    <row r="138" spans="4:11" x14ac:dyDescent="0.25">
      <c r="D138" s="88">
        <f>IF(F27&lt;&gt;"",NA(),(ROW()-ROW(D40))/100)</f>
        <v>0.98</v>
      </c>
      <c r="E138" s="89">
        <f>IF(F27&lt;&gt;"",NA(),IF(F25="u",F26+(1/2)*(LN((1-E25)/E25))^-1*(D27-E26)*LN(D138/(1-D138))+((1-2*E25)*(LN((1-E25)/E25)))^-1*(1-2*(F26-E26)/(D27-E26))*(D27-E26)*(D138-0.5)*LN(D138/(1-D138)),IF(F25="sl",D26+EXP(LN(F26-D26)+(1/2)*(LN((1-E25)/E25))^-1*LN((D27-D26)/(E26-D26))*LN(D138/(1-D138))+((1-2*E25)*(LN((1-E25)/E25)))^-1*LN(((D27-D26)*(E26-D26))/(F26-D26)^2)*(D138-0.5)*LN(D138/(1-D138))),IF(F25="su",E27-EXP(-(-LN(E27-F26)-(1/2)*(LN((1-E25)/E25))^-1*LN((E27-D27)/(E27-E26))*LN(D138/(1-D138))-((1-2*E25)*(LN((1-E25)/E25)))^-1*LN(((E27-D27)*(E27-E26))/(E27-F26)^2)*(D138-0.5)*LN(D138/(1-D138)))),IF(F25="b",(D26+E27*EXP(LN((F26-D26)/(E27-F26))+(1/2)*(LN((1-E25)/E25))^-1*LN(((D27-D26)/(E27-D27))/((E26-D26)/(E27-E26)))*LN(D138/(1-D138))+((1-2*E25)*(LN((1-E25)/E25)))^-1*LN((((D27-D26)/(E27-D27))*((E26-D26)/(E27-E26)))/((F26-D26)/(E27-F26))^2)*(D138-0.5)*LN(D138/(1-D138))))/(1+EXP(LN((F26-D26)/(E27-F26))+(1/2)*(LN((1-E25)/E25))^-1*LN(((D27-D26)/(E27-D27))/((E26-D26)/(E27-E26)))*LN(D138/(1-D138))+((1-2*E25)*(LN((1-E25)/E25)))^-1*LN((((D27-D26)/(E27-D27))*((E26-D26)/(E27-E26)))/((F26-D26)/(E27-F26))^2)*(D138-0.5)*LN(D138/(1-D138)))),NA())))))</f>
        <v>167189097.78299984</v>
      </c>
      <c r="F138" s="120">
        <f>IF(F27&lt;&gt;"",NA(),IF(F25="u",((1/2)*(LN((1-E25)/E25))^-1*(D27-E26)/(D138*(1-D138))+((1-2*E25)*(LN((1-E25)/E25)))^-1*(1-2*(F26-E26)/(D27-E26))*(D27-E26)*((D138-0.5)/(D138*(1-D138))+LN(D138/(1-D138))))^(-1),IF(F25="sl",((1/2)*(LN((1-E25)/E25))^-1*LN((D27-D26)/(E26-D26))/(D138*(1-D138))+((1-2*E25)*(LN((1-E25)/E25)))^-1*LN(((D27-D26)*(E26-D26))/(F26-D26)^2)*((D138-0.5)/(D138*(1-D138))+LN(D138/(1-D138))))^(-1)*EXP(-(LN(F26-D26)+(1/2)*(LN((1-E25)/E25))^-1*LN((D27-D26)/(E26-D26))*LN(D138/(1-D138))+((1-2*E25)*(LN((1-E25)/E25)))^-1*LN(((D27-D26)*(E26-D26))/(F26-D26)^2)*(D138-0.5)*LN(D138/(1-D138)))),IF(F25="su",(-(1/2)*(LN((1-E25)/E25))^-1*LN((E27-D27)/(E27-E26))/(D138*(1-D138))-((1-2*E25)*(LN((1-E25)/E25)))^-1*LN(((E27-D27)*(E27-E26))/(E27-F26)^2)*((D138-0.5)/(D138*(1-D138))+LN(D138/(1-D138))))^(-1)*EXP((-LN(E27-F26)-(1/2)*(LN((1-E25)/E25))^-1*LN((E27-D27)/(E27-E26))*LN(D138/(1-D138))-((1-2*E25)*(LN((1-E25)/E25)))^-1*LN(((E27-D27)*(E27-E26))/(E27-F26)^2)*(D138-0.5)*LN(D138/(1-D138)))),IF(F25="b",((1/2)*(LN((1-E25)/E25))^-1*LN(((D27-D26)/(E27-D27))/((E26-D26)/(E27-E26)))/(D138*(1-D138))+((1-2*E25)*(LN((1-E25)/E25)))^-1*LN((((D27-D26)/(E27-D27))*((E26-D26)/(E27-E26)))/((F26-D26)/(E27-F26))^2)*((D138-0.5)/(D138*(1-D138))+LN(D138/(1-D138))))^(-1)*(1+EXP(LN((F26-D26)/(E27-F26))+(1/2)*(LN((1-E25)/E25))^-1*LN(((D27-D26)/(E27-D27))/((E26-D26)/(E27-E26)))*LN(D138/(1-D138))+((1-2*E25)*(LN((1-E25)/E25)))^-1*LN((((D27-D26)/(E27-D27))*((E26-D26)/(E27-E26)))/((F26-D26)/(E27-F26))^2)*(D138-0.5)*LN(D138/(1-D138))))^2/((E27-D26)*EXP(LN((F26-D26)/(E27-F26))+(1/2)*(LN((1-E25)/E25))^-1*LN(((D27-D26)/(E27-D27))/((E26-D26)/(E27-E26)))*LN(D138/(1-D138))+((1-2*E25)*(LN((1-E25)/E25)))^-1*LN((((D27-D26)/(E27-D27))*((E26-D26)/(E27-E26)))/((F26-D26)/(E27-F26))^2)*(D138-0.5)*LN(D138/(1-D138)))),NA())))))</f>
        <v>1.0898695337563085E-9</v>
      </c>
      <c r="H138" s="110">
        <v>102</v>
      </c>
      <c r="I138" s="114"/>
      <c r="J138" s="115"/>
      <c r="K138" s="116"/>
    </row>
    <row r="139" spans="4:11" x14ac:dyDescent="0.25">
      <c r="D139" s="88">
        <f>IF(F27&lt;&gt;"",NA(),(ROW()-ROW(D40))/100)</f>
        <v>0.99</v>
      </c>
      <c r="E139" s="89">
        <f>IF(F27&lt;&gt;"",NA(),IF(F25="u",F26+(1/2)*(LN((1-E25)/E25))^-1*(D27-E26)*LN(D139/(1-D139))+((1-2*E25)*(LN((1-E25)/E25)))^-1*(1-2*(F26-E26)/(D27-E26))*(D27-E26)*(D139-0.5)*LN(D139/(1-D139)),IF(F25="sl",D26+EXP(LN(F26-D26)+(1/2)*(LN((1-E25)/E25))^-1*LN((D27-D26)/(E26-D26))*LN(D139/(1-D139))+((1-2*E25)*(LN((1-E25)/E25)))^-1*LN(((D27-D26)*(E26-D26))/(F26-D26)^2)*(D139-0.5)*LN(D139/(1-D139))),IF(F25="su",E27-EXP(-(-LN(E27-F26)-(1/2)*(LN((1-E25)/E25))^-1*LN((E27-D27)/(E27-E26))*LN(D139/(1-D139))-((1-2*E25)*(LN((1-E25)/E25)))^-1*LN(((E27-D27)*(E27-E26))/(E27-F26)^2)*(D139-0.5)*LN(D139/(1-D139)))),IF(F25="b",(D26+E27*EXP(LN((F26-D26)/(E27-F26))+(1/2)*(LN((1-E25)/E25))^-1*LN(((D27-D26)/(E27-D27))/((E26-D26)/(E27-E26)))*LN(D139/(1-D139))+((1-2*E25)*(LN((1-E25)/E25)))^-1*LN((((D27-D26)/(E27-D27))*((E26-D26)/(E27-E26)))/((F26-D26)/(E27-F26))^2)*(D139-0.5)*LN(D139/(1-D139))))/(1+EXP(LN((F26-D26)/(E27-F26))+(1/2)*(LN((1-E25)/E25))^-1*LN(((D27-D26)/(E27-D27))/((E26-D26)/(E27-E26)))*LN(D139/(1-D139))+((1-2*E25)*(LN((1-E25)/E25)))^-1*LN((((D27-D26)/(E27-D27))*((E26-D26)/(E27-E26)))/((F26-D26)/(E27-F26))^2)*(D139-0.5)*LN(D139/(1-D139)))),NA())))))</f>
        <v>179764492.62181336</v>
      </c>
      <c r="F139" s="120">
        <f>IF(F27&lt;&gt;"",NA(),IF(F25="u",((1/2)*(LN((1-E25)/E25))^-1*(D27-E26)/(D139*(1-D139))+((1-2*E25)*(LN((1-E25)/E25)))^-1*(1-2*(F26-E26)/(D27-E26))*(D27-E26)*((D139-0.5)/(D139*(1-D139))+LN(D139/(1-D139))))^(-1),IF(F25="sl",((1/2)*(LN((1-E25)/E25))^-1*LN((D27-D26)/(E26-D26))/(D139*(1-D139))+((1-2*E25)*(LN((1-E25)/E25)))^-1*LN(((D27-D26)*(E26-D26))/(F26-D26)^2)*((D139-0.5)/(D139*(1-D139))+LN(D139/(1-D139))))^(-1)*EXP(-(LN(F26-D26)+(1/2)*(LN((1-E25)/E25))^-1*LN((D27-D26)/(E26-D26))*LN(D139/(1-D139))+((1-2*E25)*(LN((1-E25)/E25)))^-1*LN(((D27-D26)*(E26-D26))/(F26-D26)^2)*(D139-0.5)*LN(D139/(1-D139)))),IF(F25="su",(-(1/2)*(LN((1-E25)/E25))^-1*LN((E27-D27)/(E27-E26))/(D139*(1-D139))-((1-2*E25)*(LN((1-E25)/E25)))^-1*LN(((E27-D27)*(E27-E26))/(E27-F26)^2)*((D139-0.5)/(D139*(1-D139))+LN(D139/(1-D139))))^(-1)*EXP((-LN(E27-F26)-(1/2)*(LN((1-E25)/E25))^-1*LN((E27-D27)/(E27-E26))*LN(D139/(1-D139))-((1-2*E25)*(LN((1-E25)/E25)))^-1*LN(((E27-D27)*(E27-E26))/(E27-F26)^2)*(D139-0.5)*LN(D139/(1-D139)))),IF(F25="b",((1/2)*(LN((1-E25)/E25))^-1*LN(((D27-D26)/(E27-D27))/((E26-D26)/(E27-E26)))/(D139*(1-D139))+((1-2*E25)*(LN((1-E25)/E25)))^-1*LN((((D27-D26)/(E27-D27))*((E26-D26)/(E27-E26)))/((F26-D26)/(E27-F26))^2)*((D139-0.5)/(D139*(1-D139))+LN(D139/(1-D139))))^(-1)*(1+EXP(LN((F26-D26)/(E27-F26))+(1/2)*(LN((1-E25)/E25))^-1*LN(((D27-D26)/(E27-D27))/((E26-D26)/(E27-E26)))*LN(D139/(1-D139))+((1-2*E25)*(LN((1-E25)/E25)))^-1*LN((((D27-D26)/(E27-D27))*((E26-D26)/(E27-E26)))/((F26-D26)/(E27-F26))^2)*(D139-0.5)*LN(D139/(1-D139))))^2/((E27-D26)*EXP(LN((F26-D26)/(E27-F26))+(1/2)*(LN((1-E25)/E25))^-1*LN(((D27-D26)/(E27-D27))/((E26-D26)/(E27-E26)))*LN(D139/(1-D139))+((1-2*E25)*(LN((1-E25)/E25)))^-1*LN((((D27-D26)/(E27-D27))*((E26-D26)/(E27-E26)))/((F26-D26)/(E27-F26))^2)*(D139-0.5)*LN(D139/(1-D139)))),NA())))))</f>
        <v>5.5656466675480627E-10</v>
      </c>
      <c r="H139" s="110">
        <v>103</v>
      </c>
      <c r="I139" s="114"/>
      <c r="J139" s="115"/>
      <c r="K139" s="116"/>
    </row>
    <row r="140" spans="4:11" x14ac:dyDescent="0.25">
      <c r="D140" s="88">
        <f>IF(F27&lt;&gt;"",NA(),0.994)</f>
        <v>0.99399999999999999</v>
      </c>
      <c r="E140" s="89">
        <f>IF(F27&lt;&gt;"",NA(),IF(F25="u",F26+(1/2)*(LN((1-E25)/E25))^-1*(D27-E26)*LN(D140/(1-D140))+((1-2*E25)*(LN((1-E25)/E25)))^-1*(1-2*(F26-E26)/(D27-E26))*(D27-E26)*(D140-0.5)*LN(D140/(1-D140)),IF(F25="sl",D26+EXP(LN(F26-D26)+(1/2)*(LN((1-E25)/E25))^-1*LN((D27-D26)/(E26-D26))*LN(D140/(1-D140))+((1-2*E25)*(LN((1-E25)/E25)))^-1*LN(((D27-D26)*(E26-D26))/(F26-D26)^2)*(D140-0.5)*LN(D140/(1-D140))),IF(F25="su",E27-EXP(-(-LN(E27-F26)-(1/2)*(LN((1-E25)/E25))^-1*LN((E27-D27)/(E27-E26))*LN(D140/(1-D140))-((1-2*E25)*(LN((1-E25)/E25)))^-1*LN(((E27-D27)*(E27-E26))/(E27-F26)^2)*(D140-0.5)*LN(D140/(1-D140)))),IF(F25="b",(D26+E27*EXP(LN((F26-D26)/(E27-F26))+(1/2)*(LN((1-E25)/E25))^-1*LN(((D27-D26)/(E27-D27))/((E26-D26)/(E27-E26)))*LN(D140/(1-D140))+((1-2*E25)*(LN((1-E25)/E25)))^-1*LN((((D27-D26)/(E27-D27))*((E26-D26)/(E27-E26)))/((F26-D26)/(E27-F26))^2)*(D140-0.5)*LN(D140/(1-D140))))/(1+EXP(LN((F26-D26)/(E27-F26))+(1/2)*(LN((1-E25)/E25))^-1*LN(((D27-D26)/(E27-D27))/((E26-D26)/(E27-E26)))*LN(D140/(1-D140))+((1-2*E25)*(LN((1-E25)/E25)))^-1*LN((((D27-D26)/(E27-D27))*((E26-D26)/(E27-E26)))/((F26-D26)/(E27-F26))^2)*(D140-0.5)*LN(D140/(1-D140)))),NA())))))</f>
        <v>188894494.69632778</v>
      </c>
      <c r="F140" s="120">
        <f>IF(F27&lt;&gt;"",NA(),IF(F25="u",((1/2)*(LN((1-E25)/E25))^-1*(D27-E26)/(D140*(1-D140))+((1-2*E25)*(LN((1-E25)/E25)))^-1*(1-2*(F26-E26)/(D27-E26))*(D27-E26)*((D140-0.5)/(D140*(1-D140))+LN(D140/(1-D140))))^(-1),IF(F25="sl",((1/2)*(LN((1-E25)/E25))^-1*LN((D27-D26)/(E26-D26))/(D140*(1-D140))+((1-2*E25)*(LN((1-E25)/E25)))^-1*LN(((D27-D26)*(E26-D26))/(F26-D26)^2)*((D140-0.5)/(D140*(1-D140))+LN(D140/(1-D140))))^(-1)*EXP(-(LN(F26-D26)+(1/2)*(LN((1-E25)/E25))^-1*LN((D27-D26)/(E26-D26))*LN(D140/(1-D140))+((1-2*E25)*(LN((1-E25)/E25)))^-1*LN(((D27-D26)*(E26-D26))/(F26-D26)^2)*(D140-0.5)*LN(D140/(1-D140)))),IF(F25="su",(-(1/2)*(LN((1-E25)/E25))^-1*LN((E27-D27)/(E27-E26))/(D140*(1-D140))-((1-2*E25)*(LN((1-E25)/E25)))^-1*LN(((E27-D27)*(E27-E26))/(E27-F26)^2)*((D140-0.5)/(D140*(1-D140))+LN(D140/(1-D140))))^(-1)*EXP((-LN(E27-F26)-(1/2)*(LN((1-E25)/E25))^-1*LN((E27-D27)/(E27-E26))*LN(D140/(1-D140))-((1-2*E25)*(LN((1-E25)/E25)))^-1*LN(((E27-D27)*(E27-E26))/(E27-F26)^2)*(D140-0.5)*LN(D140/(1-D140)))),IF(F25="b",((1/2)*(LN((1-E25)/E25))^-1*LN(((D27-D26)/(E27-D27))/((E26-D26)/(E27-E26)))/(D140*(1-D140))+((1-2*E25)*(LN((1-E25)/E25)))^-1*LN((((D27-D26)/(E27-D27))*((E26-D26)/(E27-E26)))/((F26-D26)/(E27-F26))^2)*((D140-0.5)/(D140*(1-D140))+LN(D140/(1-D140))))^(-1)*(1+EXP(LN((F26-D26)/(E27-F26))+(1/2)*(LN((1-E25)/E25))^-1*LN(((D27-D26)/(E27-D27))/((E26-D26)/(E27-E26)))*LN(D140/(1-D140))+((1-2*E25)*(LN((1-E25)/E25)))^-1*LN((((D27-D26)/(E27-D27))*((E26-D26)/(E27-E26)))/((F26-D26)/(E27-F26))^2)*(D140-0.5)*LN(D140/(1-D140))))^2/((E27-D26)*EXP(LN((F26-D26)/(E27-F26))+(1/2)*(LN((1-E25)/E25))^-1*LN(((D27-D26)/(E27-D27))/((E26-D26)/(E27-E26)))*LN(D140/(1-D140))+((1-2*E25)*(LN((1-E25)/E25)))^-1*LN((((D27-D26)/(E27-D27))*((E26-D26)/(E27-E26)))/((F26-D26)/(E27-F26))^2)*(D140-0.5)*LN(D140/(1-D140)))),NA())))))</f>
        <v>3.3725844335790838E-10</v>
      </c>
      <c r="H140" s="110">
        <v>104</v>
      </c>
      <c r="I140" s="114"/>
      <c r="J140" s="115"/>
      <c r="K140" s="116"/>
    </row>
    <row r="141" spans="4:11" x14ac:dyDescent="0.25">
      <c r="D141" s="88">
        <f>IF(F27&lt;&gt;"",NA(),0.997)</f>
        <v>0.997</v>
      </c>
      <c r="E141" s="89">
        <f>IF(F27&lt;&gt;"",NA(),IF(F25="u",F26+(1/2)*(LN((1-E25)/E25))^-1*(D27-E26)*LN(D141/(1-D141))+((1-2*E25)*(LN((1-E25)/E25)))^-1*(1-2*(F26-E26)/(D27-E26))*(D27-E26)*(D141-0.5)*LN(D141/(1-D141)),IF(F25="sl",D26+EXP(LN(F26-D26)+(1/2)*(LN((1-E25)/E25))^-1*LN((D27-D26)/(E26-D26))*LN(D141/(1-D141))+((1-2*E25)*(LN((1-E25)/E25)))^-1*LN(((D27-D26)*(E26-D26))/(F26-D26)^2)*(D141-0.5)*LN(D141/(1-D141))),IF(F25="su",E27-EXP(-(-LN(E27-F26)-(1/2)*(LN((1-E25)/E25))^-1*LN((E27-D27)/(E27-E26))*LN(D141/(1-D141))-((1-2*E25)*(LN((1-E25)/E25)))^-1*LN(((E27-D27)*(E27-E26))/(E27-F26)^2)*(D141-0.5)*LN(D141/(1-D141)))),IF(F25="b",(D26+E27*EXP(LN((F26-D26)/(E27-F26))+(1/2)*(LN((1-E25)/E25))^-1*LN(((D27-D26)/(E27-D27))/((E26-D26)/(E27-E26)))*LN(D141/(1-D141))+((1-2*E25)*(LN((1-E25)/E25)))^-1*LN((((D27-D26)/(E27-D27))*((E26-D26)/(E27-E26)))/((F26-D26)/(E27-F26))^2)*(D141-0.5)*LN(D141/(1-D141))))/(1+EXP(LN((F26-D26)/(E27-F26))+(1/2)*(LN((1-E25)/E25))^-1*LN(((D27-D26)/(E27-D27))/((E26-D26)/(E27-E26)))*LN(D141/(1-D141))+((1-2*E25)*(LN((1-E25)/E25)))^-1*LN((((D27-D26)/(E27-D27))*((E26-D26)/(E27-E26)))/((F26-D26)/(E27-F26))^2)*(D141-0.5)*LN(D141/(1-D141)))),NA())))))</f>
        <v>201169412.07577515</v>
      </c>
      <c r="F141" s="120">
        <f>IF(F27&lt;&gt;"",NA(),IF(F25="u",((1/2)*(LN((1-E25)/E25))^-1*(D27-E26)/(D141*(1-D141))+((1-2*E25)*(LN((1-E25)/E25)))^-1*(1-2*(F26-E26)/(D27-E26))*(D27-E26)*((D141-0.5)/(D141*(1-D141))+LN(D141/(1-D141))))^(-1),IF(F25="sl",((1/2)*(LN((1-E25)/E25))^-1*LN((D27-D26)/(E26-D26))/(D141*(1-D141))+((1-2*E25)*(LN((1-E25)/E25)))^-1*LN(((D27-D26)*(E26-D26))/(F26-D26)^2)*((D141-0.5)/(D141*(1-D141))+LN(D141/(1-D141))))^(-1)*EXP(-(LN(F26-D26)+(1/2)*(LN((1-E25)/E25))^-1*LN((D27-D26)/(E26-D26))*LN(D141/(1-D141))+((1-2*E25)*(LN((1-E25)/E25)))^-1*LN(((D27-D26)*(E26-D26))/(F26-D26)^2)*(D141-0.5)*LN(D141/(1-D141)))),IF(F25="su",(-(1/2)*(LN((1-E25)/E25))^-1*LN((E27-D27)/(E27-E26))/(D141*(1-D141))-((1-2*E25)*(LN((1-E25)/E25)))^-1*LN(((E27-D27)*(E27-E26))/(E27-F26)^2)*((D141-0.5)/(D141*(1-D141))+LN(D141/(1-D141))))^(-1)*EXP((-LN(E27-F26)-(1/2)*(LN((1-E25)/E25))^-1*LN((E27-D27)/(E27-E26))*LN(D141/(1-D141))-((1-2*E25)*(LN((1-E25)/E25)))^-1*LN(((E27-D27)*(E27-E26))/(E27-F26)^2)*(D141-0.5)*LN(D141/(1-D141)))),IF(F25="b",((1/2)*(LN((1-E25)/E25))^-1*LN(((D27-D26)/(E27-D27))/((E26-D26)/(E27-E26)))/(D141*(1-D141))+((1-2*E25)*(LN((1-E25)/E25)))^-1*LN((((D27-D26)/(E27-D27))*((E26-D26)/(E27-E26)))/((F26-D26)/(E27-F26))^2)*((D141-0.5)/(D141*(1-D141))+LN(D141/(1-D141))))^(-1)*(1+EXP(LN((F26-D26)/(E27-F26))+(1/2)*(LN((1-E25)/E25))^-1*LN(((D27-D26)/(E27-D27))/((E26-D26)/(E27-E26)))*LN(D141/(1-D141))+((1-2*E25)*(LN((1-E25)/E25)))^-1*LN((((D27-D26)/(E27-D27))*((E26-D26)/(E27-E26)))/((F26-D26)/(E27-F26))^2)*(D141-0.5)*LN(D141/(1-D141))))^2/((E27-D26)*EXP(LN((F26-D26)/(E27-F26))+(1/2)*(LN((1-E25)/E25))^-1*LN(((D27-D26)/(E27-D27))/((E26-D26)/(E27-E26)))*LN(D141/(1-D141))+((1-2*E25)*(LN((1-E25)/E25)))^-1*LN((((D27-D26)/(E27-D27))*((E26-D26)/(E27-E26)))/((F26-D26)/(E27-F26))^2)*(D141-0.5)*LN(D141/(1-D141)))),NA())))))</f>
        <v>1.700553347777625E-10</v>
      </c>
      <c r="H141" s="110">
        <v>105</v>
      </c>
      <c r="I141" s="114"/>
      <c r="J141" s="115"/>
      <c r="K141" s="116"/>
    </row>
    <row r="142" spans="4:11" x14ac:dyDescent="0.25">
      <c r="D142" s="88">
        <f>IF(F27&lt;&gt;"",NA(),0.999)</f>
        <v>0.999</v>
      </c>
      <c r="E142" s="89">
        <f>IF(F27&lt;&gt;"",NA(),IF(F25="u",F26+(1/2)*(LN((1-E25)/E25))^-1*(D27-E26)*LN(D142/(1-D142))+((1-2*E25)*(LN((1-E25)/E25)))^-1*(1-2*(F26-E26)/(D27-E26))*(D27-E26)*(D142-0.5)*LN(D142/(1-D142)),IF(F25="sl",D26+EXP(LN(F26-D26)+(1/2)*(LN((1-E25)/E25))^-1*LN((D27-D26)/(E26-D26))*LN(D142/(1-D142))+((1-2*E25)*(LN((1-E25)/E25)))^-1*LN(((D27-D26)*(E26-D26))/(F26-D26)^2)*(D142-0.5)*LN(D142/(1-D142))),IF(F25="su",E27-EXP(-(-LN(E27-F26)-(1/2)*(LN((1-E25)/E25))^-1*LN((E27-D27)/(E27-E26))*LN(D142/(1-D142))-((1-2*E25)*(LN((1-E25)/E25)))^-1*LN(((E27-D27)*(E27-E26))/(E27-F26)^2)*(D142-0.5)*LN(D142/(1-D142)))),IF(F25="b",(D26+E27*EXP(LN((F26-D26)/(E27-F26))+(1/2)*(LN((1-E25)/E25))^-1*LN(((D27-D26)/(E27-D27))/((E26-D26)/(E27-E26)))*LN(D142/(1-D142))+((1-2*E25)*(LN((1-E25)/E25)))^-1*LN((((D27-D26)/(E27-D27))*((E26-D26)/(E27-E26)))/((F26-D26)/(E27-F26))^2)*(D142-0.5)*LN(D142/(1-D142))))/(1+EXP(LN((F26-D26)/(E27-F26))+(1/2)*(LN((1-E25)/E25))^-1*LN(((D27-D26)/(E27-D27))/((E26-D26)/(E27-E26)))*LN(D142/(1-D142))+((1-2*E25)*(LN((1-E25)/E25)))^-1*LN((((D27-D26)/(E27-D27))*((E26-D26)/(E27-E26)))/((F26-D26)/(E27-F26))^2)*(D142-0.5)*LN(D142/(1-D142)))),NA())))))</f>
        <v>220477483.86478403</v>
      </c>
      <c r="F142" s="120">
        <f>IF(F27&lt;&gt;"",NA(),IF(F25="u",((1/2)*(LN((1-E25)/E25))^-1*(D27-E26)/(D142*(1-D142))+((1-2*E25)*(LN((1-E25)/E25)))^-1*(1-2*(F26-E26)/(D27-E26))*(D27-E26)*((D142-0.5)/(D142*(1-D142))+LN(D142/(1-D142))))^(-1),IF(F25="sl",((1/2)*(LN((1-E25)/E25))^-1*LN((D27-D26)/(E26-D26))/(D142*(1-D142))+((1-2*E25)*(LN((1-E25)/E25)))^-1*LN(((D27-D26)*(E26-D26))/(F26-D26)^2)*((D142-0.5)/(D142*(1-D142))+LN(D142/(1-D142))))^(-1)*EXP(-(LN(F26-D26)+(1/2)*(LN((1-E25)/E25))^-1*LN((D27-D26)/(E26-D26))*LN(D142/(1-D142))+((1-2*E25)*(LN((1-E25)/E25)))^-1*LN(((D27-D26)*(E26-D26))/(F26-D26)^2)*(D142-0.5)*LN(D142/(1-D142)))),IF(F25="su",(-(1/2)*(LN((1-E25)/E25))^-1*LN((E27-D27)/(E27-E26))/(D142*(1-D142))-((1-2*E25)*(LN((1-E25)/E25)))^-1*LN(((E27-D27)*(E27-E26))/(E27-F26)^2)*((D142-0.5)/(D142*(1-D142))+LN(D142/(1-D142))))^(-1)*EXP((-LN(E27-F26)-(1/2)*(LN((1-E25)/E25))^-1*LN((E27-D27)/(E27-E26))*LN(D142/(1-D142))-((1-2*E25)*(LN((1-E25)/E25)))^-1*LN(((E27-D27)*(E27-E26))/(E27-F26)^2)*(D142-0.5)*LN(D142/(1-D142)))),IF(F25="b",((1/2)*(LN((1-E25)/E25))^-1*LN(((D27-D26)/(E27-D27))/((E26-D26)/(E27-E26)))/(D142*(1-D142))+((1-2*E25)*(LN((1-E25)/E25)))^-1*LN((((D27-D26)/(E27-D27))*((E26-D26)/(E27-E26)))/((F26-D26)/(E27-F26))^2)*((D142-0.5)/(D142*(1-D142))+LN(D142/(1-D142))))^(-1)*(1+EXP(LN((F26-D26)/(E27-F26))+(1/2)*(LN((1-E25)/E25))^-1*LN(((D27-D26)/(E27-D27))/((E26-D26)/(E27-E26)))*LN(D142/(1-D142))+((1-2*E25)*(LN((1-E25)/E25)))^-1*LN((((D27-D26)/(E27-D27))*((E26-D26)/(E27-E26)))/((F26-D26)/(E27-F26))^2)*(D142-0.5)*LN(D142/(1-D142))))^2/((E27-D26)*EXP(LN((F26-D26)/(E27-F26))+(1/2)*(LN((1-E25)/E25))^-1*LN(((D27-D26)/(E27-D27))/((E26-D26)/(E27-E26)))*LN(D142/(1-D142))+((1-2*E25)*(LN((1-E25)/E25)))^-1*LN((((D27-D26)/(E27-D27))*((E26-D26)/(E27-E26)))/((F26-D26)/(E27-F26))^2)*(D142-0.5)*LN(D142/(1-D142)))),NA())))))</f>
        <v>5.7057929909038918E-11</v>
      </c>
      <c r="H142" s="110">
        <v>106</v>
      </c>
      <c r="I142" s="114"/>
      <c r="J142" s="115"/>
      <c r="K142" s="116"/>
    </row>
    <row r="143" spans="4:11" x14ac:dyDescent="0.25">
      <c r="D143" s="95" t="e">
        <f>IF(AND(OR(F25="su",F25="b"),F27=""),1,NA())</f>
        <v>#N/A</v>
      </c>
      <c r="E143" s="96" t="e">
        <f>IF(AND(OR(F25="su",F25="b"),F27=""),E27,NA())</f>
        <v>#N/A</v>
      </c>
      <c r="F143" s="97" t="e">
        <f>IF(AND(OR(F25="su",F25="b"),F27=""),0,NA())</f>
        <v>#N/A</v>
      </c>
      <c r="H143" s="117">
        <v>107</v>
      </c>
      <c r="I143" s="114"/>
      <c r="J143" s="115"/>
      <c r="K143" s="116"/>
    </row>
  </sheetData>
  <conditionalFormatting sqref="D26:D27">
    <cfRule type="expression" dxfId="8" priority="11">
      <formula>AND( F25 &lt;&gt; "sl", F25 &lt;&gt; "b" )</formula>
    </cfRule>
  </conditionalFormatting>
  <conditionalFormatting sqref="D31:F35">
    <cfRule type="expression" dxfId="7" priority="7">
      <formula>ISNUMBER(D31)=FALSE</formula>
    </cfRule>
  </conditionalFormatting>
  <conditionalFormatting sqref="D37:F143">
    <cfRule type="expression" dxfId="6" priority="9">
      <formula>ISNUMBER(D37)=FALSE</formula>
    </cfRule>
  </conditionalFormatting>
  <conditionalFormatting sqref="E27">
    <cfRule type="expression" dxfId="5" priority="10">
      <formula>AND( F25 &lt;&gt; "su", F25 &lt;&gt; "b" )</formula>
    </cfRule>
  </conditionalFormatting>
  <conditionalFormatting sqref="F27">
    <cfRule type="expression" dxfId="4" priority="8">
      <formula>F27&lt;&gt;""</formula>
    </cfRule>
  </conditionalFormatting>
  <conditionalFormatting sqref="H37:K143">
    <cfRule type="expression" dxfId="3" priority="1">
      <formula>ISERROR(H37)</formula>
    </cfRule>
  </conditionalFormatting>
  <conditionalFormatting sqref="Q20">
    <cfRule type="expression" dxfId="2" priority="6">
      <formula>AND( Q19 &lt;&gt; "sl", Q19 &lt;&gt; "b" )</formula>
    </cfRule>
  </conditionalFormatting>
  <conditionalFormatting sqref="Q24">
    <cfRule type="expression" dxfId="1" priority="5">
      <formula>AND( Q19 &lt;&gt; "su", Q19 &lt;&gt; "b" )</formula>
    </cfRule>
  </conditionalFormatting>
  <conditionalFormatting sqref="Q25">
    <cfRule type="expression" dxfId="0" priority="4">
      <formula>Q25&lt;&gt;""</formula>
    </cfRule>
  </conditionalFormatting>
  <dataValidations count="1">
    <dataValidation type="list" allowBlank="1" showInputMessage="1" showErrorMessage="1" sqref="F25 Q19" xr:uid="{59B497A0-DFDB-4D0B-9E9B-1371475B357F}">
      <formula1>"u, sl, su, b"</formula1>
    </dataValidation>
  </dataValidation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10003"/>
  <sheetViews>
    <sheetView topLeftCell="A9979" workbookViewId="0">
      <selection activeCell="E22" sqref="E22"/>
    </sheetView>
  </sheetViews>
  <sheetFormatPr defaultRowHeight="15" x14ac:dyDescent="0.25"/>
  <sheetData>
    <row r="1" spans="1:6" ht="70.150000000000006" customHeight="1" x14ac:dyDescent="0.25">
      <c r="A1" s="1">
        <v>45</v>
      </c>
      <c r="B1" t="s">
        <v>0</v>
      </c>
    </row>
    <row r="2" spans="1:6" x14ac:dyDescent="0.25">
      <c r="B2" t="s">
        <v>1</v>
      </c>
      <c r="C2" t="s">
        <v>56</v>
      </c>
      <c r="D2" t="s">
        <v>63</v>
      </c>
      <c r="E2" t="s">
        <v>61</v>
      </c>
      <c r="F2" t="s">
        <v>62</v>
      </c>
    </row>
    <row r="3" spans="1:6" x14ac:dyDescent="0.25">
      <c r="B3" s="17" t="s">
        <v>2</v>
      </c>
      <c r="C3" s="30">
        <f>MiniGFOAStressTest!$L$7</f>
        <v>84102508.480345145</v>
      </c>
      <c r="D3" s="31">
        <v>0</v>
      </c>
      <c r="E3" s="32">
        <f>MiniGFOAStressTest!$O$48</f>
        <v>0</v>
      </c>
      <c r="F3" s="26">
        <f>MiniGFOAStressTest!$O$58</f>
        <v>0</v>
      </c>
    </row>
    <row r="4" spans="1:6" x14ac:dyDescent="0.25">
      <c r="B4" s="18">
        <v>1</v>
      </c>
      <c r="C4" s="29">
        <f t="dataTable" ref="C4:F10003" dt2D="0" dtr="0" r1="A1"/>
        <v>82172697.751042381</v>
      </c>
      <c r="D4" s="29">
        <v>0</v>
      </c>
      <c r="E4" s="29">
        <v>0</v>
      </c>
      <c r="F4" s="20">
        <v>0</v>
      </c>
    </row>
    <row r="5" spans="1:6" x14ac:dyDescent="0.25">
      <c r="B5" s="18">
        <v>2</v>
      </c>
      <c r="C5" s="29">
        <v>100658802.48997912</v>
      </c>
      <c r="D5" s="29">
        <v>0</v>
      </c>
      <c r="E5" s="29">
        <v>0</v>
      </c>
      <c r="F5" s="20">
        <v>0</v>
      </c>
    </row>
    <row r="6" spans="1:6" x14ac:dyDescent="0.25">
      <c r="B6" s="18">
        <v>3</v>
      </c>
      <c r="C6" s="29">
        <v>107711777.65599675</v>
      </c>
      <c r="D6" s="29">
        <v>0</v>
      </c>
      <c r="E6" s="29">
        <v>0</v>
      </c>
      <c r="F6" s="20">
        <v>0</v>
      </c>
    </row>
    <row r="7" spans="1:6" x14ac:dyDescent="0.25">
      <c r="B7" s="18">
        <v>4</v>
      </c>
      <c r="C7" s="29">
        <v>171264935.70806098</v>
      </c>
      <c r="D7" s="29">
        <v>0</v>
      </c>
      <c r="E7" s="29">
        <v>0</v>
      </c>
      <c r="F7" s="20">
        <v>0</v>
      </c>
    </row>
    <row r="8" spans="1:6" x14ac:dyDescent="0.25">
      <c r="B8" s="18">
        <v>5</v>
      </c>
      <c r="C8" s="29">
        <v>60073685.731434427</v>
      </c>
      <c r="D8" s="29">
        <v>0</v>
      </c>
      <c r="E8" s="29">
        <v>0</v>
      </c>
      <c r="F8" s="20">
        <v>0</v>
      </c>
    </row>
    <row r="9" spans="1:6" x14ac:dyDescent="0.25">
      <c r="B9" s="18">
        <v>6</v>
      </c>
      <c r="C9" s="29">
        <v>140941749.43886966</v>
      </c>
      <c r="D9" s="29">
        <v>0</v>
      </c>
      <c r="E9" s="29">
        <v>0</v>
      </c>
      <c r="F9" s="20">
        <v>0</v>
      </c>
    </row>
    <row r="10" spans="1:6" x14ac:dyDescent="0.25">
      <c r="B10" s="18">
        <v>7</v>
      </c>
      <c r="C10" s="29">
        <v>85361667.514472023</v>
      </c>
      <c r="D10" s="29">
        <v>0</v>
      </c>
      <c r="E10" s="29">
        <v>0</v>
      </c>
      <c r="F10" s="20">
        <v>0</v>
      </c>
    </row>
    <row r="11" spans="1:6" x14ac:dyDescent="0.25">
      <c r="B11" s="18">
        <v>8</v>
      </c>
      <c r="C11" s="29">
        <v>117722224.91677094</v>
      </c>
      <c r="D11" s="29">
        <v>0</v>
      </c>
      <c r="E11" s="29">
        <v>0</v>
      </c>
      <c r="F11" s="20">
        <v>0</v>
      </c>
    </row>
    <row r="12" spans="1:6" x14ac:dyDescent="0.25">
      <c r="B12" s="18">
        <v>9</v>
      </c>
      <c r="C12" s="29">
        <v>97388709.030296639</v>
      </c>
      <c r="D12" s="29">
        <v>0</v>
      </c>
      <c r="E12" s="29">
        <v>0</v>
      </c>
      <c r="F12" s="20">
        <v>0</v>
      </c>
    </row>
    <row r="13" spans="1:6" x14ac:dyDescent="0.25">
      <c r="B13" s="18">
        <v>10</v>
      </c>
      <c r="C13" s="29">
        <v>87222758.735653967</v>
      </c>
      <c r="D13" s="29">
        <v>0</v>
      </c>
      <c r="E13" s="29">
        <v>0</v>
      </c>
      <c r="F13" s="20">
        <v>0</v>
      </c>
    </row>
    <row r="14" spans="1:6" x14ac:dyDescent="0.25">
      <c r="B14" s="18">
        <v>11</v>
      </c>
      <c r="C14" s="29">
        <v>111896683.53361453</v>
      </c>
      <c r="D14" s="29">
        <v>0</v>
      </c>
      <c r="E14" s="29">
        <v>0</v>
      </c>
      <c r="F14" s="20">
        <v>0</v>
      </c>
    </row>
    <row r="15" spans="1:6" x14ac:dyDescent="0.25">
      <c r="B15" s="18">
        <v>12</v>
      </c>
      <c r="C15" s="29">
        <v>93986131.102824003</v>
      </c>
      <c r="D15" s="29">
        <v>0</v>
      </c>
      <c r="E15" s="29">
        <v>0</v>
      </c>
      <c r="F15" s="20">
        <v>0</v>
      </c>
    </row>
    <row r="16" spans="1:6" x14ac:dyDescent="0.25">
      <c r="B16" s="18">
        <v>13</v>
      </c>
      <c r="C16" s="29">
        <v>92292944.295288801</v>
      </c>
      <c r="D16" s="29">
        <v>0</v>
      </c>
      <c r="E16" s="29">
        <v>0</v>
      </c>
      <c r="F16" s="20">
        <v>0</v>
      </c>
    </row>
    <row r="17" spans="2:6" x14ac:dyDescent="0.25">
      <c r="B17" s="18">
        <v>14</v>
      </c>
      <c r="C17" s="29">
        <v>86991441.675408855</v>
      </c>
      <c r="D17" s="29">
        <v>0</v>
      </c>
      <c r="E17" s="29">
        <v>0</v>
      </c>
      <c r="F17" s="20">
        <v>0</v>
      </c>
    </row>
    <row r="18" spans="2:6" x14ac:dyDescent="0.25">
      <c r="B18" s="18">
        <v>15</v>
      </c>
      <c r="C18" s="29">
        <v>116902789.95492399</v>
      </c>
      <c r="D18" s="29">
        <v>0</v>
      </c>
      <c r="E18" s="29">
        <v>0</v>
      </c>
      <c r="F18" s="20">
        <v>0</v>
      </c>
    </row>
    <row r="19" spans="2:6" x14ac:dyDescent="0.25">
      <c r="B19" s="18">
        <v>16</v>
      </c>
      <c r="C19" s="29">
        <v>86348898.953968257</v>
      </c>
      <c r="D19" s="29">
        <v>0</v>
      </c>
      <c r="E19" s="29">
        <v>0</v>
      </c>
      <c r="F19" s="20">
        <v>0</v>
      </c>
    </row>
    <row r="20" spans="2:6" x14ac:dyDescent="0.25">
      <c r="B20" s="18">
        <v>17</v>
      </c>
      <c r="C20" s="29">
        <v>91182251.044088632</v>
      </c>
      <c r="D20" s="29">
        <v>0</v>
      </c>
      <c r="E20" s="29">
        <v>0</v>
      </c>
      <c r="F20" s="20">
        <v>0</v>
      </c>
    </row>
    <row r="21" spans="2:6" x14ac:dyDescent="0.25">
      <c r="B21" s="18">
        <v>18</v>
      </c>
      <c r="C21" s="29">
        <v>87359389.356877074</v>
      </c>
      <c r="D21" s="29">
        <v>0</v>
      </c>
      <c r="E21" s="29">
        <v>0</v>
      </c>
      <c r="F21" s="20">
        <v>0</v>
      </c>
    </row>
    <row r="22" spans="2:6" x14ac:dyDescent="0.25">
      <c r="B22" s="18">
        <v>19</v>
      </c>
      <c r="C22" s="29">
        <v>93792791.294275716</v>
      </c>
      <c r="D22" s="29">
        <v>0</v>
      </c>
      <c r="E22" s="29">
        <v>0</v>
      </c>
      <c r="F22" s="20">
        <v>0</v>
      </c>
    </row>
    <row r="23" spans="2:6" x14ac:dyDescent="0.25">
      <c r="B23" s="18">
        <v>20</v>
      </c>
      <c r="C23" s="29">
        <v>130369292.06050241</v>
      </c>
      <c r="D23" s="29">
        <v>0</v>
      </c>
      <c r="E23" s="29">
        <v>0</v>
      </c>
      <c r="F23" s="20">
        <v>0</v>
      </c>
    </row>
    <row r="24" spans="2:6" x14ac:dyDescent="0.25">
      <c r="B24" s="18">
        <v>21</v>
      </c>
      <c r="C24" s="29">
        <v>95018916.516953588</v>
      </c>
      <c r="D24" s="29">
        <v>0</v>
      </c>
      <c r="E24" s="29">
        <v>0</v>
      </c>
      <c r="F24" s="20">
        <v>0</v>
      </c>
    </row>
    <row r="25" spans="2:6" x14ac:dyDescent="0.25">
      <c r="B25" s="18">
        <v>22</v>
      </c>
      <c r="C25" s="29">
        <v>87066213.893322468</v>
      </c>
      <c r="D25" s="29">
        <v>0</v>
      </c>
      <c r="E25" s="29">
        <v>0</v>
      </c>
      <c r="F25" s="20">
        <v>0</v>
      </c>
    </row>
    <row r="26" spans="2:6" x14ac:dyDescent="0.25">
      <c r="B26" s="18">
        <v>23</v>
      </c>
      <c r="C26" s="29">
        <v>101922070.94107749</v>
      </c>
      <c r="D26" s="29">
        <v>0</v>
      </c>
      <c r="E26" s="29">
        <v>0</v>
      </c>
      <c r="F26" s="20">
        <v>0</v>
      </c>
    </row>
    <row r="27" spans="2:6" x14ac:dyDescent="0.25">
      <c r="B27" s="18">
        <v>24</v>
      </c>
      <c r="C27" s="29">
        <v>95838151.903310493</v>
      </c>
      <c r="D27" s="29">
        <v>0</v>
      </c>
      <c r="E27" s="29">
        <v>0</v>
      </c>
      <c r="F27" s="20">
        <v>0</v>
      </c>
    </row>
    <row r="28" spans="2:6" x14ac:dyDescent="0.25">
      <c r="B28" s="18">
        <v>25</v>
      </c>
      <c r="C28" s="29">
        <v>92803950.210184246</v>
      </c>
      <c r="D28" s="29">
        <v>0</v>
      </c>
      <c r="E28" s="29">
        <v>0</v>
      </c>
      <c r="F28" s="20">
        <v>0</v>
      </c>
    </row>
    <row r="29" spans="2:6" x14ac:dyDescent="0.25">
      <c r="B29" s="18">
        <v>26</v>
      </c>
      <c r="C29" s="29">
        <v>98498056.993459746</v>
      </c>
      <c r="D29" s="29">
        <v>0</v>
      </c>
      <c r="E29" s="29">
        <v>0</v>
      </c>
      <c r="F29" s="20">
        <v>0</v>
      </c>
    </row>
    <row r="30" spans="2:6" x14ac:dyDescent="0.25">
      <c r="B30" s="18">
        <v>27</v>
      </c>
      <c r="C30" s="29">
        <v>262399200.35447952</v>
      </c>
      <c r="D30" s="29">
        <v>0</v>
      </c>
      <c r="E30" s="29">
        <v>0</v>
      </c>
      <c r="F30" s="20">
        <v>0</v>
      </c>
    </row>
    <row r="31" spans="2:6" x14ac:dyDescent="0.25">
      <c r="B31" s="18">
        <v>28</v>
      </c>
      <c r="C31" s="29">
        <v>83897754.840641856</v>
      </c>
      <c r="D31" s="29">
        <v>0</v>
      </c>
      <c r="E31" s="29">
        <v>0</v>
      </c>
      <c r="F31" s="20">
        <v>0</v>
      </c>
    </row>
    <row r="32" spans="2:6" x14ac:dyDescent="0.25">
      <c r="B32" s="18">
        <v>29</v>
      </c>
      <c r="C32" s="29">
        <v>85259440.582806021</v>
      </c>
      <c r="D32" s="29">
        <v>0</v>
      </c>
      <c r="E32" s="29">
        <v>0</v>
      </c>
      <c r="F32" s="20">
        <v>0</v>
      </c>
    </row>
    <row r="33" spans="2:6" x14ac:dyDescent="0.25">
      <c r="B33" s="18">
        <v>30</v>
      </c>
      <c r="C33" s="29">
        <v>93832728.899339557</v>
      </c>
      <c r="D33" s="29">
        <v>0</v>
      </c>
      <c r="E33" s="29">
        <v>0</v>
      </c>
      <c r="F33" s="20">
        <v>0</v>
      </c>
    </row>
    <row r="34" spans="2:6" x14ac:dyDescent="0.25">
      <c r="B34" s="18">
        <v>31</v>
      </c>
      <c r="C34" s="29">
        <v>94343595.07347098</v>
      </c>
      <c r="D34" s="29">
        <v>0</v>
      </c>
      <c r="E34" s="29">
        <v>0</v>
      </c>
      <c r="F34" s="20">
        <v>0</v>
      </c>
    </row>
    <row r="35" spans="2:6" x14ac:dyDescent="0.25">
      <c r="B35" s="18">
        <v>32</v>
      </c>
      <c r="C35" s="29">
        <v>101886167.11139166</v>
      </c>
      <c r="D35" s="29">
        <v>0</v>
      </c>
      <c r="E35" s="29">
        <v>0</v>
      </c>
      <c r="F35" s="20">
        <v>0</v>
      </c>
    </row>
    <row r="36" spans="2:6" x14ac:dyDescent="0.25">
      <c r="B36" s="18">
        <v>33</v>
      </c>
      <c r="C36" s="29">
        <v>155552736.13602972</v>
      </c>
      <c r="D36" s="29">
        <v>0</v>
      </c>
      <c r="E36" s="29">
        <v>0</v>
      </c>
      <c r="F36" s="20">
        <v>0</v>
      </c>
    </row>
    <row r="37" spans="2:6" x14ac:dyDescent="0.25">
      <c r="B37" s="18">
        <v>34</v>
      </c>
      <c r="C37" s="29">
        <v>170454652.83557692</v>
      </c>
      <c r="D37" s="29">
        <v>0</v>
      </c>
      <c r="E37" s="29">
        <v>0</v>
      </c>
      <c r="F37" s="20">
        <v>0</v>
      </c>
    </row>
    <row r="38" spans="2:6" x14ac:dyDescent="0.25">
      <c r="B38" s="18">
        <v>35</v>
      </c>
      <c r="C38" s="29">
        <v>169664786.86900198</v>
      </c>
      <c r="D38" s="29">
        <v>0</v>
      </c>
      <c r="E38" s="29">
        <v>0</v>
      </c>
      <c r="F38" s="20">
        <v>0</v>
      </c>
    </row>
    <row r="39" spans="2:6" x14ac:dyDescent="0.25">
      <c r="B39" s="18">
        <v>36</v>
      </c>
      <c r="C39" s="29">
        <v>104347408.3495767</v>
      </c>
      <c r="D39" s="29">
        <v>0</v>
      </c>
      <c r="E39" s="29">
        <v>0</v>
      </c>
      <c r="F39" s="20">
        <v>0</v>
      </c>
    </row>
    <row r="40" spans="2:6" x14ac:dyDescent="0.25">
      <c r="B40" s="18">
        <v>37</v>
      </c>
      <c r="C40" s="29">
        <v>120940893.23298629</v>
      </c>
      <c r="D40" s="29">
        <v>0</v>
      </c>
      <c r="E40" s="29">
        <v>0</v>
      </c>
      <c r="F40" s="20">
        <v>0</v>
      </c>
    </row>
    <row r="41" spans="2:6" x14ac:dyDescent="0.25">
      <c r="B41" s="18">
        <v>38</v>
      </c>
      <c r="C41" s="29">
        <v>86359694.007850274</v>
      </c>
      <c r="D41" s="29">
        <v>0</v>
      </c>
      <c r="E41" s="29">
        <v>0</v>
      </c>
      <c r="F41" s="20">
        <v>0</v>
      </c>
    </row>
    <row r="42" spans="2:6" x14ac:dyDescent="0.25">
      <c r="B42" s="18">
        <v>39</v>
      </c>
      <c r="C42" s="29">
        <v>89707151.6121898</v>
      </c>
      <c r="D42" s="29">
        <v>0</v>
      </c>
      <c r="E42" s="29">
        <v>0</v>
      </c>
      <c r="F42" s="20">
        <v>0</v>
      </c>
    </row>
    <row r="43" spans="2:6" x14ac:dyDescent="0.25">
      <c r="B43" s="18">
        <v>40</v>
      </c>
      <c r="C43" s="29">
        <v>96440031.65473409</v>
      </c>
      <c r="D43" s="29">
        <v>0</v>
      </c>
      <c r="E43" s="29">
        <v>0</v>
      </c>
      <c r="F43" s="20">
        <v>0</v>
      </c>
    </row>
    <row r="44" spans="2:6" x14ac:dyDescent="0.25">
      <c r="B44" s="18">
        <v>41</v>
      </c>
      <c r="C44" s="29">
        <v>107357835.99596119</v>
      </c>
      <c r="D44" s="29">
        <v>0</v>
      </c>
      <c r="E44" s="29">
        <v>0</v>
      </c>
      <c r="F44" s="20">
        <v>0</v>
      </c>
    </row>
    <row r="45" spans="2:6" x14ac:dyDescent="0.25">
      <c r="B45" s="18">
        <v>42</v>
      </c>
      <c r="C45" s="29">
        <v>85292964.003295243</v>
      </c>
      <c r="D45" s="29">
        <v>0</v>
      </c>
      <c r="E45" s="29">
        <v>0</v>
      </c>
      <c r="F45" s="20">
        <v>0</v>
      </c>
    </row>
    <row r="46" spans="2:6" x14ac:dyDescent="0.25">
      <c r="B46" s="18">
        <v>43</v>
      </c>
      <c r="C46" s="29">
        <v>122209049.64873694</v>
      </c>
      <c r="D46" s="29">
        <v>0</v>
      </c>
      <c r="E46" s="29">
        <v>0</v>
      </c>
      <c r="F46" s="20">
        <v>0</v>
      </c>
    </row>
    <row r="47" spans="2:6" x14ac:dyDescent="0.25">
      <c r="B47" s="18">
        <v>44</v>
      </c>
      <c r="C47" s="29">
        <v>108577851.68670812</v>
      </c>
      <c r="D47" s="29">
        <v>0</v>
      </c>
      <c r="E47" s="29">
        <v>0</v>
      </c>
      <c r="F47" s="20">
        <v>0</v>
      </c>
    </row>
    <row r="48" spans="2:6" x14ac:dyDescent="0.25">
      <c r="B48" s="18">
        <v>45</v>
      </c>
      <c r="C48" s="29">
        <v>84102508.480345145</v>
      </c>
      <c r="D48" s="29">
        <v>0</v>
      </c>
      <c r="E48" s="29">
        <v>0</v>
      </c>
      <c r="F48" s="20">
        <v>0</v>
      </c>
    </row>
    <row r="49" spans="2:6" x14ac:dyDescent="0.25">
      <c r="B49" s="18">
        <v>46</v>
      </c>
      <c r="C49" s="29">
        <v>117351116.74216786</v>
      </c>
      <c r="D49" s="29">
        <v>0</v>
      </c>
      <c r="E49" s="29">
        <v>0</v>
      </c>
      <c r="F49" s="20">
        <v>0</v>
      </c>
    </row>
    <row r="50" spans="2:6" x14ac:dyDescent="0.25">
      <c r="B50" s="18">
        <v>47</v>
      </c>
      <c r="C50" s="29">
        <v>107388239.53745589</v>
      </c>
      <c r="D50" s="29">
        <v>0</v>
      </c>
      <c r="E50" s="29">
        <v>0</v>
      </c>
      <c r="F50" s="20">
        <v>0</v>
      </c>
    </row>
    <row r="51" spans="2:6" x14ac:dyDescent="0.25">
      <c r="B51" s="18">
        <v>48</v>
      </c>
      <c r="C51" s="29">
        <v>145080976.9662185</v>
      </c>
      <c r="D51" s="29">
        <v>0</v>
      </c>
      <c r="E51" s="29">
        <v>0</v>
      </c>
      <c r="F51" s="20">
        <v>0</v>
      </c>
    </row>
    <row r="52" spans="2:6" x14ac:dyDescent="0.25">
      <c r="B52" s="18">
        <v>49</v>
      </c>
      <c r="C52" s="29">
        <v>99926854.154126167</v>
      </c>
      <c r="D52" s="29">
        <v>0</v>
      </c>
      <c r="E52" s="29">
        <v>0</v>
      </c>
      <c r="F52" s="20">
        <v>0</v>
      </c>
    </row>
    <row r="53" spans="2:6" x14ac:dyDescent="0.25">
      <c r="B53" s="18">
        <v>50</v>
      </c>
      <c r="C53" s="29">
        <v>73191889.441418201</v>
      </c>
      <c r="D53" s="29">
        <v>0</v>
      </c>
      <c r="E53" s="29">
        <v>0</v>
      </c>
      <c r="F53" s="20">
        <v>0</v>
      </c>
    </row>
    <row r="54" spans="2:6" x14ac:dyDescent="0.25">
      <c r="B54" s="18">
        <v>51</v>
      </c>
      <c r="C54" s="29">
        <v>189782525.75939041</v>
      </c>
      <c r="D54" s="29">
        <v>0</v>
      </c>
      <c r="E54" s="29">
        <v>0</v>
      </c>
      <c r="F54" s="20">
        <v>0</v>
      </c>
    </row>
    <row r="55" spans="2:6" x14ac:dyDescent="0.25">
      <c r="B55" s="18">
        <v>52</v>
      </c>
      <c r="C55" s="29">
        <v>83777925.542725027</v>
      </c>
      <c r="D55" s="29">
        <v>0</v>
      </c>
      <c r="E55" s="29">
        <v>0</v>
      </c>
      <c r="F55" s="20">
        <v>0</v>
      </c>
    </row>
    <row r="56" spans="2:6" x14ac:dyDescent="0.25">
      <c r="B56" s="18">
        <v>53</v>
      </c>
      <c r="C56" s="29">
        <v>90306187.470471531</v>
      </c>
      <c r="D56" s="29">
        <v>0</v>
      </c>
      <c r="E56" s="29">
        <v>0</v>
      </c>
      <c r="F56" s="20">
        <v>0</v>
      </c>
    </row>
    <row r="57" spans="2:6" x14ac:dyDescent="0.25">
      <c r="B57" s="18">
        <v>54</v>
      </c>
      <c r="C57" s="29">
        <v>104687915.35486948</v>
      </c>
      <c r="D57" s="29">
        <v>0</v>
      </c>
      <c r="E57" s="29">
        <v>0</v>
      </c>
      <c r="F57" s="20">
        <v>0</v>
      </c>
    </row>
    <row r="58" spans="2:6" x14ac:dyDescent="0.25">
      <c r="B58" s="18">
        <v>55</v>
      </c>
      <c r="C58" s="29">
        <v>85531638.923259839</v>
      </c>
      <c r="D58" s="29">
        <v>0</v>
      </c>
      <c r="E58" s="29">
        <v>0</v>
      </c>
      <c r="F58" s="20">
        <v>0</v>
      </c>
    </row>
    <row r="59" spans="2:6" x14ac:dyDescent="0.25">
      <c r="B59" s="18">
        <v>56</v>
      </c>
      <c r="C59" s="29">
        <v>95966879.925746709</v>
      </c>
      <c r="D59" s="29">
        <v>0</v>
      </c>
      <c r="E59" s="29">
        <v>0</v>
      </c>
      <c r="F59" s="20">
        <v>0</v>
      </c>
    </row>
    <row r="60" spans="2:6" x14ac:dyDescent="0.25">
      <c r="B60" s="18">
        <v>57</v>
      </c>
      <c r="C60" s="29">
        <v>87430792.892048299</v>
      </c>
      <c r="D60" s="29">
        <v>0</v>
      </c>
      <c r="E60" s="29">
        <v>0</v>
      </c>
      <c r="F60" s="20">
        <v>0</v>
      </c>
    </row>
    <row r="61" spans="2:6" x14ac:dyDescent="0.25">
      <c r="B61" s="18">
        <v>58</v>
      </c>
      <c r="C61" s="29">
        <v>168595563.41339436</v>
      </c>
      <c r="D61" s="29">
        <v>0</v>
      </c>
      <c r="E61" s="29">
        <v>0</v>
      </c>
      <c r="F61" s="20">
        <v>0</v>
      </c>
    </row>
    <row r="62" spans="2:6" x14ac:dyDescent="0.25">
      <c r="B62" s="18">
        <v>59</v>
      </c>
      <c r="C62" s="29">
        <v>96131676.197654992</v>
      </c>
      <c r="D62" s="29">
        <v>0</v>
      </c>
      <c r="E62" s="29">
        <v>0</v>
      </c>
      <c r="F62" s="20">
        <v>0</v>
      </c>
    </row>
    <row r="63" spans="2:6" x14ac:dyDescent="0.25">
      <c r="B63" s="18">
        <v>60</v>
      </c>
      <c r="C63" s="29">
        <v>98907403.288103119</v>
      </c>
      <c r="D63" s="29">
        <v>0</v>
      </c>
      <c r="E63" s="29">
        <v>0</v>
      </c>
      <c r="F63" s="20">
        <v>0</v>
      </c>
    </row>
    <row r="64" spans="2:6" x14ac:dyDescent="0.25">
      <c r="B64" s="18">
        <v>61</v>
      </c>
      <c r="C64" s="29">
        <v>90745066.85605903</v>
      </c>
      <c r="D64" s="29">
        <v>0</v>
      </c>
      <c r="E64" s="29">
        <v>0</v>
      </c>
      <c r="F64" s="20">
        <v>0</v>
      </c>
    </row>
    <row r="65" spans="2:6" x14ac:dyDescent="0.25">
      <c r="B65" s="18">
        <v>62</v>
      </c>
      <c r="C65" s="29">
        <v>130078390.88355811</v>
      </c>
      <c r="D65" s="29">
        <v>0</v>
      </c>
      <c r="E65" s="29">
        <v>0</v>
      </c>
      <c r="F65" s="20">
        <v>0</v>
      </c>
    </row>
    <row r="66" spans="2:6" x14ac:dyDescent="0.25">
      <c r="B66" s="18">
        <v>63</v>
      </c>
      <c r="C66" s="29">
        <v>127054132.12790363</v>
      </c>
      <c r="D66" s="29">
        <v>0</v>
      </c>
      <c r="E66" s="29">
        <v>0</v>
      </c>
      <c r="F66" s="20">
        <v>0</v>
      </c>
    </row>
    <row r="67" spans="2:6" x14ac:dyDescent="0.25">
      <c r="B67" s="18">
        <v>64</v>
      </c>
      <c r="C67" s="29">
        <v>110528399.7950045</v>
      </c>
      <c r="D67" s="29">
        <v>0</v>
      </c>
      <c r="E67" s="29">
        <v>0</v>
      </c>
      <c r="F67" s="20">
        <v>0</v>
      </c>
    </row>
    <row r="68" spans="2:6" x14ac:dyDescent="0.25">
      <c r="B68" s="18">
        <v>65</v>
      </c>
      <c r="C68" s="29">
        <v>137848642.10319835</v>
      </c>
      <c r="D68" s="29">
        <v>0</v>
      </c>
      <c r="E68" s="29">
        <v>0</v>
      </c>
      <c r="F68" s="20">
        <v>0</v>
      </c>
    </row>
    <row r="69" spans="2:6" x14ac:dyDescent="0.25">
      <c r="B69" s="18">
        <v>66</v>
      </c>
      <c r="C69" s="29">
        <v>169064607.03757659</v>
      </c>
      <c r="D69" s="29">
        <v>0</v>
      </c>
      <c r="E69" s="29">
        <v>0</v>
      </c>
      <c r="F69" s="20">
        <v>0</v>
      </c>
    </row>
    <row r="70" spans="2:6" x14ac:dyDescent="0.25">
      <c r="B70" s="18">
        <v>67</v>
      </c>
      <c r="C70" s="29">
        <v>144562022.75183859</v>
      </c>
      <c r="D70" s="29">
        <v>0</v>
      </c>
      <c r="E70" s="29">
        <v>0</v>
      </c>
      <c r="F70" s="20">
        <v>0</v>
      </c>
    </row>
    <row r="71" spans="2:6" x14ac:dyDescent="0.25">
      <c r="B71" s="18">
        <v>68</v>
      </c>
      <c r="C71" s="29">
        <v>83821695.919797525</v>
      </c>
      <c r="D71" s="29">
        <v>0</v>
      </c>
      <c r="E71" s="29">
        <v>0</v>
      </c>
      <c r="F71" s="20">
        <v>0</v>
      </c>
    </row>
    <row r="72" spans="2:6" x14ac:dyDescent="0.25">
      <c r="B72" s="18">
        <v>69</v>
      </c>
      <c r="C72" s="29">
        <v>64788891.433959335</v>
      </c>
      <c r="D72" s="29">
        <v>0</v>
      </c>
      <c r="E72" s="29">
        <v>0</v>
      </c>
      <c r="F72" s="20">
        <v>0</v>
      </c>
    </row>
    <row r="73" spans="2:6" x14ac:dyDescent="0.25">
      <c r="B73" s="18">
        <v>70</v>
      </c>
      <c r="C73" s="29">
        <v>141764551.02331537</v>
      </c>
      <c r="D73" s="29">
        <v>0</v>
      </c>
      <c r="E73" s="29">
        <v>0</v>
      </c>
      <c r="F73" s="20">
        <v>0</v>
      </c>
    </row>
    <row r="74" spans="2:6" x14ac:dyDescent="0.25">
      <c r="B74" s="18">
        <v>71</v>
      </c>
      <c r="C74" s="29">
        <v>101453388.84000535</v>
      </c>
      <c r="D74" s="29">
        <v>0</v>
      </c>
      <c r="E74" s="29">
        <v>0</v>
      </c>
      <c r="F74" s="20">
        <v>0</v>
      </c>
    </row>
    <row r="75" spans="2:6" x14ac:dyDescent="0.25">
      <c r="B75" s="18">
        <v>72</v>
      </c>
      <c r="C75" s="29">
        <v>96527483.646291077</v>
      </c>
      <c r="D75" s="29">
        <v>0</v>
      </c>
      <c r="E75" s="29">
        <v>0</v>
      </c>
      <c r="F75" s="20">
        <v>0</v>
      </c>
    </row>
    <row r="76" spans="2:6" x14ac:dyDescent="0.25">
      <c r="B76" s="18">
        <v>73</v>
      </c>
      <c r="C76" s="29">
        <v>101824458.39507157</v>
      </c>
      <c r="D76" s="29">
        <v>0</v>
      </c>
      <c r="E76" s="29">
        <v>0</v>
      </c>
      <c r="F76" s="20">
        <v>0</v>
      </c>
    </row>
    <row r="77" spans="2:6" x14ac:dyDescent="0.25">
      <c r="B77" s="18">
        <v>74</v>
      </c>
      <c r="C77" s="29">
        <v>91086635.61259675</v>
      </c>
      <c r="D77" s="29">
        <v>0</v>
      </c>
      <c r="E77" s="29">
        <v>0</v>
      </c>
      <c r="F77" s="20">
        <v>0</v>
      </c>
    </row>
    <row r="78" spans="2:6" x14ac:dyDescent="0.25">
      <c r="B78" s="18">
        <v>75</v>
      </c>
      <c r="C78" s="29">
        <v>85830115.934475914</v>
      </c>
      <c r="D78" s="29">
        <v>0</v>
      </c>
      <c r="E78" s="29">
        <v>0</v>
      </c>
      <c r="F78" s="20">
        <v>0</v>
      </c>
    </row>
    <row r="79" spans="2:6" x14ac:dyDescent="0.25">
      <c r="B79" s="18">
        <v>76</v>
      </c>
      <c r="C79" s="29">
        <v>140655783.67789513</v>
      </c>
      <c r="D79" s="29">
        <v>0</v>
      </c>
      <c r="E79" s="29">
        <v>0</v>
      </c>
      <c r="F79" s="20">
        <v>0</v>
      </c>
    </row>
    <row r="80" spans="2:6" x14ac:dyDescent="0.25">
      <c r="B80" s="18">
        <v>77</v>
      </c>
      <c r="C80" s="29">
        <v>91965837.485055074</v>
      </c>
      <c r="D80" s="29">
        <v>0</v>
      </c>
      <c r="E80" s="29">
        <v>0</v>
      </c>
      <c r="F80" s="20">
        <v>0</v>
      </c>
    </row>
    <row r="81" spans="2:6" x14ac:dyDescent="0.25">
      <c r="B81" s="18">
        <v>78</v>
      </c>
      <c r="C81" s="29">
        <v>91472121.370554581</v>
      </c>
      <c r="D81" s="29">
        <v>0</v>
      </c>
      <c r="E81" s="29">
        <v>0</v>
      </c>
      <c r="F81" s="20">
        <v>0</v>
      </c>
    </row>
    <row r="82" spans="2:6" x14ac:dyDescent="0.25">
      <c r="B82" s="18">
        <v>79</v>
      </c>
      <c r="C82" s="29">
        <v>78950350.752247915</v>
      </c>
      <c r="D82" s="29">
        <v>0</v>
      </c>
      <c r="E82" s="29">
        <v>0</v>
      </c>
      <c r="F82" s="20">
        <v>0</v>
      </c>
    </row>
    <row r="83" spans="2:6" x14ac:dyDescent="0.25">
      <c r="B83" s="18">
        <v>80</v>
      </c>
      <c r="C83" s="29">
        <v>82816247.936048999</v>
      </c>
      <c r="D83" s="29">
        <v>0</v>
      </c>
      <c r="E83" s="29">
        <v>0</v>
      </c>
      <c r="F83" s="20">
        <v>0</v>
      </c>
    </row>
    <row r="84" spans="2:6" x14ac:dyDescent="0.25">
      <c r="B84" s="18">
        <v>81</v>
      </c>
      <c r="C84" s="29">
        <v>108088701.82360427</v>
      </c>
      <c r="D84" s="29">
        <v>0</v>
      </c>
      <c r="E84" s="29">
        <v>0</v>
      </c>
      <c r="F84" s="20">
        <v>0</v>
      </c>
    </row>
    <row r="85" spans="2:6" x14ac:dyDescent="0.25">
      <c r="B85" s="18">
        <v>82</v>
      </c>
      <c r="C85" s="29">
        <v>75670757.61570704</v>
      </c>
      <c r="D85" s="29">
        <v>0</v>
      </c>
      <c r="E85" s="29">
        <v>0</v>
      </c>
      <c r="F85" s="20">
        <v>0</v>
      </c>
    </row>
    <row r="86" spans="2:6" x14ac:dyDescent="0.25">
      <c r="B86" s="18">
        <v>83</v>
      </c>
      <c r="C86" s="29">
        <v>140881964.15102431</v>
      </c>
      <c r="D86" s="29">
        <v>0</v>
      </c>
      <c r="E86" s="29">
        <v>0</v>
      </c>
      <c r="F86" s="20">
        <v>0</v>
      </c>
    </row>
    <row r="87" spans="2:6" x14ac:dyDescent="0.25">
      <c r="B87" s="18">
        <v>84</v>
      </c>
      <c r="C87" s="29">
        <v>164604997.14228976</v>
      </c>
      <c r="D87" s="29">
        <v>0</v>
      </c>
      <c r="E87" s="29">
        <v>0</v>
      </c>
      <c r="F87" s="20">
        <v>0</v>
      </c>
    </row>
    <row r="88" spans="2:6" x14ac:dyDescent="0.25">
      <c r="B88" s="18">
        <v>85</v>
      </c>
      <c r="C88" s="29">
        <v>138652140.61058414</v>
      </c>
      <c r="D88" s="29">
        <v>0</v>
      </c>
      <c r="E88" s="29">
        <v>0</v>
      </c>
      <c r="F88" s="20">
        <v>0</v>
      </c>
    </row>
    <row r="89" spans="2:6" x14ac:dyDescent="0.25">
      <c r="B89" s="18">
        <v>86</v>
      </c>
      <c r="C89" s="29">
        <v>73919827.922144681</v>
      </c>
      <c r="D89" s="29">
        <v>0</v>
      </c>
      <c r="E89" s="29">
        <v>0</v>
      </c>
      <c r="F89" s="20">
        <v>0</v>
      </c>
    </row>
    <row r="90" spans="2:6" x14ac:dyDescent="0.25">
      <c r="B90" s="18">
        <v>87</v>
      </c>
      <c r="C90" s="29">
        <v>119345615.44240734</v>
      </c>
      <c r="D90" s="29">
        <v>0</v>
      </c>
      <c r="E90" s="29">
        <v>0</v>
      </c>
      <c r="F90" s="20">
        <v>0</v>
      </c>
    </row>
    <row r="91" spans="2:6" x14ac:dyDescent="0.25">
      <c r="B91" s="18">
        <v>88</v>
      </c>
      <c r="C91" s="29">
        <v>104714477.27255392</v>
      </c>
      <c r="D91" s="29">
        <v>0</v>
      </c>
      <c r="E91" s="29">
        <v>0</v>
      </c>
      <c r="F91" s="20">
        <v>0</v>
      </c>
    </row>
    <row r="92" spans="2:6" x14ac:dyDescent="0.25">
      <c r="B92" s="18">
        <v>89</v>
      </c>
      <c r="C92" s="29">
        <v>69050488.064016864</v>
      </c>
      <c r="D92" s="29">
        <v>0</v>
      </c>
      <c r="E92" s="29">
        <v>0</v>
      </c>
      <c r="F92" s="20">
        <v>0</v>
      </c>
    </row>
    <row r="93" spans="2:6" x14ac:dyDescent="0.25">
      <c r="B93" s="18">
        <v>90</v>
      </c>
      <c r="C93" s="29">
        <v>147937127.55203</v>
      </c>
      <c r="D93" s="29">
        <v>0</v>
      </c>
      <c r="E93" s="29">
        <v>0</v>
      </c>
      <c r="F93" s="20">
        <v>0</v>
      </c>
    </row>
    <row r="94" spans="2:6" x14ac:dyDescent="0.25">
      <c r="B94" s="18">
        <v>91</v>
      </c>
      <c r="C94" s="29">
        <v>108534118.44700685</v>
      </c>
      <c r="D94" s="29">
        <v>0</v>
      </c>
      <c r="E94" s="29">
        <v>0</v>
      </c>
      <c r="F94" s="20">
        <v>0</v>
      </c>
    </row>
    <row r="95" spans="2:6" x14ac:dyDescent="0.25">
      <c r="B95" s="18">
        <v>92</v>
      </c>
      <c r="C95" s="29">
        <v>101984598.31613563</v>
      </c>
      <c r="D95" s="29">
        <v>0</v>
      </c>
      <c r="E95" s="29">
        <v>0</v>
      </c>
      <c r="F95" s="20">
        <v>0</v>
      </c>
    </row>
    <row r="96" spans="2:6" x14ac:dyDescent="0.25">
      <c r="B96" s="18">
        <v>93</v>
      </c>
      <c r="C96" s="29">
        <v>112436086.93042353</v>
      </c>
      <c r="D96" s="29">
        <v>0</v>
      </c>
      <c r="E96" s="29">
        <v>0</v>
      </c>
      <c r="F96" s="20">
        <v>0</v>
      </c>
    </row>
    <row r="97" spans="2:6" x14ac:dyDescent="0.25">
      <c r="B97" s="18">
        <v>94</v>
      </c>
      <c r="C97" s="29">
        <v>115806080.75744177</v>
      </c>
      <c r="D97" s="29">
        <v>0</v>
      </c>
      <c r="E97" s="29">
        <v>0</v>
      </c>
      <c r="F97" s="20">
        <v>0</v>
      </c>
    </row>
    <row r="98" spans="2:6" x14ac:dyDescent="0.25">
      <c r="B98" s="18">
        <v>95</v>
      </c>
      <c r="C98" s="29">
        <v>104156085.53061566</v>
      </c>
      <c r="D98" s="29">
        <v>0</v>
      </c>
      <c r="E98" s="29">
        <v>0</v>
      </c>
      <c r="F98" s="20">
        <v>0</v>
      </c>
    </row>
    <row r="99" spans="2:6" x14ac:dyDescent="0.25">
      <c r="B99" s="18">
        <v>96</v>
      </c>
      <c r="C99" s="29">
        <v>110315576.36810069</v>
      </c>
      <c r="D99" s="29">
        <v>0</v>
      </c>
      <c r="E99" s="29">
        <v>0</v>
      </c>
      <c r="F99" s="20">
        <v>0</v>
      </c>
    </row>
    <row r="100" spans="2:6" x14ac:dyDescent="0.25">
      <c r="B100" s="18">
        <v>97</v>
      </c>
      <c r="C100" s="29">
        <v>102096420.8031296</v>
      </c>
      <c r="D100" s="29">
        <v>0</v>
      </c>
      <c r="E100" s="29">
        <v>0</v>
      </c>
      <c r="F100" s="20">
        <v>0</v>
      </c>
    </row>
    <row r="101" spans="2:6" x14ac:dyDescent="0.25">
      <c r="B101" s="18">
        <v>98</v>
      </c>
      <c r="C101" s="29">
        <v>58962416.336861849</v>
      </c>
      <c r="D101" s="29">
        <v>0</v>
      </c>
      <c r="E101" s="29">
        <v>0</v>
      </c>
      <c r="F101" s="20">
        <v>0</v>
      </c>
    </row>
    <row r="102" spans="2:6" x14ac:dyDescent="0.25">
      <c r="B102" s="18">
        <v>99</v>
      </c>
      <c r="C102" s="29">
        <v>99824884.389770567</v>
      </c>
      <c r="D102" s="29">
        <v>0</v>
      </c>
      <c r="E102" s="29">
        <v>0</v>
      </c>
      <c r="F102" s="20">
        <v>0</v>
      </c>
    </row>
    <row r="103" spans="2:6" x14ac:dyDescent="0.25">
      <c r="B103" s="18">
        <v>100</v>
      </c>
      <c r="C103" s="29">
        <v>80685921.479156405</v>
      </c>
      <c r="D103" s="29">
        <v>0</v>
      </c>
      <c r="E103" s="29">
        <v>0</v>
      </c>
      <c r="F103" s="20">
        <v>0</v>
      </c>
    </row>
    <row r="104" spans="2:6" x14ac:dyDescent="0.25">
      <c r="B104" s="18">
        <v>101</v>
      </c>
      <c r="C104" s="29">
        <v>159837300.38179135</v>
      </c>
      <c r="D104" s="29">
        <v>0</v>
      </c>
      <c r="E104" s="29">
        <v>0</v>
      </c>
      <c r="F104" s="20">
        <v>0</v>
      </c>
    </row>
    <row r="105" spans="2:6" x14ac:dyDescent="0.25">
      <c r="B105" s="18">
        <v>102</v>
      </c>
      <c r="C105" s="29">
        <v>83636926.049575657</v>
      </c>
      <c r="D105" s="29">
        <v>0</v>
      </c>
      <c r="E105" s="29">
        <v>0</v>
      </c>
      <c r="F105" s="20">
        <v>0</v>
      </c>
    </row>
    <row r="106" spans="2:6" x14ac:dyDescent="0.25">
      <c r="B106" s="18">
        <v>103</v>
      </c>
      <c r="C106" s="29">
        <v>82593917.664410636</v>
      </c>
      <c r="D106" s="29">
        <v>0</v>
      </c>
      <c r="E106" s="29">
        <v>0</v>
      </c>
      <c r="F106" s="20">
        <v>0</v>
      </c>
    </row>
    <row r="107" spans="2:6" x14ac:dyDescent="0.25">
      <c r="B107" s="18">
        <v>104</v>
      </c>
      <c r="C107" s="29">
        <v>139988434.44119835</v>
      </c>
      <c r="D107" s="29">
        <v>0</v>
      </c>
      <c r="E107" s="29">
        <v>0</v>
      </c>
      <c r="F107" s="20">
        <v>0</v>
      </c>
    </row>
    <row r="108" spans="2:6" x14ac:dyDescent="0.25">
      <c r="B108" s="18">
        <v>105</v>
      </c>
      <c r="C108" s="29">
        <v>121650620.19350529</v>
      </c>
      <c r="D108" s="29">
        <v>0</v>
      </c>
      <c r="E108" s="29">
        <v>0</v>
      </c>
      <c r="F108" s="20">
        <v>0</v>
      </c>
    </row>
    <row r="109" spans="2:6" x14ac:dyDescent="0.25">
      <c r="B109" s="18">
        <v>106</v>
      </c>
      <c r="C109" s="29">
        <v>91443829.107527718</v>
      </c>
      <c r="D109" s="29">
        <v>0</v>
      </c>
      <c r="E109" s="29">
        <v>0</v>
      </c>
      <c r="F109" s="20">
        <v>0</v>
      </c>
    </row>
    <row r="110" spans="2:6" x14ac:dyDescent="0.25">
      <c r="B110" s="18">
        <v>107</v>
      </c>
      <c r="C110" s="29">
        <v>108011552.88897364</v>
      </c>
      <c r="D110" s="29">
        <v>0</v>
      </c>
      <c r="E110" s="29">
        <v>0</v>
      </c>
      <c r="F110" s="20">
        <v>0</v>
      </c>
    </row>
    <row r="111" spans="2:6" x14ac:dyDescent="0.25">
      <c r="B111" s="18">
        <v>108</v>
      </c>
      <c r="C111" s="29">
        <v>91171443.492604867</v>
      </c>
      <c r="D111" s="29">
        <v>0</v>
      </c>
      <c r="E111" s="29">
        <v>0</v>
      </c>
      <c r="F111" s="20">
        <v>0</v>
      </c>
    </row>
    <row r="112" spans="2:6" x14ac:dyDescent="0.25">
      <c r="B112" s="18">
        <v>109</v>
      </c>
      <c r="C112" s="29">
        <v>129431574.35404095</v>
      </c>
      <c r="D112" s="29">
        <v>0</v>
      </c>
      <c r="E112" s="29">
        <v>0</v>
      </c>
      <c r="F112" s="20">
        <v>0</v>
      </c>
    </row>
    <row r="113" spans="2:6" x14ac:dyDescent="0.25">
      <c r="B113" s="18">
        <v>110</v>
      </c>
      <c r="C113" s="29">
        <v>91400294.345343694</v>
      </c>
      <c r="D113" s="29">
        <v>0</v>
      </c>
      <c r="E113" s="29">
        <v>0</v>
      </c>
      <c r="F113" s="20">
        <v>0</v>
      </c>
    </row>
    <row r="114" spans="2:6" x14ac:dyDescent="0.25">
      <c r="B114" s="18">
        <v>111</v>
      </c>
      <c r="C114" s="29">
        <v>91966303.990390465</v>
      </c>
      <c r="D114" s="29">
        <v>0</v>
      </c>
      <c r="E114" s="29">
        <v>0</v>
      </c>
      <c r="F114" s="20">
        <v>0</v>
      </c>
    </row>
    <row r="115" spans="2:6" x14ac:dyDescent="0.25">
      <c r="B115" s="18">
        <v>112</v>
      </c>
      <c r="C115" s="29">
        <v>92989718.127693042</v>
      </c>
      <c r="D115" s="29">
        <v>0</v>
      </c>
      <c r="E115" s="29">
        <v>0</v>
      </c>
      <c r="F115" s="20">
        <v>0</v>
      </c>
    </row>
    <row r="116" spans="2:6" x14ac:dyDescent="0.25">
      <c r="B116" s="18">
        <v>113</v>
      </c>
      <c r="C116" s="29">
        <v>80151858.578175038</v>
      </c>
      <c r="D116" s="29">
        <v>0</v>
      </c>
      <c r="E116" s="29">
        <v>0</v>
      </c>
      <c r="F116" s="20">
        <v>0</v>
      </c>
    </row>
    <row r="117" spans="2:6" x14ac:dyDescent="0.25">
      <c r="B117" s="18">
        <v>114</v>
      </c>
      <c r="C117" s="29">
        <v>85728207.856753647</v>
      </c>
      <c r="D117" s="29">
        <v>0</v>
      </c>
      <c r="E117" s="29">
        <v>0</v>
      </c>
      <c r="F117" s="20">
        <v>0</v>
      </c>
    </row>
    <row r="118" spans="2:6" x14ac:dyDescent="0.25">
      <c r="B118" s="18">
        <v>115</v>
      </c>
      <c r="C118" s="29">
        <v>92716893.597313225</v>
      </c>
      <c r="D118" s="29">
        <v>0</v>
      </c>
      <c r="E118" s="29">
        <v>0</v>
      </c>
      <c r="F118" s="20">
        <v>0</v>
      </c>
    </row>
    <row r="119" spans="2:6" x14ac:dyDescent="0.25">
      <c r="B119" s="18">
        <v>116</v>
      </c>
      <c r="C119" s="29">
        <v>117101812.87357201</v>
      </c>
      <c r="D119" s="29">
        <v>0</v>
      </c>
      <c r="E119" s="29">
        <v>0</v>
      </c>
      <c r="F119" s="20">
        <v>0</v>
      </c>
    </row>
    <row r="120" spans="2:6" x14ac:dyDescent="0.25">
      <c r="B120" s="18">
        <v>117</v>
      </c>
      <c r="C120" s="29">
        <v>84464306.141788036</v>
      </c>
      <c r="D120" s="29">
        <v>0</v>
      </c>
      <c r="E120" s="29">
        <v>0</v>
      </c>
      <c r="F120" s="20">
        <v>0</v>
      </c>
    </row>
    <row r="121" spans="2:6" x14ac:dyDescent="0.25">
      <c r="B121" s="18">
        <v>118</v>
      </c>
      <c r="C121" s="29">
        <v>131214785.83727033</v>
      </c>
      <c r="D121" s="29">
        <v>0</v>
      </c>
      <c r="E121" s="29">
        <v>0</v>
      </c>
      <c r="F121" s="20">
        <v>0</v>
      </c>
    </row>
    <row r="122" spans="2:6" x14ac:dyDescent="0.25">
      <c r="B122" s="18">
        <v>119</v>
      </c>
      <c r="C122" s="29">
        <v>100032038.44603978</v>
      </c>
      <c r="D122" s="29">
        <v>0</v>
      </c>
      <c r="E122" s="29">
        <v>0</v>
      </c>
      <c r="F122" s="20">
        <v>0</v>
      </c>
    </row>
    <row r="123" spans="2:6" x14ac:dyDescent="0.25">
      <c r="B123" s="18">
        <v>120</v>
      </c>
      <c r="C123" s="29">
        <v>120159770.9823297</v>
      </c>
      <c r="D123" s="29">
        <v>0</v>
      </c>
      <c r="E123" s="29">
        <v>0</v>
      </c>
      <c r="F123" s="20">
        <v>0</v>
      </c>
    </row>
    <row r="124" spans="2:6" x14ac:dyDescent="0.25">
      <c r="B124" s="18">
        <v>121</v>
      </c>
      <c r="C124" s="29">
        <v>79943486.346112967</v>
      </c>
      <c r="D124" s="29">
        <v>0</v>
      </c>
      <c r="E124" s="29">
        <v>0</v>
      </c>
      <c r="F124" s="20">
        <v>0</v>
      </c>
    </row>
    <row r="125" spans="2:6" x14ac:dyDescent="0.25">
      <c r="B125" s="18">
        <v>122</v>
      </c>
      <c r="C125" s="29">
        <v>124045853.66683672</v>
      </c>
      <c r="D125" s="29">
        <v>0</v>
      </c>
      <c r="E125" s="29">
        <v>0</v>
      </c>
      <c r="F125" s="20">
        <v>0</v>
      </c>
    </row>
    <row r="126" spans="2:6" x14ac:dyDescent="0.25">
      <c r="B126" s="18">
        <v>123</v>
      </c>
      <c r="C126" s="29">
        <v>90411676.269653216</v>
      </c>
      <c r="D126" s="29">
        <v>0</v>
      </c>
      <c r="E126" s="29">
        <v>0</v>
      </c>
      <c r="F126" s="20">
        <v>0</v>
      </c>
    </row>
    <row r="127" spans="2:6" x14ac:dyDescent="0.25">
      <c r="B127" s="18">
        <v>124</v>
      </c>
      <c r="C127" s="29">
        <v>99866962.58009553</v>
      </c>
      <c r="D127" s="29">
        <v>0</v>
      </c>
      <c r="E127" s="29">
        <v>0</v>
      </c>
      <c r="F127" s="20">
        <v>0</v>
      </c>
    </row>
    <row r="128" spans="2:6" x14ac:dyDescent="0.25">
      <c r="B128" s="18">
        <v>125</v>
      </c>
      <c r="C128" s="29">
        <v>170919957.48185703</v>
      </c>
      <c r="D128" s="29">
        <v>0</v>
      </c>
      <c r="E128" s="29">
        <v>0</v>
      </c>
      <c r="F128" s="20">
        <v>0</v>
      </c>
    </row>
    <row r="129" spans="2:6" x14ac:dyDescent="0.25">
      <c r="B129" s="18">
        <v>126</v>
      </c>
      <c r="C129" s="29">
        <v>106050280.27846518</v>
      </c>
      <c r="D129" s="29">
        <v>0</v>
      </c>
      <c r="E129" s="29">
        <v>0</v>
      </c>
      <c r="F129" s="20">
        <v>0</v>
      </c>
    </row>
    <row r="130" spans="2:6" x14ac:dyDescent="0.25">
      <c r="B130" s="18">
        <v>127</v>
      </c>
      <c r="C130" s="29">
        <v>110408539.80097942</v>
      </c>
      <c r="D130" s="29">
        <v>0</v>
      </c>
      <c r="E130" s="29">
        <v>0</v>
      </c>
      <c r="F130" s="20">
        <v>0</v>
      </c>
    </row>
    <row r="131" spans="2:6" x14ac:dyDescent="0.25">
      <c r="B131" s="18">
        <v>128</v>
      </c>
      <c r="C131" s="29">
        <v>112977146.24162973</v>
      </c>
      <c r="D131" s="29">
        <v>0</v>
      </c>
      <c r="E131" s="29">
        <v>0</v>
      </c>
      <c r="F131" s="20">
        <v>0</v>
      </c>
    </row>
    <row r="132" spans="2:6" x14ac:dyDescent="0.25">
      <c r="B132" s="18">
        <v>129</v>
      </c>
      <c r="C132" s="29">
        <v>124783350.76358175</v>
      </c>
      <c r="D132" s="29">
        <v>0</v>
      </c>
      <c r="E132" s="29">
        <v>0</v>
      </c>
      <c r="F132" s="20">
        <v>0</v>
      </c>
    </row>
    <row r="133" spans="2:6" x14ac:dyDescent="0.25">
      <c r="B133" s="18">
        <v>130</v>
      </c>
      <c r="C133" s="29">
        <v>85953999.809748009</v>
      </c>
      <c r="D133" s="29">
        <v>0</v>
      </c>
      <c r="E133" s="29">
        <v>0</v>
      </c>
      <c r="F133" s="20">
        <v>0</v>
      </c>
    </row>
    <row r="134" spans="2:6" x14ac:dyDescent="0.25">
      <c r="B134" s="18">
        <v>131</v>
      </c>
      <c r="C134" s="29">
        <v>81316335.634326845</v>
      </c>
      <c r="D134" s="29">
        <v>0</v>
      </c>
      <c r="E134" s="29">
        <v>0</v>
      </c>
      <c r="F134" s="20">
        <v>0</v>
      </c>
    </row>
    <row r="135" spans="2:6" x14ac:dyDescent="0.25">
      <c r="B135" s="18">
        <v>132</v>
      </c>
      <c r="C135" s="29">
        <v>90853661.139475867</v>
      </c>
      <c r="D135" s="29">
        <v>0</v>
      </c>
      <c r="E135" s="29">
        <v>0</v>
      </c>
      <c r="F135" s="20">
        <v>0</v>
      </c>
    </row>
    <row r="136" spans="2:6" x14ac:dyDescent="0.25">
      <c r="B136" s="18">
        <v>133</v>
      </c>
      <c r="C136" s="29">
        <v>64502963.916428819</v>
      </c>
      <c r="D136" s="29">
        <v>0</v>
      </c>
      <c r="E136" s="29">
        <v>0</v>
      </c>
      <c r="F136" s="20">
        <v>0</v>
      </c>
    </row>
    <row r="137" spans="2:6" x14ac:dyDescent="0.25">
      <c r="B137" s="18">
        <v>134</v>
      </c>
      <c r="C137" s="29">
        <v>88006846.044114426</v>
      </c>
      <c r="D137" s="29">
        <v>0</v>
      </c>
      <c r="E137" s="29">
        <v>0</v>
      </c>
      <c r="F137" s="20">
        <v>0</v>
      </c>
    </row>
    <row r="138" spans="2:6" x14ac:dyDescent="0.25">
      <c r="B138" s="18">
        <v>135</v>
      </c>
      <c r="C138" s="29">
        <v>69989392.003960833</v>
      </c>
      <c r="D138" s="29">
        <v>0</v>
      </c>
      <c r="E138" s="29">
        <v>0</v>
      </c>
      <c r="F138" s="20">
        <v>0</v>
      </c>
    </row>
    <row r="139" spans="2:6" x14ac:dyDescent="0.25">
      <c r="B139" s="18">
        <v>136</v>
      </c>
      <c r="C139" s="29">
        <v>76161578.036609977</v>
      </c>
      <c r="D139" s="29">
        <v>0</v>
      </c>
      <c r="E139" s="29">
        <v>0</v>
      </c>
      <c r="F139" s="20">
        <v>0</v>
      </c>
    </row>
    <row r="140" spans="2:6" x14ac:dyDescent="0.25">
      <c r="B140" s="18">
        <v>137</v>
      </c>
      <c r="C140" s="29">
        <v>162384204.98501444</v>
      </c>
      <c r="D140" s="29">
        <v>0</v>
      </c>
      <c r="E140" s="29">
        <v>0</v>
      </c>
      <c r="F140" s="20">
        <v>0</v>
      </c>
    </row>
    <row r="141" spans="2:6" x14ac:dyDescent="0.25">
      <c r="B141" s="18">
        <v>138</v>
      </c>
      <c r="C141" s="29">
        <v>91117699.70287475</v>
      </c>
      <c r="D141" s="29">
        <v>0</v>
      </c>
      <c r="E141" s="29">
        <v>0</v>
      </c>
      <c r="F141" s="20">
        <v>0</v>
      </c>
    </row>
    <row r="142" spans="2:6" x14ac:dyDescent="0.25">
      <c r="B142" s="18">
        <v>139</v>
      </c>
      <c r="C142" s="29">
        <v>100746625.71059117</v>
      </c>
      <c r="D142" s="29">
        <v>0</v>
      </c>
      <c r="E142" s="29">
        <v>0</v>
      </c>
      <c r="F142" s="20">
        <v>0</v>
      </c>
    </row>
    <row r="143" spans="2:6" x14ac:dyDescent="0.25">
      <c r="B143" s="18">
        <v>140</v>
      </c>
      <c r="C143" s="29">
        <v>70311628.481503025</v>
      </c>
      <c r="D143" s="29">
        <v>0</v>
      </c>
      <c r="E143" s="29">
        <v>0</v>
      </c>
      <c r="F143" s="20">
        <v>0</v>
      </c>
    </row>
    <row r="144" spans="2:6" x14ac:dyDescent="0.25">
      <c r="B144" s="18">
        <v>141</v>
      </c>
      <c r="C144" s="29">
        <v>93425393.334331483</v>
      </c>
      <c r="D144" s="29">
        <v>0</v>
      </c>
      <c r="E144" s="29">
        <v>0</v>
      </c>
      <c r="F144" s="20">
        <v>0</v>
      </c>
    </row>
    <row r="145" spans="2:6" x14ac:dyDescent="0.25">
      <c r="B145" s="18">
        <v>142</v>
      </c>
      <c r="C145" s="29">
        <v>88248543.693702683</v>
      </c>
      <c r="D145" s="29">
        <v>0</v>
      </c>
      <c r="E145" s="29">
        <v>0</v>
      </c>
      <c r="F145" s="20">
        <v>0</v>
      </c>
    </row>
    <row r="146" spans="2:6" x14ac:dyDescent="0.25">
      <c r="B146" s="18">
        <v>143</v>
      </c>
      <c r="C146" s="29">
        <v>80342681.707510918</v>
      </c>
      <c r="D146" s="29">
        <v>0</v>
      </c>
      <c r="E146" s="29">
        <v>0</v>
      </c>
      <c r="F146" s="20">
        <v>0</v>
      </c>
    </row>
    <row r="147" spans="2:6" x14ac:dyDescent="0.25">
      <c r="B147" s="18">
        <v>144</v>
      </c>
      <c r="C147" s="29">
        <v>141582552.33063915</v>
      </c>
      <c r="D147" s="29">
        <v>0</v>
      </c>
      <c r="E147" s="29">
        <v>0</v>
      </c>
      <c r="F147" s="20">
        <v>0</v>
      </c>
    </row>
    <row r="148" spans="2:6" x14ac:dyDescent="0.25">
      <c r="B148" s="18">
        <v>145</v>
      </c>
      <c r="C148" s="29">
        <v>154360521.35475478</v>
      </c>
      <c r="D148" s="29">
        <v>0</v>
      </c>
      <c r="E148" s="29">
        <v>0</v>
      </c>
      <c r="F148" s="20">
        <v>0</v>
      </c>
    </row>
    <row r="149" spans="2:6" x14ac:dyDescent="0.25">
      <c r="B149" s="18">
        <v>146</v>
      </c>
      <c r="C149" s="29">
        <v>86775379.303912595</v>
      </c>
      <c r="D149" s="29">
        <v>0</v>
      </c>
      <c r="E149" s="29">
        <v>0</v>
      </c>
      <c r="F149" s="20">
        <v>0</v>
      </c>
    </row>
    <row r="150" spans="2:6" x14ac:dyDescent="0.25">
      <c r="B150" s="18">
        <v>147</v>
      </c>
      <c r="C150" s="29">
        <v>106413172.28557001</v>
      </c>
      <c r="D150" s="29">
        <v>0</v>
      </c>
      <c r="E150" s="29">
        <v>0</v>
      </c>
      <c r="F150" s="20">
        <v>0</v>
      </c>
    </row>
    <row r="151" spans="2:6" x14ac:dyDescent="0.25">
      <c r="B151" s="18">
        <v>148</v>
      </c>
      <c r="C151" s="29">
        <v>102890755.26915105</v>
      </c>
      <c r="D151" s="29">
        <v>0</v>
      </c>
      <c r="E151" s="29">
        <v>0</v>
      </c>
      <c r="F151" s="20">
        <v>0</v>
      </c>
    </row>
    <row r="152" spans="2:6" x14ac:dyDescent="0.25">
      <c r="B152" s="18">
        <v>149</v>
      </c>
      <c r="C152" s="29">
        <v>134678957.96333709</v>
      </c>
      <c r="D152" s="29">
        <v>0</v>
      </c>
      <c r="E152" s="29">
        <v>0</v>
      </c>
      <c r="F152" s="20">
        <v>0</v>
      </c>
    </row>
    <row r="153" spans="2:6" x14ac:dyDescent="0.25">
      <c r="B153" s="18">
        <v>150</v>
      </c>
      <c r="C153" s="29">
        <v>96439394.467124164</v>
      </c>
      <c r="D153" s="29">
        <v>0</v>
      </c>
      <c r="E153" s="29">
        <v>0</v>
      </c>
      <c r="F153" s="20">
        <v>0</v>
      </c>
    </row>
    <row r="154" spans="2:6" x14ac:dyDescent="0.25">
      <c r="B154" s="18">
        <v>151</v>
      </c>
      <c r="C154" s="29">
        <v>94901549.284942612</v>
      </c>
      <c r="D154" s="29">
        <v>0</v>
      </c>
      <c r="E154" s="29">
        <v>0</v>
      </c>
      <c r="F154" s="20">
        <v>0</v>
      </c>
    </row>
    <row r="155" spans="2:6" x14ac:dyDescent="0.25">
      <c r="B155" s="18">
        <v>152</v>
      </c>
      <c r="C155" s="29">
        <v>82624859.648869351</v>
      </c>
      <c r="D155" s="29">
        <v>0</v>
      </c>
      <c r="E155" s="29">
        <v>0</v>
      </c>
      <c r="F155" s="20">
        <v>0</v>
      </c>
    </row>
    <row r="156" spans="2:6" x14ac:dyDescent="0.25">
      <c r="B156" s="18">
        <v>153</v>
      </c>
      <c r="C156" s="29">
        <v>115999379.25323719</v>
      </c>
      <c r="D156" s="29">
        <v>0</v>
      </c>
      <c r="E156" s="29">
        <v>0</v>
      </c>
      <c r="F156" s="20">
        <v>0</v>
      </c>
    </row>
    <row r="157" spans="2:6" x14ac:dyDescent="0.25">
      <c r="B157" s="18">
        <v>154</v>
      </c>
      <c r="C157" s="29">
        <v>131676904.88936104</v>
      </c>
      <c r="D157" s="29">
        <v>0</v>
      </c>
      <c r="E157" s="29">
        <v>0</v>
      </c>
      <c r="F157" s="20">
        <v>0</v>
      </c>
    </row>
    <row r="158" spans="2:6" x14ac:dyDescent="0.25">
      <c r="B158" s="18">
        <v>155</v>
      </c>
      <c r="C158" s="29">
        <v>126258318.39770369</v>
      </c>
      <c r="D158" s="29">
        <v>0</v>
      </c>
      <c r="E158" s="29">
        <v>0</v>
      </c>
      <c r="F158" s="20">
        <v>0</v>
      </c>
    </row>
    <row r="159" spans="2:6" x14ac:dyDescent="0.25">
      <c r="B159" s="18">
        <v>156</v>
      </c>
      <c r="C159" s="29">
        <v>95348398.063826561</v>
      </c>
      <c r="D159" s="29">
        <v>0</v>
      </c>
      <c r="E159" s="29">
        <v>0</v>
      </c>
      <c r="F159" s="20">
        <v>0</v>
      </c>
    </row>
    <row r="160" spans="2:6" x14ac:dyDescent="0.25">
      <c r="B160" s="18">
        <v>157</v>
      </c>
      <c r="C160" s="29">
        <v>83847097.51104793</v>
      </c>
      <c r="D160" s="29">
        <v>0</v>
      </c>
      <c r="E160" s="29">
        <v>0</v>
      </c>
      <c r="F160" s="20">
        <v>0</v>
      </c>
    </row>
    <row r="161" spans="2:6" x14ac:dyDescent="0.25">
      <c r="B161" s="18">
        <v>158</v>
      </c>
      <c r="C161" s="29">
        <v>113882664.38522856</v>
      </c>
      <c r="D161" s="29">
        <v>0</v>
      </c>
      <c r="E161" s="29">
        <v>0</v>
      </c>
      <c r="F161" s="20">
        <v>0</v>
      </c>
    </row>
    <row r="162" spans="2:6" x14ac:dyDescent="0.25">
      <c r="B162" s="18">
        <v>159</v>
      </c>
      <c r="C162" s="29">
        <v>83458278.123538658</v>
      </c>
      <c r="D162" s="29">
        <v>0</v>
      </c>
      <c r="E162" s="29">
        <v>0</v>
      </c>
      <c r="F162" s="20">
        <v>0</v>
      </c>
    </row>
    <row r="163" spans="2:6" x14ac:dyDescent="0.25">
      <c r="B163" s="18">
        <v>160</v>
      </c>
      <c r="C163" s="29">
        <v>96406129.895162046</v>
      </c>
      <c r="D163" s="29">
        <v>0</v>
      </c>
      <c r="E163" s="29">
        <v>0</v>
      </c>
      <c r="F163" s="20">
        <v>0</v>
      </c>
    </row>
    <row r="164" spans="2:6" x14ac:dyDescent="0.25">
      <c r="B164" s="18">
        <v>161</v>
      </c>
      <c r="C164" s="29">
        <v>84806777.194017932</v>
      </c>
      <c r="D164" s="29">
        <v>0</v>
      </c>
      <c r="E164" s="29">
        <v>0</v>
      </c>
      <c r="F164" s="20">
        <v>0</v>
      </c>
    </row>
    <row r="165" spans="2:6" x14ac:dyDescent="0.25">
      <c r="B165" s="18">
        <v>162</v>
      </c>
      <c r="C165" s="29">
        <v>120194820.39624503</v>
      </c>
      <c r="D165" s="29">
        <v>0</v>
      </c>
      <c r="E165" s="29">
        <v>0</v>
      </c>
      <c r="F165" s="20">
        <v>0</v>
      </c>
    </row>
    <row r="166" spans="2:6" x14ac:dyDescent="0.25">
      <c r="B166" s="18">
        <v>163</v>
      </c>
      <c r="C166" s="29">
        <v>108331444.7395553</v>
      </c>
      <c r="D166" s="29">
        <v>0</v>
      </c>
      <c r="E166" s="29">
        <v>0</v>
      </c>
      <c r="F166" s="20">
        <v>0</v>
      </c>
    </row>
    <row r="167" spans="2:6" x14ac:dyDescent="0.25">
      <c r="B167" s="18">
        <v>164</v>
      </c>
      <c r="C167" s="29">
        <v>80284792.051941857</v>
      </c>
      <c r="D167" s="29">
        <v>0</v>
      </c>
      <c r="E167" s="29">
        <v>0</v>
      </c>
      <c r="F167" s="20">
        <v>0</v>
      </c>
    </row>
    <row r="168" spans="2:6" x14ac:dyDescent="0.25">
      <c r="B168" s="18">
        <v>165</v>
      </c>
      <c r="C168" s="29">
        <v>111559219.2330527</v>
      </c>
      <c r="D168" s="29">
        <v>0</v>
      </c>
      <c r="E168" s="29">
        <v>0</v>
      </c>
      <c r="F168" s="20">
        <v>0</v>
      </c>
    </row>
    <row r="169" spans="2:6" x14ac:dyDescent="0.25">
      <c r="B169" s="18">
        <v>166</v>
      </c>
      <c r="C169" s="29">
        <v>161544414.14530402</v>
      </c>
      <c r="D169" s="29">
        <v>0</v>
      </c>
      <c r="E169" s="29">
        <v>0</v>
      </c>
      <c r="F169" s="20">
        <v>0</v>
      </c>
    </row>
    <row r="170" spans="2:6" x14ac:dyDescent="0.25">
      <c r="B170" s="18">
        <v>167</v>
      </c>
      <c r="C170" s="29">
        <v>104912012.83723289</v>
      </c>
      <c r="D170" s="29">
        <v>0</v>
      </c>
      <c r="E170" s="29">
        <v>0</v>
      </c>
      <c r="F170" s="20">
        <v>0</v>
      </c>
    </row>
    <row r="171" spans="2:6" x14ac:dyDescent="0.25">
      <c r="B171" s="18">
        <v>168</v>
      </c>
      <c r="C171" s="29">
        <v>82852184.553184092</v>
      </c>
      <c r="D171" s="29">
        <v>0</v>
      </c>
      <c r="E171" s="29">
        <v>0</v>
      </c>
      <c r="F171" s="20">
        <v>0</v>
      </c>
    </row>
    <row r="172" spans="2:6" x14ac:dyDescent="0.25">
      <c r="B172" s="18">
        <v>169</v>
      </c>
      <c r="C172" s="29">
        <v>92962591.850857139</v>
      </c>
      <c r="D172" s="29">
        <v>0</v>
      </c>
      <c r="E172" s="29">
        <v>0</v>
      </c>
      <c r="F172" s="20">
        <v>0</v>
      </c>
    </row>
    <row r="173" spans="2:6" x14ac:dyDescent="0.25">
      <c r="B173" s="18">
        <v>170</v>
      </c>
      <c r="C173" s="29">
        <v>101879702.96145707</v>
      </c>
      <c r="D173" s="29">
        <v>0</v>
      </c>
      <c r="E173" s="29">
        <v>0</v>
      </c>
      <c r="F173" s="20">
        <v>0</v>
      </c>
    </row>
    <row r="174" spans="2:6" x14ac:dyDescent="0.25">
      <c r="B174" s="18">
        <v>171</v>
      </c>
      <c r="C174" s="29">
        <v>83166673.512137145</v>
      </c>
      <c r="D174" s="29">
        <v>0</v>
      </c>
      <c r="E174" s="29">
        <v>0</v>
      </c>
      <c r="F174" s="20">
        <v>0</v>
      </c>
    </row>
    <row r="175" spans="2:6" x14ac:dyDescent="0.25">
      <c r="B175" s="18">
        <v>172</v>
      </c>
      <c r="C175" s="29">
        <v>136122139.92626575</v>
      </c>
      <c r="D175" s="29">
        <v>0</v>
      </c>
      <c r="E175" s="29">
        <v>0</v>
      </c>
      <c r="F175" s="20">
        <v>0</v>
      </c>
    </row>
    <row r="176" spans="2:6" x14ac:dyDescent="0.25">
      <c r="B176" s="18">
        <v>173</v>
      </c>
      <c r="C176" s="29">
        <v>93090194.751430422</v>
      </c>
      <c r="D176" s="29">
        <v>0</v>
      </c>
      <c r="E176" s="29">
        <v>0</v>
      </c>
      <c r="F176" s="20">
        <v>0</v>
      </c>
    </row>
    <row r="177" spans="2:6" x14ac:dyDescent="0.25">
      <c r="B177" s="18">
        <v>174</v>
      </c>
      <c r="C177" s="29">
        <v>105564632.52067527</v>
      </c>
      <c r="D177" s="29">
        <v>0</v>
      </c>
      <c r="E177" s="29">
        <v>0</v>
      </c>
      <c r="F177" s="20">
        <v>0</v>
      </c>
    </row>
    <row r="178" spans="2:6" x14ac:dyDescent="0.25">
      <c r="B178" s="18">
        <v>175</v>
      </c>
      <c r="C178" s="29">
        <v>95503433.842597708</v>
      </c>
      <c r="D178" s="29">
        <v>0</v>
      </c>
      <c r="E178" s="29">
        <v>0</v>
      </c>
      <c r="F178" s="20">
        <v>0</v>
      </c>
    </row>
    <row r="179" spans="2:6" x14ac:dyDescent="0.25">
      <c r="B179" s="18">
        <v>176</v>
      </c>
      <c r="C179" s="29">
        <v>100471170.3612365</v>
      </c>
      <c r="D179" s="29">
        <v>0</v>
      </c>
      <c r="E179" s="29">
        <v>0</v>
      </c>
      <c r="F179" s="20">
        <v>0</v>
      </c>
    </row>
    <row r="180" spans="2:6" x14ac:dyDescent="0.25">
      <c r="B180" s="18">
        <v>177</v>
      </c>
      <c r="C180" s="29">
        <v>100601520.51970449</v>
      </c>
      <c r="D180" s="29">
        <v>0</v>
      </c>
      <c r="E180" s="29">
        <v>0</v>
      </c>
      <c r="F180" s="20">
        <v>0</v>
      </c>
    </row>
    <row r="181" spans="2:6" x14ac:dyDescent="0.25">
      <c r="B181" s="18">
        <v>178</v>
      </c>
      <c r="C181" s="29">
        <v>96928050.371315196</v>
      </c>
      <c r="D181" s="29">
        <v>0</v>
      </c>
      <c r="E181" s="29">
        <v>0</v>
      </c>
      <c r="F181" s="20">
        <v>0</v>
      </c>
    </row>
    <row r="182" spans="2:6" x14ac:dyDescent="0.25">
      <c r="B182" s="18">
        <v>179</v>
      </c>
      <c r="C182" s="29">
        <v>116767432.43650004</v>
      </c>
      <c r="D182" s="29">
        <v>0</v>
      </c>
      <c r="E182" s="29">
        <v>0</v>
      </c>
      <c r="F182" s="20">
        <v>0</v>
      </c>
    </row>
    <row r="183" spans="2:6" x14ac:dyDescent="0.25">
      <c r="B183" s="18">
        <v>180</v>
      </c>
      <c r="C183" s="29">
        <v>118145575.53058076</v>
      </c>
      <c r="D183" s="29">
        <v>0</v>
      </c>
      <c r="E183" s="29">
        <v>0</v>
      </c>
      <c r="F183" s="20">
        <v>0</v>
      </c>
    </row>
    <row r="184" spans="2:6" x14ac:dyDescent="0.25">
      <c r="B184" s="18">
        <v>181</v>
      </c>
      <c r="C184" s="29">
        <v>100054669.28857875</v>
      </c>
      <c r="D184" s="29">
        <v>0</v>
      </c>
      <c r="E184" s="29">
        <v>0</v>
      </c>
      <c r="F184" s="20">
        <v>0</v>
      </c>
    </row>
    <row r="185" spans="2:6" x14ac:dyDescent="0.25">
      <c r="B185" s="18">
        <v>182</v>
      </c>
      <c r="C185" s="29">
        <v>68582974.751538023</v>
      </c>
      <c r="D185" s="29">
        <v>0</v>
      </c>
      <c r="E185" s="29">
        <v>0</v>
      </c>
      <c r="F185" s="20">
        <v>0</v>
      </c>
    </row>
    <row r="186" spans="2:6" x14ac:dyDescent="0.25">
      <c r="B186" s="18">
        <v>183</v>
      </c>
      <c r="C186" s="29">
        <v>94235739.684611917</v>
      </c>
      <c r="D186" s="29">
        <v>0</v>
      </c>
      <c r="E186" s="29">
        <v>0</v>
      </c>
      <c r="F186" s="20">
        <v>0</v>
      </c>
    </row>
    <row r="187" spans="2:6" x14ac:dyDescent="0.25">
      <c r="B187" s="18">
        <v>184</v>
      </c>
      <c r="C187" s="29">
        <v>77016140.622195706</v>
      </c>
      <c r="D187" s="29">
        <v>0</v>
      </c>
      <c r="E187" s="29">
        <v>0</v>
      </c>
      <c r="F187" s="20">
        <v>0</v>
      </c>
    </row>
    <row r="188" spans="2:6" x14ac:dyDescent="0.25">
      <c r="B188" s="18">
        <v>185</v>
      </c>
      <c r="C188" s="29">
        <v>84281607.0120572</v>
      </c>
      <c r="D188" s="29">
        <v>0</v>
      </c>
      <c r="E188" s="29">
        <v>0</v>
      </c>
      <c r="F188" s="20">
        <v>0</v>
      </c>
    </row>
    <row r="189" spans="2:6" x14ac:dyDescent="0.25">
      <c r="B189" s="18">
        <v>186</v>
      </c>
      <c r="C189" s="29">
        <v>141429683.10286495</v>
      </c>
      <c r="D189" s="29">
        <v>0</v>
      </c>
      <c r="E189" s="29">
        <v>0</v>
      </c>
      <c r="F189" s="20">
        <v>0</v>
      </c>
    </row>
    <row r="190" spans="2:6" x14ac:dyDescent="0.25">
      <c r="B190" s="18">
        <v>187</v>
      </c>
      <c r="C190" s="29">
        <v>113901423.32991566</v>
      </c>
      <c r="D190" s="29">
        <v>0</v>
      </c>
      <c r="E190" s="29">
        <v>0</v>
      </c>
      <c r="F190" s="20">
        <v>0</v>
      </c>
    </row>
    <row r="191" spans="2:6" x14ac:dyDescent="0.25">
      <c r="B191" s="18">
        <v>188</v>
      </c>
      <c r="C191" s="29">
        <v>147134360.14106938</v>
      </c>
      <c r="D191" s="29">
        <v>0</v>
      </c>
      <c r="E191" s="29">
        <v>0</v>
      </c>
      <c r="F191" s="20">
        <v>0</v>
      </c>
    </row>
    <row r="192" spans="2:6" x14ac:dyDescent="0.25">
      <c r="B192" s="18">
        <v>189</v>
      </c>
      <c r="C192" s="29">
        <v>104298002.03706647</v>
      </c>
      <c r="D192" s="29">
        <v>0</v>
      </c>
      <c r="E192" s="29">
        <v>0</v>
      </c>
      <c r="F192" s="20">
        <v>0</v>
      </c>
    </row>
    <row r="193" spans="2:6" x14ac:dyDescent="0.25">
      <c r="B193" s="18">
        <v>190</v>
      </c>
      <c r="C193" s="29">
        <v>106146148.75362554</v>
      </c>
      <c r="D193" s="29">
        <v>0</v>
      </c>
      <c r="E193" s="29">
        <v>0</v>
      </c>
      <c r="F193" s="20">
        <v>0</v>
      </c>
    </row>
    <row r="194" spans="2:6" x14ac:dyDescent="0.25">
      <c r="B194" s="18">
        <v>191</v>
      </c>
      <c r="C194" s="29">
        <v>98769427.667532682</v>
      </c>
      <c r="D194" s="29">
        <v>0</v>
      </c>
      <c r="E194" s="29">
        <v>0</v>
      </c>
      <c r="F194" s="20">
        <v>0</v>
      </c>
    </row>
    <row r="195" spans="2:6" x14ac:dyDescent="0.25">
      <c r="B195" s="18">
        <v>192</v>
      </c>
      <c r="C195" s="29">
        <v>90236280.695567518</v>
      </c>
      <c r="D195" s="29">
        <v>0</v>
      </c>
      <c r="E195" s="29">
        <v>0</v>
      </c>
      <c r="F195" s="20">
        <v>0</v>
      </c>
    </row>
    <row r="196" spans="2:6" x14ac:dyDescent="0.25">
      <c r="B196" s="18">
        <v>193</v>
      </c>
      <c r="C196" s="29">
        <v>97555896.890641525</v>
      </c>
      <c r="D196" s="29">
        <v>0</v>
      </c>
      <c r="E196" s="29">
        <v>0</v>
      </c>
      <c r="F196" s="20">
        <v>0</v>
      </c>
    </row>
    <row r="197" spans="2:6" x14ac:dyDescent="0.25">
      <c r="B197" s="18">
        <v>194</v>
      </c>
      <c r="C197" s="29">
        <v>95534453.085164398</v>
      </c>
      <c r="D197" s="29">
        <v>0</v>
      </c>
      <c r="E197" s="29">
        <v>0</v>
      </c>
      <c r="F197" s="20">
        <v>0</v>
      </c>
    </row>
    <row r="198" spans="2:6" x14ac:dyDescent="0.25">
      <c r="B198" s="18">
        <v>195</v>
      </c>
      <c r="C198" s="29">
        <v>140884093.67968926</v>
      </c>
      <c r="D198" s="29">
        <v>0</v>
      </c>
      <c r="E198" s="29">
        <v>0</v>
      </c>
      <c r="F198" s="20">
        <v>0</v>
      </c>
    </row>
    <row r="199" spans="2:6" x14ac:dyDescent="0.25">
      <c r="B199" s="18">
        <v>196</v>
      </c>
      <c r="C199" s="29">
        <v>127918442.31811897</v>
      </c>
      <c r="D199" s="29">
        <v>0</v>
      </c>
      <c r="E199" s="29">
        <v>0</v>
      </c>
      <c r="F199" s="20">
        <v>0</v>
      </c>
    </row>
    <row r="200" spans="2:6" x14ac:dyDescent="0.25">
      <c r="B200" s="18">
        <v>197</v>
      </c>
      <c r="C200" s="29">
        <v>93190819.497859597</v>
      </c>
      <c r="D200" s="29">
        <v>0</v>
      </c>
      <c r="E200" s="29">
        <v>0</v>
      </c>
      <c r="F200" s="20">
        <v>0</v>
      </c>
    </row>
    <row r="201" spans="2:6" x14ac:dyDescent="0.25">
      <c r="B201" s="18">
        <v>198</v>
      </c>
      <c r="C201" s="29">
        <v>131797072.15219599</v>
      </c>
      <c r="D201" s="29">
        <v>0</v>
      </c>
      <c r="E201" s="29">
        <v>0</v>
      </c>
      <c r="F201" s="20">
        <v>0</v>
      </c>
    </row>
    <row r="202" spans="2:6" x14ac:dyDescent="0.25">
      <c r="B202" s="18">
        <v>199</v>
      </c>
      <c r="C202" s="29">
        <v>93695563.840078235</v>
      </c>
      <c r="D202" s="29">
        <v>0</v>
      </c>
      <c r="E202" s="29">
        <v>0</v>
      </c>
      <c r="F202" s="20">
        <v>0</v>
      </c>
    </row>
    <row r="203" spans="2:6" x14ac:dyDescent="0.25">
      <c r="B203" s="18">
        <v>200</v>
      </c>
      <c r="C203" s="29">
        <v>95776188.013601571</v>
      </c>
      <c r="D203" s="29">
        <v>0</v>
      </c>
      <c r="E203" s="29">
        <v>0</v>
      </c>
      <c r="F203" s="20">
        <v>0</v>
      </c>
    </row>
    <row r="204" spans="2:6" x14ac:dyDescent="0.25">
      <c r="B204" s="18">
        <v>201</v>
      </c>
      <c r="C204" s="29">
        <v>91749490.373049006</v>
      </c>
      <c r="D204" s="29">
        <v>0</v>
      </c>
      <c r="E204" s="29">
        <v>0</v>
      </c>
      <c r="F204" s="20">
        <v>0</v>
      </c>
    </row>
    <row r="205" spans="2:6" x14ac:dyDescent="0.25">
      <c r="B205" s="18">
        <v>202</v>
      </c>
      <c r="C205" s="29">
        <v>76879005.509719536</v>
      </c>
      <c r="D205" s="29">
        <v>0</v>
      </c>
      <c r="E205" s="29">
        <v>0</v>
      </c>
      <c r="F205" s="20">
        <v>0</v>
      </c>
    </row>
    <row r="206" spans="2:6" x14ac:dyDescent="0.25">
      <c r="B206" s="18">
        <v>203</v>
      </c>
      <c r="C206" s="29">
        <v>116795005.63816258</v>
      </c>
      <c r="D206" s="29">
        <v>0</v>
      </c>
      <c r="E206" s="29">
        <v>0</v>
      </c>
      <c r="F206" s="20">
        <v>0</v>
      </c>
    </row>
    <row r="207" spans="2:6" x14ac:dyDescent="0.25">
      <c r="B207" s="18">
        <v>204</v>
      </c>
      <c r="C207" s="29">
        <v>83425600.995966464</v>
      </c>
      <c r="D207" s="29">
        <v>0</v>
      </c>
      <c r="E207" s="29">
        <v>0</v>
      </c>
      <c r="F207" s="20">
        <v>0</v>
      </c>
    </row>
    <row r="208" spans="2:6" x14ac:dyDescent="0.25">
      <c r="B208" s="18">
        <v>205</v>
      </c>
      <c r="C208" s="29">
        <v>103010222.02628475</v>
      </c>
      <c r="D208" s="29">
        <v>0</v>
      </c>
      <c r="E208" s="29">
        <v>0</v>
      </c>
      <c r="F208" s="20">
        <v>0</v>
      </c>
    </row>
    <row r="209" spans="2:6" x14ac:dyDescent="0.25">
      <c r="B209" s="18">
        <v>206</v>
      </c>
      <c r="C209" s="29">
        <v>72920411.569343865</v>
      </c>
      <c r="D209" s="29">
        <v>0</v>
      </c>
      <c r="E209" s="29">
        <v>0</v>
      </c>
      <c r="F209" s="20">
        <v>0</v>
      </c>
    </row>
    <row r="210" spans="2:6" x14ac:dyDescent="0.25">
      <c r="B210" s="18">
        <v>207</v>
      </c>
      <c r="C210" s="29">
        <v>155530779.43371195</v>
      </c>
      <c r="D210" s="29">
        <v>0</v>
      </c>
      <c r="E210" s="29">
        <v>0</v>
      </c>
      <c r="F210" s="20">
        <v>0</v>
      </c>
    </row>
    <row r="211" spans="2:6" x14ac:dyDescent="0.25">
      <c r="B211" s="18">
        <v>208</v>
      </c>
      <c r="C211" s="29">
        <v>138809973.12735385</v>
      </c>
      <c r="D211" s="29">
        <v>0</v>
      </c>
      <c r="E211" s="29">
        <v>0</v>
      </c>
      <c r="F211" s="20">
        <v>0</v>
      </c>
    </row>
    <row r="212" spans="2:6" x14ac:dyDescent="0.25">
      <c r="B212" s="18">
        <v>209</v>
      </c>
      <c r="C212" s="29">
        <v>106720906.09999941</v>
      </c>
      <c r="D212" s="29">
        <v>0</v>
      </c>
      <c r="E212" s="29">
        <v>0</v>
      </c>
      <c r="F212" s="20">
        <v>0</v>
      </c>
    </row>
    <row r="213" spans="2:6" x14ac:dyDescent="0.25">
      <c r="B213" s="18">
        <v>210</v>
      </c>
      <c r="C213" s="29">
        <v>127966301.1353671</v>
      </c>
      <c r="D213" s="29">
        <v>0</v>
      </c>
      <c r="E213" s="29">
        <v>0</v>
      </c>
      <c r="F213" s="20">
        <v>0</v>
      </c>
    </row>
    <row r="214" spans="2:6" x14ac:dyDescent="0.25">
      <c r="B214" s="18">
        <v>211</v>
      </c>
      <c r="C214" s="29">
        <v>158765808.85292038</v>
      </c>
      <c r="D214" s="29">
        <v>0</v>
      </c>
      <c r="E214" s="29">
        <v>0</v>
      </c>
      <c r="F214" s="20">
        <v>0</v>
      </c>
    </row>
    <row r="215" spans="2:6" x14ac:dyDescent="0.25">
      <c r="B215" s="18">
        <v>212</v>
      </c>
      <c r="C215" s="29">
        <v>156338316.7512815</v>
      </c>
      <c r="D215" s="29">
        <v>0</v>
      </c>
      <c r="E215" s="29">
        <v>0</v>
      </c>
      <c r="F215" s="20">
        <v>0</v>
      </c>
    </row>
    <row r="216" spans="2:6" x14ac:dyDescent="0.25">
      <c r="B216" s="18">
        <v>213</v>
      </c>
      <c r="C216" s="29">
        <v>65097105.895137489</v>
      </c>
      <c r="D216" s="29">
        <v>0</v>
      </c>
      <c r="E216" s="29">
        <v>0</v>
      </c>
      <c r="F216" s="20">
        <v>0</v>
      </c>
    </row>
    <row r="217" spans="2:6" x14ac:dyDescent="0.25">
      <c r="B217" s="18">
        <v>214</v>
      </c>
      <c r="C217" s="29">
        <v>157753980.03573218</v>
      </c>
      <c r="D217" s="29">
        <v>0</v>
      </c>
      <c r="E217" s="29">
        <v>0</v>
      </c>
      <c r="F217" s="20">
        <v>0</v>
      </c>
    </row>
    <row r="218" spans="2:6" x14ac:dyDescent="0.25">
      <c r="B218" s="18">
        <v>215</v>
      </c>
      <c r="C218" s="29">
        <v>106551237.47457792</v>
      </c>
      <c r="D218" s="29">
        <v>0</v>
      </c>
      <c r="E218" s="29">
        <v>0</v>
      </c>
      <c r="F218" s="20">
        <v>0</v>
      </c>
    </row>
    <row r="219" spans="2:6" x14ac:dyDescent="0.25">
      <c r="B219" s="18">
        <v>216</v>
      </c>
      <c r="C219" s="29">
        <v>147605754.12588909</v>
      </c>
      <c r="D219" s="29">
        <v>0</v>
      </c>
      <c r="E219" s="29">
        <v>0</v>
      </c>
      <c r="F219" s="20">
        <v>0</v>
      </c>
    </row>
    <row r="220" spans="2:6" x14ac:dyDescent="0.25">
      <c r="B220" s="18">
        <v>217</v>
      </c>
      <c r="C220" s="29">
        <v>125885576.72207288</v>
      </c>
      <c r="D220" s="29">
        <v>0</v>
      </c>
      <c r="E220" s="29">
        <v>0</v>
      </c>
      <c r="F220" s="20">
        <v>0</v>
      </c>
    </row>
    <row r="221" spans="2:6" x14ac:dyDescent="0.25">
      <c r="B221" s="18">
        <v>218</v>
      </c>
      <c r="C221" s="29">
        <v>107549671.05167954</v>
      </c>
      <c r="D221" s="29">
        <v>0</v>
      </c>
      <c r="E221" s="29">
        <v>0</v>
      </c>
      <c r="F221" s="20">
        <v>0</v>
      </c>
    </row>
    <row r="222" spans="2:6" x14ac:dyDescent="0.25">
      <c r="B222" s="18">
        <v>219</v>
      </c>
      <c r="C222" s="29">
        <v>109341247.61772351</v>
      </c>
      <c r="D222" s="29">
        <v>0</v>
      </c>
      <c r="E222" s="29">
        <v>0</v>
      </c>
      <c r="F222" s="20">
        <v>0</v>
      </c>
    </row>
    <row r="223" spans="2:6" x14ac:dyDescent="0.25">
      <c r="B223" s="18">
        <v>220</v>
      </c>
      <c r="C223" s="29">
        <v>122746340.10319522</v>
      </c>
      <c r="D223" s="29">
        <v>0</v>
      </c>
      <c r="E223" s="29">
        <v>0</v>
      </c>
      <c r="F223" s="20">
        <v>0</v>
      </c>
    </row>
    <row r="224" spans="2:6" x14ac:dyDescent="0.25">
      <c r="B224" s="18">
        <v>221</v>
      </c>
      <c r="C224" s="29">
        <v>130781072.69958669</v>
      </c>
      <c r="D224" s="29">
        <v>0</v>
      </c>
      <c r="E224" s="29">
        <v>0</v>
      </c>
      <c r="F224" s="20">
        <v>0</v>
      </c>
    </row>
    <row r="225" spans="2:6" x14ac:dyDescent="0.25">
      <c r="B225" s="18">
        <v>222</v>
      </c>
      <c r="C225" s="29">
        <v>106620278.51895115</v>
      </c>
      <c r="D225" s="29">
        <v>0</v>
      </c>
      <c r="E225" s="29">
        <v>0</v>
      </c>
      <c r="F225" s="20">
        <v>0</v>
      </c>
    </row>
    <row r="226" spans="2:6" x14ac:dyDescent="0.25">
      <c r="B226" s="18">
        <v>223</v>
      </c>
      <c r="C226" s="29">
        <v>134932487.82834879</v>
      </c>
      <c r="D226" s="29">
        <v>0</v>
      </c>
      <c r="E226" s="29">
        <v>0</v>
      </c>
      <c r="F226" s="20">
        <v>0</v>
      </c>
    </row>
    <row r="227" spans="2:6" x14ac:dyDescent="0.25">
      <c r="B227" s="18">
        <v>224</v>
      </c>
      <c r="C227" s="29">
        <v>76438190.784672976</v>
      </c>
      <c r="D227" s="29">
        <v>0</v>
      </c>
      <c r="E227" s="29">
        <v>0</v>
      </c>
      <c r="F227" s="20">
        <v>0</v>
      </c>
    </row>
    <row r="228" spans="2:6" x14ac:dyDescent="0.25">
      <c r="B228" s="18">
        <v>225</v>
      </c>
      <c r="C228" s="29">
        <v>121360102.3429179</v>
      </c>
      <c r="D228" s="29">
        <v>0</v>
      </c>
      <c r="E228" s="29">
        <v>0</v>
      </c>
      <c r="F228" s="20">
        <v>0</v>
      </c>
    </row>
    <row r="229" spans="2:6" x14ac:dyDescent="0.25">
      <c r="B229" s="18">
        <v>226</v>
      </c>
      <c r="C229" s="29">
        <v>84318136.873430043</v>
      </c>
      <c r="D229" s="29">
        <v>0</v>
      </c>
      <c r="E229" s="29">
        <v>0</v>
      </c>
      <c r="F229" s="20">
        <v>0</v>
      </c>
    </row>
    <row r="230" spans="2:6" x14ac:dyDescent="0.25">
      <c r="B230" s="18">
        <v>227</v>
      </c>
      <c r="C230" s="29">
        <v>100152696.53789325</v>
      </c>
      <c r="D230" s="29">
        <v>0</v>
      </c>
      <c r="E230" s="29">
        <v>0</v>
      </c>
      <c r="F230" s="20">
        <v>0</v>
      </c>
    </row>
    <row r="231" spans="2:6" x14ac:dyDescent="0.25">
      <c r="B231" s="18">
        <v>228</v>
      </c>
      <c r="C231" s="29">
        <v>107520953.94306351</v>
      </c>
      <c r="D231" s="29">
        <v>0</v>
      </c>
      <c r="E231" s="29">
        <v>0</v>
      </c>
      <c r="F231" s="20">
        <v>0</v>
      </c>
    </row>
    <row r="232" spans="2:6" x14ac:dyDescent="0.25">
      <c r="B232" s="18">
        <v>229</v>
      </c>
      <c r="C232" s="29">
        <v>80771762.11386846</v>
      </c>
      <c r="D232" s="29">
        <v>0</v>
      </c>
      <c r="E232" s="29">
        <v>0</v>
      </c>
      <c r="F232" s="20">
        <v>0</v>
      </c>
    </row>
    <row r="233" spans="2:6" x14ac:dyDescent="0.25">
      <c r="B233" s="18">
        <v>230</v>
      </c>
      <c r="C233" s="29">
        <v>82725432.386784777</v>
      </c>
      <c r="D233" s="29">
        <v>0</v>
      </c>
      <c r="E233" s="29">
        <v>0</v>
      </c>
      <c r="F233" s="20">
        <v>0</v>
      </c>
    </row>
    <row r="234" spans="2:6" x14ac:dyDescent="0.25">
      <c r="B234" s="18">
        <v>231</v>
      </c>
      <c r="C234" s="29">
        <v>120303284.54898438</v>
      </c>
      <c r="D234" s="29">
        <v>0</v>
      </c>
      <c r="E234" s="29">
        <v>0</v>
      </c>
      <c r="F234" s="20">
        <v>0</v>
      </c>
    </row>
    <row r="235" spans="2:6" x14ac:dyDescent="0.25">
      <c r="B235" s="18">
        <v>232</v>
      </c>
      <c r="C235" s="29">
        <v>137672208.22226879</v>
      </c>
      <c r="D235" s="29">
        <v>0</v>
      </c>
      <c r="E235" s="29">
        <v>0</v>
      </c>
      <c r="F235" s="20">
        <v>0</v>
      </c>
    </row>
    <row r="236" spans="2:6" x14ac:dyDescent="0.25">
      <c r="B236" s="18">
        <v>233</v>
      </c>
      <c r="C236" s="29">
        <v>89947329.561233565</v>
      </c>
      <c r="D236" s="29">
        <v>0</v>
      </c>
      <c r="E236" s="29">
        <v>0</v>
      </c>
      <c r="F236" s="20">
        <v>0</v>
      </c>
    </row>
    <row r="237" spans="2:6" x14ac:dyDescent="0.25">
      <c r="B237" s="18">
        <v>234</v>
      </c>
      <c r="C237" s="29">
        <v>75726668.391769513</v>
      </c>
      <c r="D237" s="29">
        <v>0</v>
      </c>
      <c r="E237" s="29">
        <v>0</v>
      </c>
      <c r="F237" s="20">
        <v>0</v>
      </c>
    </row>
    <row r="238" spans="2:6" x14ac:dyDescent="0.25">
      <c r="B238" s="18">
        <v>235</v>
      </c>
      <c r="C238" s="29">
        <v>102438064.25582139</v>
      </c>
      <c r="D238" s="29">
        <v>0</v>
      </c>
      <c r="E238" s="29">
        <v>0</v>
      </c>
      <c r="F238" s="20">
        <v>0</v>
      </c>
    </row>
    <row r="239" spans="2:6" x14ac:dyDescent="0.25">
      <c r="B239" s="18">
        <v>236</v>
      </c>
      <c r="C239" s="29">
        <v>80838672.550173074</v>
      </c>
      <c r="D239" s="29">
        <v>0</v>
      </c>
      <c r="E239" s="29">
        <v>0</v>
      </c>
      <c r="F239" s="20">
        <v>0</v>
      </c>
    </row>
    <row r="240" spans="2:6" x14ac:dyDescent="0.25">
      <c r="B240" s="18">
        <v>237</v>
      </c>
      <c r="C240" s="29">
        <v>80608577.729566053</v>
      </c>
      <c r="D240" s="29">
        <v>0</v>
      </c>
      <c r="E240" s="29">
        <v>0</v>
      </c>
      <c r="F240" s="20">
        <v>0</v>
      </c>
    </row>
    <row r="241" spans="2:6" x14ac:dyDescent="0.25">
      <c r="B241" s="18">
        <v>238</v>
      </c>
      <c r="C241" s="29">
        <v>131675297.16925444</v>
      </c>
      <c r="D241" s="29">
        <v>0</v>
      </c>
      <c r="E241" s="29">
        <v>0</v>
      </c>
      <c r="F241" s="20">
        <v>0</v>
      </c>
    </row>
    <row r="242" spans="2:6" x14ac:dyDescent="0.25">
      <c r="B242" s="18">
        <v>239</v>
      </c>
      <c r="C242" s="29">
        <v>97007828.099957347</v>
      </c>
      <c r="D242" s="29">
        <v>0</v>
      </c>
      <c r="E242" s="29">
        <v>0</v>
      </c>
      <c r="F242" s="20">
        <v>0</v>
      </c>
    </row>
    <row r="243" spans="2:6" x14ac:dyDescent="0.25">
      <c r="B243" s="18">
        <v>240</v>
      </c>
      <c r="C243" s="29">
        <v>100986918.80153807</v>
      </c>
      <c r="D243" s="29">
        <v>0</v>
      </c>
      <c r="E243" s="29">
        <v>0</v>
      </c>
      <c r="F243" s="20">
        <v>0</v>
      </c>
    </row>
    <row r="244" spans="2:6" x14ac:dyDescent="0.25">
      <c r="B244" s="18">
        <v>241</v>
      </c>
      <c r="C244" s="29">
        <v>129658514.88386944</v>
      </c>
      <c r="D244" s="29">
        <v>0</v>
      </c>
      <c r="E244" s="29">
        <v>0</v>
      </c>
      <c r="F244" s="20">
        <v>0</v>
      </c>
    </row>
    <row r="245" spans="2:6" x14ac:dyDescent="0.25">
      <c r="B245" s="18">
        <v>242</v>
      </c>
      <c r="C245" s="29">
        <v>77057004.798798546</v>
      </c>
      <c r="D245" s="29">
        <v>0</v>
      </c>
      <c r="E245" s="29">
        <v>0</v>
      </c>
      <c r="F245" s="20">
        <v>0</v>
      </c>
    </row>
    <row r="246" spans="2:6" x14ac:dyDescent="0.25">
      <c r="B246" s="18">
        <v>243</v>
      </c>
      <c r="C246" s="29">
        <v>92016153.962236568</v>
      </c>
      <c r="D246" s="29">
        <v>0</v>
      </c>
      <c r="E246" s="29">
        <v>0</v>
      </c>
      <c r="F246" s="20">
        <v>0</v>
      </c>
    </row>
    <row r="247" spans="2:6" x14ac:dyDescent="0.25">
      <c r="B247" s="18">
        <v>244</v>
      </c>
      <c r="C247" s="29">
        <v>93554749.222128943</v>
      </c>
      <c r="D247" s="29">
        <v>0</v>
      </c>
      <c r="E247" s="29">
        <v>0</v>
      </c>
      <c r="F247" s="20">
        <v>0</v>
      </c>
    </row>
    <row r="248" spans="2:6" x14ac:dyDescent="0.25">
      <c r="B248" s="18">
        <v>245</v>
      </c>
      <c r="C248" s="29">
        <v>141747414.98334715</v>
      </c>
      <c r="D248" s="29">
        <v>0</v>
      </c>
      <c r="E248" s="29">
        <v>0</v>
      </c>
      <c r="F248" s="20">
        <v>0</v>
      </c>
    </row>
    <row r="249" spans="2:6" x14ac:dyDescent="0.25">
      <c r="B249" s="18">
        <v>246</v>
      </c>
      <c r="C249" s="29">
        <v>91226751.096174464</v>
      </c>
      <c r="D249" s="29">
        <v>0</v>
      </c>
      <c r="E249" s="29">
        <v>0</v>
      </c>
      <c r="F249" s="20">
        <v>0</v>
      </c>
    </row>
    <row r="250" spans="2:6" x14ac:dyDescent="0.25">
      <c r="B250" s="18">
        <v>247</v>
      </c>
      <c r="C250" s="29">
        <v>108432548.65414883</v>
      </c>
      <c r="D250" s="29">
        <v>0</v>
      </c>
      <c r="E250" s="29">
        <v>0</v>
      </c>
      <c r="F250" s="20">
        <v>0</v>
      </c>
    </row>
    <row r="251" spans="2:6" x14ac:dyDescent="0.25">
      <c r="B251" s="18">
        <v>248</v>
      </c>
      <c r="C251" s="29">
        <v>79996577.805600271</v>
      </c>
      <c r="D251" s="29">
        <v>0</v>
      </c>
      <c r="E251" s="29">
        <v>0</v>
      </c>
      <c r="F251" s="20">
        <v>0</v>
      </c>
    </row>
    <row r="252" spans="2:6" x14ac:dyDescent="0.25">
      <c r="B252" s="18">
        <v>249</v>
      </c>
      <c r="C252" s="29">
        <v>83330078.793473229</v>
      </c>
      <c r="D252" s="29">
        <v>0</v>
      </c>
      <c r="E252" s="29">
        <v>0</v>
      </c>
      <c r="F252" s="20">
        <v>0</v>
      </c>
    </row>
    <row r="253" spans="2:6" x14ac:dyDescent="0.25">
      <c r="B253" s="18">
        <v>250</v>
      </c>
      <c r="C253" s="29">
        <v>83889864.380767912</v>
      </c>
      <c r="D253" s="29">
        <v>0</v>
      </c>
      <c r="E253" s="29">
        <v>0</v>
      </c>
      <c r="F253" s="20">
        <v>0</v>
      </c>
    </row>
    <row r="254" spans="2:6" x14ac:dyDescent="0.25">
      <c r="B254" s="18">
        <v>251</v>
      </c>
      <c r="C254" s="29">
        <v>170808614.41950125</v>
      </c>
      <c r="D254" s="29">
        <v>0</v>
      </c>
      <c r="E254" s="29">
        <v>0</v>
      </c>
      <c r="F254" s="20">
        <v>0</v>
      </c>
    </row>
    <row r="255" spans="2:6" x14ac:dyDescent="0.25">
      <c r="B255" s="18">
        <v>252</v>
      </c>
      <c r="C255" s="29">
        <v>108152395.75043958</v>
      </c>
      <c r="D255" s="29">
        <v>0</v>
      </c>
      <c r="E255" s="29">
        <v>0</v>
      </c>
      <c r="F255" s="20">
        <v>0</v>
      </c>
    </row>
    <row r="256" spans="2:6" x14ac:dyDescent="0.25">
      <c r="B256" s="18">
        <v>253</v>
      </c>
      <c r="C256" s="29">
        <v>77125516.959789202</v>
      </c>
      <c r="D256" s="29">
        <v>0</v>
      </c>
      <c r="E256" s="29">
        <v>0</v>
      </c>
      <c r="F256" s="20">
        <v>0</v>
      </c>
    </row>
    <row r="257" spans="2:6" x14ac:dyDescent="0.25">
      <c r="B257" s="18">
        <v>254</v>
      </c>
      <c r="C257" s="29">
        <v>107898592.64518432</v>
      </c>
      <c r="D257" s="29">
        <v>0</v>
      </c>
      <c r="E257" s="29">
        <v>0</v>
      </c>
      <c r="F257" s="20">
        <v>0</v>
      </c>
    </row>
    <row r="258" spans="2:6" x14ac:dyDescent="0.25">
      <c r="B258" s="18">
        <v>255</v>
      </c>
      <c r="C258" s="29">
        <v>124858685.96234563</v>
      </c>
      <c r="D258" s="29">
        <v>0</v>
      </c>
      <c r="E258" s="29">
        <v>0</v>
      </c>
      <c r="F258" s="20">
        <v>0</v>
      </c>
    </row>
    <row r="259" spans="2:6" x14ac:dyDescent="0.25">
      <c r="B259" s="18">
        <v>256</v>
      </c>
      <c r="C259" s="29">
        <v>82475576.879693329</v>
      </c>
      <c r="D259" s="29">
        <v>0</v>
      </c>
      <c r="E259" s="29">
        <v>0</v>
      </c>
      <c r="F259" s="20">
        <v>0</v>
      </c>
    </row>
    <row r="260" spans="2:6" x14ac:dyDescent="0.25">
      <c r="B260" s="18">
        <v>257</v>
      </c>
      <c r="C260" s="29">
        <v>96450217.459141597</v>
      </c>
      <c r="D260" s="29">
        <v>0</v>
      </c>
      <c r="E260" s="29">
        <v>0</v>
      </c>
      <c r="F260" s="20">
        <v>0</v>
      </c>
    </row>
    <row r="261" spans="2:6" x14ac:dyDescent="0.25">
      <c r="B261" s="18">
        <v>258</v>
      </c>
      <c r="C261" s="29">
        <v>43297420.701490261</v>
      </c>
      <c r="D261" s="29">
        <v>0</v>
      </c>
      <c r="E261" s="29">
        <v>0</v>
      </c>
      <c r="F261" s="20">
        <v>0</v>
      </c>
    </row>
    <row r="262" spans="2:6" x14ac:dyDescent="0.25">
      <c r="B262" s="18">
        <v>259</v>
      </c>
      <c r="C262" s="29">
        <v>102340929.1353541</v>
      </c>
      <c r="D262" s="29">
        <v>0</v>
      </c>
      <c r="E262" s="29">
        <v>0</v>
      </c>
      <c r="F262" s="20">
        <v>0</v>
      </c>
    </row>
    <row r="263" spans="2:6" x14ac:dyDescent="0.25">
      <c r="B263" s="18">
        <v>260</v>
      </c>
      <c r="C263" s="29">
        <v>74520776.845643789</v>
      </c>
      <c r="D263" s="29">
        <v>0</v>
      </c>
      <c r="E263" s="29">
        <v>0</v>
      </c>
      <c r="F263" s="20">
        <v>0</v>
      </c>
    </row>
    <row r="264" spans="2:6" x14ac:dyDescent="0.25">
      <c r="B264" s="18">
        <v>261</v>
      </c>
      <c r="C264" s="29">
        <v>97454964.390871152</v>
      </c>
      <c r="D264" s="29">
        <v>0</v>
      </c>
      <c r="E264" s="29">
        <v>0</v>
      </c>
      <c r="F264" s="20">
        <v>0</v>
      </c>
    </row>
    <row r="265" spans="2:6" x14ac:dyDescent="0.25">
      <c r="B265" s="18">
        <v>262</v>
      </c>
      <c r="C265" s="29">
        <v>121052302.36624645</v>
      </c>
      <c r="D265" s="29">
        <v>0</v>
      </c>
      <c r="E265" s="29">
        <v>0</v>
      </c>
      <c r="F265" s="20">
        <v>0</v>
      </c>
    </row>
    <row r="266" spans="2:6" x14ac:dyDescent="0.25">
      <c r="B266" s="18">
        <v>263</v>
      </c>
      <c r="C266" s="29">
        <v>97543299.374706879</v>
      </c>
      <c r="D266" s="29">
        <v>0</v>
      </c>
      <c r="E266" s="29">
        <v>0</v>
      </c>
      <c r="F266" s="20">
        <v>0</v>
      </c>
    </row>
    <row r="267" spans="2:6" x14ac:dyDescent="0.25">
      <c r="B267" s="18">
        <v>264</v>
      </c>
      <c r="C267" s="29">
        <v>103215845.33724457</v>
      </c>
      <c r="D267" s="29">
        <v>0</v>
      </c>
      <c r="E267" s="29">
        <v>0</v>
      </c>
      <c r="F267" s="20">
        <v>0</v>
      </c>
    </row>
    <row r="268" spans="2:6" x14ac:dyDescent="0.25">
      <c r="B268" s="18">
        <v>265</v>
      </c>
      <c r="C268" s="29">
        <v>120537224.68913706</v>
      </c>
      <c r="D268" s="29">
        <v>0</v>
      </c>
      <c r="E268" s="29">
        <v>0</v>
      </c>
      <c r="F268" s="20">
        <v>0</v>
      </c>
    </row>
    <row r="269" spans="2:6" x14ac:dyDescent="0.25">
      <c r="B269" s="18">
        <v>266</v>
      </c>
      <c r="C269" s="29">
        <v>115882778.42175989</v>
      </c>
      <c r="D269" s="29">
        <v>0</v>
      </c>
      <c r="E269" s="29">
        <v>0</v>
      </c>
      <c r="F269" s="20">
        <v>0</v>
      </c>
    </row>
    <row r="270" spans="2:6" x14ac:dyDescent="0.25">
      <c r="B270" s="18">
        <v>267</v>
      </c>
      <c r="C270" s="29">
        <v>93445415.085061133</v>
      </c>
      <c r="D270" s="29">
        <v>0</v>
      </c>
      <c r="E270" s="29">
        <v>0</v>
      </c>
      <c r="F270" s="20">
        <v>0</v>
      </c>
    </row>
    <row r="271" spans="2:6" x14ac:dyDescent="0.25">
      <c r="B271" s="18">
        <v>268</v>
      </c>
      <c r="C271" s="29">
        <v>83612102.945790008</v>
      </c>
      <c r="D271" s="29">
        <v>0</v>
      </c>
      <c r="E271" s="29">
        <v>0</v>
      </c>
      <c r="F271" s="20">
        <v>0</v>
      </c>
    </row>
    <row r="272" spans="2:6" x14ac:dyDescent="0.25">
      <c r="B272" s="18">
        <v>269</v>
      </c>
      <c r="C272" s="29">
        <v>133795589.84799631</v>
      </c>
      <c r="D272" s="29">
        <v>0</v>
      </c>
      <c r="E272" s="29">
        <v>0</v>
      </c>
      <c r="F272" s="20">
        <v>0</v>
      </c>
    </row>
    <row r="273" spans="2:6" x14ac:dyDescent="0.25">
      <c r="B273" s="18">
        <v>270</v>
      </c>
      <c r="C273" s="29">
        <v>118904448.34992467</v>
      </c>
      <c r="D273" s="29">
        <v>0</v>
      </c>
      <c r="E273" s="29">
        <v>0</v>
      </c>
      <c r="F273" s="20">
        <v>0</v>
      </c>
    </row>
    <row r="274" spans="2:6" x14ac:dyDescent="0.25">
      <c r="B274" s="18">
        <v>271</v>
      </c>
      <c r="C274" s="29">
        <v>87280803.196614549</v>
      </c>
      <c r="D274" s="29">
        <v>0</v>
      </c>
      <c r="E274" s="29">
        <v>0</v>
      </c>
      <c r="F274" s="20">
        <v>0</v>
      </c>
    </row>
    <row r="275" spans="2:6" x14ac:dyDescent="0.25">
      <c r="B275" s="18">
        <v>272</v>
      </c>
      <c r="C275" s="29">
        <v>142656438.46096972</v>
      </c>
      <c r="D275" s="29">
        <v>0</v>
      </c>
      <c r="E275" s="29">
        <v>0</v>
      </c>
      <c r="F275" s="20">
        <v>0</v>
      </c>
    </row>
    <row r="276" spans="2:6" x14ac:dyDescent="0.25">
      <c r="B276" s="18">
        <v>273</v>
      </c>
      <c r="C276" s="29">
        <v>86785397.449630752</v>
      </c>
      <c r="D276" s="29">
        <v>0</v>
      </c>
      <c r="E276" s="29">
        <v>0</v>
      </c>
      <c r="F276" s="20">
        <v>0</v>
      </c>
    </row>
    <row r="277" spans="2:6" x14ac:dyDescent="0.25">
      <c r="B277" s="18">
        <v>274</v>
      </c>
      <c r="C277" s="29">
        <v>121326741.26627368</v>
      </c>
      <c r="D277" s="29">
        <v>0</v>
      </c>
      <c r="E277" s="29">
        <v>0</v>
      </c>
      <c r="F277" s="20">
        <v>0</v>
      </c>
    </row>
    <row r="278" spans="2:6" x14ac:dyDescent="0.25">
      <c r="B278" s="18">
        <v>275</v>
      </c>
      <c r="C278" s="29">
        <v>93337732.23225008</v>
      </c>
      <c r="D278" s="29">
        <v>0</v>
      </c>
      <c r="E278" s="29">
        <v>0</v>
      </c>
      <c r="F278" s="20">
        <v>0</v>
      </c>
    </row>
    <row r="279" spans="2:6" x14ac:dyDescent="0.25">
      <c r="B279" s="18">
        <v>276</v>
      </c>
      <c r="C279" s="29">
        <v>125240165.02083379</v>
      </c>
      <c r="D279" s="29">
        <v>0</v>
      </c>
      <c r="E279" s="29">
        <v>0</v>
      </c>
      <c r="F279" s="20">
        <v>0</v>
      </c>
    </row>
    <row r="280" spans="2:6" x14ac:dyDescent="0.25">
      <c r="B280" s="18">
        <v>277</v>
      </c>
      <c r="C280" s="29">
        <v>116303654.54171085</v>
      </c>
      <c r="D280" s="29">
        <v>0</v>
      </c>
      <c r="E280" s="29">
        <v>0</v>
      </c>
      <c r="F280" s="20">
        <v>0</v>
      </c>
    </row>
    <row r="281" spans="2:6" x14ac:dyDescent="0.25">
      <c r="B281" s="18">
        <v>278</v>
      </c>
      <c r="C281" s="29">
        <v>88259445.170930147</v>
      </c>
      <c r="D281" s="29">
        <v>0</v>
      </c>
      <c r="E281" s="29">
        <v>0</v>
      </c>
      <c r="F281" s="20">
        <v>0</v>
      </c>
    </row>
    <row r="282" spans="2:6" x14ac:dyDescent="0.25">
      <c r="B282" s="18">
        <v>279</v>
      </c>
      <c r="C282" s="29">
        <v>94060557.102881357</v>
      </c>
      <c r="D282" s="29">
        <v>0</v>
      </c>
      <c r="E282" s="29">
        <v>0</v>
      </c>
      <c r="F282" s="20">
        <v>0</v>
      </c>
    </row>
    <row r="283" spans="2:6" x14ac:dyDescent="0.25">
      <c r="B283" s="18">
        <v>280</v>
      </c>
      <c r="C283" s="29">
        <v>141334243.79064777</v>
      </c>
      <c r="D283" s="29">
        <v>0</v>
      </c>
      <c r="E283" s="29">
        <v>0</v>
      </c>
      <c r="F283" s="20">
        <v>0</v>
      </c>
    </row>
    <row r="284" spans="2:6" x14ac:dyDescent="0.25">
      <c r="B284" s="18">
        <v>281</v>
      </c>
      <c r="C284" s="29">
        <v>83435219.637155965</v>
      </c>
      <c r="D284" s="29">
        <v>0</v>
      </c>
      <c r="E284" s="29">
        <v>0</v>
      </c>
      <c r="F284" s="20">
        <v>0</v>
      </c>
    </row>
    <row r="285" spans="2:6" x14ac:dyDescent="0.25">
      <c r="B285" s="18">
        <v>282</v>
      </c>
      <c r="C285" s="29">
        <v>105322818.82354864</v>
      </c>
      <c r="D285" s="29">
        <v>0</v>
      </c>
      <c r="E285" s="29">
        <v>0</v>
      </c>
      <c r="F285" s="20">
        <v>0</v>
      </c>
    </row>
    <row r="286" spans="2:6" x14ac:dyDescent="0.25">
      <c r="B286" s="18">
        <v>283</v>
      </c>
      <c r="C286" s="29">
        <v>78904316.699759111</v>
      </c>
      <c r="D286" s="29">
        <v>0</v>
      </c>
      <c r="E286" s="29">
        <v>0</v>
      </c>
      <c r="F286" s="20">
        <v>0</v>
      </c>
    </row>
    <row r="287" spans="2:6" x14ac:dyDescent="0.25">
      <c r="B287" s="18">
        <v>284</v>
      </c>
      <c r="C287" s="29">
        <v>93617146.143208817</v>
      </c>
      <c r="D287" s="29">
        <v>0</v>
      </c>
      <c r="E287" s="29">
        <v>0</v>
      </c>
      <c r="F287" s="20">
        <v>0</v>
      </c>
    </row>
    <row r="288" spans="2:6" x14ac:dyDescent="0.25">
      <c r="B288" s="18">
        <v>285</v>
      </c>
      <c r="C288" s="29">
        <v>91730901.121427253</v>
      </c>
      <c r="D288" s="29">
        <v>0</v>
      </c>
      <c r="E288" s="29">
        <v>0</v>
      </c>
      <c r="F288" s="20">
        <v>0</v>
      </c>
    </row>
    <row r="289" spans="2:6" x14ac:dyDescent="0.25">
      <c r="B289" s="18">
        <v>286</v>
      </c>
      <c r="C289" s="29">
        <v>106412990.08471364</v>
      </c>
      <c r="D289" s="29">
        <v>0</v>
      </c>
      <c r="E289" s="29">
        <v>0</v>
      </c>
      <c r="F289" s="20">
        <v>0</v>
      </c>
    </row>
    <row r="290" spans="2:6" x14ac:dyDescent="0.25">
      <c r="B290" s="18">
        <v>287</v>
      </c>
      <c r="C290" s="29">
        <v>104858342.54584111</v>
      </c>
      <c r="D290" s="29">
        <v>0</v>
      </c>
      <c r="E290" s="29">
        <v>0</v>
      </c>
      <c r="F290" s="20">
        <v>0</v>
      </c>
    </row>
    <row r="291" spans="2:6" x14ac:dyDescent="0.25">
      <c r="B291" s="18">
        <v>288</v>
      </c>
      <c r="C291" s="29">
        <v>161986927.55481312</v>
      </c>
      <c r="D291" s="29">
        <v>0</v>
      </c>
      <c r="E291" s="29">
        <v>0</v>
      </c>
      <c r="F291" s="20">
        <v>0</v>
      </c>
    </row>
    <row r="292" spans="2:6" x14ac:dyDescent="0.25">
      <c r="B292" s="18">
        <v>289</v>
      </c>
      <c r="C292" s="29">
        <v>143022309.97991866</v>
      </c>
      <c r="D292" s="29">
        <v>0</v>
      </c>
      <c r="E292" s="29">
        <v>0</v>
      </c>
      <c r="F292" s="20">
        <v>0</v>
      </c>
    </row>
    <row r="293" spans="2:6" x14ac:dyDescent="0.25">
      <c r="B293" s="18">
        <v>290</v>
      </c>
      <c r="C293" s="29">
        <v>107091001.97909698</v>
      </c>
      <c r="D293" s="29">
        <v>0</v>
      </c>
      <c r="E293" s="29">
        <v>0</v>
      </c>
      <c r="F293" s="20">
        <v>0</v>
      </c>
    </row>
    <row r="294" spans="2:6" x14ac:dyDescent="0.25">
      <c r="B294" s="18">
        <v>291</v>
      </c>
      <c r="C294" s="29">
        <v>101478764.01966061</v>
      </c>
      <c r="D294" s="29">
        <v>0</v>
      </c>
      <c r="E294" s="29">
        <v>0</v>
      </c>
      <c r="F294" s="20">
        <v>0</v>
      </c>
    </row>
    <row r="295" spans="2:6" x14ac:dyDescent="0.25">
      <c r="B295" s="18">
        <v>292</v>
      </c>
      <c r="C295" s="29">
        <v>103494550.89062756</v>
      </c>
      <c r="D295" s="29">
        <v>0</v>
      </c>
      <c r="E295" s="29">
        <v>0</v>
      </c>
      <c r="F295" s="20">
        <v>0</v>
      </c>
    </row>
    <row r="296" spans="2:6" x14ac:dyDescent="0.25">
      <c r="B296" s="18">
        <v>293</v>
      </c>
      <c r="C296" s="29">
        <v>116093373.02144262</v>
      </c>
      <c r="D296" s="29">
        <v>0</v>
      </c>
      <c r="E296" s="29">
        <v>0</v>
      </c>
      <c r="F296" s="20">
        <v>0</v>
      </c>
    </row>
    <row r="297" spans="2:6" x14ac:dyDescent="0.25">
      <c r="B297" s="18">
        <v>294</v>
      </c>
      <c r="C297" s="29">
        <v>96147963.457134545</v>
      </c>
      <c r="D297" s="29">
        <v>0</v>
      </c>
      <c r="E297" s="29">
        <v>0</v>
      </c>
      <c r="F297" s="20">
        <v>0</v>
      </c>
    </row>
    <row r="298" spans="2:6" x14ac:dyDescent="0.25">
      <c r="B298" s="18">
        <v>295</v>
      </c>
      <c r="C298" s="29">
        <v>102165846.46589562</v>
      </c>
      <c r="D298" s="29">
        <v>0</v>
      </c>
      <c r="E298" s="29">
        <v>0</v>
      </c>
      <c r="F298" s="20">
        <v>0</v>
      </c>
    </row>
    <row r="299" spans="2:6" x14ac:dyDescent="0.25">
      <c r="B299" s="18">
        <v>296</v>
      </c>
      <c r="C299" s="29">
        <v>90207698.953784943</v>
      </c>
      <c r="D299" s="29">
        <v>0</v>
      </c>
      <c r="E299" s="29">
        <v>0</v>
      </c>
      <c r="F299" s="20">
        <v>0</v>
      </c>
    </row>
    <row r="300" spans="2:6" x14ac:dyDescent="0.25">
      <c r="B300" s="18">
        <v>297</v>
      </c>
      <c r="C300" s="29">
        <v>73030101.40041174</v>
      </c>
      <c r="D300" s="29">
        <v>0</v>
      </c>
      <c r="E300" s="29">
        <v>0</v>
      </c>
      <c r="F300" s="20">
        <v>0</v>
      </c>
    </row>
    <row r="301" spans="2:6" x14ac:dyDescent="0.25">
      <c r="B301" s="18">
        <v>298</v>
      </c>
      <c r="C301" s="29">
        <v>108569536.61558259</v>
      </c>
      <c r="D301" s="29">
        <v>0</v>
      </c>
      <c r="E301" s="29">
        <v>0</v>
      </c>
      <c r="F301" s="20">
        <v>0</v>
      </c>
    </row>
    <row r="302" spans="2:6" x14ac:dyDescent="0.25">
      <c r="B302" s="18">
        <v>299</v>
      </c>
      <c r="C302" s="29">
        <v>82703429.870762214</v>
      </c>
      <c r="D302" s="29">
        <v>0</v>
      </c>
      <c r="E302" s="29">
        <v>0</v>
      </c>
      <c r="F302" s="20">
        <v>0</v>
      </c>
    </row>
    <row r="303" spans="2:6" x14ac:dyDescent="0.25">
      <c r="B303" s="18">
        <v>300</v>
      </c>
      <c r="C303" s="29">
        <v>57374648.857483663</v>
      </c>
      <c r="D303" s="29">
        <v>0</v>
      </c>
      <c r="E303" s="29">
        <v>0</v>
      </c>
      <c r="F303" s="20">
        <v>0</v>
      </c>
    </row>
    <row r="304" spans="2:6" x14ac:dyDescent="0.25">
      <c r="B304" s="18">
        <v>301</v>
      </c>
      <c r="C304" s="29">
        <v>179803859.25795731</v>
      </c>
      <c r="D304" s="29">
        <v>0</v>
      </c>
      <c r="E304" s="29">
        <v>0</v>
      </c>
      <c r="F304" s="20">
        <v>0</v>
      </c>
    </row>
    <row r="305" spans="2:6" x14ac:dyDescent="0.25">
      <c r="B305" s="18">
        <v>302</v>
      </c>
      <c r="C305" s="29">
        <v>116381455.23807453</v>
      </c>
      <c r="D305" s="29">
        <v>0</v>
      </c>
      <c r="E305" s="29">
        <v>0</v>
      </c>
      <c r="F305" s="20">
        <v>0</v>
      </c>
    </row>
    <row r="306" spans="2:6" x14ac:dyDescent="0.25">
      <c r="B306" s="18">
        <v>303</v>
      </c>
      <c r="C306" s="29">
        <v>133473762.39551377</v>
      </c>
      <c r="D306" s="29">
        <v>0</v>
      </c>
      <c r="E306" s="29">
        <v>0</v>
      </c>
      <c r="F306" s="20">
        <v>0</v>
      </c>
    </row>
    <row r="307" spans="2:6" x14ac:dyDescent="0.25">
      <c r="B307" s="18">
        <v>304</v>
      </c>
      <c r="C307" s="29">
        <v>124684127.64949587</v>
      </c>
      <c r="D307" s="29">
        <v>0</v>
      </c>
      <c r="E307" s="29">
        <v>0</v>
      </c>
      <c r="F307" s="20">
        <v>0</v>
      </c>
    </row>
    <row r="308" spans="2:6" x14ac:dyDescent="0.25">
      <c r="B308" s="18">
        <v>305</v>
      </c>
      <c r="C308" s="29">
        <v>98690766.460677132</v>
      </c>
      <c r="D308" s="29">
        <v>0</v>
      </c>
      <c r="E308" s="29">
        <v>0</v>
      </c>
      <c r="F308" s="20">
        <v>0</v>
      </c>
    </row>
    <row r="309" spans="2:6" x14ac:dyDescent="0.25">
      <c r="B309" s="18">
        <v>306</v>
      </c>
      <c r="C309" s="29">
        <v>86748887.034629226</v>
      </c>
      <c r="D309" s="29">
        <v>0</v>
      </c>
      <c r="E309" s="29">
        <v>0</v>
      </c>
      <c r="F309" s="20">
        <v>0</v>
      </c>
    </row>
    <row r="310" spans="2:6" x14ac:dyDescent="0.25">
      <c r="B310" s="18">
        <v>307</v>
      </c>
      <c r="C310" s="29">
        <v>134055529.97921611</v>
      </c>
      <c r="D310" s="29">
        <v>0</v>
      </c>
      <c r="E310" s="29">
        <v>0</v>
      </c>
      <c r="F310" s="20">
        <v>0</v>
      </c>
    </row>
    <row r="311" spans="2:6" x14ac:dyDescent="0.25">
      <c r="B311" s="18">
        <v>308</v>
      </c>
      <c r="C311" s="29">
        <v>111523495.26856527</v>
      </c>
      <c r="D311" s="29">
        <v>0</v>
      </c>
      <c r="E311" s="29">
        <v>0</v>
      </c>
      <c r="F311" s="20">
        <v>0</v>
      </c>
    </row>
    <row r="312" spans="2:6" x14ac:dyDescent="0.25">
      <c r="B312" s="18">
        <v>309</v>
      </c>
      <c r="C312" s="29">
        <v>139356967.18451121</v>
      </c>
      <c r="D312" s="29">
        <v>0</v>
      </c>
      <c r="E312" s="29">
        <v>0</v>
      </c>
      <c r="F312" s="20">
        <v>0</v>
      </c>
    </row>
    <row r="313" spans="2:6" x14ac:dyDescent="0.25">
      <c r="B313" s="18">
        <v>310</v>
      </c>
      <c r="C313" s="29">
        <v>120534163.75108989</v>
      </c>
      <c r="D313" s="29">
        <v>0</v>
      </c>
      <c r="E313" s="29">
        <v>0</v>
      </c>
      <c r="F313" s="20">
        <v>0</v>
      </c>
    </row>
    <row r="314" spans="2:6" x14ac:dyDescent="0.25">
      <c r="B314" s="18">
        <v>311</v>
      </c>
      <c r="C314" s="29">
        <v>156267641.30570433</v>
      </c>
      <c r="D314" s="29">
        <v>0</v>
      </c>
      <c r="E314" s="29">
        <v>0</v>
      </c>
      <c r="F314" s="20">
        <v>0</v>
      </c>
    </row>
    <row r="315" spans="2:6" x14ac:dyDescent="0.25">
      <c r="B315" s="18">
        <v>312</v>
      </c>
      <c r="C315" s="29">
        <v>146156355.79931659</v>
      </c>
      <c r="D315" s="29">
        <v>0</v>
      </c>
      <c r="E315" s="29">
        <v>0</v>
      </c>
      <c r="F315" s="20">
        <v>0</v>
      </c>
    </row>
    <row r="316" spans="2:6" x14ac:dyDescent="0.25">
      <c r="B316" s="18">
        <v>313</v>
      </c>
      <c r="C316" s="29">
        <v>115262232.37347011</v>
      </c>
      <c r="D316" s="29">
        <v>0</v>
      </c>
      <c r="E316" s="29">
        <v>0</v>
      </c>
      <c r="F316" s="20">
        <v>0</v>
      </c>
    </row>
    <row r="317" spans="2:6" x14ac:dyDescent="0.25">
      <c r="B317" s="18">
        <v>314</v>
      </c>
      <c r="C317" s="29">
        <v>105380355.87083156</v>
      </c>
      <c r="D317" s="29">
        <v>0</v>
      </c>
      <c r="E317" s="29">
        <v>0</v>
      </c>
      <c r="F317" s="20">
        <v>0</v>
      </c>
    </row>
    <row r="318" spans="2:6" x14ac:dyDescent="0.25">
      <c r="B318" s="18">
        <v>315</v>
      </c>
      <c r="C318" s="29">
        <v>132391119.5917246</v>
      </c>
      <c r="D318" s="29">
        <v>0</v>
      </c>
      <c r="E318" s="29">
        <v>0</v>
      </c>
      <c r="F318" s="20">
        <v>0</v>
      </c>
    </row>
    <row r="319" spans="2:6" x14ac:dyDescent="0.25">
      <c r="B319" s="18">
        <v>316</v>
      </c>
      <c r="C319" s="29">
        <v>93635953.078836009</v>
      </c>
      <c r="D319" s="29">
        <v>0</v>
      </c>
      <c r="E319" s="29">
        <v>0</v>
      </c>
      <c r="F319" s="20">
        <v>0</v>
      </c>
    </row>
    <row r="320" spans="2:6" x14ac:dyDescent="0.25">
      <c r="B320" s="18">
        <v>317</v>
      </c>
      <c r="C320" s="29">
        <v>135435869.21181834</v>
      </c>
      <c r="D320" s="29">
        <v>0</v>
      </c>
      <c r="E320" s="29">
        <v>0</v>
      </c>
      <c r="F320" s="20">
        <v>0</v>
      </c>
    </row>
    <row r="321" spans="2:6" x14ac:dyDescent="0.25">
      <c r="B321" s="18">
        <v>318</v>
      </c>
      <c r="C321" s="29">
        <v>121595428.38539809</v>
      </c>
      <c r="D321" s="29">
        <v>0</v>
      </c>
      <c r="E321" s="29">
        <v>0</v>
      </c>
      <c r="F321" s="20">
        <v>0</v>
      </c>
    </row>
    <row r="322" spans="2:6" x14ac:dyDescent="0.25">
      <c r="B322" s="18">
        <v>319</v>
      </c>
      <c r="C322" s="29">
        <v>69361064.208810821</v>
      </c>
      <c r="D322" s="29">
        <v>0</v>
      </c>
      <c r="E322" s="29">
        <v>0</v>
      </c>
      <c r="F322" s="20">
        <v>0</v>
      </c>
    </row>
    <row r="323" spans="2:6" x14ac:dyDescent="0.25">
      <c r="B323" s="18">
        <v>320</v>
      </c>
      <c r="C323" s="29">
        <v>145282818.09809044</v>
      </c>
      <c r="D323" s="29">
        <v>0</v>
      </c>
      <c r="E323" s="29">
        <v>0</v>
      </c>
      <c r="F323" s="20">
        <v>0</v>
      </c>
    </row>
    <row r="324" spans="2:6" x14ac:dyDescent="0.25">
      <c r="B324" s="18">
        <v>321</v>
      </c>
      <c r="C324" s="29">
        <v>97725930.059061199</v>
      </c>
      <c r="D324" s="29">
        <v>0</v>
      </c>
      <c r="E324" s="29">
        <v>0</v>
      </c>
      <c r="F324" s="20">
        <v>0</v>
      </c>
    </row>
    <row r="325" spans="2:6" x14ac:dyDescent="0.25">
      <c r="B325" s="18">
        <v>322</v>
      </c>
      <c r="C325" s="29">
        <v>138764829.85336012</v>
      </c>
      <c r="D325" s="29">
        <v>0</v>
      </c>
      <c r="E325" s="29">
        <v>0</v>
      </c>
      <c r="F325" s="20">
        <v>0</v>
      </c>
    </row>
    <row r="326" spans="2:6" x14ac:dyDescent="0.25">
      <c r="B326" s="18">
        <v>323</v>
      </c>
      <c r="C326" s="29">
        <v>96537911.264144927</v>
      </c>
      <c r="D326" s="29">
        <v>0</v>
      </c>
      <c r="E326" s="29">
        <v>0</v>
      </c>
      <c r="F326" s="20">
        <v>0</v>
      </c>
    </row>
    <row r="327" spans="2:6" x14ac:dyDescent="0.25">
      <c r="B327" s="18">
        <v>324</v>
      </c>
      <c r="C327" s="29">
        <v>85481459.334287584</v>
      </c>
      <c r="D327" s="29">
        <v>0</v>
      </c>
      <c r="E327" s="29">
        <v>0</v>
      </c>
      <c r="F327" s="20">
        <v>0</v>
      </c>
    </row>
    <row r="328" spans="2:6" x14ac:dyDescent="0.25">
      <c r="B328" s="18">
        <v>325</v>
      </c>
      <c r="C328" s="29">
        <v>113880111.87201944</v>
      </c>
      <c r="D328" s="29">
        <v>0</v>
      </c>
      <c r="E328" s="29">
        <v>0</v>
      </c>
      <c r="F328" s="20">
        <v>0</v>
      </c>
    </row>
    <row r="329" spans="2:6" x14ac:dyDescent="0.25">
      <c r="B329" s="18">
        <v>326</v>
      </c>
      <c r="C329" s="29">
        <v>98803442.406425223</v>
      </c>
      <c r="D329" s="29">
        <v>0</v>
      </c>
      <c r="E329" s="29">
        <v>0</v>
      </c>
      <c r="F329" s="20">
        <v>0</v>
      </c>
    </row>
    <row r="330" spans="2:6" x14ac:dyDescent="0.25">
      <c r="B330" s="18">
        <v>327</v>
      </c>
      <c r="C330" s="29">
        <v>79424762.533078298</v>
      </c>
      <c r="D330" s="29">
        <v>0</v>
      </c>
      <c r="E330" s="29">
        <v>0</v>
      </c>
      <c r="F330" s="20">
        <v>0</v>
      </c>
    </row>
    <row r="331" spans="2:6" x14ac:dyDescent="0.25">
      <c r="B331" s="18">
        <v>328</v>
      </c>
      <c r="C331" s="29">
        <v>100790340.35504864</v>
      </c>
      <c r="D331" s="29">
        <v>0</v>
      </c>
      <c r="E331" s="29">
        <v>0</v>
      </c>
      <c r="F331" s="20">
        <v>0</v>
      </c>
    </row>
    <row r="332" spans="2:6" x14ac:dyDescent="0.25">
      <c r="B332" s="18">
        <v>329</v>
      </c>
      <c r="C332" s="29">
        <v>117851088.51253717</v>
      </c>
      <c r="D332" s="29">
        <v>0</v>
      </c>
      <c r="E332" s="29">
        <v>0</v>
      </c>
      <c r="F332" s="20">
        <v>0</v>
      </c>
    </row>
    <row r="333" spans="2:6" x14ac:dyDescent="0.25">
      <c r="B333" s="18">
        <v>330</v>
      </c>
      <c r="C333" s="29">
        <v>137851002.06185728</v>
      </c>
      <c r="D333" s="29">
        <v>0</v>
      </c>
      <c r="E333" s="29">
        <v>0</v>
      </c>
      <c r="F333" s="20">
        <v>0</v>
      </c>
    </row>
    <row r="334" spans="2:6" x14ac:dyDescent="0.25">
      <c r="B334" s="18">
        <v>331</v>
      </c>
      <c r="C334" s="29">
        <v>114881659.40393975</v>
      </c>
      <c r="D334" s="29">
        <v>0</v>
      </c>
      <c r="E334" s="29">
        <v>0</v>
      </c>
      <c r="F334" s="20">
        <v>0</v>
      </c>
    </row>
    <row r="335" spans="2:6" x14ac:dyDescent="0.25">
      <c r="B335" s="18">
        <v>332</v>
      </c>
      <c r="C335" s="29">
        <v>69366617.342792988</v>
      </c>
      <c r="D335" s="29">
        <v>0</v>
      </c>
      <c r="E335" s="29">
        <v>0</v>
      </c>
      <c r="F335" s="20">
        <v>0</v>
      </c>
    </row>
    <row r="336" spans="2:6" x14ac:dyDescent="0.25">
      <c r="B336" s="18">
        <v>333</v>
      </c>
      <c r="C336" s="29">
        <v>99841905.699993163</v>
      </c>
      <c r="D336" s="29">
        <v>0</v>
      </c>
      <c r="E336" s="29">
        <v>0</v>
      </c>
      <c r="F336" s="20">
        <v>0</v>
      </c>
    </row>
    <row r="337" spans="2:6" x14ac:dyDescent="0.25">
      <c r="B337" s="18">
        <v>334</v>
      </c>
      <c r="C337" s="29">
        <v>101444409.98134406</v>
      </c>
      <c r="D337" s="29">
        <v>0</v>
      </c>
      <c r="E337" s="29">
        <v>0</v>
      </c>
      <c r="F337" s="20">
        <v>0</v>
      </c>
    </row>
    <row r="338" spans="2:6" x14ac:dyDescent="0.25">
      <c r="B338" s="18">
        <v>335</v>
      </c>
      <c r="C338" s="29">
        <v>121513011.23361367</v>
      </c>
      <c r="D338" s="29">
        <v>0</v>
      </c>
      <c r="E338" s="29">
        <v>0</v>
      </c>
      <c r="F338" s="20">
        <v>0</v>
      </c>
    </row>
    <row r="339" spans="2:6" x14ac:dyDescent="0.25">
      <c r="B339" s="18">
        <v>336</v>
      </c>
      <c r="C339" s="29">
        <v>96646833.623571634</v>
      </c>
      <c r="D339" s="29">
        <v>0</v>
      </c>
      <c r="E339" s="29">
        <v>0</v>
      </c>
      <c r="F339" s="20">
        <v>0</v>
      </c>
    </row>
    <row r="340" spans="2:6" x14ac:dyDescent="0.25">
      <c r="B340" s="18">
        <v>337</v>
      </c>
      <c r="C340" s="29">
        <v>107465655.737487</v>
      </c>
      <c r="D340" s="29">
        <v>0</v>
      </c>
      <c r="E340" s="29">
        <v>0</v>
      </c>
      <c r="F340" s="20">
        <v>0</v>
      </c>
    </row>
    <row r="341" spans="2:6" x14ac:dyDescent="0.25">
      <c r="B341" s="18">
        <v>338</v>
      </c>
      <c r="C341" s="29">
        <v>107709330.73659904</v>
      </c>
      <c r="D341" s="29">
        <v>0</v>
      </c>
      <c r="E341" s="29">
        <v>0</v>
      </c>
      <c r="F341" s="20">
        <v>0</v>
      </c>
    </row>
    <row r="342" spans="2:6" x14ac:dyDescent="0.25">
      <c r="B342" s="18">
        <v>339</v>
      </c>
      <c r="C342" s="29">
        <v>80757207.27733548</v>
      </c>
      <c r="D342" s="29">
        <v>0</v>
      </c>
      <c r="E342" s="29">
        <v>0</v>
      </c>
      <c r="F342" s="20">
        <v>0</v>
      </c>
    </row>
    <row r="343" spans="2:6" x14ac:dyDescent="0.25">
      <c r="B343" s="18">
        <v>340</v>
      </c>
      <c r="C343" s="29">
        <v>83638630.229508653</v>
      </c>
      <c r="D343" s="29">
        <v>0</v>
      </c>
      <c r="E343" s="29">
        <v>0</v>
      </c>
      <c r="F343" s="20">
        <v>0</v>
      </c>
    </row>
    <row r="344" spans="2:6" x14ac:dyDescent="0.25">
      <c r="B344" s="18">
        <v>341</v>
      </c>
      <c r="C344" s="29">
        <v>97776346.495367914</v>
      </c>
      <c r="D344" s="29">
        <v>0</v>
      </c>
      <c r="E344" s="29">
        <v>0</v>
      </c>
      <c r="F344" s="20">
        <v>0</v>
      </c>
    </row>
    <row r="345" spans="2:6" x14ac:dyDescent="0.25">
      <c r="B345" s="18">
        <v>342</v>
      </c>
      <c r="C345" s="29">
        <v>92554774.769406602</v>
      </c>
      <c r="D345" s="29">
        <v>0</v>
      </c>
      <c r="E345" s="29">
        <v>0</v>
      </c>
      <c r="F345" s="20">
        <v>0</v>
      </c>
    </row>
    <row r="346" spans="2:6" x14ac:dyDescent="0.25">
      <c r="B346" s="18">
        <v>343</v>
      </c>
      <c r="C346" s="29">
        <v>123232581.14320895</v>
      </c>
      <c r="D346" s="29">
        <v>0</v>
      </c>
      <c r="E346" s="29">
        <v>0</v>
      </c>
      <c r="F346" s="20">
        <v>0</v>
      </c>
    </row>
    <row r="347" spans="2:6" x14ac:dyDescent="0.25">
      <c r="B347" s="18">
        <v>344</v>
      </c>
      <c r="C347" s="29">
        <v>92224125.117953986</v>
      </c>
      <c r="D347" s="29">
        <v>0</v>
      </c>
      <c r="E347" s="29">
        <v>0</v>
      </c>
      <c r="F347" s="20">
        <v>0</v>
      </c>
    </row>
    <row r="348" spans="2:6" x14ac:dyDescent="0.25">
      <c r="B348" s="18">
        <v>345</v>
      </c>
      <c r="C348" s="29">
        <v>85750635.472746596</v>
      </c>
      <c r="D348" s="29">
        <v>0</v>
      </c>
      <c r="E348" s="29">
        <v>0</v>
      </c>
      <c r="F348" s="20">
        <v>0</v>
      </c>
    </row>
    <row r="349" spans="2:6" x14ac:dyDescent="0.25">
      <c r="B349" s="18">
        <v>346</v>
      </c>
      <c r="C349" s="29">
        <v>118829282.45796345</v>
      </c>
      <c r="D349" s="29">
        <v>0</v>
      </c>
      <c r="E349" s="29">
        <v>0</v>
      </c>
      <c r="F349" s="20">
        <v>0</v>
      </c>
    </row>
    <row r="350" spans="2:6" x14ac:dyDescent="0.25">
      <c r="B350" s="18">
        <v>347</v>
      </c>
      <c r="C350" s="29">
        <v>90683537.773588181</v>
      </c>
      <c r="D350" s="29">
        <v>0</v>
      </c>
      <c r="E350" s="29">
        <v>0</v>
      </c>
      <c r="F350" s="20">
        <v>0</v>
      </c>
    </row>
    <row r="351" spans="2:6" x14ac:dyDescent="0.25">
      <c r="B351" s="18">
        <v>348</v>
      </c>
      <c r="C351" s="29">
        <v>92469592.996111661</v>
      </c>
      <c r="D351" s="29">
        <v>0</v>
      </c>
      <c r="E351" s="29">
        <v>0</v>
      </c>
      <c r="F351" s="20">
        <v>0</v>
      </c>
    </row>
    <row r="352" spans="2:6" x14ac:dyDescent="0.25">
      <c r="B352" s="18">
        <v>349</v>
      </c>
      <c r="C352" s="29">
        <v>110777716.87662071</v>
      </c>
      <c r="D352" s="29">
        <v>0</v>
      </c>
      <c r="E352" s="29">
        <v>0</v>
      </c>
      <c r="F352" s="20">
        <v>0</v>
      </c>
    </row>
    <row r="353" spans="2:6" x14ac:dyDescent="0.25">
      <c r="B353" s="18">
        <v>350</v>
      </c>
      <c r="C353" s="29">
        <v>131891328.3202543</v>
      </c>
      <c r="D353" s="29">
        <v>0</v>
      </c>
      <c r="E353" s="29">
        <v>0</v>
      </c>
      <c r="F353" s="20">
        <v>0</v>
      </c>
    </row>
    <row r="354" spans="2:6" x14ac:dyDescent="0.25">
      <c r="B354" s="18">
        <v>351</v>
      </c>
      <c r="C354" s="29">
        <v>101383250.83913636</v>
      </c>
      <c r="D354" s="29">
        <v>0</v>
      </c>
      <c r="E354" s="29">
        <v>0</v>
      </c>
      <c r="F354" s="20">
        <v>0</v>
      </c>
    </row>
    <row r="355" spans="2:6" x14ac:dyDescent="0.25">
      <c r="B355" s="18">
        <v>352</v>
      </c>
      <c r="C355" s="29">
        <v>87706733.333486214</v>
      </c>
      <c r="D355" s="29">
        <v>0</v>
      </c>
      <c r="E355" s="29">
        <v>0</v>
      </c>
      <c r="F355" s="20">
        <v>0</v>
      </c>
    </row>
    <row r="356" spans="2:6" x14ac:dyDescent="0.25">
      <c r="B356" s="18">
        <v>353</v>
      </c>
      <c r="C356" s="29">
        <v>93228866.669546485</v>
      </c>
      <c r="D356" s="29">
        <v>0</v>
      </c>
      <c r="E356" s="29">
        <v>0</v>
      </c>
      <c r="F356" s="20">
        <v>0</v>
      </c>
    </row>
    <row r="357" spans="2:6" x14ac:dyDescent="0.25">
      <c r="B357" s="18">
        <v>354</v>
      </c>
      <c r="C357" s="29">
        <v>97832970.4174878</v>
      </c>
      <c r="D357" s="29">
        <v>0</v>
      </c>
      <c r="E357" s="29">
        <v>0</v>
      </c>
      <c r="F357" s="20">
        <v>0</v>
      </c>
    </row>
    <row r="358" spans="2:6" x14ac:dyDescent="0.25">
      <c r="B358" s="18">
        <v>355</v>
      </c>
      <c r="C358" s="29">
        <v>96261920.906142831</v>
      </c>
      <c r="D358" s="29">
        <v>0</v>
      </c>
      <c r="E358" s="29">
        <v>0</v>
      </c>
      <c r="F358" s="20">
        <v>0</v>
      </c>
    </row>
    <row r="359" spans="2:6" x14ac:dyDescent="0.25">
      <c r="B359" s="18">
        <v>356</v>
      </c>
      <c r="C359" s="29">
        <v>81557725.715445027</v>
      </c>
      <c r="D359" s="29">
        <v>0</v>
      </c>
      <c r="E359" s="29">
        <v>0</v>
      </c>
      <c r="F359" s="20">
        <v>0</v>
      </c>
    </row>
    <row r="360" spans="2:6" x14ac:dyDescent="0.25">
      <c r="B360" s="18">
        <v>357</v>
      </c>
      <c r="C360" s="29">
        <v>110553231.87929489</v>
      </c>
      <c r="D360" s="29">
        <v>0</v>
      </c>
      <c r="E360" s="29">
        <v>0</v>
      </c>
      <c r="F360" s="20">
        <v>0</v>
      </c>
    </row>
    <row r="361" spans="2:6" x14ac:dyDescent="0.25">
      <c r="B361" s="18">
        <v>358</v>
      </c>
      <c r="C361" s="29">
        <v>115690754.54452573</v>
      </c>
      <c r="D361" s="29">
        <v>0</v>
      </c>
      <c r="E361" s="29">
        <v>0</v>
      </c>
      <c r="F361" s="20">
        <v>0</v>
      </c>
    </row>
    <row r="362" spans="2:6" x14ac:dyDescent="0.25">
      <c r="B362" s="18">
        <v>359</v>
      </c>
      <c r="C362" s="29">
        <v>121338407.73028436</v>
      </c>
      <c r="D362" s="29">
        <v>0</v>
      </c>
      <c r="E362" s="29">
        <v>0</v>
      </c>
      <c r="F362" s="20">
        <v>0</v>
      </c>
    </row>
    <row r="363" spans="2:6" x14ac:dyDescent="0.25">
      <c r="B363" s="18">
        <v>360</v>
      </c>
      <c r="C363" s="29">
        <v>135032057.4826875</v>
      </c>
      <c r="D363" s="29">
        <v>0</v>
      </c>
      <c r="E363" s="29">
        <v>0</v>
      </c>
      <c r="F363" s="20">
        <v>0</v>
      </c>
    </row>
    <row r="364" spans="2:6" x14ac:dyDescent="0.25">
      <c r="B364" s="18">
        <v>361</v>
      </c>
      <c r="C364" s="29">
        <v>84960579.484242931</v>
      </c>
      <c r="D364" s="29">
        <v>0</v>
      </c>
      <c r="E364" s="29">
        <v>0</v>
      </c>
      <c r="F364" s="20">
        <v>0</v>
      </c>
    </row>
    <row r="365" spans="2:6" x14ac:dyDescent="0.25">
      <c r="B365" s="18">
        <v>362</v>
      </c>
      <c r="C365" s="29">
        <v>113841493.46247621</v>
      </c>
      <c r="D365" s="29">
        <v>0</v>
      </c>
      <c r="E365" s="29">
        <v>0</v>
      </c>
      <c r="F365" s="20">
        <v>0</v>
      </c>
    </row>
    <row r="366" spans="2:6" x14ac:dyDescent="0.25">
      <c r="B366" s="18">
        <v>363</v>
      </c>
      <c r="C366" s="29">
        <v>137431164.9142769</v>
      </c>
      <c r="D366" s="29">
        <v>0</v>
      </c>
      <c r="E366" s="29">
        <v>0</v>
      </c>
      <c r="F366" s="20">
        <v>0</v>
      </c>
    </row>
    <row r="367" spans="2:6" x14ac:dyDescent="0.25">
      <c r="B367" s="18">
        <v>364</v>
      </c>
      <c r="C367" s="29">
        <v>146990810.26369128</v>
      </c>
      <c r="D367" s="29">
        <v>0</v>
      </c>
      <c r="E367" s="29">
        <v>0</v>
      </c>
      <c r="F367" s="20">
        <v>0</v>
      </c>
    </row>
    <row r="368" spans="2:6" x14ac:dyDescent="0.25">
      <c r="B368" s="18">
        <v>365</v>
      </c>
      <c r="C368" s="29">
        <v>84011377.440411538</v>
      </c>
      <c r="D368" s="29">
        <v>0</v>
      </c>
      <c r="E368" s="29">
        <v>0</v>
      </c>
      <c r="F368" s="20">
        <v>0</v>
      </c>
    </row>
    <row r="369" spans="2:6" x14ac:dyDescent="0.25">
      <c r="B369" s="18">
        <v>366</v>
      </c>
      <c r="C369" s="29">
        <v>86070217.074048072</v>
      </c>
      <c r="D369" s="29">
        <v>0</v>
      </c>
      <c r="E369" s="29">
        <v>0</v>
      </c>
      <c r="F369" s="20">
        <v>0</v>
      </c>
    </row>
    <row r="370" spans="2:6" x14ac:dyDescent="0.25">
      <c r="B370" s="18">
        <v>367</v>
      </c>
      <c r="C370" s="29">
        <v>129845169.13051745</v>
      </c>
      <c r="D370" s="29">
        <v>0</v>
      </c>
      <c r="E370" s="29">
        <v>0</v>
      </c>
      <c r="F370" s="20">
        <v>0</v>
      </c>
    </row>
    <row r="371" spans="2:6" x14ac:dyDescent="0.25">
      <c r="B371" s="18">
        <v>368</v>
      </c>
      <c r="C371" s="29">
        <v>62107242.932491735</v>
      </c>
      <c r="D371" s="29">
        <v>0</v>
      </c>
      <c r="E371" s="29">
        <v>0</v>
      </c>
      <c r="F371" s="20">
        <v>0</v>
      </c>
    </row>
    <row r="372" spans="2:6" x14ac:dyDescent="0.25">
      <c r="B372" s="18">
        <v>369</v>
      </c>
      <c r="C372" s="29">
        <v>111559840.89446625</v>
      </c>
      <c r="D372" s="29">
        <v>0</v>
      </c>
      <c r="E372" s="29">
        <v>0</v>
      </c>
      <c r="F372" s="20">
        <v>0</v>
      </c>
    </row>
    <row r="373" spans="2:6" x14ac:dyDescent="0.25">
      <c r="B373" s="18">
        <v>370</v>
      </c>
      <c r="C373" s="29">
        <v>113942587.57616578</v>
      </c>
      <c r="D373" s="29">
        <v>0</v>
      </c>
      <c r="E373" s="29">
        <v>0</v>
      </c>
      <c r="F373" s="20">
        <v>0</v>
      </c>
    </row>
    <row r="374" spans="2:6" x14ac:dyDescent="0.25">
      <c r="B374" s="18">
        <v>371</v>
      </c>
      <c r="C374" s="29">
        <v>88181522.762087449</v>
      </c>
      <c r="D374" s="29">
        <v>0</v>
      </c>
      <c r="E374" s="29">
        <v>0</v>
      </c>
      <c r="F374" s="20">
        <v>0</v>
      </c>
    </row>
    <row r="375" spans="2:6" x14ac:dyDescent="0.25">
      <c r="B375" s="18">
        <v>372</v>
      </c>
      <c r="C375" s="29">
        <v>92230449.494427547</v>
      </c>
      <c r="D375" s="29">
        <v>0</v>
      </c>
      <c r="E375" s="29">
        <v>0</v>
      </c>
      <c r="F375" s="20">
        <v>0</v>
      </c>
    </row>
    <row r="376" spans="2:6" x14ac:dyDescent="0.25">
      <c r="B376" s="18">
        <v>373</v>
      </c>
      <c r="C376" s="29">
        <v>90130976.098469377</v>
      </c>
      <c r="D376" s="29">
        <v>0</v>
      </c>
      <c r="E376" s="29">
        <v>0</v>
      </c>
      <c r="F376" s="20">
        <v>0</v>
      </c>
    </row>
    <row r="377" spans="2:6" x14ac:dyDescent="0.25">
      <c r="B377" s="18">
        <v>374</v>
      </c>
      <c r="C377" s="29">
        <v>101420777.14480464</v>
      </c>
      <c r="D377" s="29">
        <v>0</v>
      </c>
      <c r="E377" s="29">
        <v>0</v>
      </c>
      <c r="F377" s="20">
        <v>0</v>
      </c>
    </row>
    <row r="378" spans="2:6" x14ac:dyDescent="0.25">
      <c r="B378" s="18">
        <v>375</v>
      </c>
      <c r="C378" s="29">
        <v>107502339.63928324</v>
      </c>
      <c r="D378" s="29">
        <v>0</v>
      </c>
      <c r="E378" s="29">
        <v>0</v>
      </c>
      <c r="F378" s="20">
        <v>0</v>
      </c>
    </row>
    <row r="379" spans="2:6" x14ac:dyDescent="0.25">
      <c r="B379" s="18">
        <v>376</v>
      </c>
      <c r="C379" s="29">
        <v>82112261.197694063</v>
      </c>
      <c r="D379" s="29">
        <v>0</v>
      </c>
      <c r="E379" s="29">
        <v>0</v>
      </c>
      <c r="F379" s="20">
        <v>0</v>
      </c>
    </row>
    <row r="380" spans="2:6" x14ac:dyDescent="0.25">
      <c r="B380" s="18">
        <v>377</v>
      </c>
      <c r="C380" s="29">
        <v>99174062.818773448</v>
      </c>
      <c r="D380" s="29">
        <v>0</v>
      </c>
      <c r="E380" s="29">
        <v>0</v>
      </c>
      <c r="F380" s="20">
        <v>0</v>
      </c>
    </row>
    <row r="381" spans="2:6" x14ac:dyDescent="0.25">
      <c r="B381" s="18">
        <v>378</v>
      </c>
      <c r="C381" s="29">
        <v>129506086.98337251</v>
      </c>
      <c r="D381" s="29">
        <v>0</v>
      </c>
      <c r="E381" s="29">
        <v>0</v>
      </c>
      <c r="F381" s="20">
        <v>0</v>
      </c>
    </row>
    <row r="382" spans="2:6" x14ac:dyDescent="0.25">
      <c r="B382" s="18">
        <v>379</v>
      </c>
      <c r="C382" s="29">
        <v>113834860.06733184</v>
      </c>
      <c r="D382" s="29">
        <v>0</v>
      </c>
      <c r="E382" s="29">
        <v>0</v>
      </c>
      <c r="F382" s="20">
        <v>0</v>
      </c>
    </row>
    <row r="383" spans="2:6" x14ac:dyDescent="0.25">
      <c r="B383" s="18">
        <v>380</v>
      </c>
      <c r="C383" s="29">
        <v>97996380.621321544</v>
      </c>
      <c r="D383" s="29">
        <v>0</v>
      </c>
      <c r="E383" s="29">
        <v>0</v>
      </c>
      <c r="F383" s="20">
        <v>0</v>
      </c>
    </row>
    <row r="384" spans="2:6" x14ac:dyDescent="0.25">
      <c r="B384" s="18">
        <v>381</v>
      </c>
      <c r="C384" s="29">
        <v>119664203.27713084</v>
      </c>
      <c r="D384" s="29">
        <v>0</v>
      </c>
      <c r="E384" s="29">
        <v>0</v>
      </c>
      <c r="F384" s="20">
        <v>0</v>
      </c>
    </row>
    <row r="385" spans="2:6" x14ac:dyDescent="0.25">
      <c r="B385" s="18">
        <v>382</v>
      </c>
      <c r="C385" s="29">
        <v>156362429.4218131</v>
      </c>
      <c r="D385" s="29">
        <v>0</v>
      </c>
      <c r="E385" s="29">
        <v>0</v>
      </c>
      <c r="F385" s="20">
        <v>0</v>
      </c>
    </row>
    <row r="386" spans="2:6" x14ac:dyDescent="0.25">
      <c r="B386" s="18">
        <v>383</v>
      </c>
      <c r="C386" s="29">
        <v>165913178.77900934</v>
      </c>
      <c r="D386" s="29">
        <v>0</v>
      </c>
      <c r="E386" s="29">
        <v>0</v>
      </c>
      <c r="F386" s="20">
        <v>0</v>
      </c>
    </row>
    <row r="387" spans="2:6" x14ac:dyDescent="0.25">
      <c r="B387" s="18">
        <v>384</v>
      </c>
      <c r="C387" s="29">
        <v>92712756.727967396</v>
      </c>
      <c r="D387" s="29">
        <v>0</v>
      </c>
      <c r="E387" s="29">
        <v>0</v>
      </c>
      <c r="F387" s="20">
        <v>0</v>
      </c>
    </row>
    <row r="388" spans="2:6" x14ac:dyDescent="0.25">
      <c r="B388" s="18">
        <v>385</v>
      </c>
      <c r="C388" s="29">
        <v>94474467.367909774</v>
      </c>
      <c r="D388" s="29">
        <v>0</v>
      </c>
      <c r="E388" s="29">
        <v>0</v>
      </c>
      <c r="F388" s="20">
        <v>0</v>
      </c>
    </row>
    <row r="389" spans="2:6" x14ac:dyDescent="0.25">
      <c r="B389" s="18">
        <v>386</v>
      </c>
      <c r="C389" s="29">
        <v>133330880.82022192</v>
      </c>
      <c r="D389" s="29">
        <v>0</v>
      </c>
      <c r="E389" s="29">
        <v>0</v>
      </c>
      <c r="F389" s="20">
        <v>0</v>
      </c>
    </row>
    <row r="390" spans="2:6" x14ac:dyDescent="0.25">
      <c r="B390" s="18">
        <v>387</v>
      </c>
      <c r="C390" s="29">
        <v>143953314.05451173</v>
      </c>
      <c r="D390" s="29">
        <v>0</v>
      </c>
      <c r="E390" s="29">
        <v>0</v>
      </c>
      <c r="F390" s="20">
        <v>0</v>
      </c>
    </row>
    <row r="391" spans="2:6" x14ac:dyDescent="0.25">
      <c r="B391" s="18">
        <v>388</v>
      </c>
      <c r="C391" s="29">
        <v>81833346.197184145</v>
      </c>
      <c r="D391" s="29">
        <v>0</v>
      </c>
      <c r="E391" s="29">
        <v>0</v>
      </c>
      <c r="F391" s="20">
        <v>0</v>
      </c>
    </row>
    <row r="392" spans="2:6" x14ac:dyDescent="0.25">
      <c r="B392" s="18">
        <v>389</v>
      </c>
      <c r="C392" s="29">
        <v>145337058.91598463</v>
      </c>
      <c r="D392" s="29">
        <v>0</v>
      </c>
      <c r="E392" s="29">
        <v>0</v>
      </c>
      <c r="F392" s="20">
        <v>0</v>
      </c>
    </row>
    <row r="393" spans="2:6" x14ac:dyDescent="0.25">
      <c r="B393" s="18">
        <v>390</v>
      </c>
      <c r="C393" s="29">
        <v>111492759.40542699</v>
      </c>
      <c r="D393" s="29">
        <v>0</v>
      </c>
      <c r="E393" s="29">
        <v>0</v>
      </c>
      <c r="F393" s="20">
        <v>0</v>
      </c>
    </row>
    <row r="394" spans="2:6" x14ac:dyDescent="0.25">
      <c r="B394" s="18">
        <v>391</v>
      </c>
      <c r="C394" s="29">
        <v>145542441.39570066</v>
      </c>
      <c r="D394" s="29">
        <v>0</v>
      </c>
      <c r="E394" s="29">
        <v>0</v>
      </c>
      <c r="F394" s="20">
        <v>0</v>
      </c>
    </row>
    <row r="395" spans="2:6" x14ac:dyDescent="0.25">
      <c r="B395" s="18">
        <v>392</v>
      </c>
      <c r="C395" s="29">
        <v>92555633.800995484</v>
      </c>
      <c r="D395" s="29">
        <v>0</v>
      </c>
      <c r="E395" s="29">
        <v>0</v>
      </c>
      <c r="F395" s="20">
        <v>0</v>
      </c>
    </row>
    <row r="396" spans="2:6" x14ac:dyDescent="0.25">
      <c r="B396" s="18">
        <v>393</v>
      </c>
      <c r="C396" s="29">
        <v>165899857.82257688</v>
      </c>
      <c r="D396" s="29">
        <v>0</v>
      </c>
      <c r="E396" s="29">
        <v>0</v>
      </c>
      <c r="F396" s="20">
        <v>0</v>
      </c>
    </row>
    <row r="397" spans="2:6" x14ac:dyDescent="0.25">
      <c r="B397" s="18">
        <v>394</v>
      </c>
      <c r="C397" s="29">
        <v>107602305.33008452</v>
      </c>
      <c r="D397" s="29">
        <v>0</v>
      </c>
      <c r="E397" s="29">
        <v>0</v>
      </c>
      <c r="F397" s="20">
        <v>0</v>
      </c>
    </row>
    <row r="398" spans="2:6" x14ac:dyDescent="0.25">
      <c r="B398" s="18">
        <v>395</v>
      </c>
      <c r="C398" s="29">
        <v>194125739.53767827</v>
      </c>
      <c r="D398" s="29">
        <v>0</v>
      </c>
      <c r="E398" s="29">
        <v>0</v>
      </c>
      <c r="F398" s="20">
        <v>0</v>
      </c>
    </row>
    <row r="399" spans="2:6" x14ac:dyDescent="0.25">
      <c r="B399" s="18">
        <v>396</v>
      </c>
      <c r="C399" s="29">
        <v>82600747.533020616</v>
      </c>
      <c r="D399" s="29">
        <v>0</v>
      </c>
      <c r="E399" s="29">
        <v>0</v>
      </c>
      <c r="F399" s="20">
        <v>0</v>
      </c>
    </row>
    <row r="400" spans="2:6" x14ac:dyDescent="0.25">
      <c r="B400" s="18">
        <v>397</v>
      </c>
      <c r="C400" s="29">
        <v>90526871.01772742</v>
      </c>
      <c r="D400" s="29">
        <v>0</v>
      </c>
      <c r="E400" s="29">
        <v>0</v>
      </c>
      <c r="F400" s="20">
        <v>0</v>
      </c>
    </row>
    <row r="401" spans="2:6" x14ac:dyDescent="0.25">
      <c r="B401" s="18">
        <v>398</v>
      </c>
      <c r="C401" s="29">
        <v>119562850.57283686</v>
      </c>
      <c r="D401" s="29">
        <v>0</v>
      </c>
      <c r="E401" s="29">
        <v>0</v>
      </c>
      <c r="F401" s="20">
        <v>0</v>
      </c>
    </row>
    <row r="402" spans="2:6" x14ac:dyDescent="0.25">
      <c r="B402" s="18">
        <v>399</v>
      </c>
      <c r="C402" s="29">
        <v>84200483.423432142</v>
      </c>
      <c r="D402" s="29">
        <v>0</v>
      </c>
      <c r="E402" s="29">
        <v>0</v>
      </c>
      <c r="F402" s="20">
        <v>0</v>
      </c>
    </row>
    <row r="403" spans="2:6" x14ac:dyDescent="0.25">
      <c r="B403" s="18">
        <v>400</v>
      </c>
      <c r="C403" s="29">
        <v>122385022.43726763</v>
      </c>
      <c r="D403" s="29">
        <v>0</v>
      </c>
      <c r="E403" s="29">
        <v>0</v>
      </c>
      <c r="F403" s="20">
        <v>0</v>
      </c>
    </row>
    <row r="404" spans="2:6" x14ac:dyDescent="0.25">
      <c r="B404" s="18">
        <v>401</v>
      </c>
      <c r="C404" s="29">
        <v>126237708.81827019</v>
      </c>
      <c r="D404" s="29">
        <v>0</v>
      </c>
      <c r="E404" s="29">
        <v>0</v>
      </c>
      <c r="F404" s="20">
        <v>0</v>
      </c>
    </row>
    <row r="405" spans="2:6" x14ac:dyDescent="0.25">
      <c r="B405" s="18">
        <v>402</v>
      </c>
      <c r="C405" s="29">
        <v>167685727.83462775</v>
      </c>
      <c r="D405" s="29">
        <v>0</v>
      </c>
      <c r="E405" s="29">
        <v>0</v>
      </c>
      <c r="F405" s="20">
        <v>0</v>
      </c>
    </row>
    <row r="406" spans="2:6" x14ac:dyDescent="0.25">
      <c r="B406" s="18">
        <v>403</v>
      </c>
      <c r="C406" s="29">
        <v>144541406.22288632</v>
      </c>
      <c r="D406" s="29">
        <v>0</v>
      </c>
      <c r="E406" s="29">
        <v>0</v>
      </c>
      <c r="F406" s="20">
        <v>0</v>
      </c>
    </row>
    <row r="407" spans="2:6" x14ac:dyDescent="0.25">
      <c r="B407" s="18">
        <v>404</v>
      </c>
      <c r="C407" s="29">
        <v>72846950.597645596</v>
      </c>
      <c r="D407" s="29">
        <v>0</v>
      </c>
      <c r="E407" s="29">
        <v>0</v>
      </c>
      <c r="F407" s="20">
        <v>0</v>
      </c>
    </row>
    <row r="408" spans="2:6" x14ac:dyDescent="0.25">
      <c r="B408" s="18">
        <v>405</v>
      </c>
      <c r="C408" s="29">
        <v>83258881.775870234</v>
      </c>
      <c r="D408" s="29">
        <v>0</v>
      </c>
      <c r="E408" s="29">
        <v>0</v>
      </c>
      <c r="F408" s="20">
        <v>0</v>
      </c>
    </row>
    <row r="409" spans="2:6" x14ac:dyDescent="0.25">
      <c r="B409" s="18">
        <v>406</v>
      </c>
      <c r="C409" s="29">
        <v>85482165.494888067</v>
      </c>
      <c r="D409" s="29">
        <v>0</v>
      </c>
      <c r="E409" s="29">
        <v>0</v>
      </c>
      <c r="F409" s="20">
        <v>0</v>
      </c>
    </row>
    <row r="410" spans="2:6" x14ac:dyDescent="0.25">
      <c r="B410" s="18">
        <v>407</v>
      </c>
      <c r="C410" s="29">
        <v>134155937.20789047</v>
      </c>
      <c r="D410" s="29">
        <v>0</v>
      </c>
      <c r="E410" s="29">
        <v>0</v>
      </c>
      <c r="F410" s="20">
        <v>0</v>
      </c>
    </row>
    <row r="411" spans="2:6" x14ac:dyDescent="0.25">
      <c r="B411" s="18">
        <v>408</v>
      </c>
      <c r="C411" s="29">
        <v>124866849.86965173</v>
      </c>
      <c r="D411" s="29">
        <v>0</v>
      </c>
      <c r="E411" s="29">
        <v>0</v>
      </c>
      <c r="F411" s="20">
        <v>0</v>
      </c>
    </row>
    <row r="412" spans="2:6" x14ac:dyDescent="0.25">
      <c r="B412" s="18">
        <v>409</v>
      </c>
      <c r="C412" s="29">
        <v>92051877.278712407</v>
      </c>
      <c r="D412" s="29">
        <v>0</v>
      </c>
      <c r="E412" s="29">
        <v>0</v>
      </c>
      <c r="F412" s="20">
        <v>0</v>
      </c>
    </row>
    <row r="413" spans="2:6" x14ac:dyDescent="0.25">
      <c r="B413" s="18">
        <v>410</v>
      </c>
      <c r="C413" s="29">
        <v>94269210.188913479</v>
      </c>
      <c r="D413" s="29">
        <v>0</v>
      </c>
      <c r="E413" s="29">
        <v>0</v>
      </c>
      <c r="F413" s="20">
        <v>0</v>
      </c>
    </row>
    <row r="414" spans="2:6" x14ac:dyDescent="0.25">
      <c r="B414" s="18">
        <v>411</v>
      </c>
      <c r="C414" s="29">
        <v>88845844.162967801</v>
      </c>
      <c r="D414" s="29">
        <v>0</v>
      </c>
      <c r="E414" s="29">
        <v>0</v>
      </c>
      <c r="F414" s="20">
        <v>0</v>
      </c>
    </row>
    <row r="415" spans="2:6" x14ac:dyDescent="0.25">
      <c r="B415" s="18">
        <v>412</v>
      </c>
      <c r="C415" s="29">
        <v>104876297.99039051</v>
      </c>
      <c r="D415" s="29">
        <v>0</v>
      </c>
      <c r="E415" s="29">
        <v>0</v>
      </c>
      <c r="F415" s="20">
        <v>0</v>
      </c>
    </row>
    <row r="416" spans="2:6" x14ac:dyDescent="0.25">
      <c r="B416" s="18">
        <v>413</v>
      </c>
      <c r="C416" s="29">
        <v>90923130.622532874</v>
      </c>
      <c r="D416" s="29">
        <v>0</v>
      </c>
      <c r="E416" s="29">
        <v>0</v>
      </c>
      <c r="F416" s="20">
        <v>0</v>
      </c>
    </row>
    <row r="417" spans="2:6" x14ac:dyDescent="0.25">
      <c r="B417" s="18">
        <v>414</v>
      </c>
      <c r="C417" s="29">
        <v>77483801.193398848</v>
      </c>
      <c r="D417" s="29">
        <v>0</v>
      </c>
      <c r="E417" s="29">
        <v>0</v>
      </c>
      <c r="F417" s="20">
        <v>0</v>
      </c>
    </row>
    <row r="418" spans="2:6" x14ac:dyDescent="0.25">
      <c r="B418" s="18">
        <v>415</v>
      </c>
      <c r="C418" s="29">
        <v>99906053.008264869</v>
      </c>
      <c r="D418" s="29">
        <v>0</v>
      </c>
      <c r="E418" s="29">
        <v>0</v>
      </c>
      <c r="F418" s="20">
        <v>0</v>
      </c>
    </row>
    <row r="419" spans="2:6" x14ac:dyDescent="0.25">
      <c r="B419" s="18">
        <v>416</v>
      </c>
      <c r="C419" s="29">
        <v>70027949.8916917</v>
      </c>
      <c r="D419" s="29">
        <v>0</v>
      </c>
      <c r="E419" s="29">
        <v>0</v>
      </c>
      <c r="F419" s="20">
        <v>0</v>
      </c>
    </row>
    <row r="420" spans="2:6" x14ac:dyDescent="0.25">
      <c r="B420" s="18">
        <v>417</v>
      </c>
      <c r="C420" s="29">
        <v>112425383.06315292</v>
      </c>
      <c r="D420" s="29">
        <v>0</v>
      </c>
      <c r="E420" s="29">
        <v>0</v>
      </c>
      <c r="F420" s="20">
        <v>0</v>
      </c>
    </row>
    <row r="421" spans="2:6" x14ac:dyDescent="0.25">
      <c r="B421" s="18">
        <v>418</v>
      </c>
      <c r="C421" s="29">
        <v>122424065.0146406</v>
      </c>
      <c r="D421" s="29">
        <v>0</v>
      </c>
      <c r="E421" s="29">
        <v>0</v>
      </c>
      <c r="F421" s="20">
        <v>0</v>
      </c>
    </row>
    <row r="422" spans="2:6" x14ac:dyDescent="0.25">
      <c r="B422" s="18">
        <v>419</v>
      </c>
      <c r="C422" s="29">
        <v>141825451.06397891</v>
      </c>
      <c r="D422" s="29">
        <v>0</v>
      </c>
      <c r="E422" s="29">
        <v>0</v>
      </c>
      <c r="F422" s="20">
        <v>0</v>
      </c>
    </row>
    <row r="423" spans="2:6" x14ac:dyDescent="0.25">
      <c r="B423" s="18">
        <v>420</v>
      </c>
      <c r="C423" s="29">
        <v>109518779.92866687</v>
      </c>
      <c r="D423" s="29">
        <v>0</v>
      </c>
      <c r="E423" s="29">
        <v>0</v>
      </c>
      <c r="F423" s="20">
        <v>0</v>
      </c>
    </row>
    <row r="424" spans="2:6" x14ac:dyDescent="0.25">
      <c r="B424" s="18">
        <v>421</v>
      </c>
      <c r="C424" s="29">
        <v>95358565.33535327</v>
      </c>
      <c r="D424" s="29">
        <v>0</v>
      </c>
      <c r="E424" s="29">
        <v>0</v>
      </c>
      <c r="F424" s="20">
        <v>0</v>
      </c>
    </row>
    <row r="425" spans="2:6" x14ac:dyDescent="0.25">
      <c r="B425" s="18">
        <v>422</v>
      </c>
      <c r="C425" s="29">
        <v>82281264.809626788</v>
      </c>
      <c r="D425" s="29">
        <v>0</v>
      </c>
      <c r="E425" s="29">
        <v>0</v>
      </c>
      <c r="F425" s="20">
        <v>0</v>
      </c>
    </row>
    <row r="426" spans="2:6" x14ac:dyDescent="0.25">
      <c r="B426" s="18">
        <v>423</v>
      </c>
      <c r="C426" s="29">
        <v>124789274.79793328</v>
      </c>
      <c r="D426" s="29">
        <v>0</v>
      </c>
      <c r="E426" s="29">
        <v>0</v>
      </c>
      <c r="F426" s="20">
        <v>0</v>
      </c>
    </row>
    <row r="427" spans="2:6" x14ac:dyDescent="0.25">
      <c r="B427" s="18">
        <v>424</v>
      </c>
      <c r="C427" s="29">
        <v>128781725.36391309</v>
      </c>
      <c r="D427" s="29">
        <v>0</v>
      </c>
      <c r="E427" s="29">
        <v>0</v>
      </c>
      <c r="F427" s="20">
        <v>0</v>
      </c>
    </row>
    <row r="428" spans="2:6" x14ac:dyDescent="0.25">
      <c r="B428" s="18">
        <v>425</v>
      </c>
      <c r="C428" s="29">
        <v>110767740.88582475</v>
      </c>
      <c r="D428" s="29">
        <v>0</v>
      </c>
      <c r="E428" s="29">
        <v>0</v>
      </c>
      <c r="F428" s="20">
        <v>0</v>
      </c>
    </row>
    <row r="429" spans="2:6" x14ac:dyDescent="0.25">
      <c r="B429" s="18">
        <v>426</v>
      </c>
      <c r="C429" s="29">
        <v>107445695.75363752</v>
      </c>
      <c r="D429" s="29">
        <v>0</v>
      </c>
      <c r="E429" s="29">
        <v>0</v>
      </c>
      <c r="F429" s="20">
        <v>0</v>
      </c>
    </row>
    <row r="430" spans="2:6" x14ac:dyDescent="0.25">
      <c r="B430" s="18">
        <v>427</v>
      </c>
      <c r="C430" s="29">
        <v>113272236.70484018</v>
      </c>
      <c r="D430" s="29">
        <v>0</v>
      </c>
      <c r="E430" s="29">
        <v>0</v>
      </c>
      <c r="F430" s="20">
        <v>0</v>
      </c>
    </row>
    <row r="431" spans="2:6" x14ac:dyDescent="0.25">
      <c r="B431" s="18">
        <v>428</v>
      </c>
      <c r="C431" s="29">
        <v>88699221.286890596</v>
      </c>
      <c r="D431" s="29">
        <v>0</v>
      </c>
      <c r="E431" s="29">
        <v>0</v>
      </c>
      <c r="F431" s="20">
        <v>0</v>
      </c>
    </row>
    <row r="432" spans="2:6" x14ac:dyDescent="0.25">
      <c r="B432" s="18">
        <v>429</v>
      </c>
      <c r="C432" s="29">
        <v>103096499.39770229</v>
      </c>
      <c r="D432" s="29">
        <v>0</v>
      </c>
      <c r="E432" s="29">
        <v>0</v>
      </c>
      <c r="F432" s="20">
        <v>0</v>
      </c>
    </row>
    <row r="433" spans="2:6" x14ac:dyDescent="0.25">
      <c r="B433" s="18">
        <v>430</v>
      </c>
      <c r="C433" s="29">
        <v>133313076.79097879</v>
      </c>
      <c r="D433" s="29">
        <v>0</v>
      </c>
      <c r="E433" s="29">
        <v>0</v>
      </c>
      <c r="F433" s="20">
        <v>0</v>
      </c>
    </row>
    <row r="434" spans="2:6" x14ac:dyDescent="0.25">
      <c r="B434" s="18">
        <v>431</v>
      </c>
      <c r="C434" s="29">
        <v>93478405.67204316</v>
      </c>
      <c r="D434" s="29">
        <v>0</v>
      </c>
      <c r="E434" s="29">
        <v>0</v>
      </c>
      <c r="F434" s="20">
        <v>0</v>
      </c>
    </row>
    <row r="435" spans="2:6" x14ac:dyDescent="0.25">
      <c r="B435" s="18">
        <v>432</v>
      </c>
      <c r="C435" s="29">
        <v>107502579.1193773</v>
      </c>
      <c r="D435" s="29">
        <v>0</v>
      </c>
      <c r="E435" s="29">
        <v>0</v>
      </c>
      <c r="F435" s="20">
        <v>0</v>
      </c>
    </row>
    <row r="436" spans="2:6" x14ac:dyDescent="0.25">
      <c r="B436" s="18">
        <v>433</v>
      </c>
      <c r="C436" s="29">
        <v>80367987.820122868</v>
      </c>
      <c r="D436" s="29">
        <v>0</v>
      </c>
      <c r="E436" s="29">
        <v>0</v>
      </c>
      <c r="F436" s="20">
        <v>0</v>
      </c>
    </row>
    <row r="437" spans="2:6" x14ac:dyDescent="0.25">
      <c r="B437" s="18">
        <v>434</v>
      </c>
      <c r="C437" s="29">
        <v>103426762.70137002</v>
      </c>
      <c r="D437" s="29">
        <v>0</v>
      </c>
      <c r="E437" s="29">
        <v>0</v>
      </c>
      <c r="F437" s="20">
        <v>0</v>
      </c>
    </row>
    <row r="438" spans="2:6" x14ac:dyDescent="0.25">
      <c r="B438" s="18">
        <v>435</v>
      </c>
      <c r="C438" s="29">
        <v>86123871.281000555</v>
      </c>
      <c r="D438" s="29">
        <v>0</v>
      </c>
      <c r="E438" s="29">
        <v>0</v>
      </c>
      <c r="F438" s="20">
        <v>0</v>
      </c>
    </row>
    <row r="439" spans="2:6" x14ac:dyDescent="0.25">
      <c r="B439" s="18">
        <v>436</v>
      </c>
      <c r="C439" s="29">
        <v>90294578.364967093</v>
      </c>
      <c r="D439" s="29">
        <v>0</v>
      </c>
      <c r="E439" s="29">
        <v>0</v>
      </c>
      <c r="F439" s="20">
        <v>0</v>
      </c>
    </row>
    <row r="440" spans="2:6" x14ac:dyDescent="0.25">
      <c r="B440" s="18">
        <v>437</v>
      </c>
      <c r="C440" s="29">
        <v>104347793.91172801</v>
      </c>
      <c r="D440" s="29">
        <v>0</v>
      </c>
      <c r="E440" s="29">
        <v>0</v>
      </c>
      <c r="F440" s="20">
        <v>0</v>
      </c>
    </row>
    <row r="441" spans="2:6" x14ac:dyDescent="0.25">
      <c r="B441" s="18">
        <v>438</v>
      </c>
      <c r="C441" s="29">
        <v>125056635.5769963</v>
      </c>
      <c r="D441" s="29">
        <v>0</v>
      </c>
      <c r="E441" s="29">
        <v>0</v>
      </c>
      <c r="F441" s="20">
        <v>0</v>
      </c>
    </row>
    <row r="442" spans="2:6" x14ac:dyDescent="0.25">
      <c r="B442" s="18">
        <v>439</v>
      </c>
      <c r="C442" s="29">
        <v>129703305.63621441</v>
      </c>
      <c r="D442" s="29">
        <v>0</v>
      </c>
      <c r="E442" s="29">
        <v>0</v>
      </c>
      <c r="F442" s="20">
        <v>0</v>
      </c>
    </row>
    <row r="443" spans="2:6" x14ac:dyDescent="0.25">
      <c r="B443" s="18">
        <v>440</v>
      </c>
      <c r="C443" s="29">
        <v>105556549.22457983</v>
      </c>
      <c r="D443" s="29">
        <v>0</v>
      </c>
      <c r="E443" s="29">
        <v>0</v>
      </c>
      <c r="F443" s="20">
        <v>0</v>
      </c>
    </row>
    <row r="444" spans="2:6" x14ac:dyDescent="0.25">
      <c r="B444" s="18">
        <v>441</v>
      </c>
      <c r="C444" s="29">
        <v>96407446.79873997</v>
      </c>
      <c r="D444" s="29">
        <v>0</v>
      </c>
      <c r="E444" s="29">
        <v>0</v>
      </c>
      <c r="F444" s="20">
        <v>0</v>
      </c>
    </row>
    <row r="445" spans="2:6" x14ac:dyDescent="0.25">
      <c r="B445" s="18">
        <v>442</v>
      </c>
      <c r="C445" s="29">
        <v>86489566.469816685</v>
      </c>
      <c r="D445" s="29">
        <v>0</v>
      </c>
      <c r="E445" s="29">
        <v>0</v>
      </c>
      <c r="F445" s="20">
        <v>0</v>
      </c>
    </row>
    <row r="446" spans="2:6" x14ac:dyDescent="0.25">
      <c r="B446" s="18">
        <v>443</v>
      </c>
      <c r="C446" s="29">
        <v>93481848.142638937</v>
      </c>
      <c r="D446" s="29">
        <v>0</v>
      </c>
      <c r="E446" s="29">
        <v>0</v>
      </c>
      <c r="F446" s="20">
        <v>0</v>
      </c>
    </row>
    <row r="447" spans="2:6" x14ac:dyDescent="0.25">
      <c r="B447" s="18">
        <v>444</v>
      </c>
      <c r="C447" s="29">
        <v>85285673.327219591</v>
      </c>
      <c r="D447" s="29">
        <v>0</v>
      </c>
      <c r="E447" s="29">
        <v>0</v>
      </c>
      <c r="F447" s="20">
        <v>0</v>
      </c>
    </row>
    <row r="448" spans="2:6" x14ac:dyDescent="0.25">
      <c r="B448" s="18">
        <v>445</v>
      </c>
      <c r="C448" s="29">
        <v>118065576.19052105</v>
      </c>
      <c r="D448" s="29">
        <v>0</v>
      </c>
      <c r="E448" s="29">
        <v>0</v>
      </c>
      <c r="F448" s="20">
        <v>0</v>
      </c>
    </row>
    <row r="449" spans="2:6" x14ac:dyDescent="0.25">
      <c r="B449" s="18">
        <v>446</v>
      </c>
      <c r="C449" s="29">
        <v>107200205.40444426</v>
      </c>
      <c r="D449" s="29">
        <v>0</v>
      </c>
      <c r="E449" s="29">
        <v>0</v>
      </c>
      <c r="F449" s="20">
        <v>0</v>
      </c>
    </row>
    <row r="450" spans="2:6" x14ac:dyDescent="0.25">
      <c r="B450" s="18">
        <v>447</v>
      </c>
      <c r="C450" s="29">
        <v>111631496.92373781</v>
      </c>
      <c r="D450" s="29">
        <v>0</v>
      </c>
      <c r="E450" s="29">
        <v>0</v>
      </c>
      <c r="F450" s="20">
        <v>0</v>
      </c>
    </row>
    <row r="451" spans="2:6" x14ac:dyDescent="0.25">
      <c r="B451" s="18">
        <v>448</v>
      </c>
      <c r="C451" s="29">
        <v>118187558.5736443</v>
      </c>
      <c r="D451" s="29">
        <v>0</v>
      </c>
      <c r="E451" s="29">
        <v>0</v>
      </c>
      <c r="F451" s="20">
        <v>0</v>
      </c>
    </row>
    <row r="452" spans="2:6" x14ac:dyDescent="0.25">
      <c r="B452" s="18">
        <v>449</v>
      </c>
      <c r="C452" s="29">
        <v>170439089.23492715</v>
      </c>
      <c r="D452" s="29">
        <v>0</v>
      </c>
      <c r="E452" s="29">
        <v>0</v>
      </c>
      <c r="F452" s="20">
        <v>0</v>
      </c>
    </row>
    <row r="453" spans="2:6" x14ac:dyDescent="0.25">
      <c r="B453" s="18">
        <v>450</v>
      </c>
      <c r="C453" s="29">
        <v>116366469.6593603</v>
      </c>
      <c r="D453" s="29">
        <v>0</v>
      </c>
      <c r="E453" s="29">
        <v>0</v>
      </c>
      <c r="F453" s="20">
        <v>0</v>
      </c>
    </row>
    <row r="454" spans="2:6" x14ac:dyDescent="0.25">
      <c r="B454" s="18">
        <v>451</v>
      </c>
      <c r="C454" s="29">
        <v>87030699.929083422</v>
      </c>
      <c r="D454" s="29">
        <v>0</v>
      </c>
      <c r="E454" s="29">
        <v>0</v>
      </c>
      <c r="F454" s="20">
        <v>0</v>
      </c>
    </row>
    <row r="455" spans="2:6" x14ac:dyDescent="0.25">
      <c r="B455" s="18">
        <v>452</v>
      </c>
      <c r="C455" s="29">
        <v>85414895.856851205</v>
      </c>
      <c r="D455" s="29">
        <v>0</v>
      </c>
      <c r="E455" s="29">
        <v>0</v>
      </c>
      <c r="F455" s="20">
        <v>0</v>
      </c>
    </row>
    <row r="456" spans="2:6" x14ac:dyDescent="0.25">
      <c r="B456" s="18">
        <v>453</v>
      </c>
      <c r="C456" s="29">
        <v>123128101.08489536</v>
      </c>
      <c r="D456" s="29">
        <v>0</v>
      </c>
      <c r="E456" s="29">
        <v>0</v>
      </c>
      <c r="F456" s="20">
        <v>0</v>
      </c>
    </row>
    <row r="457" spans="2:6" x14ac:dyDescent="0.25">
      <c r="B457" s="18">
        <v>454</v>
      </c>
      <c r="C457" s="29">
        <v>103175210.91004637</v>
      </c>
      <c r="D457" s="29">
        <v>0</v>
      </c>
      <c r="E457" s="29">
        <v>0</v>
      </c>
      <c r="F457" s="20">
        <v>0</v>
      </c>
    </row>
    <row r="458" spans="2:6" x14ac:dyDescent="0.25">
      <c r="B458" s="18">
        <v>455</v>
      </c>
      <c r="C458" s="29">
        <v>88759532.976542875</v>
      </c>
      <c r="D458" s="29">
        <v>0</v>
      </c>
      <c r="E458" s="29">
        <v>0</v>
      </c>
      <c r="F458" s="20">
        <v>0</v>
      </c>
    </row>
    <row r="459" spans="2:6" x14ac:dyDescent="0.25">
      <c r="B459" s="18">
        <v>456</v>
      </c>
      <c r="C459" s="29">
        <v>74909081.987562582</v>
      </c>
      <c r="D459" s="29">
        <v>0</v>
      </c>
      <c r="E459" s="29">
        <v>0</v>
      </c>
      <c r="F459" s="20">
        <v>0</v>
      </c>
    </row>
    <row r="460" spans="2:6" x14ac:dyDescent="0.25">
      <c r="B460" s="18">
        <v>457</v>
      </c>
      <c r="C460" s="29">
        <v>113132875.9158622</v>
      </c>
      <c r="D460" s="29">
        <v>0</v>
      </c>
      <c r="E460" s="29">
        <v>0</v>
      </c>
      <c r="F460" s="20">
        <v>0</v>
      </c>
    </row>
    <row r="461" spans="2:6" x14ac:dyDescent="0.25">
      <c r="B461" s="18">
        <v>458</v>
      </c>
      <c r="C461" s="29">
        <v>128474420.36979339</v>
      </c>
      <c r="D461" s="29">
        <v>0</v>
      </c>
      <c r="E461" s="29">
        <v>0</v>
      </c>
      <c r="F461" s="20">
        <v>0</v>
      </c>
    </row>
    <row r="462" spans="2:6" x14ac:dyDescent="0.25">
      <c r="B462" s="18">
        <v>459</v>
      </c>
      <c r="C462" s="29">
        <v>107481231.00643055</v>
      </c>
      <c r="D462" s="29">
        <v>0</v>
      </c>
      <c r="E462" s="29">
        <v>0</v>
      </c>
      <c r="F462" s="20">
        <v>0</v>
      </c>
    </row>
    <row r="463" spans="2:6" x14ac:dyDescent="0.25">
      <c r="B463" s="18">
        <v>460</v>
      </c>
      <c r="C463" s="29">
        <v>104846034.08368319</v>
      </c>
      <c r="D463" s="29">
        <v>0</v>
      </c>
      <c r="E463" s="29">
        <v>0</v>
      </c>
      <c r="F463" s="20">
        <v>0</v>
      </c>
    </row>
    <row r="464" spans="2:6" x14ac:dyDescent="0.25">
      <c r="B464" s="18">
        <v>461</v>
      </c>
      <c r="C464" s="29">
        <v>91068228.523524567</v>
      </c>
      <c r="D464" s="29">
        <v>0</v>
      </c>
      <c r="E464" s="29">
        <v>0</v>
      </c>
      <c r="F464" s="20">
        <v>0</v>
      </c>
    </row>
    <row r="465" spans="2:6" x14ac:dyDescent="0.25">
      <c r="B465" s="18">
        <v>462</v>
      </c>
      <c r="C465" s="29">
        <v>114323908.44891356</v>
      </c>
      <c r="D465" s="29">
        <v>0</v>
      </c>
      <c r="E465" s="29">
        <v>0</v>
      </c>
      <c r="F465" s="20">
        <v>0</v>
      </c>
    </row>
    <row r="466" spans="2:6" x14ac:dyDescent="0.25">
      <c r="B466" s="18">
        <v>463</v>
      </c>
      <c r="C466" s="29">
        <v>98304510.312540859</v>
      </c>
      <c r="D466" s="29">
        <v>0</v>
      </c>
      <c r="E466" s="29">
        <v>0</v>
      </c>
      <c r="F466" s="20">
        <v>0</v>
      </c>
    </row>
    <row r="467" spans="2:6" x14ac:dyDescent="0.25">
      <c r="B467" s="18">
        <v>464</v>
      </c>
      <c r="C467" s="29">
        <v>116364287.30826227</v>
      </c>
      <c r="D467" s="29">
        <v>0</v>
      </c>
      <c r="E467" s="29">
        <v>0</v>
      </c>
      <c r="F467" s="20">
        <v>0</v>
      </c>
    </row>
    <row r="468" spans="2:6" x14ac:dyDescent="0.25">
      <c r="B468" s="18">
        <v>465</v>
      </c>
      <c r="C468" s="29">
        <v>75884805.602887541</v>
      </c>
      <c r="D468" s="29">
        <v>0</v>
      </c>
      <c r="E468" s="29">
        <v>0</v>
      </c>
      <c r="F468" s="20">
        <v>0</v>
      </c>
    </row>
    <row r="469" spans="2:6" x14ac:dyDescent="0.25">
      <c r="B469" s="18">
        <v>466</v>
      </c>
      <c r="C469" s="29">
        <v>108096428.70115471</v>
      </c>
      <c r="D469" s="29">
        <v>0</v>
      </c>
      <c r="E469" s="29">
        <v>0</v>
      </c>
      <c r="F469" s="20">
        <v>0</v>
      </c>
    </row>
    <row r="470" spans="2:6" x14ac:dyDescent="0.25">
      <c r="B470" s="18">
        <v>467</v>
      </c>
      <c r="C470" s="29">
        <v>110104121.49892108</v>
      </c>
      <c r="D470" s="29">
        <v>0</v>
      </c>
      <c r="E470" s="29">
        <v>0</v>
      </c>
      <c r="F470" s="20">
        <v>0</v>
      </c>
    </row>
    <row r="471" spans="2:6" x14ac:dyDescent="0.25">
      <c r="B471" s="18">
        <v>468</v>
      </c>
      <c r="C471" s="29">
        <v>90691265.282582089</v>
      </c>
      <c r="D471" s="29">
        <v>0</v>
      </c>
      <c r="E471" s="29">
        <v>0</v>
      </c>
      <c r="F471" s="20">
        <v>0</v>
      </c>
    </row>
    <row r="472" spans="2:6" x14ac:dyDescent="0.25">
      <c r="B472" s="18">
        <v>469</v>
      </c>
      <c r="C472" s="29">
        <v>69521309.53358531</v>
      </c>
      <c r="D472" s="29">
        <v>0</v>
      </c>
      <c r="E472" s="29">
        <v>0</v>
      </c>
      <c r="F472" s="20">
        <v>0</v>
      </c>
    </row>
    <row r="473" spans="2:6" x14ac:dyDescent="0.25">
      <c r="B473" s="18">
        <v>470</v>
      </c>
      <c r="C473" s="29">
        <v>76354811.884430915</v>
      </c>
      <c r="D473" s="29">
        <v>0</v>
      </c>
      <c r="E473" s="29">
        <v>0</v>
      </c>
      <c r="F473" s="20">
        <v>0</v>
      </c>
    </row>
    <row r="474" spans="2:6" x14ac:dyDescent="0.25">
      <c r="B474" s="18">
        <v>471</v>
      </c>
      <c r="C474" s="29">
        <v>114201737.82298015</v>
      </c>
      <c r="D474" s="29">
        <v>0</v>
      </c>
      <c r="E474" s="29">
        <v>0</v>
      </c>
      <c r="F474" s="20">
        <v>0</v>
      </c>
    </row>
    <row r="475" spans="2:6" x14ac:dyDescent="0.25">
      <c r="B475" s="18">
        <v>472</v>
      </c>
      <c r="C475" s="29">
        <v>106867034.18197878</v>
      </c>
      <c r="D475" s="29">
        <v>0</v>
      </c>
      <c r="E475" s="29">
        <v>0</v>
      </c>
      <c r="F475" s="20">
        <v>0</v>
      </c>
    </row>
    <row r="476" spans="2:6" x14ac:dyDescent="0.25">
      <c r="B476" s="18">
        <v>473</v>
      </c>
      <c r="C476" s="29">
        <v>152723531.5787392</v>
      </c>
      <c r="D476" s="29">
        <v>0</v>
      </c>
      <c r="E476" s="29">
        <v>0</v>
      </c>
      <c r="F476" s="20">
        <v>0</v>
      </c>
    </row>
    <row r="477" spans="2:6" x14ac:dyDescent="0.25">
      <c r="B477" s="18">
        <v>474</v>
      </c>
      <c r="C477" s="29">
        <v>105194290.54803783</v>
      </c>
      <c r="D477" s="29">
        <v>0</v>
      </c>
      <c r="E477" s="29">
        <v>0</v>
      </c>
      <c r="F477" s="20">
        <v>0</v>
      </c>
    </row>
    <row r="478" spans="2:6" x14ac:dyDescent="0.25">
      <c r="B478" s="18">
        <v>475</v>
      </c>
      <c r="C478" s="29">
        <v>99334435.290169969</v>
      </c>
      <c r="D478" s="29">
        <v>0</v>
      </c>
      <c r="E478" s="29">
        <v>0</v>
      </c>
      <c r="F478" s="20">
        <v>0</v>
      </c>
    </row>
    <row r="479" spans="2:6" x14ac:dyDescent="0.25">
      <c r="B479" s="18">
        <v>476</v>
      </c>
      <c r="C479" s="29">
        <v>119011326.13743187</v>
      </c>
      <c r="D479" s="29">
        <v>0</v>
      </c>
      <c r="E479" s="29">
        <v>0</v>
      </c>
      <c r="F479" s="20">
        <v>0</v>
      </c>
    </row>
    <row r="480" spans="2:6" x14ac:dyDescent="0.25">
      <c r="B480" s="18">
        <v>477</v>
      </c>
      <c r="C480" s="29">
        <v>106870196.25548948</v>
      </c>
      <c r="D480" s="29">
        <v>0</v>
      </c>
      <c r="E480" s="29">
        <v>0</v>
      </c>
      <c r="F480" s="20">
        <v>0</v>
      </c>
    </row>
    <row r="481" spans="2:6" x14ac:dyDescent="0.25">
      <c r="B481" s="18">
        <v>478</v>
      </c>
      <c r="C481" s="29">
        <v>110579500.13667388</v>
      </c>
      <c r="D481" s="29">
        <v>0</v>
      </c>
      <c r="E481" s="29">
        <v>0</v>
      </c>
      <c r="F481" s="20">
        <v>0</v>
      </c>
    </row>
    <row r="482" spans="2:6" x14ac:dyDescent="0.25">
      <c r="B482" s="18">
        <v>479</v>
      </c>
      <c r="C482" s="29">
        <v>131233127.68181461</v>
      </c>
      <c r="D482" s="29">
        <v>0</v>
      </c>
      <c r="E482" s="29">
        <v>0</v>
      </c>
      <c r="F482" s="20">
        <v>0</v>
      </c>
    </row>
    <row r="483" spans="2:6" x14ac:dyDescent="0.25">
      <c r="B483" s="18">
        <v>480</v>
      </c>
      <c r="C483" s="29">
        <v>107536150.30620176</v>
      </c>
      <c r="D483" s="29">
        <v>0</v>
      </c>
      <c r="E483" s="29">
        <v>0</v>
      </c>
      <c r="F483" s="20">
        <v>0</v>
      </c>
    </row>
    <row r="484" spans="2:6" x14ac:dyDescent="0.25">
      <c r="B484" s="18">
        <v>481</v>
      </c>
      <c r="C484" s="29">
        <v>139949931.01985654</v>
      </c>
      <c r="D484" s="29">
        <v>0</v>
      </c>
      <c r="E484" s="29">
        <v>0</v>
      </c>
      <c r="F484" s="20">
        <v>0</v>
      </c>
    </row>
    <row r="485" spans="2:6" x14ac:dyDescent="0.25">
      <c r="B485" s="18">
        <v>482</v>
      </c>
      <c r="C485" s="29">
        <v>96065933.322396144</v>
      </c>
      <c r="D485" s="29">
        <v>0</v>
      </c>
      <c r="E485" s="29">
        <v>0</v>
      </c>
      <c r="F485" s="20">
        <v>0</v>
      </c>
    </row>
    <row r="486" spans="2:6" x14ac:dyDescent="0.25">
      <c r="B486" s="18">
        <v>483</v>
      </c>
      <c r="C486" s="29">
        <v>87877124.283566236</v>
      </c>
      <c r="D486" s="29">
        <v>0</v>
      </c>
      <c r="E486" s="29">
        <v>0</v>
      </c>
      <c r="F486" s="20">
        <v>0</v>
      </c>
    </row>
    <row r="487" spans="2:6" x14ac:dyDescent="0.25">
      <c r="B487" s="18">
        <v>484</v>
      </c>
      <c r="C487" s="29">
        <v>82903742.355568379</v>
      </c>
      <c r="D487" s="29">
        <v>0</v>
      </c>
      <c r="E487" s="29">
        <v>0</v>
      </c>
      <c r="F487" s="20">
        <v>0</v>
      </c>
    </row>
    <row r="488" spans="2:6" x14ac:dyDescent="0.25">
      <c r="B488" s="18">
        <v>485</v>
      </c>
      <c r="C488" s="29">
        <v>109606431.20683959</v>
      </c>
      <c r="D488" s="29">
        <v>0</v>
      </c>
      <c r="E488" s="29">
        <v>0</v>
      </c>
      <c r="F488" s="20">
        <v>0</v>
      </c>
    </row>
    <row r="489" spans="2:6" x14ac:dyDescent="0.25">
      <c r="B489" s="18">
        <v>486</v>
      </c>
      <c r="C489" s="29">
        <v>123899093.83205093</v>
      </c>
      <c r="D489" s="29">
        <v>0</v>
      </c>
      <c r="E489" s="29">
        <v>0</v>
      </c>
      <c r="F489" s="20">
        <v>0</v>
      </c>
    </row>
    <row r="490" spans="2:6" x14ac:dyDescent="0.25">
      <c r="B490" s="18">
        <v>487</v>
      </c>
      <c r="C490" s="29">
        <v>87701925.594612867</v>
      </c>
      <c r="D490" s="29">
        <v>0</v>
      </c>
      <c r="E490" s="29">
        <v>0</v>
      </c>
      <c r="F490" s="20">
        <v>0</v>
      </c>
    </row>
    <row r="491" spans="2:6" x14ac:dyDescent="0.25">
      <c r="B491" s="18">
        <v>488</v>
      </c>
      <c r="C491" s="29">
        <v>66350997.100850768</v>
      </c>
      <c r="D491" s="29">
        <v>0</v>
      </c>
      <c r="E491" s="29">
        <v>0</v>
      </c>
      <c r="F491" s="20">
        <v>0</v>
      </c>
    </row>
    <row r="492" spans="2:6" x14ac:dyDescent="0.25">
      <c r="B492" s="18">
        <v>489</v>
      </c>
      <c r="C492" s="29">
        <v>97873229.495267019</v>
      </c>
      <c r="D492" s="29">
        <v>0</v>
      </c>
      <c r="E492" s="29">
        <v>0</v>
      </c>
      <c r="F492" s="20">
        <v>0</v>
      </c>
    </row>
    <row r="493" spans="2:6" x14ac:dyDescent="0.25">
      <c r="B493" s="18">
        <v>490</v>
      </c>
      <c r="C493" s="29">
        <v>161517458.97909093</v>
      </c>
      <c r="D493" s="29">
        <v>0</v>
      </c>
      <c r="E493" s="29">
        <v>0</v>
      </c>
      <c r="F493" s="20">
        <v>0</v>
      </c>
    </row>
    <row r="494" spans="2:6" x14ac:dyDescent="0.25">
      <c r="B494" s="18">
        <v>491</v>
      </c>
      <c r="C494" s="29">
        <v>115403309.65370673</v>
      </c>
      <c r="D494" s="29">
        <v>0</v>
      </c>
      <c r="E494" s="29">
        <v>0</v>
      </c>
      <c r="F494" s="20">
        <v>0</v>
      </c>
    </row>
    <row r="495" spans="2:6" x14ac:dyDescent="0.25">
      <c r="B495" s="18">
        <v>492</v>
      </c>
      <c r="C495" s="29">
        <v>78541917.982546121</v>
      </c>
      <c r="D495" s="29">
        <v>0</v>
      </c>
      <c r="E495" s="29">
        <v>0</v>
      </c>
      <c r="F495" s="20">
        <v>0</v>
      </c>
    </row>
    <row r="496" spans="2:6" x14ac:dyDescent="0.25">
      <c r="B496" s="18">
        <v>493</v>
      </c>
      <c r="C496" s="29">
        <v>93476009.642572686</v>
      </c>
      <c r="D496" s="29">
        <v>0</v>
      </c>
      <c r="E496" s="29">
        <v>0</v>
      </c>
      <c r="F496" s="20">
        <v>0</v>
      </c>
    </row>
    <row r="497" spans="2:6" x14ac:dyDescent="0.25">
      <c r="B497" s="18">
        <v>494</v>
      </c>
      <c r="C497" s="29">
        <v>163800967.31980523</v>
      </c>
      <c r="D497" s="29">
        <v>0</v>
      </c>
      <c r="E497" s="29">
        <v>0</v>
      </c>
      <c r="F497" s="20">
        <v>0</v>
      </c>
    </row>
    <row r="498" spans="2:6" x14ac:dyDescent="0.25">
      <c r="B498" s="18">
        <v>495</v>
      </c>
      <c r="C498" s="29">
        <v>106191902.12464397</v>
      </c>
      <c r="D498" s="29">
        <v>0</v>
      </c>
      <c r="E498" s="29">
        <v>0</v>
      </c>
      <c r="F498" s="20">
        <v>0</v>
      </c>
    </row>
    <row r="499" spans="2:6" x14ac:dyDescent="0.25">
      <c r="B499" s="18">
        <v>496</v>
      </c>
      <c r="C499" s="29">
        <v>132147228.14534618</v>
      </c>
      <c r="D499" s="29">
        <v>0</v>
      </c>
      <c r="E499" s="29">
        <v>0</v>
      </c>
      <c r="F499" s="20">
        <v>0</v>
      </c>
    </row>
    <row r="500" spans="2:6" x14ac:dyDescent="0.25">
      <c r="B500" s="18">
        <v>497</v>
      </c>
      <c r="C500" s="29">
        <v>78362452.029117435</v>
      </c>
      <c r="D500" s="29">
        <v>0</v>
      </c>
      <c r="E500" s="29">
        <v>0</v>
      </c>
      <c r="F500" s="20">
        <v>0</v>
      </c>
    </row>
    <row r="501" spans="2:6" x14ac:dyDescent="0.25">
      <c r="B501" s="18">
        <v>498</v>
      </c>
      <c r="C501" s="29">
        <v>117444606.88314542</v>
      </c>
      <c r="D501" s="29">
        <v>0</v>
      </c>
      <c r="E501" s="29">
        <v>0</v>
      </c>
      <c r="F501" s="20">
        <v>0</v>
      </c>
    </row>
    <row r="502" spans="2:6" x14ac:dyDescent="0.25">
      <c r="B502" s="18">
        <v>499</v>
      </c>
      <c r="C502" s="29">
        <v>120828932.23099864</v>
      </c>
      <c r="D502" s="29">
        <v>0</v>
      </c>
      <c r="E502" s="29">
        <v>0</v>
      </c>
      <c r="F502" s="20">
        <v>0</v>
      </c>
    </row>
    <row r="503" spans="2:6" x14ac:dyDescent="0.25">
      <c r="B503" s="18">
        <v>500</v>
      </c>
      <c r="C503" s="29">
        <v>107511324.33981986</v>
      </c>
      <c r="D503" s="29">
        <v>0</v>
      </c>
      <c r="E503" s="29">
        <v>0</v>
      </c>
      <c r="F503" s="20">
        <v>0</v>
      </c>
    </row>
    <row r="504" spans="2:6" x14ac:dyDescent="0.25">
      <c r="B504" s="18">
        <v>501</v>
      </c>
      <c r="C504" s="29">
        <v>89292193.474388644</v>
      </c>
      <c r="D504" s="29">
        <v>0</v>
      </c>
      <c r="E504" s="29">
        <v>0</v>
      </c>
      <c r="F504" s="20">
        <v>0</v>
      </c>
    </row>
    <row r="505" spans="2:6" x14ac:dyDescent="0.25">
      <c r="B505" s="18">
        <v>502</v>
      </c>
      <c r="C505" s="29">
        <v>70426369.263636127</v>
      </c>
      <c r="D505" s="29">
        <v>0</v>
      </c>
      <c r="E505" s="29">
        <v>0</v>
      </c>
      <c r="F505" s="20">
        <v>0</v>
      </c>
    </row>
    <row r="506" spans="2:6" x14ac:dyDescent="0.25">
      <c r="B506" s="18">
        <v>503</v>
      </c>
      <c r="C506" s="29">
        <v>100779483.83174303</v>
      </c>
      <c r="D506" s="29">
        <v>0</v>
      </c>
      <c r="E506" s="29">
        <v>0</v>
      </c>
      <c r="F506" s="20">
        <v>0</v>
      </c>
    </row>
    <row r="507" spans="2:6" x14ac:dyDescent="0.25">
      <c r="B507" s="18">
        <v>504</v>
      </c>
      <c r="C507" s="29">
        <v>127867079.72080931</v>
      </c>
      <c r="D507" s="29">
        <v>0</v>
      </c>
      <c r="E507" s="29">
        <v>0</v>
      </c>
      <c r="F507" s="20">
        <v>0</v>
      </c>
    </row>
    <row r="508" spans="2:6" x14ac:dyDescent="0.25">
      <c r="B508" s="18">
        <v>505</v>
      </c>
      <c r="C508" s="29">
        <v>89863001.010863394</v>
      </c>
      <c r="D508" s="29">
        <v>0</v>
      </c>
      <c r="E508" s="29">
        <v>0</v>
      </c>
      <c r="F508" s="20">
        <v>0</v>
      </c>
    </row>
    <row r="509" spans="2:6" x14ac:dyDescent="0.25">
      <c r="B509" s="18">
        <v>506</v>
      </c>
      <c r="C509" s="29">
        <v>111747086.18472561</v>
      </c>
      <c r="D509" s="29">
        <v>0</v>
      </c>
      <c r="E509" s="29">
        <v>0</v>
      </c>
      <c r="F509" s="20">
        <v>0</v>
      </c>
    </row>
    <row r="510" spans="2:6" x14ac:dyDescent="0.25">
      <c r="B510" s="18">
        <v>507</v>
      </c>
      <c r="C510" s="29">
        <v>95708013.007926211</v>
      </c>
      <c r="D510" s="29">
        <v>0</v>
      </c>
      <c r="E510" s="29">
        <v>0</v>
      </c>
      <c r="F510" s="20">
        <v>0</v>
      </c>
    </row>
    <row r="511" spans="2:6" x14ac:dyDescent="0.25">
      <c r="B511" s="18">
        <v>508</v>
      </c>
      <c r="C511" s="29">
        <v>88163689.986141324</v>
      </c>
      <c r="D511" s="29">
        <v>0</v>
      </c>
      <c r="E511" s="29">
        <v>0</v>
      </c>
      <c r="F511" s="20">
        <v>0</v>
      </c>
    </row>
    <row r="512" spans="2:6" x14ac:dyDescent="0.25">
      <c r="B512" s="18">
        <v>509</v>
      </c>
      <c r="C512" s="29">
        <v>122070853.46547268</v>
      </c>
      <c r="D512" s="29">
        <v>0</v>
      </c>
      <c r="E512" s="29">
        <v>0</v>
      </c>
      <c r="F512" s="20">
        <v>0</v>
      </c>
    </row>
    <row r="513" spans="2:6" x14ac:dyDescent="0.25">
      <c r="B513" s="18">
        <v>510</v>
      </c>
      <c r="C513" s="29">
        <v>99370532.213518262</v>
      </c>
      <c r="D513" s="29">
        <v>0</v>
      </c>
      <c r="E513" s="29">
        <v>0</v>
      </c>
      <c r="F513" s="20">
        <v>0</v>
      </c>
    </row>
    <row r="514" spans="2:6" x14ac:dyDescent="0.25">
      <c r="B514" s="18">
        <v>511</v>
      </c>
      <c r="C514" s="29">
        <v>83492891.533249155</v>
      </c>
      <c r="D514" s="29">
        <v>0</v>
      </c>
      <c r="E514" s="29">
        <v>0</v>
      </c>
      <c r="F514" s="20">
        <v>0</v>
      </c>
    </row>
    <row r="515" spans="2:6" x14ac:dyDescent="0.25">
      <c r="B515" s="18">
        <v>512</v>
      </c>
      <c r="C515" s="29">
        <v>67304367.764250427</v>
      </c>
      <c r="D515" s="29">
        <v>0</v>
      </c>
      <c r="E515" s="29">
        <v>0</v>
      </c>
      <c r="F515" s="20">
        <v>0</v>
      </c>
    </row>
    <row r="516" spans="2:6" x14ac:dyDescent="0.25">
      <c r="B516" s="18">
        <v>513</v>
      </c>
      <c r="C516" s="29">
        <v>117566475.84526138</v>
      </c>
      <c r="D516" s="29">
        <v>0</v>
      </c>
      <c r="E516" s="29">
        <v>0</v>
      </c>
      <c r="F516" s="20">
        <v>0</v>
      </c>
    </row>
    <row r="517" spans="2:6" x14ac:dyDescent="0.25">
      <c r="B517" s="18">
        <v>514</v>
      </c>
      <c r="C517" s="29">
        <v>113357963.65311454</v>
      </c>
      <c r="D517" s="29">
        <v>0</v>
      </c>
      <c r="E517" s="29">
        <v>0</v>
      </c>
      <c r="F517" s="20">
        <v>0</v>
      </c>
    </row>
    <row r="518" spans="2:6" x14ac:dyDescent="0.25">
      <c r="B518" s="18">
        <v>515</v>
      </c>
      <c r="C518" s="29">
        <v>102242569.46172193</v>
      </c>
      <c r="D518" s="29">
        <v>0</v>
      </c>
      <c r="E518" s="29">
        <v>0</v>
      </c>
      <c r="F518" s="20">
        <v>0</v>
      </c>
    </row>
    <row r="519" spans="2:6" x14ac:dyDescent="0.25">
      <c r="B519" s="18">
        <v>516</v>
      </c>
      <c r="C519" s="29">
        <v>137685494.87608197</v>
      </c>
      <c r="D519" s="29">
        <v>0</v>
      </c>
      <c r="E519" s="29">
        <v>0</v>
      </c>
      <c r="F519" s="20">
        <v>0</v>
      </c>
    </row>
    <row r="520" spans="2:6" x14ac:dyDescent="0.25">
      <c r="B520" s="18">
        <v>517</v>
      </c>
      <c r="C520" s="29">
        <v>102689605.88257907</v>
      </c>
      <c r="D520" s="29">
        <v>0</v>
      </c>
      <c r="E520" s="29">
        <v>0</v>
      </c>
      <c r="F520" s="20">
        <v>0</v>
      </c>
    </row>
    <row r="521" spans="2:6" x14ac:dyDescent="0.25">
      <c r="B521" s="18">
        <v>518</v>
      </c>
      <c r="C521" s="29">
        <v>83976517.842398018</v>
      </c>
      <c r="D521" s="29">
        <v>0</v>
      </c>
      <c r="E521" s="29">
        <v>0</v>
      </c>
      <c r="F521" s="20">
        <v>0</v>
      </c>
    </row>
    <row r="522" spans="2:6" x14ac:dyDescent="0.25">
      <c r="B522" s="18">
        <v>519</v>
      </c>
      <c r="C522" s="29">
        <v>116045244.30426264</v>
      </c>
      <c r="D522" s="29">
        <v>0</v>
      </c>
      <c r="E522" s="29">
        <v>0</v>
      </c>
      <c r="F522" s="20">
        <v>0</v>
      </c>
    </row>
    <row r="523" spans="2:6" x14ac:dyDescent="0.25">
      <c r="B523" s="18">
        <v>520</v>
      </c>
      <c r="C523" s="29">
        <v>160293505.32284915</v>
      </c>
      <c r="D523" s="29">
        <v>0</v>
      </c>
      <c r="E523" s="29">
        <v>0</v>
      </c>
      <c r="F523" s="20">
        <v>0</v>
      </c>
    </row>
    <row r="524" spans="2:6" x14ac:dyDescent="0.25">
      <c r="B524" s="18">
        <v>521</v>
      </c>
      <c r="C524" s="29">
        <v>74873416.266045541</v>
      </c>
      <c r="D524" s="29">
        <v>0</v>
      </c>
      <c r="E524" s="29">
        <v>0</v>
      </c>
      <c r="F524" s="20">
        <v>0</v>
      </c>
    </row>
    <row r="525" spans="2:6" x14ac:dyDescent="0.25">
      <c r="B525" s="18">
        <v>522</v>
      </c>
      <c r="C525" s="29">
        <v>108843669.60894519</v>
      </c>
      <c r="D525" s="29">
        <v>0</v>
      </c>
      <c r="E525" s="29">
        <v>0</v>
      </c>
      <c r="F525" s="20">
        <v>0</v>
      </c>
    </row>
    <row r="526" spans="2:6" x14ac:dyDescent="0.25">
      <c r="B526" s="18">
        <v>523</v>
      </c>
      <c r="C526" s="29">
        <v>85739391.517288536</v>
      </c>
      <c r="D526" s="29">
        <v>0</v>
      </c>
      <c r="E526" s="29">
        <v>0</v>
      </c>
      <c r="F526" s="20">
        <v>0</v>
      </c>
    </row>
    <row r="527" spans="2:6" x14ac:dyDescent="0.25">
      <c r="B527" s="18">
        <v>524</v>
      </c>
      <c r="C527" s="29">
        <v>112537989.46792209</v>
      </c>
      <c r="D527" s="29">
        <v>0</v>
      </c>
      <c r="E527" s="29">
        <v>0</v>
      </c>
      <c r="F527" s="20">
        <v>0</v>
      </c>
    </row>
    <row r="528" spans="2:6" x14ac:dyDescent="0.25">
      <c r="B528" s="18">
        <v>525</v>
      </c>
      <c r="C528" s="29">
        <v>136784904.05601102</v>
      </c>
      <c r="D528" s="29">
        <v>0</v>
      </c>
      <c r="E528" s="29">
        <v>0</v>
      </c>
      <c r="F528" s="20">
        <v>0</v>
      </c>
    </row>
    <row r="529" spans="2:6" x14ac:dyDescent="0.25">
      <c r="B529" s="18">
        <v>526</v>
      </c>
      <c r="C529" s="29">
        <v>96601993.016580179</v>
      </c>
      <c r="D529" s="29">
        <v>0</v>
      </c>
      <c r="E529" s="29">
        <v>0</v>
      </c>
      <c r="F529" s="20">
        <v>0</v>
      </c>
    </row>
    <row r="530" spans="2:6" x14ac:dyDescent="0.25">
      <c r="B530" s="18">
        <v>527</v>
      </c>
      <c r="C530" s="29">
        <v>101185707.13375147</v>
      </c>
      <c r="D530" s="29">
        <v>0</v>
      </c>
      <c r="E530" s="29">
        <v>0</v>
      </c>
      <c r="F530" s="20">
        <v>0</v>
      </c>
    </row>
    <row r="531" spans="2:6" x14ac:dyDescent="0.25">
      <c r="B531" s="18">
        <v>528</v>
      </c>
      <c r="C531" s="29">
        <v>82928912.10556227</v>
      </c>
      <c r="D531" s="29">
        <v>0</v>
      </c>
      <c r="E531" s="29">
        <v>0</v>
      </c>
      <c r="F531" s="20">
        <v>0</v>
      </c>
    </row>
    <row r="532" spans="2:6" x14ac:dyDescent="0.25">
      <c r="B532" s="18">
        <v>529</v>
      </c>
      <c r="C532" s="29">
        <v>100891912.77040496</v>
      </c>
      <c r="D532" s="29">
        <v>0</v>
      </c>
      <c r="E532" s="29">
        <v>0</v>
      </c>
      <c r="F532" s="20">
        <v>0</v>
      </c>
    </row>
    <row r="533" spans="2:6" x14ac:dyDescent="0.25">
      <c r="B533" s="18">
        <v>530</v>
      </c>
      <c r="C533" s="29">
        <v>117895571.41607666</v>
      </c>
      <c r="D533" s="29">
        <v>0</v>
      </c>
      <c r="E533" s="29">
        <v>0</v>
      </c>
      <c r="F533" s="20">
        <v>0</v>
      </c>
    </row>
    <row r="534" spans="2:6" x14ac:dyDescent="0.25">
      <c r="B534" s="18">
        <v>531</v>
      </c>
      <c r="C534" s="29">
        <v>98677773.066915035</v>
      </c>
      <c r="D534" s="29">
        <v>0</v>
      </c>
      <c r="E534" s="29">
        <v>0</v>
      </c>
      <c r="F534" s="20">
        <v>0</v>
      </c>
    </row>
    <row r="535" spans="2:6" x14ac:dyDescent="0.25">
      <c r="B535" s="18">
        <v>532</v>
      </c>
      <c r="C535" s="29">
        <v>108648350.61502996</v>
      </c>
      <c r="D535" s="29">
        <v>0</v>
      </c>
      <c r="E535" s="29">
        <v>0</v>
      </c>
      <c r="F535" s="20">
        <v>0</v>
      </c>
    </row>
    <row r="536" spans="2:6" x14ac:dyDescent="0.25">
      <c r="B536" s="18">
        <v>533</v>
      </c>
      <c r="C536" s="29">
        <v>130924822.48554201</v>
      </c>
      <c r="D536" s="29">
        <v>0</v>
      </c>
      <c r="E536" s="29">
        <v>0</v>
      </c>
      <c r="F536" s="20">
        <v>0</v>
      </c>
    </row>
    <row r="537" spans="2:6" x14ac:dyDescent="0.25">
      <c r="B537" s="18">
        <v>534</v>
      </c>
      <c r="C537" s="29">
        <v>107182404.45222089</v>
      </c>
      <c r="D537" s="29">
        <v>0</v>
      </c>
      <c r="E537" s="29">
        <v>0</v>
      </c>
      <c r="F537" s="20">
        <v>0</v>
      </c>
    </row>
    <row r="538" spans="2:6" x14ac:dyDescent="0.25">
      <c r="B538" s="18">
        <v>535</v>
      </c>
      <c r="C538" s="29">
        <v>85260304.003058255</v>
      </c>
      <c r="D538" s="29">
        <v>0</v>
      </c>
      <c r="E538" s="29">
        <v>0</v>
      </c>
      <c r="F538" s="20">
        <v>0</v>
      </c>
    </row>
    <row r="539" spans="2:6" x14ac:dyDescent="0.25">
      <c r="B539" s="18">
        <v>536</v>
      </c>
      <c r="C539" s="29">
        <v>100971538.9584043</v>
      </c>
      <c r="D539" s="29">
        <v>0</v>
      </c>
      <c r="E539" s="29">
        <v>0</v>
      </c>
      <c r="F539" s="20">
        <v>0</v>
      </c>
    </row>
    <row r="540" spans="2:6" x14ac:dyDescent="0.25">
      <c r="B540" s="18">
        <v>537</v>
      </c>
      <c r="C540" s="29">
        <v>80949356.847127527</v>
      </c>
      <c r="D540" s="29">
        <v>0</v>
      </c>
      <c r="E540" s="29">
        <v>0</v>
      </c>
      <c r="F540" s="20">
        <v>0</v>
      </c>
    </row>
    <row r="541" spans="2:6" x14ac:dyDescent="0.25">
      <c r="B541" s="18">
        <v>538</v>
      </c>
      <c r="C541" s="29">
        <v>96285252.62226595</v>
      </c>
      <c r="D541" s="29">
        <v>0</v>
      </c>
      <c r="E541" s="29">
        <v>0</v>
      </c>
      <c r="F541" s="20">
        <v>0</v>
      </c>
    </row>
    <row r="542" spans="2:6" x14ac:dyDescent="0.25">
      <c r="B542" s="18">
        <v>539</v>
      </c>
      <c r="C542" s="29">
        <v>92533951.173460856</v>
      </c>
      <c r="D542" s="29">
        <v>0</v>
      </c>
      <c r="E542" s="29">
        <v>0</v>
      </c>
      <c r="F542" s="20">
        <v>0</v>
      </c>
    </row>
    <row r="543" spans="2:6" x14ac:dyDescent="0.25">
      <c r="B543" s="18">
        <v>540</v>
      </c>
      <c r="C543" s="29">
        <v>123206795.82510678</v>
      </c>
      <c r="D543" s="29">
        <v>0</v>
      </c>
      <c r="E543" s="29">
        <v>0</v>
      </c>
      <c r="F543" s="20">
        <v>0</v>
      </c>
    </row>
    <row r="544" spans="2:6" x14ac:dyDescent="0.25">
      <c r="B544" s="18">
        <v>541</v>
      </c>
      <c r="C544" s="29">
        <v>88385502.335234433</v>
      </c>
      <c r="D544" s="29">
        <v>0</v>
      </c>
      <c r="E544" s="29">
        <v>0</v>
      </c>
      <c r="F544" s="20">
        <v>0</v>
      </c>
    </row>
    <row r="545" spans="2:6" x14ac:dyDescent="0.25">
      <c r="B545" s="18">
        <v>542</v>
      </c>
      <c r="C545" s="29">
        <v>58376692.250568509</v>
      </c>
      <c r="D545" s="29">
        <v>0</v>
      </c>
      <c r="E545" s="29">
        <v>0</v>
      </c>
      <c r="F545" s="20">
        <v>0</v>
      </c>
    </row>
    <row r="546" spans="2:6" x14ac:dyDescent="0.25">
      <c r="B546" s="18">
        <v>543</v>
      </c>
      <c r="C546" s="29">
        <v>99787885.681933075</v>
      </c>
      <c r="D546" s="29">
        <v>0</v>
      </c>
      <c r="E546" s="29">
        <v>0</v>
      </c>
      <c r="F546" s="20">
        <v>0</v>
      </c>
    </row>
    <row r="547" spans="2:6" x14ac:dyDescent="0.25">
      <c r="B547" s="18">
        <v>544</v>
      </c>
      <c r="C547" s="29">
        <v>117050940.94087672</v>
      </c>
      <c r="D547" s="29">
        <v>0</v>
      </c>
      <c r="E547" s="29">
        <v>0</v>
      </c>
      <c r="F547" s="20">
        <v>0</v>
      </c>
    </row>
    <row r="548" spans="2:6" x14ac:dyDescent="0.25">
      <c r="B548" s="18">
        <v>545</v>
      </c>
      <c r="C548" s="29">
        <v>100856105.85123871</v>
      </c>
      <c r="D548" s="29">
        <v>0</v>
      </c>
      <c r="E548" s="29">
        <v>0</v>
      </c>
      <c r="F548" s="20">
        <v>0</v>
      </c>
    </row>
    <row r="549" spans="2:6" x14ac:dyDescent="0.25">
      <c r="B549" s="18">
        <v>546</v>
      </c>
      <c r="C549" s="29">
        <v>83848462.906932637</v>
      </c>
      <c r="D549" s="29">
        <v>0</v>
      </c>
      <c r="E549" s="29">
        <v>0</v>
      </c>
      <c r="F549" s="20">
        <v>0</v>
      </c>
    </row>
    <row r="550" spans="2:6" x14ac:dyDescent="0.25">
      <c r="B550" s="18">
        <v>547</v>
      </c>
      <c r="C550" s="29">
        <v>123095993.89683503</v>
      </c>
      <c r="D550" s="29">
        <v>0</v>
      </c>
      <c r="E550" s="29">
        <v>0</v>
      </c>
      <c r="F550" s="20">
        <v>0</v>
      </c>
    </row>
    <row r="551" spans="2:6" x14ac:dyDescent="0.25">
      <c r="B551" s="18">
        <v>548</v>
      </c>
      <c r="C551" s="29">
        <v>134654674.09348077</v>
      </c>
      <c r="D551" s="29">
        <v>0</v>
      </c>
      <c r="E551" s="29">
        <v>0</v>
      </c>
      <c r="F551" s="20">
        <v>0</v>
      </c>
    </row>
    <row r="552" spans="2:6" x14ac:dyDescent="0.25">
      <c r="B552" s="18">
        <v>549</v>
      </c>
      <c r="C552" s="29">
        <v>108681084.68416505</v>
      </c>
      <c r="D552" s="29">
        <v>0</v>
      </c>
      <c r="E552" s="29">
        <v>0</v>
      </c>
      <c r="F552" s="20">
        <v>0</v>
      </c>
    </row>
    <row r="553" spans="2:6" x14ac:dyDescent="0.25">
      <c r="B553" s="18">
        <v>550</v>
      </c>
      <c r="C553" s="29">
        <v>105775776.11262521</v>
      </c>
      <c r="D553" s="29">
        <v>0</v>
      </c>
      <c r="E553" s="29">
        <v>0</v>
      </c>
      <c r="F553" s="20">
        <v>0</v>
      </c>
    </row>
    <row r="554" spans="2:6" x14ac:dyDescent="0.25">
      <c r="B554" s="18">
        <v>551</v>
      </c>
      <c r="C554" s="29">
        <v>112243480.2290497</v>
      </c>
      <c r="D554" s="29">
        <v>0</v>
      </c>
      <c r="E554" s="29">
        <v>0</v>
      </c>
      <c r="F554" s="20">
        <v>0</v>
      </c>
    </row>
    <row r="555" spans="2:6" x14ac:dyDescent="0.25">
      <c r="B555" s="18">
        <v>552</v>
      </c>
      <c r="C555" s="29">
        <v>122689541.81357905</v>
      </c>
      <c r="D555" s="29">
        <v>0</v>
      </c>
      <c r="E555" s="29">
        <v>0</v>
      </c>
      <c r="F555" s="20">
        <v>0</v>
      </c>
    </row>
    <row r="556" spans="2:6" x14ac:dyDescent="0.25">
      <c r="B556" s="18">
        <v>553</v>
      </c>
      <c r="C556" s="29">
        <v>92172016.006403789</v>
      </c>
      <c r="D556" s="29">
        <v>0</v>
      </c>
      <c r="E556" s="29">
        <v>0</v>
      </c>
      <c r="F556" s="20">
        <v>0</v>
      </c>
    </row>
    <row r="557" spans="2:6" x14ac:dyDescent="0.25">
      <c r="B557" s="18">
        <v>554</v>
      </c>
      <c r="C557" s="29">
        <v>122558799.5276362</v>
      </c>
      <c r="D557" s="29">
        <v>0</v>
      </c>
      <c r="E557" s="29">
        <v>0</v>
      </c>
      <c r="F557" s="20">
        <v>0</v>
      </c>
    </row>
    <row r="558" spans="2:6" x14ac:dyDescent="0.25">
      <c r="B558" s="18">
        <v>555</v>
      </c>
      <c r="C558" s="29">
        <v>118128700.91896942</v>
      </c>
      <c r="D558" s="29">
        <v>0</v>
      </c>
      <c r="E558" s="29">
        <v>0</v>
      </c>
      <c r="F558" s="20">
        <v>0</v>
      </c>
    </row>
    <row r="559" spans="2:6" x14ac:dyDescent="0.25">
      <c r="B559" s="18">
        <v>556</v>
      </c>
      <c r="C559" s="29">
        <v>116885144.14756018</v>
      </c>
      <c r="D559" s="29">
        <v>0</v>
      </c>
      <c r="E559" s="29">
        <v>0</v>
      </c>
      <c r="F559" s="20">
        <v>0</v>
      </c>
    </row>
    <row r="560" spans="2:6" x14ac:dyDescent="0.25">
      <c r="B560" s="18">
        <v>557</v>
      </c>
      <c r="C560" s="29">
        <v>96904227.65963763</v>
      </c>
      <c r="D560" s="29">
        <v>0</v>
      </c>
      <c r="E560" s="29">
        <v>0</v>
      </c>
      <c r="F560" s="20">
        <v>0</v>
      </c>
    </row>
    <row r="561" spans="2:6" x14ac:dyDescent="0.25">
      <c r="B561" s="18">
        <v>558</v>
      </c>
      <c r="C561" s="29">
        <v>98965420.480593249</v>
      </c>
      <c r="D561" s="29">
        <v>0</v>
      </c>
      <c r="E561" s="29">
        <v>0</v>
      </c>
      <c r="F561" s="20">
        <v>0</v>
      </c>
    </row>
    <row r="562" spans="2:6" x14ac:dyDescent="0.25">
      <c r="B562" s="18">
        <v>559</v>
      </c>
      <c r="C562" s="29">
        <v>103600048.77126032</v>
      </c>
      <c r="D562" s="29">
        <v>0</v>
      </c>
      <c r="E562" s="29">
        <v>0</v>
      </c>
      <c r="F562" s="20">
        <v>0</v>
      </c>
    </row>
    <row r="563" spans="2:6" x14ac:dyDescent="0.25">
      <c r="B563" s="18">
        <v>560</v>
      </c>
      <c r="C563" s="29">
        <v>89797070.966634139</v>
      </c>
      <c r="D563" s="29">
        <v>0</v>
      </c>
      <c r="E563" s="29">
        <v>0</v>
      </c>
      <c r="F563" s="20">
        <v>0</v>
      </c>
    </row>
    <row r="564" spans="2:6" x14ac:dyDescent="0.25">
      <c r="B564" s="18">
        <v>561</v>
      </c>
      <c r="C564" s="29">
        <v>99972207.679329276</v>
      </c>
      <c r="D564" s="29">
        <v>0</v>
      </c>
      <c r="E564" s="29">
        <v>0</v>
      </c>
      <c r="F564" s="20">
        <v>0</v>
      </c>
    </row>
    <row r="565" spans="2:6" x14ac:dyDescent="0.25">
      <c r="B565" s="18">
        <v>562</v>
      </c>
      <c r="C565" s="29">
        <v>80108604.857246026</v>
      </c>
      <c r="D565" s="29">
        <v>0</v>
      </c>
      <c r="E565" s="29">
        <v>0</v>
      </c>
      <c r="F565" s="20">
        <v>0</v>
      </c>
    </row>
    <row r="566" spans="2:6" x14ac:dyDescent="0.25">
      <c r="B566" s="18">
        <v>563</v>
      </c>
      <c r="C566" s="29">
        <v>120024001.62587136</v>
      </c>
      <c r="D566" s="29">
        <v>0</v>
      </c>
      <c r="E566" s="29">
        <v>0</v>
      </c>
      <c r="F566" s="20">
        <v>0</v>
      </c>
    </row>
    <row r="567" spans="2:6" x14ac:dyDescent="0.25">
      <c r="B567" s="18">
        <v>564</v>
      </c>
      <c r="C567" s="29">
        <v>91703312.779212594</v>
      </c>
      <c r="D567" s="29">
        <v>0</v>
      </c>
      <c r="E567" s="29">
        <v>0</v>
      </c>
      <c r="F567" s="20">
        <v>0</v>
      </c>
    </row>
    <row r="568" spans="2:6" x14ac:dyDescent="0.25">
      <c r="B568" s="18">
        <v>565</v>
      </c>
      <c r="C568" s="29">
        <v>124742991.72650737</v>
      </c>
      <c r="D568" s="29">
        <v>0</v>
      </c>
      <c r="E568" s="29">
        <v>0</v>
      </c>
      <c r="F568" s="20">
        <v>0</v>
      </c>
    </row>
    <row r="569" spans="2:6" x14ac:dyDescent="0.25">
      <c r="B569" s="18">
        <v>566</v>
      </c>
      <c r="C569" s="29">
        <v>85017491.534048855</v>
      </c>
      <c r="D569" s="29">
        <v>0</v>
      </c>
      <c r="E569" s="29">
        <v>0</v>
      </c>
      <c r="F569" s="20">
        <v>0</v>
      </c>
    </row>
    <row r="570" spans="2:6" x14ac:dyDescent="0.25">
      <c r="B570" s="18">
        <v>567</v>
      </c>
      <c r="C570" s="29">
        <v>116170235.01211894</v>
      </c>
      <c r="D570" s="29">
        <v>0</v>
      </c>
      <c r="E570" s="29">
        <v>0</v>
      </c>
      <c r="F570" s="20">
        <v>0</v>
      </c>
    </row>
    <row r="571" spans="2:6" x14ac:dyDescent="0.25">
      <c r="B571" s="18">
        <v>568</v>
      </c>
      <c r="C571" s="29">
        <v>93768047.863308802</v>
      </c>
      <c r="D571" s="29">
        <v>0</v>
      </c>
      <c r="E571" s="29">
        <v>0</v>
      </c>
      <c r="F571" s="20">
        <v>0</v>
      </c>
    </row>
    <row r="572" spans="2:6" x14ac:dyDescent="0.25">
      <c r="B572" s="18">
        <v>569</v>
      </c>
      <c r="C572" s="29">
        <v>84615545.345510334</v>
      </c>
      <c r="D572" s="29">
        <v>0</v>
      </c>
      <c r="E572" s="29">
        <v>0</v>
      </c>
      <c r="F572" s="20">
        <v>0</v>
      </c>
    </row>
    <row r="573" spans="2:6" x14ac:dyDescent="0.25">
      <c r="B573" s="18">
        <v>570</v>
      </c>
      <c r="C573" s="29">
        <v>85902059.212675571</v>
      </c>
      <c r="D573" s="29">
        <v>0</v>
      </c>
      <c r="E573" s="29">
        <v>0</v>
      </c>
      <c r="F573" s="20">
        <v>0</v>
      </c>
    </row>
    <row r="574" spans="2:6" x14ac:dyDescent="0.25">
      <c r="B574" s="18">
        <v>571</v>
      </c>
      <c r="C574" s="29">
        <v>94128078.939778313</v>
      </c>
      <c r="D574" s="29">
        <v>0</v>
      </c>
      <c r="E574" s="29">
        <v>0</v>
      </c>
      <c r="F574" s="20">
        <v>0</v>
      </c>
    </row>
    <row r="575" spans="2:6" x14ac:dyDescent="0.25">
      <c r="B575" s="18">
        <v>572</v>
      </c>
      <c r="C575" s="29">
        <v>178665477.74706477</v>
      </c>
      <c r="D575" s="29">
        <v>0</v>
      </c>
      <c r="E575" s="29">
        <v>0</v>
      </c>
      <c r="F575" s="20">
        <v>0</v>
      </c>
    </row>
    <row r="576" spans="2:6" x14ac:dyDescent="0.25">
      <c r="B576" s="18">
        <v>573</v>
      </c>
      <c r="C576" s="29">
        <v>73015542.483268112</v>
      </c>
      <c r="D576" s="29">
        <v>0</v>
      </c>
      <c r="E576" s="29">
        <v>0</v>
      </c>
      <c r="F576" s="20">
        <v>0</v>
      </c>
    </row>
    <row r="577" spans="2:6" x14ac:dyDescent="0.25">
      <c r="B577" s="18">
        <v>574</v>
      </c>
      <c r="C577" s="29">
        <v>80067330.425812095</v>
      </c>
      <c r="D577" s="29">
        <v>0</v>
      </c>
      <c r="E577" s="29">
        <v>0</v>
      </c>
      <c r="F577" s="20">
        <v>0</v>
      </c>
    </row>
    <row r="578" spans="2:6" x14ac:dyDescent="0.25">
      <c r="B578" s="18">
        <v>575</v>
      </c>
      <c r="C578" s="29">
        <v>103450901.05668561</v>
      </c>
      <c r="D578" s="29">
        <v>0</v>
      </c>
      <c r="E578" s="29">
        <v>0</v>
      </c>
      <c r="F578" s="20">
        <v>0</v>
      </c>
    </row>
    <row r="579" spans="2:6" x14ac:dyDescent="0.25">
      <c r="B579" s="18">
        <v>576</v>
      </c>
      <c r="C579" s="29">
        <v>120497781.0039344</v>
      </c>
      <c r="D579" s="29">
        <v>0</v>
      </c>
      <c r="E579" s="29">
        <v>0</v>
      </c>
      <c r="F579" s="20">
        <v>0</v>
      </c>
    </row>
    <row r="580" spans="2:6" x14ac:dyDescent="0.25">
      <c r="B580" s="18">
        <v>577</v>
      </c>
      <c r="C580" s="29">
        <v>84594157.28150335</v>
      </c>
      <c r="D580" s="29">
        <v>0</v>
      </c>
      <c r="E580" s="29">
        <v>0</v>
      </c>
      <c r="F580" s="20">
        <v>0</v>
      </c>
    </row>
    <row r="581" spans="2:6" x14ac:dyDescent="0.25">
      <c r="B581" s="18">
        <v>578</v>
      </c>
      <c r="C581" s="29">
        <v>145246924.27800611</v>
      </c>
      <c r="D581" s="29">
        <v>0</v>
      </c>
      <c r="E581" s="29">
        <v>0</v>
      </c>
      <c r="F581" s="20">
        <v>0</v>
      </c>
    </row>
    <row r="582" spans="2:6" x14ac:dyDescent="0.25">
      <c r="B582" s="18">
        <v>579</v>
      </c>
      <c r="C582" s="29">
        <v>107538216.63416582</v>
      </c>
      <c r="D582" s="29">
        <v>0</v>
      </c>
      <c r="E582" s="29">
        <v>0</v>
      </c>
      <c r="F582" s="20">
        <v>0</v>
      </c>
    </row>
    <row r="583" spans="2:6" x14ac:dyDescent="0.25">
      <c r="B583" s="18">
        <v>580</v>
      </c>
      <c r="C583" s="29">
        <v>113719950.84519947</v>
      </c>
      <c r="D583" s="29">
        <v>0</v>
      </c>
      <c r="E583" s="29">
        <v>0</v>
      </c>
      <c r="F583" s="20">
        <v>0</v>
      </c>
    </row>
    <row r="584" spans="2:6" x14ac:dyDescent="0.25">
      <c r="B584" s="18">
        <v>581</v>
      </c>
      <c r="C584" s="29">
        <v>164905247.55360019</v>
      </c>
      <c r="D584" s="29">
        <v>0</v>
      </c>
      <c r="E584" s="29">
        <v>0</v>
      </c>
      <c r="F584" s="20">
        <v>0</v>
      </c>
    </row>
    <row r="585" spans="2:6" x14ac:dyDescent="0.25">
      <c r="B585" s="18">
        <v>582</v>
      </c>
      <c r="C585" s="29">
        <v>109024105.45795369</v>
      </c>
      <c r="D585" s="29">
        <v>0</v>
      </c>
      <c r="E585" s="29">
        <v>0</v>
      </c>
      <c r="F585" s="20">
        <v>0</v>
      </c>
    </row>
    <row r="586" spans="2:6" x14ac:dyDescent="0.25">
      <c r="B586" s="18">
        <v>583</v>
      </c>
      <c r="C586" s="29">
        <v>91470452.61783649</v>
      </c>
      <c r="D586" s="29">
        <v>0</v>
      </c>
      <c r="E586" s="29">
        <v>0</v>
      </c>
      <c r="F586" s="20">
        <v>0</v>
      </c>
    </row>
    <row r="587" spans="2:6" x14ac:dyDescent="0.25">
      <c r="B587" s="18">
        <v>584</v>
      </c>
      <c r="C587" s="29">
        <v>75666635.027015045</v>
      </c>
      <c r="D587" s="29">
        <v>0</v>
      </c>
      <c r="E587" s="29">
        <v>0</v>
      </c>
      <c r="F587" s="20">
        <v>0</v>
      </c>
    </row>
    <row r="588" spans="2:6" x14ac:dyDescent="0.25">
      <c r="B588" s="18">
        <v>585</v>
      </c>
      <c r="C588" s="29">
        <v>113006343.87065381</v>
      </c>
      <c r="D588" s="29">
        <v>0</v>
      </c>
      <c r="E588" s="29">
        <v>0</v>
      </c>
      <c r="F588" s="20">
        <v>0</v>
      </c>
    </row>
    <row r="589" spans="2:6" x14ac:dyDescent="0.25">
      <c r="B589" s="18">
        <v>586</v>
      </c>
      <c r="C589" s="29">
        <v>103564981.8781793</v>
      </c>
      <c r="D589" s="29">
        <v>0</v>
      </c>
      <c r="E589" s="29">
        <v>0</v>
      </c>
      <c r="F589" s="20">
        <v>0</v>
      </c>
    </row>
    <row r="590" spans="2:6" x14ac:dyDescent="0.25">
      <c r="B590" s="18">
        <v>587</v>
      </c>
      <c r="C590" s="29">
        <v>89209066.588012308</v>
      </c>
      <c r="D590" s="29">
        <v>0</v>
      </c>
      <c r="E590" s="29">
        <v>0</v>
      </c>
      <c r="F590" s="20">
        <v>0</v>
      </c>
    </row>
    <row r="591" spans="2:6" x14ac:dyDescent="0.25">
      <c r="B591" s="18">
        <v>588</v>
      </c>
      <c r="C591" s="29">
        <v>87017521.256033465</v>
      </c>
      <c r="D591" s="29">
        <v>0</v>
      </c>
      <c r="E591" s="29">
        <v>0</v>
      </c>
      <c r="F591" s="20">
        <v>0</v>
      </c>
    </row>
    <row r="592" spans="2:6" x14ac:dyDescent="0.25">
      <c r="B592" s="18">
        <v>589</v>
      </c>
      <c r="C592" s="29">
        <v>83368905.916037291</v>
      </c>
      <c r="D592" s="29">
        <v>0</v>
      </c>
      <c r="E592" s="29">
        <v>0</v>
      </c>
      <c r="F592" s="20">
        <v>0</v>
      </c>
    </row>
    <row r="593" spans="2:6" x14ac:dyDescent="0.25">
      <c r="B593" s="18">
        <v>590</v>
      </c>
      <c r="C593" s="29">
        <v>142276710.3363362</v>
      </c>
      <c r="D593" s="29">
        <v>0</v>
      </c>
      <c r="E593" s="29">
        <v>0</v>
      </c>
      <c r="F593" s="20">
        <v>0</v>
      </c>
    </row>
    <row r="594" spans="2:6" x14ac:dyDescent="0.25">
      <c r="B594" s="18">
        <v>591</v>
      </c>
      <c r="C594" s="29">
        <v>99877219.301915377</v>
      </c>
      <c r="D594" s="29">
        <v>0</v>
      </c>
      <c r="E594" s="29">
        <v>0</v>
      </c>
      <c r="F594" s="20">
        <v>0</v>
      </c>
    </row>
    <row r="595" spans="2:6" x14ac:dyDescent="0.25">
      <c r="B595" s="18">
        <v>592</v>
      </c>
      <c r="C595" s="29">
        <v>127350197.58297718</v>
      </c>
      <c r="D595" s="29">
        <v>0</v>
      </c>
      <c r="E595" s="29">
        <v>0</v>
      </c>
      <c r="F595" s="20">
        <v>0</v>
      </c>
    </row>
    <row r="596" spans="2:6" x14ac:dyDescent="0.25">
      <c r="B596" s="18">
        <v>593</v>
      </c>
      <c r="C596" s="29">
        <v>86169965.423008695</v>
      </c>
      <c r="D596" s="29">
        <v>0</v>
      </c>
      <c r="E596" s="29">
        <v>0</v>
      </c>
      <c r="F596" s="20">
        <v>0</v>
      </c>
    </row>
    <row r="597" spans="2:6" x14ac:dyDescent="0.25">
      <c r="B597" s="18">
        <v>594</v>
      </c>
      <c r="C597" s="29">
        <v>81010107.40144214</v>
      </c>
      <c r="D597" s="29">
        <v>0</v>
      </c>
      <c r="E597" s="29">
        <v>0</v>
      </c>
      <c r="F597" s="20">
        <v>0</v>
      </c>
    </row>
    <row r="598" spans="2:6" x14ac:dyDescent="0.25">
      <c r="B598" s="18">
        <v>595</v>
      </c>
      <c r="C598" s="29">
        <v>87079243.001708955</v>
      </c>
      <c r="D598" s="29">
        <v>0</v>
      </c>
      <c r="E598" s="29">
        <v>0</v>
      </c>
      <c r="F598" s="20">
        <v>0</v>
      </c>
    </row>
    <row r="599" spans="2:6" x14ac:dyDescent="0.25">
      <c r="B599" s="18">
        <v>596</v>
      </c>
      <c r="C599" s="29">
        <v>101774924.94515738</v>
      </c>
      <c r="D599" s="29">
        <v>0</v>
      </c>
      <c r="E599" s="29">
        <v>0</v>
      </c>
      <c r="F599" s="20">
        <v>0</v>
      </c>
    </row>
    <row r="600" spans="2:6" x14ac:dyDescent="0.25">
      <c r="B600" s="18">
        <v>597</v>
      </c>
      <c r="C600" s="29">
        <v>92345513.953965798</v>
      </c>
      <c r="D600" s="29">
        <v>0</v>
      </c>
      <c r="E600" s="29">
        <v>0</v>
      </c>
      <c r="F600" s="20">
        <v>0</v>
      </c>
    </row>
    <row r="601" spans="2:6" x14ac:dyDescent="0.25">
      <c r="B601" s="18">
        <v>598</v>
      </c>
      <c r="C601" s="29">
        <v>87667622.02633594</v>
      </c>
      <c r="D601" s="29">
        <v>0</v>
      </c>
      <c r="E601" s="29">
        <v>0</v>
      </c>
      <c r="F601" s="20">
        <v>0</v>
      </c>
    </row>
    <row r="602" spans="2:6" x14ac:dyDescent="0.25">
      <c r="B602" s="18">
        <v>599</v>
      </c>
      <c r="C602" s="29">
        <v>124356859.45189326</v>
      </c>
      <c r="D602" s="29">
        <v>0</v>
      </c>
      <c r="E602" s="29">
        <v>0</v>
      </c>
      <c r="F602" s="20">
        <v>0</v>
      </c>
    </row>
    <row r="603" spans="2:6" x14ac:dyDescent="0.25">
      <c r="B603" s="18">
        <v>600</v>
      </c>
      <c r="C603" s="29">
        <v>82777800.156073958</v>
      </c>
      <c r="D603" s="29">
        <v>0</v>
      </c>
      <c r="E603" s="29">
        <v>0</v>
      </c>
      <c r="F603" s="20">
        <v>0</v>
      </c>
    </row>
    <row r="604" spans="2:6" x14ac:dyDescent="0.25">
      <c r="B604" s="18">
        <v>601</v>
      </c>
      <c r="C604" s="29">
        <v>108407045.2080863</v>
      </c>
      <c r="D604" s="29">
        <v>0</v>
      </c>
      <c r="E604" s="29">
        <v>0</v>
      </c>
      <c r="F604" s="20">
        <v>0</v>
      </c>
    </row>
    <row r="605" spans="2:6" x14ac:dyDescent="0.25">
      <c r="B605" s="18">
        <v>602</v>
      </c>
      <c r="C605" s="29">
        <v>122970250.68605126</v>
      </c>
      <c r="D605" s="29">
        <v>0</v>
      </c>
      <c r="E605" s="29">
        <v>0</v>
      </c>
      <c r="F605" s="20">
        <v>0</v>
      </c>
    </row>
    <row r="606" spans="2:6" x14ac:dyDescent="0.25">
      <c r="B606" s="18">
        <v>603</v>
      </c>
      <c r="C606" s="29">
        <v>95599673.545699552</v>
      </c>
      <c r="D606" s="29">
        <v>0</v>
      </c>
      <c r="E606" s="29">
        <v>0</v>
      </c>
      <c r="F606" s="20">
        <v>0</v>
      </c>
    </row>
    <row r="607" spans="2:6" x14ac:dyDescent="0.25">
      <c r="B607" s="18">
        <v>604</v>
      </c>
      <c r="C607" s="29">
        <v>91112329.759477377</v>
      </c>
      <c r="D607" s="29">
        <v>0</v>
      </c>
      <c r="E607" s="29">
        <v>0</v>
      </c>
      <c r="F607" s="20">
        <v>0</v>
      </c>
    </row>
    <row r="608" spans="2:6" x14ac:dyDescent="0.25">
      <c r="B608" s="18">
        <v>605</v>
      </c>
      <c r="C608" s="29">
        <v>124538440.43380213</v>
      </c>
      <c r="D608" s="29">
        <v>0</v>
      </c>
      <c r="E608" s="29">
        <v>0</v>
      </c>
      <c r="F608" s="20">
        <v>0</v>
      </c>
    </row>
    <row r="609" spans="2:6" x14ac:dyDescent="0.25">
      <c r="B609" s="18">
        <v>606</v>
      </c>
      <c r="C609" s="29">
        <v>115422401.3937472</v>
      </c>
      <c r="D609" s="29">
        <v>0</v>
      </c>
      <c r="E609" s="29">
        <v>0</v>
      </c>
      <c r="F609" s="20">
        <v>0</v>
      </c>
    </row>
    <row r="610" spans="2:6" x14ac:dyDescent="0.25">
      <c r="B610" s="18">
        <v>607</v>
      </c>
      <c r="C610" s="29">
        <v>125782572.74810003</v>
      </c>
      <c r="D610" s="29">
        <v>0</v>
      </c>
      <c r="E610" s="29">
        <v>0</v>
      </c>
      <c r="F610" s="20">
        <v>0</v>
      </c>
    </row>
    <row r="611" spans="2:6" x14ac:dyDescent="0.25">
      <c r="B611" s="18">
        <v>608</v>
      </c>
      <c r="C611" s="29">
        <v>119523165.50582089</v>
      </c>
      <c r="D611" s="29">
        <v>0</v>
      </c>
      <c r="E611" s="29">
        <v>0</v>
      </c>
      <c r="F611" s="20">
        <v>0</v>
      </c>
    </row>
    <row r="612" spans="2:6" x14ac:dyDescent="0.25">
      <c r="B612" s="18">
        <v>609</v>
      </c>
      <c r="C612" s="29">
        <v>136224019.64235044</v>
      </c>
      <c r="D612" s="29">
        <v>0</v>
      </c>
      <c r="E612" s="29">
        <v>0</v>
      </c>
      <c r="F612" s="20">
        <v>0</v>
      </c>
    </row>
    <row r="613" spans="2:6" x14ac:dyDescent="0.25">
      <c r="B613" s="18">
        <v>610</v>
      </c>
      <c r="C613" s="29">
        <v>87472793.041705877</v>
      </c>
      <c r="D613" s="29">
        <v>0</v>
      </c>
      <c r="E613" s="29">
        <v>0</v>
      </c>
      <c r="F613" s="20">
        <v>0</v>
      </c>
    </row>
    <row r="614" spans="2:6" x14ac:dyDescent="0.25">
      <c r="B614" s="18">
        <v>611</v>
      </c>
      <c r="C614" s="29">
        <v>87656225.059975937</v>
      </c>
      <c r="D614" s="29">
        <v>0</v>
      </c>
      <c r="E614" s="29">
        <v>0</v>
      </c>
      <c r="F614" s="20">
        <v>0</v>
      </c>
    </row>
    <row r="615" spans="2:6" x14ac:dyDescent="0.25">
      <c r="B615" s="18">
        <v>612</v>
      </c>
      <c r="C615" s="29">
        <v>84694991.939495295</v>
      </c>
      <c r="D615" s="29">
        <v>0</v>
      </c>
      <c r="E615" s="29">
        <v>0</v>
      </c>
      <c r="F615" s="20">
        <v>0</v>
      </c>
    </row>
    <row r="616" spans="2:6" x14ac:dyDescent="0.25">
      <c r="B616" s="18">
        <v>613</v>
      </c>
      <c r="C616" s="29">
        <v>136606383.25755727</v>
      </c>
      <c r="D616" s="29">
        <v>0</v>
      </c>
      <c r="E616" s="29">
        <v>0</v>
      </c>
      <c r="F616" s="20">
        <v>0</v>
      </c>
    </row>
    <row r="617" spans="2:6" x14ac:dyDescent="0.25">
      <c r="B617" s="18">
        <v>614</v>
      </c>
      <c r="C617" s="29">
        <v>138526450.28843385</v>
      </c>
      <c r="D617" s="29">
        <v>0</v>
      </c>
      <c r="E617" s="29">
        <v>0</v>
      </c>
      <c r="F617" s="20">
        <v>0</v>
      </c>
    </row>
    <row r="618" spans="2:6" x14ac:dyDescent="0.25">
      <c r="B618" s="18">
        <v>615</v>
      </c>
      <c r="C618" s="29">
        <v>94138854.396070242</v>
      </c>
      <c r="D618" s="29">
        <v>0</v>
      </c>
      <c r="E618" s="29">
        <v>0</v>
      </c>
      <c r="F618" s="20">
        <v>0</v>
      </c>
    </row>
    <row r="619" spans="2:6" x14ac:dyDescent="0.25">
      <c r="B619" s="18">
        <v>616</v>
      </c>
      <c r="C619" s="29">
        <v>105349682.33470014</v>
      </c>
      <c r="D619" s="29">
        <v>0</v>
      </c>
      <c r="E619" s="29">
        <v>0</v>
      </c>
      <c r="F619" s="20">
        <v>0</v>
      </c>
    </row>
    <row r="620" spans="2:6" x14ac:dyDescent="0.25">
      <c r="B620" s="18">
        <v>617</v>
      </c>
      <c r="C620" s="29">
        <v>107724438.91329594</v>
      </c>
      <c r="D620" s="29">
        <v>0</v>
      </c>
      <c r="E620" s="29">
        <v>0</v>
      </c>
      <c r="F620" s="20">
        <v>0</v>
      </c>
    </row>
    <row r="621" spans="2:6" x14ac:dyDescent="0.25">
      <c r="B621" s="18">
        <v>618</v>
      </c>
      <c r="C621" s="29">
        <v>89172864.662710294</v>
      </c>
      <c r="D621" s="29">
        <v>0</v>
      </c>
      <c r="E621" s="29">
        <v>0</v>
      </c>
      <c r="F621" s="20">
        <v>0</v>
      </c>
    </row>
    <row r="622" spans="2:6" x14ac:dyDescent="0.25">
      <c r="B622" s="18">
        <v>619</v>
      </c>
      <c r="C622" s="29">
        <v>85680427.898139566</v>
      </c>
      <c r="D622" s="29">
        <v>0</v>
      </c>
      <c r="E622" s="29">
        <v>0</v>
      </c>
      <c r="F622" s="20">
        <v>0</v>
      </c>
    </row>
    <row r="623" spans="2:6" x14ac:dyDescent="0.25">
      <c r="B623" s="18">
        <v>620</v>
      </c>
      <c r="C623" s="29">
        <v>96376806.733309701</v>
      </c>
      <c r="D623" s="29">
        <v>0</v>
      </c>
      <c r="E623" s="29">
        <v>0</v>
      </c>
      <c r="F623" s="20">
        <v>0</v>
      </c>
    </row>
    <row r="624" spans="2:6" x14ac:dyDescent="0.25">
      <c r="B624" s="18">
        <v>621</v>
      </c>
      <c r="C624" s="29">
        <v>134062592.03769328</v>
      </c>
      <c r="D624" s="29">
        <v>0</v>
      </c>
      <c r="E624" s="29">
        <v>0</v>
      </c>
      <c r="F624" s="20">
        <v>0</v>
      </c>
    </row>
    <row r="625" spans="2:6" x14ac:dyDescent="0.25">
      <c r="B625" s="18">
        <v>622</v>
      </c>
      <c r="C625" s="29">
        <v>141278536.05636692</v>
      </c>
      <c r="D625" s="29">
        <v>0</v>
      </c>
      <c r="E625" s="29">
        <v>0</v>
      </c>
      <c r="F625" s="20">
        <v>0</v>
      </c>
    </row>
    <row r="626" spans="2:6" x14ac:dyDescent="0.25">
      <c r="B626" s="18">
        <v>623</v>
      </c>
      <c r="C626" s="29">
        <v>115151970.77778403</v>
      </c>
      <c r="D626" s="29">
        <v>0</v>
      </c>
      <c r="E626" s="29">
        <v>0</v>
      </c>
      <c r="F626" s="20">
        <v>0</v>
      </c>
    </row>
    <row r="627" spans="2:6" x14ac:dyDescent="0.25">
      <c r="B627" s="18">
        <v>624</v>
      </c>
      <c r="C627" s="29">
        <v>82444926.05650641</v>
      </c>
      <c r="D627" s="29">
        <v>0</v>
      </c>
      <c r="E627" s="29">
        <v>0</v>
      </c>
      <c r="F627" s="20">
        <v>0</v>
      </c>
    </row>
    <row r="628" spans="2:6" x14ac:dyDescent="0.25">
      <c r="B628" s="18">
        <v>625</v>
      </c>
      <c r="C628" s="29">
        <v>86515546.986864746</v>
      </c>
      <c r="D628" s="29">
        <v>0</v>
      </c>
      <c r="E628" s="29">
        <v>0</v>
      </c>
      <c r="F628" s="20">
        <v>0</v>
      </c>
    </row>
    <row r="629" spans="2:6" x14ac:dyDescent="0.25">
      <c r="B629" s="18">
        <v>626</v>
      </c>
      <c r="C629" s="29">
        <v>123473134.48419626</v>
      </c>
      <c r="D629" s="29">
        <v>0</v>
      </c>
      <c r="E629" s="29">
        <v>0</v>
      </c>
      <c r="F629" s="20">
        <v>0</v>
      </c>
    </row>
    <row r="630" spans="2:6" x14ac:dyDescent="0.25">
      <c r="B630" s="18">
        <v>627</v>
      </c>
      <c r="C630" s="29">
        <v>148514154.51480943</v>
      </c>
      <c r="D630" s="29">
        <v>0</v>
      </c>
      <c r="E630" s="29">
        <v>0</v>
      </c>
      <c r="F630" s="20">
        <v>0</v>
      </c>
    </row>
    <row r="631" spans="2:6" x14ac:dyDescent="0.25">
      <c r="B631" s="18">
        <v>628</v>
      </c>
      <c r="C631" s="29">
        <v>86126916.785682231</v>
      </c>
      <c r="D631" s="29">
        <v>0</v>
      </c>
      <c r="E631" s="29">
        <v>0</v>
      </c>
      <c r="F631" s="20">
        <v>0</v>
      </c>
    </row>
    <row r="632" spans="2:6" x14ac:dyDescent="0.25">
      <c r="B632" s="18">
        <v>629</v>
      </c>
      <c r="C632" s="29">
        <v>135029943.04793435</v>
      </c>
      <c r="D632" s="29">
        <v>0</v>
      </c>
      <c r="E632" s="29">
        <v>0</v>
      </c>
      <c r="F632" s="20">
        <v>0</v>
      </c>
    </row>
    <row r="633" spans="2:6" x14ac:dyDescent="0.25">
      <c r="B633" s="18">
        <v>630</v>
      </c>
      <c r="C633" s="29">
        <v>105360223.56133036</v>
      </c>
      <c r="D633" s="29">
        <v>0</v>
      </c>
      <c r="E633" s="29">
        <v>0</v>
      </c>
      <c r="F633" s="20">
        <v>0</v>
      </c>
    </row>
    <row r="634" spans="2:6" x14ac:dyDescent="0.25">
      <c r="B634" s="18">
        <v>631</v>
      </c>
      <c r="C634" s="29">
        <v>95791012.851636097</v>
      </c>
      <c r="D634" s="29">
        <v>0</v>
      </c>
      <c r="E634" s="29">
        <v>0</v>
      </c>
      <c r="F634" s="20">
        <v>0</v>
      </c>
    </row>
    <row r="635" spans="2:6" x14ac:dyDescent="0.25">
      <c r="B635" s="18">
        <v>632</v>
      </c>
      <c r="C635" s="29">
        <v>65420305.485231876</v>
      </c>
      <c r="D635" s="29">
        <v>0</v>
      </c>
      <c r="E635" s="29">
        <v>0</v>
      </c>
      <c r="F635" s="20">
        <v>0</v>
      </c>
    </row>
    <row r="636" spans="2:6" x14ac:dyDescent="0.25">
      <c r="B636" s="18">
        <v>633</v>
      </c>
      <c r="C636" s="29">
        <v>108230955.81493558</v>
      </c>
      <c r="D636" s="29">
        <v>0</v>
      </c>
      <c r="E636" s="29">
        <v>0</v>
      </c>
      <c r="F636" s="20">
        <v>0</v>
      </c>
    </row>
    <row r="637" spans="2:6" x14ac:dyDescent="0.25">
      <c r="B637" s="18">
        <v>634</v>
      </c>
      <c r="C637" s="29">
        <v>74284700.474853173</v>
      </c>
      <c r="D637" s="29">
        <v>0</v>
      </c>
      <c r="E637" s="29">
        <v>0</v>
      </c>
      <c r="F637" s="20">
        <v>0</v>
      </c>
    </row>
    <row r="638" spans="2:6" x14ac:dyDescent="0.25">
      <c r="B638" s="18">
        <v>635</v>
      </c>
      <c r="C638" s="29">
        <v>88243238.971069574</v>
      </c>
      <c r="D638" s="29">
        <v>0</v>
      </c>
      <c r="E638" s="29">
        <v>0</v>
      </c>
      <c r="F638" s="20">
        <v>0</v>
      </c>
    </row>
    <row r="639" spans="2:6" x14ac:dyDescent="0.25">
      <c r="B639" s="18">
        <v>636</v>
      </c>
      <c r="C639" s="29">
        <v>85428121.89116089</v>
      </c>
      <c r="D639" s="29">
        <v>0</v>
      </c>
      <c r="E639" s="29">
        <v>0</v>
      </c>
      <c r="F639" s="20">
        <v>0</v>
      </c>
    </row>
    <row r="640" spans="2:6" x14ac:dyDescent="0.25">
      <c r="B640" s="18">
        <v>637</v>
      </c>
      <c r="C640" s="29">
        <v>82463842.551325828</v>
      </c>
      <c r="D640" s="29">
        <v>0</v>
      </c>
      <c r="E640" s="29">
        <v>0</v>
      </c>
      <c r="F640" s="20">
        <v>0</v>
      </c>
    </row>
    <row r="641" spans="2:6" x14ac:dyDescent="0.25">
      <c r="B641" s="18">
        <v>638</v>
      </c>
      <c r="C641" s="29">
        <v>105637600.967362</v>
      </c>
      <c r="D641" s="29">
        <v>0</v>
      </c>
      <c r="E641" s="29">
        <v>0</v>
      </c>
      <c r="F641" s="20">
        <v>0</v>
      </c>
    </row>
    <row r="642" spans="2:6" x14ac:dyDescent="0.25">
      <c r="B642" s="18">
        <v>639</v>
      </c>
      <c r="C642" s="29">
        <v>82140778.606067196</v>
      </c>
      <c r="D642" s="29">
        <v>0</v>
      </c>
      <c r="E642" s="29">
        <v>0</v>
      </c>
      <c r="F642" s="20">
        <v>0</v>
      </c>
    </row>
    <row r="643" spans="2:6" x14ac:dyDescent="0.25">
      <c r="B643" s="18">
        <v>640</v>
      </c>
      <c r="C643" s="29">
        <v>150125814.95976618</v>
      </c>
      <c r="D643" s="29">
        <v>0</v>
      </c>
      <c r="E643" s="29">
        <v>0</v>
      </c>
      <c r="F643" s="20">
        <v>0</v>
      </c>
    </row>
    <row r="644" spans="2:6" x14ac:dyDescent="0.25">
      <c r="B644" s="18">
        <v>641</v>
      </c>
      <c r="C644" s="29">
        <v>100473975.32202737</v>
      </c>
      <c r="D644" s="29">
        <v>0</v>
      </c>
      <c r="E644" s="29">
        <v>0</v>
      </c>
      <c r="F644" s="20">
        <v>0</v>
      </c>
    </row>
    <row r="645" spans="2:6" x14ac:dyDescent="0.25">
      <c r="B645" s="18">
        <v>642</v>
      </c>
      <c r="C645" s="29">
        <v>130310201.75130671</v>
      </c>
      <c r="D645" s="29">
        <v>0</v>
      </c>
      <c r="E645" s="29">
        <v>0</v>
      </c>
      <c r="F645" s="20">
        <v>0</v>
      </c>
    </row>
    <row r="646" spans="2:6" x14ac:dyDescent="0.25">
      <c r="B646" s="18">
        <v>643</v>
      </c>
      <c r="C646" s="29">
        <v>127726897.23615682</v>
      </c>
      <c r="D646" s="29">
        <v>0</v>
      </c>
      <c r="E646" s="29">
        <v>0</v>
      </c>
      <c r="F646" s="20">
        <v>0</v>
      </c>
    </row>
    <row r="647" spans="2:6" x14ac:dyDescent="0.25">
      <c r="B647" s="18">
        <v>644</v>
      </c>
      <c r="C647" s="29">
        <v>90211988.273004979</v>
      </c>
      <c r="D647" s="29">
        <v>0</v>
      </c>
      <c r="E647" s="29">
        <v>0</v>
      </c>
      <c r="F647" s="20">
        <v>0</v>
      </c>
    </row>
    <row r="648" spans="2:6" x14ac:dyDescent="0.25">
      <c r="B648" s="18">
        <v>645</v>
      </c>
      <c r="C648" s="29">
        <v>84898950.520992026</v>
      </c>
      <c r="D648" s="29">
        <v>0</v>
      </c>
      <c r="E648" s="29">
        <v>0</v>
      </c>
      <c r="F648" s="20">
        <v>0</v>
      </c>
    </row>
    <row r="649" spans="2:6" x14ac:dyDescent="0.25">
      <c r="B649" s="18">
        <v>646</v>
      </c>
      <c r="C649" s="29">
        <v>137494132.33649579</v>
      </c>
      <c r="D649" s="29">
        <v>0</v>
      </c>
      <c r="E649" s="29">
        <v>0</v>
      </c>
      <c r="F649" s="20">
        <v>0</v>
      </c>
    </row>
    <row r="650" spans="2:6" x14ac:dyDescent="0.25">
      <c r="B650" s="18">
        <v>647</v>
      </c>
      <c r="C650" s="29">
        <v>81496738.648519665</v>
      </c>
      <c r="D650" s="29">
        <v>0</v>
      </c>
      <c r="E650" s="29">
        <v>0</v>
      </c>
      <c r="F650" s="20">
        <v>0</v>
      </c>
    </row>
    <row r="651" spans="2:6" x14ac:dyDescent="0.25">
      <c r="B651" s="18">
        <v>648</v>
      </c>
      <c r="C651" s="29">
        <v>99761778.088482857</v>
      </c>
      <c r="D651" s="29">
        <v>0</v>
      </c>
      <c r="E651" s="29">
        <v>0</v>
      </c>
      <c r="F651" s="20">
        <v>0</v>
      </c>
    </row>
    <row r="652" spans="2:6" x14ac:dyDescent="0.25">
      <c r="B652" s="18">
        <v>649</v>
      </c>
      <c r="C652" s="29">
        <v>129974468.30239984</v>
      </c>
      <c r="D652" s="29">
        <v>0</v>
      </c>
      <c r="E652" s="29">
        <v>0</v>
      </c>
      <c r="F652" s="20">
        <v>0</v>
      </c>
    </row>
    <row r="653" spans="2:6" x14ac:dyDescent="0.25">
      <c r="B653" s="18">
        <v>650</v>
      </c>
      <c r="C653" s="29">
        <v>167608199.78430817</v>
      </c>
      <c r="D653" s="29">
        <v>0</v>
      </c>
      <c r="E653" s="29">
        <v>0</v>
      </c>
      <c r="F653" s="20">
        <v>0</v>
      </c>
    </row>
    <row r="654" spans="2:6" x14ac:dyDescent="0.25">
      <c r="B654" s="18">
        <v>651</v>
      </c>
      <c r="C654" s="29">
        <v>102209182.74360937</v>
      </c>
      <c r="D654" s="29">
        <v>0</v>
      </c>
      <c r="E654" s="29">
        <v>0</v>
      </c>
      <c r="F654" s="20">
        <v>0</v>
      </c>
    </row>
    <row r="655" spans="2:6" x14ac:dyDescent="0.25">
      <c r="B655" s="18">
        <v>652</v>
      </c>
      <c r="C655" s="29">
        <v>88529470.930897459</v>
      </c>
      <c r="D655" s="29">
        <v>0</v>
      </c>
      <c r="E655" s="29">
        <v>0</v>
      </c>
      <c r="F655" s="20">
        <v>0</v>
      </c>
    </row>
    <row r="656" spans="2:6" x14ac:dyDescent="0.25">
      <c r="B656" s="18">
        <v>653</v>
      </c>
      <c r="C656" s="29">
        <v>76909635.654604733</v>
      </c>
      <c r="D656" s="29">
        <v>0</v>
      </c>
      <c r="E656" s="29">
        <v>0</v>
      </c>
      <c r="F656" s="20">
        <v>0</v>
      </c>
    </row>
    <row r="657" spans="2:6" x14ac:dyDescent="0.25">
      <c r="B657" s="18">
        <v>654</v>
      </c>
      <c r="C657" s="29">
        <v>85500721.803091884</v>
      </c>
      <c r="D657" s="29">
        <v>0</v>
      </c>
      <c r="E657" s="29">
        <v>0</v>
      </c>
      <c r="F657" s="20">
        <v>0</v>
      </c>
    </row>
    <row r="658" spans="2:6" x14ac:dyDescent="0.25">
      <c r="B658" s="18">
        <v>655</v>
      </c>
      <c r="C658" s="29">
        <v>77221497.189831033</v>
      </c>
      <c r="D658" s="29">
        <v>0</v>
      </c>
      <c r="E658" s="29">
        <v>0</v>
      </c>
      <c r="F658" s="20">
        <v>0</v>
      </c>
    </row>
    <row r="659" spans="2:6" x14ac:dyDescent="0.25">
      <c r="B659" s="18">
        <v>656</v>
      </c>
      <c r="C659" s="29">
        <v>91976536.822404876</v>
      </c>
      <c r="D659" s="29">
        <v>0</v>
      </c>
      <c r="E659" s="29">
        <v>0</v>
      </c>
      <c r="F659" s="20">
        <v>0</v>
      </c>
    </row>
    <row r="660" spans="2:6" x14ac:dyDescent="0.25">
      <c r="B660" s="18">
        <v>657</v>
      </c>
      <c r="C660" s="29">
        <v>81137290.34319137</v>
      </c>
      <c r="D660" s="29">
        <v>0</v>
      </c>
      <c r="E660" s="29">
        <v>0</v>
      </c>
      <c r="F660" s="20">
        <v>0</v>
      </c>
    </row>
    <row r="661" spans="2:6" x14ac:dyDescent="0.25">
      <c r="B661" s="18">
        <v>658</v>
      </c>
      <c r="C661" s="29">
        <v>123547036.04010139</v>
      </c>
      <c r="D661" s="29">
        <v>0</v>
      </c>
      <c r="E661" s="29">
        <v>0</v>
      </c>
      <c r="F661" s="20">
        <v>0</v>
      </c>
    </row>
    <row r="662" spans="2:6" x14ac:dyDescent="0.25">
      <c r="B662" s="18">
        <v>659</v>
      </c>
      <c r="C662" s="29">
        <v>90091845.042258203</v>
      </c>
      <c r="D662" s="29">
        <v>0</v>
      </c>
      <c r="E662" s="29">
        <v>0</v>
      </c>
      <c r="F662" s="20">
        <v>0</v>
      </c>
    </row>
    <row r="663" spans="2:6" x14ac:dyDescent="0.25">
      <c r="B663" s="18">
        <v>660</v>
      </c>
      <c r="C663" s="29">
        <v>116761176.44341177</v>
      </c>
      <c r="D663" s="29">
        <v>0</v>
      </c>
      <c r="E663" s="29">
        <v>0</v>
      </c>
      <c r="F663" s="20">
        <v>0</v>
      </c>
    </row>
    <row r="664" spans="2:6" x14ac:dyDescent="0.25">
      <c r="B664" s="18">
        <v>661</v>
      </c>
      <c r="C664" s="29">
        <v>100401441.73505001</v>
      </c>
      <c r="D664" s="29">
        <v>0</v>
      </c>
      <c r="E664" s="29">
        <v>0</v>
      </c>
      <c r="F664" s="20">
        <v>0</v>
      </c>
    </row>
    <row r="665" spans="2:6" x14ac:dyDescent="0.25">
      <c r="B665" s="18">
        <v>662</v>
      </c>
      <c r="C665" s="29">
        <v>84195645.388351366</v>
      </c>
      <c r="D665" s="29">
        <v>0</v>
      </c>
      <c r="E665" s="29">
        <v>0</v>
      </c>
      <c r="F665" s="20">
        <v>0</v>
      </c>
    </row>
    <row r="666" spans="2:6" x14ac:dyDescent="0.25">
      <c r="B666" s="18">
        <v>663</v>
      </c>
      <c r="C666" s="29">
        <v>97503311.950062811</v>
      </c>
      <c r="D666" s="29">
        <v>0</v>
      </c>
      <c r="E666" s="29">
        <v>0</v>
      </c>
      <c r="F666" s="20">
        <v>0</v>
      </c>
    </row>
    <row r="667" spans="2:6" x14ac:dyDescent="0.25">
      <c r="B667" s="18">
        <v>664</v>
      </c>
      <c r="C667" s="29">
        <v>81548091.510588914</v>
      </c>
      <c r="D667" s="29">
        <v>0</v>
      </c>
      <c r="E667" s="29">
        <v>0</v>
      </c>
      <c r="F667" s="20">
        <v>0</v>
      </c>
    </row>
    <row r="668" spans="2:6" x14ac:dyDescent="0.25">
      <c r="B668" s="18">
        <v>665</v>
      </c>
      <c r="C668" s="29">
        <v>102104324.61344416</v>
      </c>
      <c r="D668" s="29">
        <v>0</v>
      </c>
      <c r="E668" s="29">
        <v>0</v>
      </c>
      <c r="F668" s="20">
        <v>0</v>
      </c>
    </row>
    <row r="669" spans="2:6" x14ac:dyDescent="0.25">
      <c r="B669" s="18">
        <v>666</v>
      </c>
      <c r="C669" s="29">
        <v>109256665.10329559</v>
      </c>
      <c r="D669" s="29">
        <v>0</v>
      </c>
      <c r="E669" s="29">
        <v>0</v>
      </c>
      <c r="F669" s="20">
        <v>0</v>
      </c>
    </row>
    <row r="670" spans="2:6" x14ac:dyDescent="0.25">
      <c r="B670" s="18">
        <v>667</v>
      </c>
      <c r="C670" s="29">
        <v>138679218.24452257</v>
      </c>
      <c r="D670" s="29">
        <v>0</v>
      </c>
      <c r="E670" s="29">
        <v>0</v>
      </c>
      <c r="F670" s="20">
        <v>0</v>
      </c>
    </row>
    <row r="671" spans="2:6" x14ac:dyDescent="0.25">
      <c r="B671" s="18">
        <v>668</v>
      </c>
      <c r="C671" s="29">
        <v>97953752.217011705</v>
      </c>
      <c r="D671" s="29">
        <v>0</v>
      </c>
      <c r="E671" s="29">
        <v>0</v>
      </c>
      <c r="F671" s="20">
        <v>0</v>
      </c>
    </row>
    <row r="672" spans="2:6" x14ac:dyDescent="0.25">
      <c r="B672" s="18">
        <v>669</v>
      </c>
      <c r="C672" s="29">
        <v>127352818.07889059</v>
      </c>
      <c r="D672" s="29">
        <v>0</v>
      </c>
      <c r="E672" s="29">
        <v>0</v>
      </c>
      <c r="F672" s="20">
        <v>0</v>
      </c>
    </row>
    <row r="673" spans="2:6" x14ac:dyDescent="0.25">
      <c r="B673" s="18">
        <v>670</v>
      </c>
      <c r="C673" s="29">
        <v>96235360.352471188</v>
      </c>
      <c r="D673" s="29">
        <v>0</v>
      </c>
      <c r="E673" s="29">
        <v>0</v>
      </c>
      <c r="F673" s="20">
        <v>0</v>
      </c>
    </row>
    <row r="674" spans="2:6" x14ac:dyDescent="0.25">
      <c r="B674" s="18">
        <v>671</v>
      </c>
      <c r="C674" s="29">
        <v>100419420.81686693</v>
      </c>
      <c r="D674" s="29">
        <v>0</v>
      </c>
      <c r="E674" s="29">
        <v>0</v>
      </c>
      <c r="F674" s="20">
        <v>0</v>
      </c>
    </row>
    <row r="675" spans="2:6" x14ac:dyDescent="0.25">
      <c r="B675" s="18">
        <v>672</v>
      </c>
      <c r="C675" s="29">
        <v>102303835.2729515</v>
      </c>
      <c r="D675" s="29">
        <v>0</v>
      </c>
      <c r="E675" s="29">
        <v>0</v>
      </c>
      <c r="F675" s="20">
        <v>0</v>
      </c>
    </row>
    <row r="676" spans="2:6" x14ac:dyDescent="0.25">
      <c r="B676" s="18">
        <v>673</v>
      </c>
      <c r="C676" s="29">
        <v>76050619.11000821</v>
      </c>
      <c r="D676" s="29">
        <v>0</v>
      </c>
      <c r="E676" s="29">
        <v>0</v>
      </c>
      <c r="F676" s="20">
        <v>0</v>
      </c>
    </row>
    <row r="677" spans="2:6" x14ac:dyDescent="0.25">
      <c r="B677" s="18">
        <v>674</v>
      </c>
      <c r="C677" s="29">
        <v>111645992.20820782</v>
      </c>
      <c r="D677" s="29">
        <v>0</v>
      </c>
      <c r="E677" s="29">
        <v>0</v>
      </c>
      <c r="F677" s="20">
        <v>0</v>
      </c>
    </row>
    <row r="678" spans="2:6" x14ac:dyDescent="0.25">
      <c r="B678" s="18">
        <v>675</v>
      </c>
      <c r="C678" s="29">
        <v>93898794.199952424</v>
      </c>
      <c r="D678" s="29">
        <v>0</v>
      </c>
      <c r="E678" s="29">
        <v>0</v>
      </c>
      <c r="F678" s="20">
        <v>0</v>
      </c>
    </row>
    <row r="679" spans="2:6" x14ac:dyDescent="0.25">
      <c r="B679" s="18">
        <v>676</v>
      </c>
      <c r="C679" s="29">
        <v>91556469.763232619</v>
      </c>
      <c r="D679" s="29">
        <v>0</v>
      </c>
      <c r="E679" s="29">
        <v>0</v>
      </c>
      <c r="F679" s="20">
        <v>0</v>
      </c>
    </row>
    <row r="680" spans="2:6" x14ac:dyDescent="0.25">
      <c r="B680" s="18">
        <v>677</v>
      </c>
      <c r="C680" s="29">
        <v>103569030.88320655</v>
      </c>
      <c r="D680" s="29">
        <v>0</v>
      </c>
      <c r="E680" s="29">
        <v>0</v>
      </c>
      <c r="F680" s="20">
        <v>0</v>
      </c>
    </row>
    <row r="681" spans="2:6" x14ac:dyDescent="0.25">
      <c r="B681" s="18">
        <v>678</v>
      </c>
      <c r="C681" s="29">
        <v>81658533.47973609</v>
      </c>
      <c r="D681" s="29">
        <v>0</v>
      </c>
      <c r="E681" s="29">
        <v>0</v>
      </c>
      <c r="F681" s="20">
        <v>0</v>
      </c>
    </row>
    <row r="682" spans="2:6" x14ac:dyDescent="0.25">
      <c r="B682" s="18">
        <v>679</v>
      </c>
      <c r="C682" s="29">
        <v>90936509.419765398</v>
      </c>
      <c r="D682" s="29">
        <v>0</v>
      </c>
      <c r="E682" s="29">
        <v>0</v>
      </c>
      <c r="F682" s="20">
        <v>0</v>
      </c>
    </row>
    <row r="683" spans="2:6" x14ac:dyDescent="0.25">
      <c r="B683" s="18">
        <v>680</v>
      </c>
      <c r="C683" s="29">
        <v>81951195.488792926</v>
      </c>
      <c r="D683" s="29">
        <v>0</v>
      </c>
      <c r="E683" s="29">
        <v>0</v>
      </c>
      <c r="F683" s="20">
        <v>0</v>
      </c>
    </row>
    <row r="684" spans="2:6" x14ac:dyDescent="0.25">
      <c r="B684" s="18">
        <v>681</v>
      </c>
      <c r="C684" s="29">
        <v>126108707.23115291</v>
      </c>
      <c r="D684" s="29">
        <v>0</v>
      </c>
      <c r="E684" s="29">
        <v>0</v>
      </c>
      <c r="F684" s="20">
        <v>0</v>
      </c>
    </row>
    <row r="685" spans="2:6" x14ac:dyDescent="0.25">
      <c r="B685" s="18">
        <v>682</v>
      </c>
      <c r="C685" s="29">
        <v>95626769.877933666</v>
      </c>
      <c r="D685" s="29">
        <v>0</v>
      </c>
      <c r="E685" s="29">
        <v>0</v>
      </c>
      <c r="F685" s="20">
        <v>0</v>
      </c>
    </row>
    <row r="686" spans="2:6" x14ac:dyDescent="0.25">
      <c r="B686" s="18">
        <v>683</v>
      </c>
      <c r="C686" s="29">
        <v>92118561.532746583</v>
      </c>
      <c r="D686" s="29">
        <v>0</v>
      </c>
      <c r="E686" s="29">
        <v>0</v>
      </c>
      <c r="F686" s="20">
        <v>0</v>
      </c>
    </row>
    <row r="687" spans="2:6" x14ac:dyDescent="0.25">
      <c r="B687" s="18">
        <v>684</v>
      </c>
      <c r="C687" s="29">
        <v>106115565.28431982</v>
      </c>
      <c r="D687" s="29">
        <v>0</v>
      </c>
      <c r="E687" s="29">
        <v>0</v>
      </c>
      <c r="F687" s="20">
        <v>0</v>
      </c>
    </row>
    <row r="688" spans="2:6" x14ac:dyDescent="0.25">
      <c r="B688" s="18">
        <v>685</v>
      </c>
      <c r="C688" s="29">
        <v>98620227.221297264</v>
      </c>
      <c r="D688" s="29">
        <v>0</v>
      </c>
      <c r="E688" s="29">
        <v>0</v>
      </c>
      <c r="F688" s="20">
        <v>0</v>
      </c>
    </row>
    <row r="689" spans="2:6" x14ac:dyDescent="0.25">
      <c r="B689" s="18">
        <v>686</v>
      </c>
      <c r="C689" s="29">
        <v>84247327.791643992</v>
      </c>
      <c r="D689" s="29">
        <v>0</v>
      </c>
      <c r="E689" s="29">
        <v>0</v>
      </c>
      <c r="F689" s="20">
        <v>0</v>
      </c>
    </row>
    <row r="690" spans="2:6" x14ac:dyDescent="0.25">
      <c r="B690" s="18">
        <v>687</v>
      </c>
      <c r="C690" s="29">
        <v>76446068.300978944</v>
      </c>
      <c r="D690" s="29">
        <v>0</v>
      </c>
      <c r="E690" s="29">
        <v>0</v>
      </c>
      <c r="F690" s="20">
        <v>0</v>
      </c>
    </row>
    <row r="691" spans="2:6" x14ac:dyDescent="0.25">
      <c r="B691" s="18">
        <v>688</v>
      </c>
      <c r="C691" s="29">
        <v>93067190.031219169</v>
      </c>
      <c r="D691" s="29">
        <v>0</v>
      </c>
      <c r="E691" s="29">
        <v>0</v>
      </c>
      <c r="F691" s="20">
        <v>0</v>
      </c>
    </row>
    <row r="692" spans="2:6" x14ac:dyDescent="0.25">
      <c r="B692" s="18">
        <v>689</v>
      </c>
      <c r="C692" s="29">
        <v>98543793.358890891</v>
      </c>
      <c r="D692" s="29">
        <v>0</v>
      </c>
      <c r="E692" s="29">
        <v>0</v>
      </c>
      <c r="F692" s="20">
        <v>0</v>
      </c>
    </row>
    <row r="693" spans="2:6" x14ac:dyDescent="0.25">
      <c r="B693" s="18">
        <v>690</v>
      </c>
      <c r="C693" s="29">
        <v>130032342.7206528</v>
      </c>
      <c r="D693" s="29">
        <v>0</v>
      </c>
      <c r="E693" s="29">
        <v>0</v>
      </c>
      <c r="F693" s="20">
        <v>0</v>
      </c>
    </row>
    <row r="694" spans="2:6" x14ac:dyDescent="0.25">
      <c r="B694" s="18">
        <v>691</v>
      </c>
      <c r="C694" s="29">
        <v>98804141.734779075</v>
      </c>
      <c r="D694" s="29">
        <v>0</v>
      </c>
      <c r="E694" s="29">
        <v>0</v>
      </c>
      <c r="F694" s="20">
        <v>0</v>
      </c>
    </row>
    <row r="695" spans="2:6" x14ac:dyDescent="0.25">
      <c r="B695" s="18">
        <v>692</v>
      </c>
      <c r="C695" s="29">
        <v>156352316.01136997</v>
      </c>
      <c r="D695" s="29">
        <v>0</v>
      </c>
      <c r="E695" s="29">
        <v>0</v>
      </c>
      <c r="F695" s="20">
        <v>0</v>
      </c>
    </row>
    <row r="696" spans="2:6" x14ac:dyDescent="0.25">
      <c r="B696" s="18">
        <v>693</v>
      </c>
      <c r="C696" s="29">
        <v>99433851.137284309</v>
      </c>
      <c r="D696" s="29">
        <v>0</v>
      </c>
      <c r="E696" s="29">
        <v>0</v>
      </c>
      <c r="F696" s="20">
        <v>0</v>
      </c>
    </row>
    <row r="697" spans="2:6" x14ac:dyDescent="0.25">
      <c r="B697" s="18">
        <v>694</v>
      </c>
      <c r="C697" s="29">
        <v>110538558.46692893</v>
      </c>
      <c r="D697" s="29">
        <v>0</v>
      </c>
      <c r="E697" s="29">
        <v>0</v>
      </c>
      <c r="F697" s="20">
        <v>0</v>
      </c>
    </row>
    <row r="698" spans="2:6" x14ac:dyDescent="0.25">
      <c r="B698" s="18">
        <v>695</v>
      </c>
      <c r="C698" s="29">
        <v>118730472.80288896</v>
      </c>
      <c r="D698" s="29">
        <v>0</v>
      </c>
      <c r="E698" s="29">
        <v>0</v>
      </c>
      <c r="F698" s="20">
        <v>0</v>
      </c>
    </row>
    <row r="699" spans="2:6" x14ac:dyDescent="0.25">
      <c r="B699" s="18">
        <v>696</v>
      </c>
      <c r="C699" s="29">
        <v>76469782.296912551</v>
      </c>
      <c r="D699" s="29">
        <v>0</v>
      </c>
      <c r="E699" s="29">
        <v>0</v>
      </c>
      <c r="F699" s="20">
        <v>0</v>
      </c>
    </row>
    <row r="700" spans="2:6" x14ac:dyDescent="0.25">
      <c r="B700" s="18">
        <v>697</v>
      </c>
      <c r="C700" s="29">
        <v>99101239.263062224</v>
      </c>
      <c r="D700" s="29">
        <v>0</v>
      </c>
      <c r="E700" s="29">
        <v>0</v>
      </c>
      <c r="F700" s="20">
        <v>0</v>
      </c>
    </row>
    <row r="701" spans="2:6" x14ac:dyDescent="0.25">
      <c r="B701" s="18">
        <v>698</v>
      </c>
      <c r="C701" s="29">
        <v>97297827.252409309</v>
      </c>
      <c r="D701" s="29">
        <v>0</v>
      </c>
      <c r="E701" s="29">
        <v>0</v>
      </c>
      <c r="F701" s="20">
        <v>0</v>
      </c>
    </row>
    <row r="702" spans="2:6" x14ac:dyDescent="0.25">
      <c r="B702" s="18">
        <v>699</v>
      </c>
      <c r="C702" s="29">
        <v>100922748.58447286</v>
      </c>
      <c r="D702" s="29">
        <v>0</v>
      </c>
      <c r="E702" s="29">
        <v>0</v>
      </c>
      <c r="F702" s="20">
        <v>0</v>
      </c>
    </row>
    <row r="703" spans="2:6" x14ac:dyDescent="0.25">
      <c r="B703" s="18">
        <v>700</v>
      </c>
      <c r="C703" s="29">
        <v>162826007.9654828</v>
      </c>
      <c r="D703" s="29">
        <v>0</v>
      </c>
      <c r="E703" s="29">
        <v>0</v>
      </c>
      <c r="F703" s="20">
        <v>0</v>
      </c>
    </row>
    <row r="704" spans="2:6" x14ac:dyDescent="0.25">
      <c r="B704" s="18">
        <v>701</v>
      </c>
      <c r="C704" s="29">
        <v>84411177.477545723</v>
      </c>
      <c r="D704" s="29">
        <v>0</v>
      </c>
      <c r="E704" s="29">
        <v>0</v>
      </c>
      <c r="F704" s="20">
        <v>0</v>
      </c>
    </row>
    <row r="705" spans="2:6" x14ac:dyDescent="0.25">
      <c r="B705" s="18">
        <v>702</v>
      </c>
      <c r="C705" s="29">
        <v>105802930.46473438</v>
      </c>
      <c r="D705" s="29">
        <v>0</v>
      </c>
      <c r="E705" s="29">
        <v>0</v>
      </c>
      <c r="F705" s="20">
        <v>0</v>
      </c>
    </row>
    <row r="706" spans="2:6" x14ac:dyDescent="0.25">
      <c r="B706" s="18">
        <v>703</v>
      </c>
      <c r="C706" s="29">
        <v>110879128.94695957</v>
      </c>
      <c r="D706" s="29">
        <v>0</v>
      </c>
      <c r="E706" s="29">
        <v>0</v>
      </c>
      <c r="F706" s="20">
        <v>0</v>
      </c>
    </row>
    <row r="707" spans="2:6" x14ac:dyDescent="0.25">
      <c r="B707" s="18">
        <v>704</v>
      </c>
      <c r="C707" s="29">
        <v>117665086.90124325</v>
      </c>
      <c r="D707" s="29">
        <v>0</v>
      </c>
      <c r="E707" s="29">
        <v>0</v>
      </c>
      <c r="F707" s="20">
        <v>0</v>
      </c>
    </row>
    <row r="708" spans="2:6" x14ac:dyDescent="0.25">
      <c r="B708" s="18">
        <v>705</v>
      </c>
      <c r="C708" s="29">
        <v>95390987.339449435</v>
      </c>
      <c r="D708" s="29">
        <v>0</v>
      </c>
      <c r="E708" s="29">
        <v>0</v>
      </c>
      <c r="F708" s="20">
        <v>0</v>
      </c>
    </row>
    <row r="709" spans="2:6" x14ac:dyDescent="0.25">
      <c r="B709" s="18">
        <v>706</v>
      </c>
      <c r="C709" s="29">
        <v>129360672.08372414</v>
      </c>
      <c r="D709" s="29">
        <v>0</v>
      </c>
      <c r="E709" s="29">
        <v>0</v>
      </c>
      <c r="F709" s="20">
        <v>0</v>
      </c>
    </row>
    <row r="710" spans="2:6" x14ac:dyDescent="0.25">
      <c r="B710" s="18">
        <v>707</v>
      </c>
      <c r="C710" s="29">
        <v>88328304.992896587</v>
      </c>
      <c r="D710" s="29">
        <v>0</v>
      </c>
      <c r="E710" s="29">
        <v>0</v>
      </c>
      <c r="F710" s="20">
        <v>0</v>
      </c>
    </row>
    <row r="711" spans="2:6" x14ac:dyDescent="0.25">
      <c r="B711" s="18">
        <v>708</v>
      </c>
      <c r="C711" s="29">
        <v>96791028.270911098</v>
      </c>
      <c r="D711" s="29">
        <v>0</v>
      </c>
      <c r="E711" s="29">
        <v>0</v>
      </c>
      <c r="F711" s="20">
        <v>0</v>
      </c>
    </row>
    <row r="712" spans="2:6" x14ac:dyDescent="0.25">
      <c r="B712" s="18">
        <v>709</v>
      </c>
      <c r="C712" s="29">
        <v>124728253.05829649</v>
      </c>
      <c r="D712" s="29">
        <v>0</v>
      </c>
      <c r="E712" s="29">
        <v>0</v>
      </c>
      <c r="F712" s="20">
        <v>0</v>
      </c>
    </row>
    <row r="713" spans="2:6" x14ac:dyDescent="0.25">
      <c r="B713" s="18">
        <v>710</v>
      </c>
      <c r="C713" s="29">
        <v>107331325.83878496</v>
      </c>
      <c r="D713" s="29">
        <v>0</v>
      </c>
      <c r="E713" s="29">
        <v>0</v>
      </c>
      <c r="F713" s="20">
        <v>0</v>
      </c>
    </row>
    <row r="714" spans="2:6" x14ac:dyDescent="0.25">
      <c r="B714" s="18">
        <v>711</v>
      </c>
      <c r="C714" s="29">
        <v>88705598.97925733</v>
      </c>
      <c r="D714" s="29">
        <v>0</v>
      </c>
      <c r="E714" s="29">
        <v>0</v>
      </c>
      <c r="F714" s="20">
        <v>0</v>
      </c>
    </row>
    <row r="715" spans="2:6" x14ac:dyDescent="0.25">
      <c r="B715" s="18">
        <v>712</v>
      </c>
      <c r="C715" s="29">
        <v>138276712.56162405</v>
      </c>
      <c r="D715" s="29">
        <v>0</v>
      </c>
      <c r="E715" s="29">
        <v>0</v>
      </c>
      <c r="F715" s="20">
        <v>0</v>
      </c>
    </row>
    <row r="716" spans="2:6" x14ac:dyDescent="0.25">
      <c r="B716" s="18">
        <v>713</v>
      </c>
      <c r="C716" s="29">
        <v>87556031.23839739</v>
      </c>
      <c r="D716" s="29">
        <v>0</v>
      </c>
      <c r="E716" s="29">
        <v>0</v>
      </c>
      <c r="F716" s="20">
        <v>0</v>
      </c>
    </row>
    <row r="717" spans="2:6" x14ac:dyDescent="0.25">
      <c r="B717" s="18">
        <v>714</v>
      </c>
      <c r="C717" s="29">
        <v>57679761.376473509</v>
      </c>
      <c r="D717" s="29">
        <v>0</v>
      </c>
      <c r="E717" s="29">
        <v>0</v>
      </c>
      <c r="F717" s="20">
        <v>0</v>
      </c>
    </row>
    <row r="718" spans="2:6" x14ac:dyDescent="0.25">
      <c r="B718" s="18">
        <v>715</v>
      </c>
      <c r="C718" s="29">
        <v>96474659.995715335</v>
      </c>
      <c r="D718" s="29">
        <v>0</v>
      </c>
      <c r="E718" s="29">
        <v>0</v>
      </c>
      <c r="F718" s="20">
        <v>0</v>
      </c>
    </row>
    <row r="719" spans="2:6" x14ac:dyDescent="0.25">
      <c r="B719" s="18">
        <v>716</v>
      </c>
      <c r="C719" s="29">
        <v>122395182.96540178</v>
      </c>
      <c r="D719" s="29">
        <v>0</v>
      </c>
      <c r="E719" s="29">
        <v>0</v>
      </c>
      <c r="F719" s="20">
        <v>0</v>
      </c>
    </row>
    <row r="720" spans="2:6" x14ac:dyDescent="0.25">
      <c r="B720" s="18">
        <v>717</v>
      </c>
      <c r="C720" s="29">
        <v>112840403.34718278</v>
      </c>
      <c r="D720" s="29">
        <v>0</v>
      </c>
      <c r="E720" s="29">
        <v>0</v>
      </c>
      <c r="F720" s="20">
        <v>0</v>
      </c>
    </row>
    <row r="721" spans="2:6" x14ac:dyDescent="0.25">
      <c r="B721" s="18">
        <v>718</v>
      </c>
      <c r="C721" s="29">
        <v>76950750.77522485</v>
      </c>
      <c r="D721" s="29">
        <v>0</v>
      </c>
      <c r="E721" s="29">
        <v>0</v>
      </c>
      <c r="F721" s="20">
        <v>0</v>
      </c>
    </row>
    <row r="722" spans="2:6" x14ac:dyDescent="0.25">
      <c r="B722" s="18">
        <v>719</v>
      </c>
      <c r="C722" s="29">
        <v>112680839.514001</v>
      </c>
      <c r="D722" s="29">
        <v>0</v>
      </c>
      <c r="E722" s="29">
        <v>0</v>
      </c>
      <c r="F722" s="20">
        <v>0</v>
      </c>
    </row>
    <row r="723" spans="2:6" x14ac:dyDescent="0.25">
      <c r="B723" s="18">
        <v>720</v>
      </c>
      <c r="C723" s="29">
        <v>143768714.42787376</v>
      </c>
      <c r="D723" s="29">
        <v>0</v>
      </c>
      <c r="E723" s="29">
        <v>0</v>
      </c>
      <c r="F723" s="20">
        <v>0</v>
      </c>
    </row>
    <row r="724" spans="2:6" x14ac:dyDescent="0.25">
      <c r="B724" s="18">
        <v>721</v>
      </c>
      <c r="C724" s="29">
        <v>66611140.456338778</v>
      </c>
      <c r="D724" s="29">
        <v>0</v>
      </c>
      <c r="E724" s="29">
        <v>0</v>
      </c>
      <c r="F724" s="20">
        <v>0</v>
      </c>
    </row>
    <row r="725" spans="2:6" x14ac:dyDescent="0.25">
      <c r="B725" s="18">
        <v>722</v>
      </c>
      <c r="C725" s="29">
        <v>119458906.94706485</v>
      </c>
      <c r="D725" s="29">
        <v>0</v>
      </c>
      <c r="E725" s="29">
        <v>0</v>
      </c>
      <c r="F725" s="20">
        <v>0</v>
      </c>
    </row>
    <row r="726" spans="2:6" x14ac:dyDescent="0.25">
      <c r="B726" s="18">
        <v>723</v>
      </c>
      <c r="C726" s="29">
        <v>94561843.803675205</v>
      </c>
      <c r="D726" s="29">
        <v>0</v>
      </c>
      <c r="E726" s="29">
        <v>0</v>
      </c>
      <c r="F726" s="20">
        <v>0</v>
      </c>
    </row>
    <row r="727" spans="2:6" x14ac:dyDescent="0.25">
      <c r="B727" s="18">
        <v>724</v>
      </c>
      <c r="C727" s="29">
        <v>154713937.92785567</v>
      </c>
      <c r="D727" s="29">
        <v>0</v>
      </c>
      <c r="E727" s="29">
        <v>0</v>
      </c>
      <c r="F727" s="20">
        <v>0</v>
      </c>
    </row>
    <row r="728" spans="2:6" x14ac:dyDescent="0.25">
      <c r="B728" s="18">
        <v>725</v>
      </c>
      <c r="C728" s="29">
        <v>108451735.23268323</v>
      </c>
      <c r="D728" s="29">
        <v>0</v>
      </c>
      <c r="E728" s="29">
        <v>0</v>
      </c>
      <c r="F728" s="20">
        <v>0</v>
      </c>
    </row>
    <row r="729" spans="2:6" x14ac:dyDescent="0.25">
      <c r="B729" s="18">
        <v>726</v>
      </c>
      <c r="C729" s="29">
        <v>104653574.28056058</v>
      </c>
      <c r="D729" s="29">
        <v>0</v>
      </c>
      <c r="E729" s="29">
        <v>0</v>
      </c>
      <c r="F729" s="20">
        <v>0</v>
      </c>
    </row>
    <row r="730" spans="2:6" x14ac:dyDescent="0.25">
      <c r="B730" s="18">
        <v>727</v>
      </c>
      <c r="C730" s="29">
        <v>152714610.40055835</v>
      </c>
      <c r="D730" s="29">
        <v>0</v>
      </c>
      <c r="E730" s="29">
        <v>0</v>
      </c>
      <c r="F730" s="20">
        <v>0</v>
      </c>
    </row>
    <row r="731" spans="2:6" x14ac:dyDescent="0.25">
      <c r="B731" s="18">
        <v>728</v>
      </c>
      <c r="C731" s="29">
        <v>117671075.35486092</v>
      </c>
      <c r="D731" s="29">
        <v>0</v>
      </c>
      <c r="E731" s="29">
        <v>0</v>
      </c>
      <c r="F731" s="20">
        <v>0</v>
      </c>
    </row>
    <row r="732" spans="2:6" x14ac:dyDescent="0.25">
      <c r="B732" s="18">
        <v>729</v>
      </c>
      <c r="C732" s="29">
        <v>111933204.70684271</v>
      </c>
      <c r="D732" s="29">
        <v>0</v>
      </c>
      <c r="E732" s="29">
        <v>0</v>
      </c>
      <c r="F732" s="20">
        <v>0</v>
      </c>
    </row>
    <row r="733" spans="2:6" x14ac:dyDescent="0.25">
      <c r="B733" s="18">
        <v>730</v>
      </c>
      <c r="C733" s="29">
        <v>92653491.727507621</v>
      </c>
      <c r="D733" s="29">
        <v>0</v>
      </c>
      <c r="E733" s="29">
        <v>0</v>
      </c>
      <c r="F733" s="20">
        <v>0</v>
      </c>
    </row>
    <row r="734" spans="2:6" x14ac:dyDescent="0.25">
      <c r="B734" s="18">
        <v>731</v>
      </c>
      <c r="C734" s="29">
        <v>182604055.41805983</v>
      </c>
      <c r="D734" s="29">
        <v>0</v>
      </c>
      <c r="E734" s="29">
        <v>0</v>
      </c>
      <c r="F734" s="20">
        <v>0</v>
      </c>
    </row>
    <row r="735" spans="2:6" x14ac:dyDescent="0.25">
      <c r="B735" s="18">
        <v>732</v>
      </c>
      <c r="C735" s="29">
        <v>80894380.702829763</v>
      </c>
      <c r="D735" s="29">
        <v>0</v>
      </c>
      <c r="E735" s="29">
        <v>0</v>
      </c>
      <c r="F735" s="20">
        <v>0</v>
      </c>
    </row>
    <row r="736" spans="2:6" x14ac:dyDescent="0.25">
      <c r="B736" s="18">
        <v>733</v>
      </c>
      <c r="C736" s="29">
        <v>121845842.71255665</v>
      </c>
      <c r="D736" s="29">
        <v>0</v>
      </c>
      <c r="E736" s="29">
        <v>0</v>
      </c>
      <c r="F736" s="20">
        <v>0</v>
      </c>
    </row>
    <row r="737" spans="2:6" x14ac:dyDescent="0.25">
      <c r="B737" s="18">
        <v>734</v>
      </c>
      <c r="C737" s="29">
        <v>149418758.4752717</v>
      </c>
      <c r="D737" s="29">
        <v>0</v>
      </c>
      <c r="E737" s="29">
        <v>0</v>
      </c>
      <c r="F737" s="20">
        <v>0</v>
      </c>
    </row>
    <row r="738" spans="2:6" x14ac:dyDescent="0.25">
      <c r="B738" s="18">
        <v>735</v>
      </c>
      <c r="C738" s="29">
        <v>136993978.34471121</v>
      </c>
      <c r="D738" s="29">
        <v>0</v>
      </c>
      <c r="E738" s="29">
        <v>0</v>
      </c>
      <c r="F738" s="20">
        <v>0</v>
      </c>
    </row>
    <row r="739" spans="2:6" x14ac:dyDescent="0.25">
      <c r="B739" s="18">
        <v>736</v>
      </c>
      <c r="C739" s="29">
        <v>101570541.0138426</v>
      </c>
      <c r="D739" s="29">
        <v>0</v>
      </c>
      <c r="E739" s="29">
        <v>0</v>
      </c>
      <c r="F739" s="20">
        <v>0</v>
      </c>
    </row>
    <row r="740" spans="2:6" x14ac:dyDescent="0.25">
      <c r="B740" s="18">
        <v>737</v>
      </c>
      <c r="C740" s="29">
        <v>98821549.24539943</v>
      </c>
      <c r="D740" s="29">
        <v>0</v>
      </c>
      <c r="E740" s="29">
        <v>0</v>
      </c>
      <c r="F740" s="20">
        <v>0</v>
      </c>
    </row>
    <row r="741" spans="2:6" x14ac:dyDescent="0.25">
      <c r="B741" s="18">
        <v>738</v>
      </c>
      <c r="C741" s="29">
        <v>137095042.5984436</v>
      </c>
      <c r="D741" s="29">
        <v>0</v>
      </c>
      <c r="E741" s="29">
        <v>0</v>
      </c>
      <c r="F741" s="20">
        <v>0</v>
      </c>
    </row>
    <row r="742" spans="2:6" x14ac:dyDescent="0.25">
      <c r="B742" s="18">
        <v>739</v>
      </c>
      <c r="C742" s="29">
        <v>174065532.308743</v>
      </c>
      <c r="D742" s="29">
        <v>0</v>
      </c>
      <c r="E742" s="29">
        <v>0</v>
      </c>
      <c r="F742" s="20">
        <v>0</v>
      </c>
    </row>
    <row r="743" spans="2:6" x14ac:dyDescent="0.25">
      <c r="B743" s="18">
        <v>740</v>
      </c>
      <c r="C743" s="29">
        <v>73174738.950034738</v>
      </c>
      <c r="D743" s="29">
        <v>0</v>
      </c>
      <c r="E743" s="29">
        <v>0</v>
      </c>
      <c r="F743" s="20">
        <v>0</v>
      </c>
    </row>
    <row r="744" spans="2:6" x14ac:dyDescent="0.25">
      <c r="B744" s="18">
        <v>741</v>
      </c>
      <c r="C744" s="29">
        <v>100613119.57095663</v>
      </c>
      <c r="D744" s="29">
        <v>0</v>
      </c>
      <c r="E744" s="29">
        <v>0</v>
      </c>
      <c r="F744" s="20">
        <v>0</v>
      </c>
    </row>
    <row r="745" spans="2:6" x14ac:dyDescent="0.25">
      <c r="B745" s="18">
        <v>742</v>
      </c>
      <c r="C745" s="29">
        <v>95989272.70562923</v>
      </c>
      <c r="D745" s="29">
        <v>0</v>
      </c>
      <c r="E745" s="29">
        <v>0</v>
      </c>
      <c r="F745" s="20">
        <v>0</v>
      </c>
    </row>
    <row r="746" spans="2:6" x14ac:dyDescent="0.25">
      <c r="B746" s="18">
        <v>743</v>
      </c>
      <c r="C746" s="29">
        <v>133808282.92315063</v>
      </c>
      <c r="D746" s="29">
        <v>0</v>
      </c>
      <c r="E746" s="29">
        <v>0</v>
      </c>
      <c r="F746" s="20">
        <v>0</v>
      </c>
    </row>
    <row r="747" spans="2:6" x14ac:dyDescent="0.25">
      <c r="B747" s="18">
        <v>744</v>
      </c>
      <c r="C747" s="29">
        <v>81316121.449099079</v>
      </c>
      <c r="D747" s="29">
        <v>0</v>
      </c>
      <c r="E747" s="29">
        <v>0</v>
      </c>
      <c r="F747" s="20">
        <v>0</v>
      </c>
    </row>
    <row r="748" spans="2:6" x14ac:dyDescent="0.25">
      <c r="B748" s="18">
        <v>745</v>
      </c>
      <c r="C748" s="29">
        <v>81609494.859066725</v>
      </c>
      <c r="D748" s="29">
        <v>0</v>
      </c>
      <c r="E748" s="29">
        <v>0</v>
      </c>
      <c r="F748" s="20">
        <v>0</v>
      </c>
    </row>
    <row r="749" spans="2:6" x14ac:dyDescent="0.25">
      <c r="B749" s="18">
        <v>746</v>
      </c>
      <c r="C749" s="29">
        <v>116141213.14537495</v>
      </c>
      <c r="D749" s="29">
        <v>0</v>
      </c>
      <c r="E749" s="29">
        <v>0</v>
      </c>
      <c r="F749" s="20">
        <v>0</v>
      </c>
    </row>
    <row r="750" spans="2:6" x14ac:dyDescent="0.25">
      <c r="B750" s="18">
        <v>747</v>
      </c>
      <c r="C750" s="29">
        <v>114810320.41476028</v>
      </c>
      <c r="D750" s="29">
        <v>0</v>
      </c>
      <c r="E750" s="29">
        <v>0</v>
      </c>
      <c r="F750" s="20">
        <v>0</v>
      </c>
    </row>
    <row r="751" spans="2:6" x14ac:dyDescent="0.25">
      <c r="B751" s="18">
        <v>748</v>
      </c>
      <c r="C751" s="29">
        <v>102655468.35075518</v>
      </c>
      <c r="D751" s="29">
        <v>0</v>
      </c>
      <c r="E751" s="29">
        <v>0</v>
      </c>
      <c r="F751" s="20">
        <v>0</v>
      </c>
    </row>
    <row r="752" spans="2:6" x14ac:dyDescent="0.25">
      <c r="B752" s="18">
        <v>749</v>
      </c>
      <c r="C752" s="29">
        <v>118673592.68340769</v>
      </c>
      <c r="D752" s="29">
        <v>0</v>
      </c>
      <c r="E752" s="29">
        <v>0</v>
      </c>
      <c r="F752" s="20">
        <v>0</v>
      </c>
    </row>
    <row r="753" spans="2:6" x14ac:dyDescent="0.25">
      <c r="B753" s="18">
        <v>750</v>
      </c>
      <c r="C753" s="29">
        <v>125653796.65411243</v>
      </c>
      <c r="D753" s="29">
        <v>0</v>
      </c>
      <c r="E753" s="29">
        <v>0</v>
      </c>
      <c r="F753" s="20">
        <v>0</v>
      </c>
    </row>
    <row r="754" spans="2:6" x14ac:dyDescent="0.25">
      <c r="B754" s="18">
        <v>751</v>
      </c>
      <c r="C754" s="29">
        <v>119283725.90254904</v>
      </c>
      <c r="D754" s="29">
        <v>0</v>
      </c>
      <c r="E754" s="29">
        <v>0</v>
      </c>
      <c r="F754" s="20">
        <v>0</v>
      </c>
    </row>
    <row r="755" spans="2:6" x14ac:dyDescent="0.25">
      <c r="B755" s="18">
        <v>752</v>
      </c>
      <c r="C755" s="29">
        <v>82994659.041840315</v>
      </c>
      <c r="D755" s="29">
        <v>0</v>
      </c>
      <c r="E755" s="29">
        <v>0</v>
      </c>
      <c r="F755" s="20">
        <v>0</v>
      </c>
    </row>
    <row r="756" spans="2:6" x14ac:dyDescent="0.25">
      <c r="B756" s="18">
        <v>753</v>
      </c>
      <c r="C756" s="29">
        <v>98459201.169363633</v>
      </c>
      <c r="D756" s="29">
        <v>0</v>
      </c>
      <c r="E756" s="29">
        <v>0</v>
      </c>
      <c r="F756" s="20">
        <v>0</v>
      </c>
    </row>
    <row r="757" spans="2:6" x14ac:dyDescent="0.25">
      <c r="B757" s="18">
        <v>754</v>
      </c>
      <c r="C757" s="29">
        <v>193737473.78586105</v>
      </c>
      <c r="D757" s="29">
        <v>0</v>
      </c>
      <c r="E757" s="29">
        <v>0</v>
      </c>
      <c r="F757" s="20">
        <v>0</v>
      </c>
    </row>
    <row r="758" spans="2:6" x14ac:dyDescent="0.25">
      <c r="B758" s="18">
        <v>755</v>
      </c>
      <c r="C758" s="29">
        <v>108795839.19385336</v>
      </c>
      <c r="D758" s="29">
        <v>0</v>
      </c>
      <c r="E758" s="29">
        <v>0</v>
      </c>
      <c r="F758" s="20">
        <v>0</v>
      </c>
    </row>
    <row r="759" spans="2:6" x14ac:dyDescent="0.25">
      <c r="B759" s="18">
        <v>756</v>
      </c>
      <c r="C759" s="29">
        <v>64068409.827080511</v>
      </c>
      <c r="D759" s="29">
        <v>0</v>
      </c>
      <c r="E759" s="29">
        <v>0</v>
      </c>
      <c r="F759" s="20">
        <v>0</v>
      </c>
    </row>
    <row r="760" spans="2:6" x14ac:dyDescent="0.25">
      <c r="B760" s="18">
        <v>757</v>
      </c>
      <c r="C760" s="29">
        <v>147894846.04701376</v>
      </c>
      <c r="D760" s="29">
        <v>0</v>
      </c>
      <c r="E760" s="29">
        <v>0</v>
      </c>
      <c r="F760" s="20">
        <v>0</v>
      </c>
    </row>
    <row r="761" spans="2:6" x14ac:dyDescent="0.25">
      <c r="B761" s="18">
        <v>758</v>
      </c>
      <c r="C761" s="29">
        <v>143229175.52027676</v>
      </c>
      <c r="D761" s="29">
        <v>0</v>
      </c>
      <c r="E761" s="29">
        <v>0</v>
      </c>
      <c r="F761" s="20">
        <v>0</v>
      </c>
    </row>
    <row r="762" spans="2:6" x14ac:dyDescent="0.25">
      <c r="B762" s="18">
        <v>759</v>
      </c>
      <c r="C762" s="29">
        <v>93157281.796885088</v>
      </c>
      <c r="D762" s="29">
        <v>0</v>
      </c>
      <c r="E762" s="29">
        <v>0</v>
      </c>
      <c r="F762" s="20">
        <v>0</v>
      </c>
    </row>
    <row r="763" spans="2:6" x14ac:dyDescent="0.25">
      <c r="B763" s="18">
        <v>760</v>
      </c>
      <c r="C763" s="29">
        <v>95175711.010015815</v>
      </c>
      <c r="D763" s="29">
        <v>0</v>
      </c>
      <c r="E763" s="29">
        <v>0</v>
      </c>
      <c r="F763" s="20">
        <v>0</v>
      </c>
    </row>
    <row r="764" spans="2:6" x14ac:dyDescent="0.25">
      <c r="B764" s="18">
        <v>761</v>
      </c>
      <c r="C764" s="29">
        <v>243053355.84560347</v>
      </c>
      <c r="D764" s="29">
        <v>0</v>
      </c>
      <c r="E764" s="29">
        <v>0</v>
      </c>
      <c r="F764" s="20">
        <v>0</v>
      </c>
    </row>
    <row r="765" spans="2:6" x14ac:dyDescent="0.25">
      <c r="B765" s="18">
        <v>762</v>
      </c>
      <c r="C765" s="29">
        <v>124593335.86183828</v>
      </c>
      <c r="D765" s="29">
        <v>0</v>
      </c>
      <c r="E765" s="29">
        <v>0</v>
      </c>
      <c r="F765" s="20">
        <v>0</v>
      </c>
    </row>
    <row r="766" spans="2:6" x14ac:dyDescent="0.25">
      <c r="B766" s="18">
        <v>763</v>
      </c>
      <c r="C766" s="29">
        <v>74428273.57826601</v>
      </c>
      <c r="D766" s="29">
        <v>0</v>
      </c>
      <c r="E766" s="29">
        <v>0</v>
      </c>
      <c r="F766" s="20">
        <v>0</v>
      </c>
    </row>
    <row r="767" spans="2:6" x14ac:dyDescent="0.25">
      <c r="B767" s="18">
        <v>764</v>
      </c>
      <c r="C767" s="29">
        <v>95789948.856559873</v>
      </c>
      <c r="D767" s="29">
        <v>0</v>
      </c>
      <c r="E767" s="29">
        <v>0</v>
      </c>
      <c r="F767" s="20">
        <v>0</v>
      </c>
    </row>
    <row r="768" spans="2:6" x14ac:dyDescent="0.25">
      <c r="B768" s="18">
        <v>765</v>
      </c>
      <c r="C768" s="29">
        <v>95527259.362671599</v>
      </c>
      <c r="D768" s="29">
        <v>0</v>
      </c>
      <c r="E768" s="29">
        <v>0</v>
      </c>
      <c r="F768" s="20">
        <v>0</v>
      </c>
    </row>
    <row r="769" spans="2:6" x14ac:dyDescent="0.25">
      <c r="B769" s="18">
        <v>766</v>
      </c>
      <c r="C769" s="29">
        <v>98412207.598066911</v>
      </c>
      <c r="D769" s="29">
        <v>0</v>
      </c>
      <c r="E769" s="29">
        <v>0</v>
      </c>
      <c r="F769" s="20">
        <v>0</v>
      </c>
    </row>
    <row r="770" spans="2:6" x14ac:dyDescent="0.25">
      <c r="B770" s="18">
        <v>767</v>
      </c>
      <c r="C770" s="29">
        <v>168988163.06296703</v>
      </c>
      <c r="D770" s="29">
        <v>0</v>
      </c>
      <c r="E770" s="29">
        <v>0</v>
      </c>
      <c r="F770" s="20">
        <v>0</v>
      </c>
    </row>
    <row r="771" spans="2:6" x14ac:dyDescent="0.25">
      <c r="B771" s="18">
        <v>768</v>
      </c>
      <c r="C771" s="29">
        <v>111313821.18651274</v>
      </c>
      <c r="D771" s="29">
        <v>0</v>
      </c>
      <c r="E771" s="29">
        <v>0</v>
      </c>
      <c r="F771" s="20">
        <v>0</v>
      </c>
    </row>
    <row r="772" spans="2:6" x14ac:dyDescent="0.25">
      <c r="B772" s="18">
        <v>769</v>
      </c>
      <c r="C772" s="29">
        <v>92746405.691106901</v>
      </c>
      <c r="D772" s="29">
        <v>0</v>
      </c>
      <c r="E772" s="29">
        <v>0</v>
      </c>
      <c r="F772" s="20">
        <v>0</v>
      </c>
    </row>
    <row r="773" spans="2:6" x14ac:dyDescent="0.25">
      <c r="B773" s="18">
        <v>770</v>
      </c>
      <c r="C773" s="29">
        <v>96436933.665233657</v>
      </c>
      <c r="D773" s="29">
        <v>0</v>
      </c>
      <c r="E773" s="29">
        <v>0</v>
      </c>
      <c r="F773" s="20">
        <v>0</v>
      </c>
    </row>
    <row r="774" spans="2:6" x14ac:dyDescent="0.25">
      <c r="B774" s="18">
        <v>771</v>
      </c>
      <c r="C774" s="29">
        <v>111102645.51714861</v>
      </c>
      <c r="D774" s="29">
        <v>0</v>
      </c>
      <c r="E774" s="29">
        <v>0</v>
      </c>
      <c r="F774" s="20">
        <v>0</v>
      </c>
    </row>
    <row r="775" spans="2:6" x14ac:dyDescent="0.25">
      <c r="B775" s="18">
        <v>772</v>
      </c>
      <c r="C775" s="29">
        <v>97749273.462524965</v>
      </c>
      <c r="D775" s="29">
        <v>0</v>
      </c>
      <c r="E775" s="29">
        <v>0</v>
      </c>
      <c r="F775" s="20">
        <v>0</v>
      </c>
    </row>
    <row r="776" spans="2:6" x14ac:dyDescent="0.25">
      <c r="B776" s="18">
        <v>773</v>
      </c>
      <c r="C776" s="29">
        <v>84653736.987857535</v>
      </c>
      <c r="D776" s="29">
        <v>0</v>
      </c>
      <c r="E776" s="29">
        <v>0</v>
      </c>
      <c r="F776" s="20">
        <v>0</v>
      </c>
    </row>
    <row r="777" spans="2:6" x14ac:dyDescent="0.25">
      <c r="B777" s="18">
        <v>774</v>
      </c>
      <c r="C777" s="29">
        <v>111531012.18656844</v>
      </c>
      <c r="D777" s="29">
        <v>0</v>
      </c>
      <c r="E777" s="29">
        <v>0</v>
      </c>
      <c r="F777" s="20">
        <v>0</v>
      </c>
    </row>
    <row r="778" spans="2:6" x14ac:dyDescent="0.25">
      <c r="B778" s="18">
        <v>775</v>
      </c>
      <c r="C778" s="29">
        <v>47767508.042888805</v>
      </c>
      <c r="D778" s="29">
        <v>0</v>
      </c>
      <c r="E778" s="29">
        <v>0</v>
      </c>
      <c r="F778" s="20">
        <v>0</v>
      </c>
    </row>
    <row r="779" spans="2:6" x14ac:dyDescent="0.25">
      <c r="B779" s="18">
        <v>776</v>
      </c>
      <c r="C779" s="29">
        <v>72942932.11546427</v>
      </c>
      <c r="D779" s="29">
        <v>0</v>
      </c>
      <c r="E779" s="29">
        <v>0</v>
      </c>
      <c r="F779" s="20">
        <v>0</v>
      </c>
    </row>
    <row r="780" spans="2:6" x14ac:dyDescent="0.25">
      <c r="B780" s="18">
        <v>777</v>
      </c>
      <c r="C780" s="29">
        <v>121409244.25608993</v>
      </c>
      <c r="D780" s="29">
        <v>0</v>
      </c>
      <c r="E780" s="29">
        <v>0</v>
      </c>
      <c r="F780" s="20">
        <v>0</v>
      </c>
    </row>
    <row r="781" spans="2:6" x14ac:dyDescent="0.25">
      <c r="B781" s="18">
        <v>778</v>
      </c>
      <c r="C781" s="29">
        <v>139476489.44218469</v>
      </c>
      <c r="D781" s="29">
        <v>0</v>
      </c>
      <c r="E781" s="29">
        <v>0</v>
      </c>
      <c r="F781" s="20">
        <v>0</v>
      </c>
    </row>
    <row r="782" spans="2:6" x14ac:dyDescent="0.25">
      <c r="B782" s="18">
        <v>779</v>
      </c>
      <c r="C782" s="29">
        <v>85483363.287116334</v>
      </c>
      <c r="D782" s="29">
        <v>0</v>
      </c>
      <c r="E782" s="29">
        <v>0</v>
      </c>
      <c r="F782" s="20">
        <v>0</v>
      </c>
    </row>
    <row r="783" spans="2:6" x14ac:dyDescent="0.25">
      <c r="B783" s="18">
        <v>780</v>
      </c>
      <c r="C783" s="29">
        <v>105758154.57641466</v>
      </c>
      <c r="D783" s="29">
        <v>0</v>
      </c>
      <c r="E783" s="29">
        <v>0</v>
      </c>
      <c r="F783" s="20">
        <v>0</v>
      </c>
    </row>
    <row r="784" spans="2:6" x14ac:dyDescent="0.25">
      <c r="B784" s="18">
        <v>781</v>
      </c>
      <c r="C784" s="29">
        <v>109019647.38835835</v>
      </c>
      <c r="D784" s="29">
        <v>0</v>
      </c>
      <c r="E784" s="29">
        <v>0</v>
      </c>
      <c r="F784" s="20">
        <v>0</v>
      </c>
    </row>
    <row r="785" spans="2:6" x14ac:dyDescent="0.25">
      <c r="B785" s="18">
        <v>782</v>
      </c>
      <c r="C785" s="29">
        <v>70128102.099364996</v>
      </c>
      <c r="D785" s="29">
        <v>0</v>
      </c>
      <c r="E785" s="29">
        <v>0</v>
      </c>
      <c r="F785" s="20">
        <v>0</v>
      </c>
    </row>
    <row r="786" spans="2:6" x14ac:dyDescent="0.25">
      <c r="B786" s="18">
        <v>783</v>
      </c>
      <c r="C786" s="29">
        <v>79176666.508575797</v>
      </c>
      <c r="D786" s="29">
        <v>0</v>
      </c>
      <c r="E786" s="29">
        <v>0</v>
      </c>
      <c r="F786" s="20">
        <v>0</v>
      </c>
    </row>
    <row r="787" spans="2:6" x14ac:dyDescent="0.25">
      <c r="B787" s="18">
        <v>784</v>
      </c>
      <c r="C787" s="29">
        <v>94401607.190283835</v>
      </c>
      <c r="D787" s="29">
        <v>0</v>
      </c>
      <c r="E787" s="29">
        <v>0</v>
      </c>
      <c r="F787" s="20">
        <v>0</v>
      </c>
    </row>
    <row r="788" spans="2:6" x14ac:dyDescent="0.25">
      <c r="B788" s="18">
        <v>785</v>
      </c>
      <c r="C788" s="29">
        <v>51863410.473529994</v>
      </c>
      <c r="D788" s="29">
        <v>0</v>
      </c>
      <c r="E788" s="29">
        <v>0</v>
      </c>
      <c r="F788" s="20">
        <v>0</v>
      </c>
    </row>
    <row r="789" spans="2:6" x14ac:dyDescent="0.25">
      <c r="B789" s="18">
        <v>786</v>
      </c>
      <c r="C789" s="29">
        <v>84662951.560993522</v>
      </c>
      <c r="D789" s="29">
        <v>0</v>
      </c>
      <c r="E789" s="29">
        <v>0</v>
      </c>
      <c r="F789" s="20">
        <v>0</v>
      </c>
    </row>
    <row r="790" spans="2:6" x14ac:dyDescent="0.25">
      <c r="B790" s="18">
        <v>787</v>
      </c>
      <c r="C790" s="29">
        <v>88275963.448989689</v>
      </c>
      <c r="D790" s="29">
        <v>0</v>
      </c>
      <c r="E790" s="29">
        <v>0</v>
      </c>
      <c r="F790" s="20">
        <v>0</v>
      </c>
    </row>
    <row r="791" spans="2:6" x14ac:dyDescent="0.25">
      <c r="B791" s="18">
        <v>788</v>
      </c>
      <c r="C791" s="29">
        <v>132189588.58677331</v>
      </c>
      <c r="D791" s="29">
        <v>0</v>
      </c>
      <c r="E791" s="29">
        <v>0</v>
      </c>
      <c r="F791" s="20">
        <v>0</v>
      </c>
    </row>
    <row r="792" spans="2:6" x14ac:dyDescent="0.25">
      <c r="B792" s="18">
        <v>789</v>
      </c>
      <c r="C792" s="29">
        <v>86410916.492837295</v>
      </c>
      <c r="D792" s="29">
        <v>0</v>
      </c>
      <c r="E792" s="29">
        <v>0</v>
      </c>
      <c r="F792" s="20">
        <v>0</v>
      </c>
    </row>
    <row r="793" spans="2:6" x14ac:dyDescent="0.25">
      <c r="B793" s="18">
        <v>790</v>
      </c>
      <c r="C793" s="29">
        <v>87478927.412565634</v>
      </c>
      <c r="D793" s="29">
        <v>0</v>
      </c>
      <c r="E793" s="29">
        <v>0</v>
      </c>
      <c r="F793" s="20">
        <v>0</v>
      </c>
    </row>
    <row r="794" spans="2:6" x14ac:dyDescent="0.25">
      <c r="B794" s="18">
        <v>791</v>
      </c>
      <c r="C794" s="29">
        <v>108556363.08611533</v>
      </c>
      <c r="D794" s="29">
        <v>0</v>
      </c>
      <c r="E794" s="29">
        <v>0</v>
      </c>
      <c r="F794" s="20">
        <v>0</v>
      </c>
    </row>
    <row r="795" spans="2:6" x14ac:dyDescent="0.25">
      <c r="B795" s="18">
        <v>792</v>
      </c>
      <c r="C795" s="29">
        <v>100230591.24633166</v>
      </c>
      <c r="D795" s="29">
        <v>0</v>
      </c>
      <c r="E795" s="29">
        <v>0</v>
      </c>
      <c r="F795" s="20">
        <v>0</v>
      </c>
    </row>
    <row r="796" spans="2:6" x14ac:dyDescent="0.25">
      <c r="B796" s="18">
        <v>793</v>
      </c>
      <c r="C796" s="29">
        <v>121536961.78934711</v>
      </c>
      <c r="D796" s="29">
        <v>0</v>
      </c>
      <c r="E796" s="29">
        <v>0</v>
      </c>
      <c r="F796" s="20">
        <v>0</v>
      </c>
    </row>
    <row r="797" spans="2:6" x14ac:dyDescent="0.25">
      <c r="B797" s="18">
        <v>794</v>
      </c>
      <c r="C797" s="29">
        <v>103158599.11364008</v>
      </c>
      <c r="D797" s="29">
        <v>0</v>
      </c>
      <c r="E797" s="29">
        <v>0</v>
      </c>
      <c r="F797" s="20">
        <v>0</v>
      </c>
    </row>
    <row r="798" spans="2:6" x14ac:dyDescent="0.25">
      <c r="B798" s="18">
        <v>795</v>
      </c>
      <c r="C798" s="29">
        <v>89117604.232184023</v>
      </c>
      <c r="D798" s="29">
        <v>0</v>
      </c>
      <c r="E798" s="29">
        <v>0</v>
      </c>
      <c r="F798" s="20">
        <v>0</v>
      </c>
    </row>
    <row r="799" spans="2:6" x14ac:dyDescent="0.25">
      <c r="B799" s="18">
        <v>796</v>
      </c>
      <c r="C799" s="29">
        <v>97369731.43340154</v>
      </c>
      <c r="D799" s="29">
        <v>0</v>
      </c>
      <c r="E799" s="29">
        <v>0</v>
      </c>
      <c r="F799" s="20">
        <v>0</v>
      </c>
    </row>
    <row r="800" spans="2:6" x14ac:dyDescent="0.25">
      <c r="B800" s="18">
        <v>797</v>
      </c>
      <c r="C800" s="29">
        <v>92306310.273707464</v>
      </c>
      <c r="D800" s="29">
        <v>0</v>
      </c>
      <c r="E800" s="29">
        <v>0</v>
      </c>
      <c r="F800" s="20">
        <v>0</v>
      </c>
    </row>
    <row r="801" spans="2:6" x14ac:dyDescent="0.25">
      <c r="B801" s="18">
        <v>798</v>
      </c>
      <c r="C801" s="29">
        <v>121932287.24000715</v>
      </c>
      <c r="D801" s="29">
        <v>0</v>
      </c>
      <c r="E801" s="29">
        <v>0</v>
      </c>
      <c r="F801" s="20">
        <v>0</v>
      </c>
    </row>
    <row r="802" spans="2:6" x14ac:dyDescent="0.25">
      <c r="B802" s="18">
        <v>799</v>
      </c>
      <c r="C802" s="29">
        <v>105344199.18588011</v>
      </c>
      <c r="D802" s="29">
        <v>0</v>
      </c>
      <c r="E802" s="29">
        <v>0</v>
      </c>
      <c r="F802" s="20">
        <v>0</v>
      </c>
    </row>
    <row r="803" spans="2:6" x14ac:dyDescent="0.25">
      <c r="B803" s="18">
        <v>800</v>
      </c>
      <c r="C803" s="29">
        <v>74255007.131821021</v>
      </c>
      <c r="D803" s="29">
        <v>0</v>
      </c>
      <c r="E803" s="29">
        <v>0</v>
      </c>
      <c r="F803" s="20">
        <v>0</v>
      </c>
    </row>
    <row r="804" spans="2:6" x14ac:dyDescent="0.25">
      <c r="B804" s="18">
        <v>801</v>
      </c>
      <c r="C804" s="29">
        <v>123636326.97446659</v>
      </c>
      <c r="D804" s="29">
        <v>0</v>
      </c>
      <c r="E804" s="29">
        <v>0</v>
      </c>
      <c r="F804" s="20">
        <v>0</v>
      </c>
    </row>
    <row r="805" spans="2:6" x14ac:dyDescent="0.25">
      <c r="B805" s="18">
        <v>802</v>
      </c>
      <c r="C805" s="29">
        <v>110769516.22857162</v>
      </c>
      <c r="D805" s="29">
        <v>0</v>
      </c>
      <c r="E805" s="29">
        <v>0</v>
      </c>
      <c r="F805" s="20">
        <v>0</v>
      </c>
    </row>
    <row r="806" spans="2:6" x14ac:dyDescent="0.25">
      <c r="B806" s="18">
        <v>803</v>
      </c>
      <c r="C806" s="29">
        <v>81131560.920986637</v>
      </c>
      <c r="D806" s="29">
        <v>0</v>
      </c>
      <c r="E806" s="29">
        <v>0</v>
      </c>
      <c r="F806" s="20">
        <v>0</v>
      </c>
    </row>
    <row r="807" spans="2:6" x14ac:dyDescent="0.25">
      <c r="B807" s="18">
        <v>804</v>
      </c>
      <c r="C807" s="29">
        <v>142843896.51793131</v>
      </c>
      <c r="D807" s="29">
        <v>0</v>
      </c>
      <c r="E807" s="29">
        <v>0</v>
      </c>
      <c r="F807" s="20">
        <v>0</v>
      </c>
    </row>
    <row r="808" spans="2:6" x14ac:dyDescent="0.25">
      <c r="B808" s="18">
        <v>805</v>
      </c>
      <c r="C808" s="29">
        <v>92643610.840537414</v>
      </c>
      <c r="D808" s="29">
        <v>0</v>
      </c>
      <c r="E808" s="29">
        <v>0</v>
      </c>
      <c r="F808" s="20">
        <v>0</v>
      </c>
    </row>
    <row r="809" spans="2:6" x14ac:dyDescent="0.25">
      <c r="B809" s="18">
        <v>806</v>
      </c>
      <c r="C809" s="29">
        <v>161507619.9501822</v>
      </c>
      <c r="D809" s="29">
        <v>0</v>
      </c>
      <c r="E809" s="29">
        <v>0</v>
      </c>
      <c r="F809" s="20">
        <v>0</v>
      </c>
    </row>
    <row r="810" spans="2:6" x14ac:dyDescent="0.25">
      <c r="B810" s="18">
        <v>807</v>
      </c>
      <c r="C810" s="29">
        <v>92693542.334011286</v>
      </c>
      <c r="D810" s="29">
        <v>0</v>
      </c>
      <c r="E810" s="29">
        <v>0</v>
      </c>
      <c r="F810" s="20">
        <v>0</v>
      </c>
    </row>
    <row r="811" spans="2:6" x14ac:dyDescent="0.25">
      <c r="B811" s="18">
        <v>808</v>
      </c>
      <c r="C811" s="29">
        <v>142028372.8134284</v>
      </c>
      <c r="D811" s="29">
        <v>0</v>
      </c>
      <c r="E811" s="29">
        <v>0</v>
      </c>
      <c r="F811" s="20">
        <v>0</v>
      </c>
    </row>
    <row r="812" spans="2:6" x14ac:dyDescent="0.25">
      <c r="B812" s="18">
        <v>809</v>
      </c>
      <c r="C812" s="29">
        <v>85470794.545445919</v>
      </c>
      <c r="D812" s="29">
        <v>0</v>
      </c>
      <c r="E812" s="29">
        <v>0</v>
      </c>
      <c r="F812" s="20">
        <v>0</v>
      </c>
    </row>
    <row r="813" spans="2:6" x14ac:dyDescent="0.25">
      <c r="B813" s="18">
        <v>810</v>
      </c>
      <c r="C813" s="29">
        <v>93926804.917662516</v>
      </c>
      <c r="D813" s="29">
        <v>0</v>
      </c>
      <c r="E813" s="29">
        <v>0</v>
      </c>
      <c r="F813" s="20">
        <v>0</v>
      </c>
    </row>
    <row r="814" spans="2:6" x14ac:dyDescent="0.25">
      <c r="B814" s="18">
        <v>811</v>
      </c>
      <c r="C814" s="29">
        <v>84275730.547951996</v>
      </c>
      <c r="D814" s="29">
        <v>0</v>
      </c>
      <c r="E814" s="29">
        <v>0</v>
      </c>
      <c r="F814" s="20">
        <v>0</v>
      </c>
    </row>
    <row r="815" spans="2:6" x14ac:dyDescent="0.25">
      <c r="B815" s="18">
        <v>812</v>
      </c>
      <c r="C815" s="29">
        <v>112529757.31302874</v>
      </c>
      <c r="D815" s="29">
        <v>0</v>
      </c>
      <c r="E815" s="29">
        <v>0</v>
      </c>
      <c r="F815" s="20">
        <v>0</v>
      </c>
    </row>
    <row r="816" spans="2:6" x14ac:dyDescent="0.25">
      <c r="B816" s="18">
        <v>813</v>
      </c>
      <c r="C816" s="29">
        <v>104249221.55459043</v>
      </c>
      <c r="D816" s="29">
        <v>0</v>
      </c>
      <c r="E816" s="29">
        <v>0</v>
      </c>
      <c r="F816" s="20">
        <v>0</v>
      </c>
    </row>
    <row r="817" spans="2:6" x14ac:dyDescent="0.25">
      <c r="B817" s="18">
        <v>814</v>
      </c>
      <c r="C817" s="29">
        <v>75303500.372526512</v>
      </c>
      <c r="D817" s="29">
        <v>0</v>
      </c>
      <c r="E817" s="29">
        <v>0</v>
      </c>
      <c r="F817" s="20">
        <v>0</v>
      </c>
    </row>
    <row r="818" spans="2:6" x14ac:dyDescent="0.25">
      <c r="B818" s="18">
        <v>815</v>
      </c>
      <c r="C818" s="29">
        <v>92783119.064302593</v>
      </c>
      <c r="D818" s="29">
        <v>0</v>
      </c>
      <c r="E818" s="29">
        <v>0</v>
      </c>
      <c r="F818" s="20">
        <v>0</v>
      </c>
    </row>
    <row r="819" spans="2:6" x14ac:dyDescent="0.25">
      <c r="B819" s="18">
        <v>816</v>
      </c>
      <c r="C819" s="29">
        <v>93503023.008544594</v>
      </c>
      <c r="D819" s="29">
        <v>0</v>
      </c>
      <c r="E819" s="29">
        <v>0</v>
      </c>
      <c r="F819" s="20">
        <v>0</v>
      </c>
    </row>
    <row r="820" spans="2:6" x14ac:dyDescent="0.25">
      <c r="B820" s="18">
        <v>817</v>
      </c>
      <c r="C820" s="29">
        <v>110405612.05514416</v>
      </c>
      <c r="D820" s="29">
        <v>0</v>
      </c>
      <c r="E820" s="29">
        <v>0</v>
      </c>
      <c r="F820" s="20">
        <v>0</v>
      </c>
    </row>
    <row r="821" spans="2:6" x14ac:dyDescent="0.25">
      <c r="B821" s="18">
        <v>818</v>
      </c>
      <c r="C821" s="29">
        <v>105804739.51248556</v>
      </c>
      <c r="D821" s="29">
        <v>0</v>
      </c>
      <c r="E821" s="29">
        <v>0</v>
      </c>
      <c r="F821" s="20">
        <v>0</v>
      </c>
    </row>
    <row r="822" spans="2:6" x14ac:dyDescent="0.25">
      <c r="B822" s="18">
        <v>819</v>
      </c>
      <c r="C822" s="29">
        <v>117932949.35177229</v>
      </c>
      <c r="D822" s="29">
        <v>0</v>
      </c>
      <c r="E822" s="29">
        <v>0</v>
      </c>
      <c r="F822" s="20">
        <v>0</v>
      </c>
    </row>
    <row r="823" spans="2:6" x14ac:dyDescent="0.25">
      <c r="B823" s="18">
        <v>820</v>
      </c>
      <c r="C823" s="29">
        <v>110394519.13811469</v>
      </c>
      <c r="D823" s="29">
        <v>0</v>
      </c>
      <c r="E823" s="29">
        <v>0</v>
      </c>
      <c r="F823" s="20">
        <v>0</v>
      </c>
    </row>
    <row r="824" spans="2:6" x14ac:dyDescent="0.25">
      <c r="B824" s="18">
        <v>821</v>
      </c>
      <c r="C824" s="29">
        <v>78428936.322438359</v>
      </c>
      <c r="D824" s="29">
        <v>0</v>
      </c>
      <c r="E824" s="29">
        <v>0</v>
      </c>
      <c r="F824" s="20">
        <v>0</v>
      </c>
    </row>
    <row r="825" spans="2:6" x14ac:dyDescent="0.25">
      <c r="B825" s="18">
        <v>822</v>
      </c>
      <c r="C825" s="29">
        <v>163340147.18603498</v>
      </c>
      <c r="D825" s="29">
        <v>0</v>
      </c>
      <c r="E825" s="29">
        <v>0</v>
      </c>
      <c r="F825" s="20">
        <v>0</v>
      </c>
    </row>
    <row r="826" spans="2:6" x14ac:dyDescent="0.25">
      <c r="B826" s="18">
        <v>823</v>
      </c>
      <c r="C826" s="29">
        <v>141366650.30892193</v>
      </c>
      <c r="D826" s="29">
        <v>0</v>
      </c>
      <c r="E826" s="29">
        <v>0</v>
      </c>
      <c r="F826" s="20">
        <v>0</v>
      </c>
    </row>
    <row r="827" spans="2:6" x14ac:dyDescent="0.25">
      <c r="B827" s="18">
        <v>824</v>
      </c>
      <c r="C827" s="29">
        <v>117078776.38631545</v>
      </c>
      <c r="D827" s="29">
        <v>0</v>
      </c>
      <c r="E827" s="29">
        <v>0</v>
      </c>
      <c r="F827" s="20">
        <v>0</v>
      </c>
    </row>
    <row r="828" spans="2:6" x14ac:dyDescent="0.25">
      <c r="B828" s="18">
        <v>825</v>
      </c>
      <c r="C828" s="29">
        <v>103859235.61341462</v>
      </c>
      <c r="D828" s="29">
        <v>0</v>
      </c>
      <c r="E828" s="29">
        <v>0</v>
      </c>
      <c r="F828" s="20">
        <v>0</v>
      </c>
    </row>
    <row r="829" spans="2:6" x14ac:dyDescent="0.25">
      <c r="B829" s="18">
        <v>826</v>
      </c>
      <c r="C829" s="29">
        <v>81513133.354309395</v>
      </c>
      <c r="D829" s="29">
        <v>0</v>
      </c>
      <c r="E829" s="29">
        <v>0</v>
      </c>
      <c r="F829" s="20">
        <v>0</v>
      </c>
    </row>
    <row r="830" spans="2:6" x14ac:dyDescent="0.25">
      <c r="B830" s="18">
        <v>827</v>
      </c>
      <c r="C830" s="29">
        <v>117535978.57309563</v>
      </c>
      <c r="D830" s="29">
        <v>0</v>
      </c>
      <c r="E830" s="29">
        <v>0</v>
      </c>
      <c r="F830" s="20">
        <v>0</v>
      </c>
    </row>
    <row r="831" spans="2:6" x14ac:dyDescent="0.25">
      <c r="B831" s="18">
        <v>828</v>
      </c>
      <c r="C831" s="29">
        <v>66220337.923273012</v>
      </c>
      <c r="D831" s="29">
        <v>0</v>
      </c>
      <c r="E831" s="29">
        <v>0</v>
      </c>
      <c r="F831" s="20">
        <v>0</v>
      </c>
    </row>
    <row r="832" spans="2:6" x14ac:dyDescent="0.25">
      <c r="B832" s="18">
        <v>829</v>
      </c>
      <c r="C832" s="29">
        <v>112807836.46772672</v>
      </c>
      <c r="D832" s="29">
        <v>0</v>
      </c>
      <c r="E832" s="29">
        <v>0</v>
      </c>
      <c r="F832" s="20">
        <v>0</v>
      </c>
    </row>
    <row r="833" spans="2:6" x14ac:dyDescent="0.25">
      <c r="B833" s="18">
        <v>830</v>
      </c>
      <c r="C833" s="29">
        <v>83129028.650117174</v>
      </c>
      <c r="D833" s="29">
        <v>0</v>
      </c>
      <c r="E833" s="29">
        <v>0</v>
      </c>
      <c r="F833" s="20">
        <v>0</v>
      </c>
    </row>
    <row r="834" spans="2:6" x14ac:dyDescent="0.25">
      <c r="B834" s="18">
        <v>831</v>
      </c>
      <c r="C834" s="29">
        <v>140620740.09725717</v>
      </c>
      <c r="D834" s="29">
        <v>0</v>
      </c>
      <c r="E834" s="29">
        <v>0</v>
      </c>
      <c r="F834" s="20">
        <v>0</v>
      </c>
    </row>
    <row r="835" spans="2:6" x14ac:dyDescent="0.25">
      <c r="B835" s="18">
        <v>832</v>
      </c>
      <c r="C835" s="29">
        <v>104783019.45978954</v>
      </c>
      <c r="D835" s="29">
        <v>0</v>
      </c>
      <c r="E835" s="29">
        <v>0</v>
      </c>
      <c r="F835" s="20">
        <v>0</v>
      </c>
    </row>
    <row r="836" spans="2:6" x14ac:dyDescent="0.25">
      <c r="B836" s="18">
        <v>833</v>
      </c>
      <c r="C836" s="29">
        <v>85033920.36758104</v>
      </c>
      <c r="D836" s="29">
        <v>0</v>
      </c>
      <c r="E836" s="29">
        <v>0</v>
      </c>
      <c r="F836" s="20">
        <v>0</v>
      </c>
    </row>
    <row r="837" spans="2:6" x14ac:dyDescent="0.25">
      <c r="B837" s="18">
        <v>834</v>
      </c>
      <c r="C837" s="29">
        <v>88392045.657961264</v>
      </c>
      <c r="D837" s="29">
        <v>0</v>
      </c>
      <c r="E837" s="29">
        <v>0</v>
      </c>
      <c r="F837" s="20">
        <v>0</v>
      </c>
    </row>
    <row r="838" spans="2:6" x14ac:dyDescent="0.25">
      <c r="B838" s="18">
        <v>835</v>
      </c>
      <c r="C838" s="29">
        <v>139654845.24543861</v>
      </c>
      <c r="D838" s="29">
        <v>0</v>
      </c>
      <c r="E838" s="29">
        <v>0</v>
      </c>
      <c r="F838" s="20">
        <v>0</v>
      </c>
    </row>
    <row r="839" spans="2:6" x14ac:dyDescent="0.25">
      <c r="B839" s="18">
        <v>836</v>
      </c>
      <c r="C839" s="29">
        <v>56503386.752569214</v>
      </c>
      <c r="D839" s="29">
        <v>0</v>
      </c>
      <c r="E839" s="29">
        <v>0</v>
      </c>
      <c r="F839" s="20">
        <v>0</v>
      </c>
    </row>
    <row r="840" spans="2:6" x14ac:dyDescent="0.25">
      <c r="B840" s="18">
        <v>837</v>
      </c>
      <c r="C840" s="29">
        <v>124206932.55350699</v>
      </c>
      <c r="D840" s="29">
        <v>0</v>
      </c>
      <c r="E840" s="29">
        <v>0</v>
      </c>
      <c r="F840" s="20">
        <v>0</v>
      </c>
    </row>
    <row r="841" spans="2:6" x14ac:dyDescent="0.25">
      <c r="B841" s="18">
        <v>838</v>
      </c>
      <c r="C841" s="29">
        <v>98343583.447981477</v>
      </c>
      <c r="D841" s="29">
        <v>0</v>
      </c>
      <c r="E841" s="29">
        <v>0</v>
      </c>
      <c r="F841" s="20">
        <v>0</v>
      </c>
    </row>
    <row r="842" spans="2:6" x14ac:dyDescent="0.25">
      <c r="B842" s="18">
        <v>839</v>
      </c>
      <c r="C842" s="29">
        <v>100803622.88686754</v>
      </c>
      <c r="D842" s="29">
        <v>0</v>
      </c>
      <c r="E842" s="29">
        <v>0</v>
      </c>
      <c r="F842" s="20">
        <v>0</v>
      </c>
    </row>
    <row r="843" spans="2:6" x14ac:dyDescent="0.25">
      <c r="B843" s="18">
        <v>840</v>
      </c>
      <c r="C843" s="29">
        <v>161311451.60110262</v>
      </c>
      <c r="D843" s="29">
        <v>0</v>
      </c>
      <c r="E843" s="29">
        <v>0</v>
      </c>
      <c r="F843" s="20">
        <v>0</v>
      </c>
    </row>
    <row r="844" spans="2:6" x14ac:dyDescent="0.25">
      <c r="B844" s="18">
        <v>841</v>
      </c>
      <c r="C844" s="29">
        <v>109630936.70584303</v>
      </c>
      <c r="D844" s="29">
        <v>0</v>
      </c>
      <c r="E844" s="29">
        <v>0</v>
      </c>
      <c r="F844" s="20">
        <v>0</v>
      </c>
    </row>
    <row r="845" spans="2:6" x14ac:dyDescent="0.25">
      <c r="B845" s="18">
        <v>842</v>
      </c>
      <c r="C845" s="29">
        <v>70824246.666330814</v>
      </c>
      <c r="D845" s="29">
        <v>0</v>
      </c>
      <c r="E845" s="29">
        <v>0</v>
      </c>
      <c r="F845" s="20">
        <v>0</v>
      </c>
    </row>
    <row r="846" spans="2:6" x14ac:dyDescent="0.25">
      <c r="B846" s="18">
        <v>843</v>
      </c>
      <c r="C846" s="29">
        <v>111792269.75973709</v>
      </c>
      <c r="D846" s="29">
        <v>0</v>
      </c>
      <c r="E846" s="29">
        <v>0</v>
      </c>
      <c r="F846" s="20">
        <v>0</v>
      </c>
    </row>
    <row r="847" spans="2:6" x14ac:dyDescent="0.25">
      <c r="B847" s="18">
        <v>844</v>
      </c>
      <c r="C847" s="29">
        <v>97436171.326235771</v>
      </c>
      <c r="D847" s="29">
        <v>0</v>
      </c>
      <c r="E847" s="29">
        <v>0</v>
      </c>
      <c r="F847" s="20">
        <v>0</v>
      </c>
    </row>
    <row r="848" spans="2:6" x14ac:dyDescent="0.25">
      <c r="B848" s="18">
        <v>845</v>
      </c>
      <c r="C848" s="29">
        <v>82914604.720788866</v>
      </c>
      <c r="D848" s="29">
        <v>0</v>
      </c>
      <c r="E848" s="29">
        <v>0</v>
      </c>
      <c r="F848" s="20">
        <v>0</v>
      </c>
    </row>
    <row r="849" spans="2:6" x14ac:dyDescent="0.25">
      <c r="B849" s="18">
        <v>846</v>
      </c>
      <c r="C849" s="29">
        <v>125233393.16487981</v>
      </c>
      <c r="D849" s="29">
        <v>0</v>
      </c>
      <c r="E849" s="29">
        <v>0</v>
      </c>
      <c r="F849" s="20">
        <v>0</v>
      </c>
    </row>
    <row r="850" spans="2:6" x14ac:dyDescent="0.25">
      <c r="B850" s="18">
        <v>847</v>
      </c>
      <c r="C850" s="29">
        <v>140189118.39199525</v>
      </c>
      <c r="D850" s="29">
        <v>0</v>
      </c>
      <c r="E850" s="29">
        <v>0</v>
      </c>
      <c r="F850" s="20">
        <v>0</v>
      </c>
    </row>
    <row r="851" spans="2:6" x14ac:dyDescent="0.25">
      <c r="B851" s="18">
        <v>848</v>
      </c>
      <c r="C851" s="29">
        <v>107502657.15844053</v>
      </c>
      <c r="D851" s="29">
        <v>0</v>
      </c>
      <c r="E851" s="29">
        <v>0</v>
      </c>
      <c r="F851" s="20">
        <v>0</v>
      </c>
    </row>
    <row r="852" spans="2:6" x14ac:dyDescent="0.25">
      <c r="B852" s="18">
        <v>849</v>
      </c>
      <c r="C852" s="29">
        <v>145316886.63835967</v>
      </c>
      <c r="D852" s="29">
        <v>0</v>
      </c>
      <c r="E852" s="29">
        <v>0</v>
      </c>
      <c r="F852" s="20">
        <v>0</v>
      </c>
    </row>
    <row r="853" spans="2:6" x14ac:dyDescent="0.25">
      <c r="B853" s="18">
        <v>850</v>
      </c>
      <c r="C853" s="29">
        <v>91851653.162490472</v>
      </c>
      <c r="D853" s="29">
        <v>0</v>
      </c>
      <c r="E853" s="29">
        <v>0</v>
      </c>
      <c r="F853" s="20">
        <v>0</v>
      </c>
    </row>
    <row r="854" spans="2:6" x14ac:dyDescent="0.25">
      <c r="B854" s="18">
        <v>851</v>
      </c>
      <c r="C854" s="29">
        <v>107826279.35680856</v>
      </c>
      <c r="D854" s="29">
        <v>0</v>
      </c>
      <c r="E854" s="29">
        <v>0</v>
      </c>
      <c r="F854" s="20">
        <v>0</v>
      </c>
    </row>
    <row r="855" spans="2:6" x14ac:dyDescent="0.25">
      <c r="B855" s="18">
        <v>852</v>
      </c>
      <c r="C855" s="29">
        <v>135964285.50803235</v>
      </c>
      <c r="D855" s="29">
        <v>0</v>
      </c>
      <c r="E855" s="29">
        <v>0</v>
      </c>
      <c r="F855" s="20">
        <v>0</v>
      </c>
    </row>
    <row r="856" spans="2:6" x14ac:dyDescent="0.25">
      <c r="B856" s="18">
        <v>853</v>
      </c>
      <c r="C856" s="29">
        <v>112425684.47547016</v>
      </c>
      <c r="D856" s="29">
        <v>0</v>
      </c>
      <c r="E856" s="29">
        <v>0</v>
      </c>
      <c r="F856" s="20">
        <v>0</v>
      </c>
    </row>
    <row r="857" spans="2:6" x14ac:dyDescent="0.25">
      <c r="B857" s="18">
        <v>854</v>
      </c>
      <c r="C857" s="29">
        <v>155749017.6079421</v>
      </c>
      <c r="D857" s="29">
        <v>0</v>
      </c>
      <c r="E857" s="29">
        <v>0</v>
      </c>
      <c r="F857" s="20">
        <v>0</v>
      </c>
    </row>
    <row r="858" spans="2:6" x14ac:dyDescent="0.25">
      <c r="B858" s="18">
        <v>855</v>
      </c>
      <c r="C858" s="29">
        <v>92617309.203967065</v>
      </c>
      <c r="D858" s="29">
        <v>0</v>
      </c>
      <c r="E858" s="29">
        <v>0</v>
      </c>
      <c r="F858" s="20">
        <v>0</v>
      </c>
    </row>
    <row r="859" spans="2:6" x14ac:dyDescent="0.25">
      <c r="B859" s="18">
        <v>856</v>
      </c>
      <c r="C859" s="29">
        <v>137811236.02829322</v>
      </c>
      <c r="D859" s="29">
        <v>0</v>
      </c>
      <c r="E859" s="29">
        <v>0</v>
      </c>
      <c r="F859" s="20">
        <v>0</v>
      </c>
    </row>
    <row r="860" spans="2:6" x14ac:dyDescent="0.25">
      <c r="B860" s="18">
        <v>857</v>
      </c>
      <c r="C860" s="29">
        <v>94525152.170632482</v>
      </c>
      <c r="D860" s="29">
        <v>0</v>
      </c>
      <c r="E860" s="29">
        <v>0</v>
      </c>
      <c r="F860" s="20">
        <v>0</v>
      </c>
    </row>
    <row r="861" spans="2:6" x14ac:dyDescent="0.25">
      <c r="B861" s="18">
        <v>858</v>
      </c>
      <c r="C861" s="29">
        <v>100094411.29238494</v>
      </c>
      <c r="D861" s="29">
        <v>0</v>
      </c>
      <c r="E861" s="29">
        <v>0</v>
      </c>
      <c r="F861" s="20">
        <v>0</v>
      </c>
    </row>
    <row r="862" spans="2:6" x14ac:dyDescent="0.25">
      <c r="B862" s="18">
        <v>859</v>
      </c>
      <c r="C862" s="29">
        <v>113121647.77115835</v>
      </c>
      <c r="D862" s="29">
        <v>0</v>
      </c>
      <c r="E862" s="29">
        <v>0</v>
      </c>
      <c r="F862" s="20">
        <v>0</v>
      </c>
    </row>
    <row r="863" spans="2:6" x14ac:dyDescent="0.25">
      <c r="B863" s="18">
        <v>860</v>
      </c>
      <c r="C863" s="29">
        <v>105686701.18454768</v>
      </c>
      <c r="D863" s="29">
        <v>0</v>
      </c>
      <c r="E863" s="29">
        <v>0</v>
      </c>
      <c r="F863" s="20">
        <v>0</v>
      </c>
    </row>
    <row r="864" spans="2:6" x14ac:dyDescent="0.25">
      <c r="B864" s="18">
        <v>861</v>
      </c>
      <c r="C864" s="29">
        <v>137149206.34512526</v>
      </c>
      <c r="D864" s="29">
        <v>0</v>
      </c>
      <c r="E864" s="29">
        <v>0</v>
      </c>
      <c r="F864" s="20">
        <v>0</v>
      </c>
    </row>
    <row r="865" spans="2:6" x14ac:dyDescent="0.25">
      <c r="B865" s="18">
        <v>862</v>
      </c>
      <c r="C865" s="29">
        <v>116025337.15005839</v>
      </c>
      <c r="D865" s="29">
        <v>0</v>
      </c>
      <c r="E865" s="29">
        <v>0</v>
      </c>
      <c r="F865" s="20">
        <v>0</v>
      </c>
    </row>
    <row r="866" spans="2:6" x14ac:dyDescent="0.25">
      <c r="B866" s="18">
        <v>863</v>
      </c>
      <c r="C866" s="29">
        <v>93459210.846329838</v>
      </c>
      <c r="D866" s="29">
        <v>0</v>
      </c>
      <c r="E866" s="29">
        <v>0</v>
      </c>
      <c r="F866" s="20">
        <v>0</v>
      </c>
    </row>
    <row r="867" spans="2:6" x14ac:dyDescent="0.25">
      <c r="B867" s="18">
        <v>864</v>
      </c>
      <c r="C867" s="29">
        <v>100196847.36917982</v>
      </c>
      <c r="D867" s="29">
        <v>0</v>
      </c>
      <c r="E867" s="29">
        <v>0</v>
      </c>
      <c r="F867" s="20">
        <v>0</v>
      </c>
    </row>
    <row r="868" spans="2:6" x14ac:dyDescent="0.25">
      <c r="B868" s="18">
        <v>865</v>
      </c>
      <c r="C868" s="29">
        <v>101423686.08185747</v>
      </c>
      <c r="D868" s="29">
        <v>0</v>
      </c>
      <c r="E868" s="29">
        <v>0</v>
      </c>
      <c r="F868" s="20">
        <v>0</v>
      </c>
    </row>
    <row r="869" spans="2:6" x14ac:dyDescent="0.25">
      <c r="B869" s="18">
        <v>866</v>
      </c>
      <c r="C869" s="29">
        <v>114725532.25917901</v>
      </c>
      <c r="D869" s="29">
        <v>0</v>
      </c>
      <c r="E869" s="29">
        <v>0</v>
      </c>
      <c r="F869" s="20">
        <v>0</v>
      </c>
    </row>
    <row r="870" spans="2:6" x14ac:dyDescent="0.25">
      <c r="B870" s="18">
        <v>867</v>
      </c>
      <c r="C870" s="29">
        <v>116802427.19581808</v>
      </c>
      <c r="D870" s="29">
        <v>0</v>
      </c>
      <c r="E870" s="29">
        <v>0</v>
      </c>
      <c r="F870" s="20">
        <v>0</v>
      </c>
    </row>
    <row r="871" spans="2:6" x14ac:dyDescent="0.25">
      <c r="B871" s="18">
        <v>868</v>
      </c>
      <c r="C871" s="29">
        <v>147465056.24757832</v>
      </c>
      <c r="D871" s="29">
        <v>0</v>
      </c>
      <c r="E871" s="29">
        <v>0</v>
      </c>
      <c r="F871" s="20">
        <v>0</v>
      </c>
    </row>
    <row r="872" spans="2:6" x14ac:dyDescent="0.25">
      <c r="B872" s="18">
        <v>869</v>
      </c>
      <c r="C872" s="29">
        <v>103010920.06327826</v>
      </c>
      <c r="D872" s="29">
        <v>0</v>
      </c>
      <c r="E872" s="29">
        <v>0</v>
      </c>
      <c r="F872" s="20">
        <v>0</v>
      </c>
    </row>
    <row r="873" spans="2:6" x14ac:dyDescent="0.25">
      <c r="B873" s="18">
        <v>870</v>
      </c>
      <c r="C873" s="29">
        <v>91206606.710423306</v>
      </c>
      <c r="D873" s="29">
        <v>0</v>
      </c>
      <c r="E873" s="29">
        <v>0</v>
      </c>
      <c r="F873" s="20">
        <v>0</v>
      </c>
    </row>
    <row r="874" spans="2:6" x14ac:dyDescent="0.25">
      <c r="B874" s="18">
        <v>871</v>
      </c>
      <c r="C874" s="29">
        <v>98124115.117181838</v>
      </c>
      <c r="D874" s="29">
        <v>0</v>
      </c>
      <c r="E874" s="29">
        <v>0</v>
      </c>
      <c r="F874" s="20">
        <v>0</v>
      </c>
    </row>
    <row r="875" spans="2:6" x14ac:dyDescent="0.25">
      <c r="B875" s="18">
        <v>872</v>
      </c>
      <c r="C875" s="29">
        <v>180152094.64314234</v>
      </c>
      <c r="D875" s="29">
        <v>0</v>
      </c>
      <c r="E875" s="29">
        <v>0</v>
      </c>
      <c r="F875" s="20">
        <v>0</v>
      </c>
    </row>
    <row r="876" spans="2:6" x14ac:dyDescent="0.25">
      <c r="B876" s="18">
        <v>873</v>
      </c>
      <c r="C876" s="29">
        <v>115849379.43947595</v>
      </c>
      <c r="D876" s="29">
        <v>0</v>
      </c>
      <c r="E876" s="29">
        <v>0</v>
      </c>
      <c r="F876" s="20">
        <v>0</v>
      </c>
    </row>
    <row r="877" spans="2:6" x14ac:dyDescent="0.25">
      <c r="B877" s="18">
        <v>874</v>
      </c>
      <c r="C877" s="29">
        <v>97990035.296741053</v>
      </c>
      <c r="D877" s="29">
        <v>0</v>
      </c>
      <c r="E877" s="29">
        <v>0</v>
      </c>
      <c r="F877" s="20">
        <v>0</v>
      </c>
    </row>
    <row r="878" spans="2:6" x14ac:dyDescent="0.25">
      <c r="B878" s="18">
        <v>875</v>
      </c>
      <c r="C878" s="29">
        <v>106134614.30732647</v>
      </c>
      <c r="D878" s="29">
        <v>0</v>
      </c>
      <c r="E878" s="29">
        <v>0</v>
      </c>
      <c r="F878" s="20">
        <v>0</v>
      </c>
    </row>
    <row r="879" spans="2:6" x14ac:dyDescent="0.25">
      <c r="B879" s="18">
        <v>876</v>
      </c>
      <c r="C879" s="29">
        <v>116456200.49712165</v>
      </c>
      <c r="D879" s="29">
        <v>0</v>
      </c>
      <c r="E879" s="29">
        <v>0</v>
      </c>
      <c r="F879" s="20">
        <v>0</v>
      </c>
    </row>
    <row r="880" spans="2:6" x14ac:dyDescent="0.25">
      <c r="B880" s="18">
        <v>877</v>
      </c>
      <c r="C880" s="29">
        <v>107746397.308496</v>
      </c>
      <c r="D880" s="29">
        <v>0</v>
      </c>
      <c r="E880" s="29">
        <v>0</v>
      </c>
      <c r="F880" s="20">
        <v>0</v>
      </c>
    </row>
    <row r="881" spans="2:6" x14ac:dyDescent="0.25">
      <c r="B881" s="18">
        <v>878</v>
      </c>
      <c r="C881" s="29">
        <v>90331568.248721138</v>
      </c>
      <c r="D881" s="29">
        <v>0</v>
      </c>
      <c r="E881" s="29">
        <v>0</v>
      </c>
      <c r="F881" s="20">
        <v>0</v>
      </c>
    </row>
    <row r="882" spans="2:6" x14ac:dyDescent="0.25">
      <c r="B882" s="18">
        <v>879</v>
      </c>
      <c r="C882" s="29">
        <v>81713697.760080665</v>
      </c>
      <c r="D882" s="29">
        <v>0</v>
      </c>
      <c r="E882" s="29">
        <v>0</v>
      </c>
      <c r="F882" s="20">
        <v>0</v>
      </c>
    </row>
    <row r="883" spans="2:6" x14ac:dyDescent="0.25">
      <c r="B883" s="18">
        <v>880</v>
      </c>
      <c r="C883" s="29">
        <v>77858212.375431091</v>
      </c>
      <c r="D883" s="29">
        <v>0</v>
      </c>
      <c r="E883" s="29">
        <v>0</v>
      </c>
      <c r="F883" s="20">
        <v>0</v>
      </c>
    </row>
    <row r="884" spans="2:6" x14ac:dyDescent="0.25">
      <c r="B884" s="18">
        <v>881</v>
      </c>
      <c r="C884" s="29">
        <v>120746125.49773285</v>
      </c>
      <c r="D884" s="29">
        <v>0</v>
      </c>
      <c r="E884" s="29">
        <v>0</v>
      </c>
      <c r="F884" s="20">
        <v>0</v>
      </c>
    </row>
    <row r="885" spans="2:6" x14ac:dyDescent="0.25">
      <c r="B885" s="18">
        <v>882</v>
      </c>
      <c r="C885" s="29">
        <v>109413480.03255899</v>
      </c>
      <c r="D885" s="29">
        <v>0</v>
      </c>
      <c r="E885" s="29">
        <v>0</v>
      </c>
      <c r="F885" s="20">
        <v>0</v>
      </c>
    </row>
    <row r="886" spans="2:6" x14ac:dyDescent="0.25">
      <c r="B886" s="18">
        <v>883</v>
      </c>
      <c r="C886" s="29">
        <v>113880283.54746979</v>
      </c>
      <c r="D886" s="29">
        <v>0</v>
      </c>
      <c r="E886" s="29">
        <v>0</v>
      </c>
      <c r="F886" s="20">
        <v>0</v>
      </c>
    </row>
    <row r="887" spans="2:6" x14ac:dyDescent="0.25">
      <c r="B887" s="18">
        <v>884</v>
      </c>
      <c r="C887" s="29">
        <v>86934555.993767366</v>
      </c>
      <c r="D887" s="29">
        <v>0</v>
      </c>
      <c r="E887" s="29">
        <v>0</v>
      </c>
      <c r="F887" s="20">
        <v>0</v>
      </c>
    </row>
    <row r="888" spans="2:6" x14ac:dyDescent="0.25">
      <c r="B888" s="18">
        <v>885</v>
      </c>
      <c r="C888" s="29">
        <v>93096902.520934641</v>
      </c>
      <c r="D888" s="29">
        <v>0</v>
      </c>
      <c r="E888" s="29">
        <v>0</v>
      </c>
      <c r="F888" s="20">
        <v>0</v>
      </c>
    </row>
    <row r="889" spans="2:6" x14ac:dyDescent="0.25">
      <c r="B889" s="18">
        <v>886</v>
      </c>
      <c r="C889" s="29">
        <v>119754330.89322841</v>
      </c>
      <c r="D889" s="29">
        <v>0</v>
      </c>
      <c r="E889" s="29">
        <v>0</v>
      </c>
      <c r="F889" s="20">
        <v>0</v>
      </c>
    </row>
    <row r="890" spans="2:6" x14ac:dyDescent="0.25">
      <c r="B890" s="18">
        <v>887</v>
      </c>
      <c r="C890" s="29">
        <v>92310112.378963009</v>
      </c>
      <c r="D890" s="29">
        <v>0</v>
      </c>
      <c r="E890" s="29">
        <v>0</v>
      </c>
      <c r="F890" s="20">
        <v>0</v>
      </c>
    </row>
    <row r="891" spans="2:6" x14ac:dyDescent="0.25">
      <c r="B891" s="18">
        <v>888</v>
      </c>
      <c r="C891" s="29">
        <v>124125001.24778359</v>
      </c>
      <c r="D891" s="29">
        <v>0</v>
      </c>
      <c r="E891" s="29">
        <v>0</v>
      </c>
      <c r="F891" s="20">
        <v>0</v>
      </c>
    </row>
    <row r="892" spans="2:6" x14ac:dyDescent="0.25">
      <c r="B892" s="18">
        <v>889</v>
      </c>
      <c r="C892" s="29">
        <v>110901324.38606565</v>
      </c>
      <c r="D892" s="29">
        <v>0</v>
      </c>
      <c r="E892" s="29">
        <v>0</v>
      </c>
      <c r="F892" s="20">
        <v>0</v>
      </c>
    </row>
    <row r="893" spans="2:6" x14ac:dyDescent="0.25">
      <c r="B893" s="18">
        <v>890</v>
      </c>
      <c r="C893" s="29">
        <v>89289230.885152444</v>
      </c>
      <c r="D893" s="29">
        <v>0</v>
      </c>
      <c r="E893" s="29">
        <v>0</v>
      </c>
      <c r="F893" s="20">
        <v>0</v>
      </c>
    </row>
    <row r="894" spans="2:6" x14ac:dyDescent="0.25">
      <c r="B894" s="18">
        <v>891</v>
      </c>
      <c r="C894" s="29">
        <v>119820020.40279517</v>
      </c>
      <c r="D894" s="29">
        <v>0</v>
      </c>
      <c r="E894" s="29">
        <v>0</v>
      </c>
      <c r="F894" s="20">
        <v>0</v>
      </c>
    </row>
    <row r="895" spans="2:6" x14ac:dyDescent="0.25">
      <c r="B895" s="18">
        <v>892</v>
      </c>
      <c r="C895" s="29">
        <v>135628002.14133292</v>
      </c>
      <c r="D895" s="29">
        <v>0</v>
      </c>
      <c r="E895" s="29">
        <v>0</v>
      </c>
      <c r="F895" s="20">
        <v>0</v>
      </c>
    </row>
    <row r="896" spans="2:6" x14ac:dyDescent="0.25">
      <c r="B896" s="18">
        <v>893</v>
      </c>
      <c r="C896" s="29">
        <v>98677193.022632226</v>
      </c>
      <c r="D896" s="29">
        <v>0</v>
      </c>
      <c r="E896" s="29">
        <v>0</v>
      </c>
      <c r="F896" s="20">
        <v>0</v>
      </c>
    </row>
    <row r="897" spans="2:6" x14ac:dyDescent="0.25">
      <c r="B897" s="18">
        <v>894</v>
      </c>
      <c r="C897" s="29">
        <v>93813166.130392522</v>
      </c>
      <c r="D897" s="29">
        <v>0</v>
      </c>
      <c r="E897" s="29">
        <v>0</v>
      </c>
      <c r="F897" s="20">
        <v>0</v>
      </c>
    </row>
    <row r="898" spans="2:6" x14ac:dyDescent="0.25">
      <c r="B898" s="18">
        <v>895</v>
      </c>
      <c r="C898" s="29">
        <v>108755023.67535554</v>
      </c>
      <c r="D898" s="29">
        <v>0</v>
      </c>
      <c r="E898" s="29">
        <v>0</v>
      </c>
      <c r="F898" s="20">
        <v>0</v>
      </c>
    </row>
    <row r="899" spans="2:6" x14ac:dyDescent="0.25">
      <c r="B899" s="18">
        <v>896</v>
      </c>
      <c r="C899" s="29">
        <v>67342453.372807622</v>
      </c>
      <c r="D899" s="29">
        <v>0</v>
      </c>
      <c r="E899" s="29">
        <v>0</v>
      </c>
      <c r="F899" s="20">
        <v>0</v>
      </c>
    </row>
    <row r="900" spans="2:6" x14ac:dyDescent="0.25">
      <c r="B900" s="18">
        <v>897</v>
      </c>
      <c r="C900" s="29">
        <v>151404273.68481216</v>
      </c>
      <c r="D900" s="29">
        <v>0</v>
      </c>
      <c r="E900" s="29">
        <v>0</v>
      </c>
      <c r="F900" s="20">
        <v>0</v>
      </c>
    </row>
    <row r="901" spans="2:6" x14ac:dyDescent="0.25">
      <c r="B901" s="18">
        <v>898</v>
      </c>
      <c r="C901" s="29">
        <v>104361239.69412702</v>
      </c>
      <c r="D901" s="29">
        <v>0</v>
      </c>
      <c r="E901" s="29">
        <v>0</v>
      </c>
      <c r="F901" s="20">
        <v>0</v>
      </c>
    </row>
    <row r="902" spans="2:6" x14ac:dyDescent="0.25">
      <c r="B902" s="18">
        <v>899</v>
      </c>
      <c r="C902" s="29">
        <v>91220666.769819185</v>
      </c>
      <c r="D902" s="29">
        <v>0</v>
      </c>
      <c r="E902" s="29">
        <v>0</v>
      </c>
      <c r="F902" s="20">
        <v>0</v>
      </c>
    </row>
    <row r="903" spans="2:6" x14ac:dyDescent="0.25">
      <c r="B903" s="18">
        <v>900</v>
      </c>
      <c r="C903" s="29">
        <v>100285272.09135266</v>
      </c>
      <c r="D903" s="29">
        <v>0</v>
      </c>
      <c r="E903" s="29">
        <v>0</v>
      </c>
      <c r="F903" s="20">
        <v>0</v>
      </c>
    </row>
    <row r="904" spans="2:6" x14ac:dyDescent="0.25">
      <c r="B904" s="18">
        <v>901</v>
      </c>
      <c r="C904" s="29">
        <v>44901991.503435239</v>
      </c>
      <c r="D904" s="29">
        <v>0</v>
      </c>
      <c r="E904" s="29">
        <v>0</v>
      </c>
      <c r="F904" s="20">
        <v>0</v>
      </c>
    </row>
    <row r="905" spans="2:6" x14ac:dyDescent="0.25">
      <c r="B905" s="18">
        <v>902</v>
      </c>
      <c r="C905" s="29">
        <v>92901092.428670809</v>
      </c>
      <c r="D905" s="29">
        <v>0</v>
      </c>
      <c r="E905" s="29">
        <v>0</v>
      </c>
      <c r="F905" s="20">
        <v>0</v>
      </c>
    </row>
    <row r="906" spans="2:6" x14ac:dyDescent="0.25">
      <c r="B906" s="18">
        <v>903</v>
      </c>
      <c r="C906" s="29">
        <v>91632096.929042041</v>
      </c>
      <c r="D906" s="29">
        <v>0</v>
      </c>
      <c r="E906" s="29">
        <v>0</v>
      </c>
      <c r="F906" s="20">
        <v>0</v>
      </c>
    </row>
    <row r="907" spans="2:6" x14ac:dyDescent="0.25">
      <c r="B907" s="18">
        <v>904</v>
      </c>
      <c r="C907" s="29">
        <v>80901669.227913126</v>
      </c>
      <c r="D907" s="29">
        <v>0</v>
      </c>
      <c r="E907" s="29">
        <v>0</v>
      </c>
      <c r="F907" s="20">
        <v>0</v>
      </c>
    </row>
    <row r="908" spans="2:6" x14ac:dyDescent="0.25">
      <c r="B908" s="18">
        <v>905</v>
      </c>
      <c r="C908" s="29">
        <v>78255283.376302302</v>
      </c>
      <c r="D908" s="29">
        <v>0</v>
      </c>
      <c r="E908" s="29">
        <v>0</v>
      </c>
      <c r="F908" s="20">
        <v>0</v>
      </c>
    </row>
    <row r="909" spans="2:6" x14ac:dyDescent="0.25">
      <c r="B909" s="18">
        <v>906</v>
      </c>
      <c r="C909" s="29">
        <v>115927082.54122204</v>
      </c>
      <c r="D909" s="29">
        <v>0</v>
      </c>
      <c r="E909" s="29">
        <v>0</v>
      </c>
      <c r="F909" s="20">
        <v>0</v>
      </c>
    </row>
    <row r="910" spans="2:6" x14ac:dyDescent="0.25">
      <c r="B910" s="18">
        <v>907</v>
      </c>
      <c r="C910" s="29">
        <v>101362441.28565575</v>
      </c>
      <c r="D910" s="29">
        <v>0</v>
      </c>
      <c r="E910" s="29">
        <v>0</v>
      </c>
      <c r="F910" s="20">
        <v>0</v>
      </c>
    </row>
    <row r="911" spans="2:6" x14ac:dyDescent="0.25">
      <c r="B911" s="18">
        <v>908</v>
      </c>
      <c r="C911" s="29">
        <v>95940051.802579343</v>
      </c>
      <c r="D911" s="29">
        <v>0</v>
      </c>
      <c r="E911" s="29">
        <v>0</v>
      </c>
      <c r="F911" s="20">
        <v>0</v>
      </c>
    </row>
    <row r="912" spans="2:6" x14ac:dyDescent="0.25">
      <c r="B912" s="18">
        <v>909</v>
      </c>
      <c r="C912" s="29">
        <v>142282759.94765201</v>
      </c>
      <c r="D912" s="29">
        <v>0</v>
      </c>
      <c r="E912" s="29">
        <v>0</v>
      </c>
      <c r="F912" s="20">
        <v>0</v>
      </c>
    </row>
    <row r="913" spans="2:6" x14ac:dyDescent="0.25">
      <c r="B913" s="18">
        <v>910</v>
      </c>
      <c r="C913" s="29">
        <v>142354682.36658454</v>
      </c>
      <c r="D913" s="29">
        <v>0</v>
      </c>
      <c r="E913" s="29">
        <v>0</v>
      </c>
      <c r="F913" s="20">
        <v>0</v>
      </c>
    </row>
    <row r="914" spans="2:6" x14ac:dyDescent="0.25">
      <c r="B914" s="18">
        <v>911</v>
      </c>
      <c r="C914" s="29">
        <v>140168616.95469314</v>
      </c>
      <c r="D914" s="29">
        <v>0</v>
      </c>
      <c r="E914" s="29">
        <v>0</v>
      </c>
      <c r="F914" s="20">
        <v>0</v>
      </c>
    </row>
    <row r="915" spans="2:6" x14ac:dyDescent="0.25">
      <c r="B915" s="18">
        <v>912</v>
      </c>
      <c r="C915" s="29">
        <v>73029686.988591865</v>
      </c>
      <c r="D915" s="29">
        <v>0</v>
      </c>
      <c r="E915" s="29">
        <v>0</v>
      </c>
      <c r="F915" s="20">
        <v>0</v>
      </c>
    </row>
    <row r="916" spans="2:6" x14ac:dyDescent="0.25">
      <c r="B916" s="18">
        <v>913</v>
      </c>
      <c r="C916" s="29">
        <v>76539233.906809956</v>
      </c>
      <c r="D916" s="29">
        <v>0</v>
      </c>
      <c r="E916" s="29">
        <v>0</v>
      </c>
      <c r="F916" s="20">
        <v>0</v>
      </c>
    </row>
    <row r="917" spans="2:6" x14ac:dyDescent="0.25">
      <c r="B917" s="18">
        <v>914</v>
      </c>
      <c r="C917" s="29">
        <v>131143220.77785137</v>
      </c>
      <c r="D917" s="29">
        <v>0</v>
      </c>
      <c r="E917" s="29">
        <v>0</v>
      </c>
      <c r="F917" s="20">
        <v>0</v>
      </c>
    </row>
    <row r="918" spans="2:6" x14ac:dyDescent="0.25">
      <c r="B918" s="18">
        <v>915</v>
      </c>
      <c r="C918" s="29">
        <v>92144743.92344217</v>
      </c>
      <c r="D918" s="29">
        <v>0</v>
      </c>
      <c r="E918" s="29">
        <v>0</v>
      </c>
      <c r="F918" s="20">
        <v>0</v>
      </c>
    </row>
    <row r="919" spans="2:6" x14ac:dyDescent="0.25">
      <c r="B919" s="18">
        <v>916</v>
      </c>
      <c r="C919" s="29">
        <v>99923878.913392499</v>
      </c>
      <c r="D919" s="29">
        <v>0</v>
      </c>
      <c r="E919" s="29">
        <v>0</v>
      </c>
      <c r="F919" s="20">
        <v>0</v>
      </c>
    </row>
    <row r="920" spans="2:6" x14ac:dyDescent="0.25">
      <c r="B920" s="18">
        <v>917</v>
      </c>
      <c r="C920" s="29">
        <v>114092238.65627529</v>
      </c>
      <c r="D920" s="29">
        <v>0</v>
      </c>
      <c r="E920" s="29">
        <v>0</v>
      </c>
      <c r="F920" s="20">
        <v>0</v>
      </c>
    </row>
    <row r="921" spans="2:6" x14ac:dyDescent="0.25">
      <c r="B921" s="18">
        <v>918</v>
      </c>
      <c r="C921" s="29">
        <v>85466152.187527865</v>
      </c>
      <c r="D921" s="29">
        <v>0</v>
      </c>
      <c r="E921" s="29">
        <v>0</v>
      </c>
      <c r="F921" s="20">
        <v>0</v>
      </c>
    </row>
    <row r="922" spans="2:6" x14ac:dyDescent="0.25">
      <c r="B922" s="18">
        <v>919</v>
      </c>
      <c r="C922" s="29">
        <v>69241570.708710238</v>
      </c>
      <c r="D922" s="29">
        <v>0</v>
      </c>
      <c r="E922" s="29">
        <v>0</v>
      </c>
      <c r="F922" s="20">
        <v>0</v>
      </c>
    </row>
    <row r="923" spans="2:6" x14ac:dyDescent="0.25">
      <c r="B923" s="18">
        <v>920</v>
      </c>
      <c r="C923" s="29">
        <v>90885059.534511417</v>
      </c>
      <c r="D923" s="29">
        <v>0</v>
      </c>
      <c r="E923" s="29">
        <v>0</v>
      </c>
      <c r="F923" s="20">
        <v>0</v>
      </c>
    </row>
    <row r="924" spans="2:6" x14ac:dyDescent="0.25">
      <c r="B924" s="18">
        <v>921</v>
      </c>
      <c r="C924" s="29">
        <v>82962292.750722751</v>
      </c>
      <c r="D924" s="29">
        <v>0</v>
      </c>
      <c r="E924" s="29">
        <v>0</v>
      </c>
      <c r="F924" s="20">
        <v>0</v>
      </c>
    </row>
    <row r="925" spans="2:6" x14ac:dyDescent="0.25">
      <c r="B925" s="18">
        <v>922</v>
      </c>
      <c r="C925" s="29">
        <v>91781874.032073438</v>
      </c>
      <c r="D925" s="29">
        <v>0</v>
      </c>
      <c r="E925" s="29">
        <v>0</v>
      </c>
      <c r="F925" s="20">
        <v>0</v>
      </c>
    </row>
    <row r="926" spans="2:6" x14ac:dyDescent="0.25">
      <c r="B926" s="18">
        <v>923</v>
      </c>
      <c r="C926" s="29">
        <v>86535143.073227957</v>
      </c>
      <c r="D926" s="29">
        <v>0</v>
      </c>
      <c r="E926" s="29">
        <v>0</v>
      </c>
      <c r="F926" s="20">
        <v>0</v>
      </c>
    </row>
    <row r="927" spans="2:6" x14ac:dyDescent="0.25">
      <c r="B927" s="18">
        <v>924</v>
      </c>
      <c r="C927" s="29">
        <v>132987527.12466484</v>
      </c>
      <c r="D927" s="29">
        <v>0</v>
      </c>
      <c r="E927" s="29">
        <v>0</v>
      </c>
      <c r="F927" s="20">
        <v>0</v>
      </c>
    </row>
    <row r="928" spans="2:6" x14ac:dyDescent="0.25">
      <c r="B928" s="18">
        <v>925</v>
      </c>
      <c r="C928" s="29">
        <v>86799462.334285885</v>
      </c>
      <c r="D928" s="29">
        <v>0</v>
      </c>
      <c r="E928" s="29">
        <v>0</v>
      </c>
      <c r="F928" s="20">
        <v>0</v>
      </c>
    </row>
    <row r="929" spans="2:6" x14ac:dyDescent="0.25">
      <c r="B929" s="18">
        <v>926</v>
      </c>
      <c r="C929" s="29">
        <v>79442678.510828361</v>
      </c>
      <c r="D929" s="29">
        <v>0</v>
      </c>
      <c r="E929" s="29">
        <v>0</v>
      </c>
      <c r="F929" s="20">
        <v>0</v>
      </c>
    </row>
    <row r="930" spans="2:6" x14ac:dyDescent="0.25">
      <c r="B930" s="18">
        <v>927</v>
      </c>
      <c r="C930" s="29">
        <v>92027669.448346376</v>
      </c>
      <c r="D930" s="29">
        <v>0</v>
      </c>
      <c r="E930" s="29">
        <v>0</v>
      </c>
      <c r="F930" s="20">
        <v>0</v>
      </c>
    </row>
    <row r="931" spans="2:6" x14ac:dyDescent="0.25">
      <c r="B931" s="18">
        <v>928</v>
      </c>
      <c r="C931" s="29">
        <v>100370183.85253942</v>
      </c>
      <c r="D931" s="29">
        <v>0</v>
      </c>
      <c r="E931" s="29">
        <v>0</v>
      </c>
      <c r="F931" s="20">
        <v>0</v>
      </c>
    </row>
    <row r="932" spans="2:6" x14ac:dyDescent="0.25">
      <c r="B932" s="18">
        <v>929</v>
      </c>
      <c r="C932" s="29">
        <v>84808111.227638111</v>
      </c>
      <c r="D932" s="29">
        <v>0</v>
      </c>
      <c r="E932" s="29">
        <v>0</v>
      </c>
      <c r="F932" s="20">
        <v>0</v>
      </c>
    </row>
    <row r="933" spans="2:6" x14ac:dyDescent="0.25">
      <c r="B933" s="18">
        <v>930</v>
      </c>
      <c r="C933" s="29">
        <v>121895373.39379826</v>
      </c>
      <c r="D933" s="29">
        <v>0</v>
      </c>
      <c r="E933" s="29">
        <v>0</v>
      </c>
      <c r="F933" s="20">
        <v>0</v>
      </c>
    </row>
    <row r="934" spans="2:6" x14ac:dyDescent="0.25">
      <c r="B934" s="18">
        <v>931</v>
      </c>
      <c r="C934" s="29">
        <v>93735919.371154383</v>
      </c>
      <c r="D934" s="29">
        <v>0</v>
      </c>
      <c r="E934" s="29">
        <v>0</v>
      </c>
      <c r="F934" s="20">
        <v>0</v>
      </c>
    </row>
    <row r="935" spans="2:6" x14ac:dyDescent="0.25">
      <c r="B935" s="18">
        <v>932</v>
      </c>
      <c r="C935" s="29">
        <v>171264821.54297268</v>
      </c>
      <c r="D935" s="29">
        <v>0</v>
      </c>
      <c r="E935" s="29">
        <v>0</v>
      </c>
      <c r="F935" s="20">
        <v>0</v>
      </c>
    </row>
    <row r="936" spans="2:6" x14ac:dyDescent="0.25">
      <c r="B936" s="18">
        <v>933</v>
      </c>
      <c r="C936" s="29">
        <v>72559670.594874904</v>
      </c>
      <c r="D936" s="29">
        <v>0</v>
      </c>
      <c r="E936" s="29">
        <v>0</v>
      </c>
      <c r="F936" s="20">
        <v>0</v>
      </c>
    </row>
    <row r="937" spans="2:6" x14ac:dyDescent="0.25">
      <c r="B937" s="18">
        <v>934</v>
      </c>
      <c r="C937" s="29">
        <v>109956274.93300246</v>
      </c>
      <c r="D937" s="29">
        <v>0</v>
      </c>
      <c r="E937" s="29">
        <v>0</v>
      </c>
      <c r="F937" s="20">
        <v>0</v>
      </c>
    </row>
    <row r="938" spans="2:6" x14ac:dyDescent="0.25">
      <c r="B938" s="18">
        <v>935</v>
      </c>
      <c r="C938" s="29">
        <v>141376586.95549193</v>
      </c>
      <c r="D938" s="29">
        <v>0</v>
      </c>
      <c r="E938" s="29">
        <v>0</v>
      </c>
      <c r="F938" s="20">
        <v>0</v>
      </c>
    </row>
    <row r="939" spans="2:6" x14ac:dyDescent="0.25">
      <c r="B939" s="18">
        <v>936</v>
      </c>
      <c r="C939" s="29">
        <v>99972736.989021674</v>
      </c>
      <c r="D939" s="29">
        <v>0</v>
      </c>
      <c r="E939" s="29">
        <v>0</v>
      </c>
      <c r="F939" s="20">
        <v>0</v>
      </c>
    </row>
    <row r="940" spans="2:6" x14ac:dyDescent="0.25">
      <c r="B940" s="18">
        <v>937</v>
      </c>
      <c r="C940" s="29">
        <v>87397231.31130375</v>
      </c>
      <c r="D940" s="29">
        <v>0</v>
      </c>
      <c r="E940" s="29">
        <v>0</v>
      </c>
      <c r="F940" s="20">
        <v>0</v>
      </c>
    </row>
    <row r="941" spans="2:6" x14ac:dyDescent="0.25">
      <c r="B941" s="18">
        <v>938</v>
      </c>
      <c r="C941" s="29">
        <v>62923640.452627927</v>
      </c>
      <c r="D941" s="29">
        <v>0</v>
      </c>
      <c r="E941" s="29">
        <v>0</v>
      </c>
      <c r="F941" s="20">
        <v>0</v>
      </c>
    </row>
    <row r="942" spans="2:6" x14ac:dyDescent="0.25">
      <c r="B942" s="18">
        <v>939</v>
      </c>
      <c r="C942" s="29">
        <v>101586381.39264332</v>
      </c>
      <c r="D942" s="29">
        <v>0</v>
      </c>
      <c r="E942" s="29">
        <v>0</v>
      </c>
      <c r="F942" s="20">
        <v>0</v>
      </c>
    </row>
    <row r="943" spans="2:6" x14ac:dyDescent="0.25">
      <c r="B943" s="18">
        <v>940</v>
      </c>
      <c r="C943" s="29">
        <v>98422007.906724647</v>
      </c>
      <c r="D943" s="29">
        <v>0</v>
      </c>
      <c r="E943" s="29">
        <v>0</v>
      </c>
      <c r="F943" s="20">
        <v>0</v>
      </c>
    </row>
    <row r="944" spans="2:6" x14ac:dyDescent="0.25">
      <c r="B944" s="18">
        <v>941</v>
      </c>
      <c r="C944" s="29">
        <v>109775635.82841483</v>
      </c>
      <c r="D944" s="29">
        <v>0</v>
      </c>
      <c r="E944" s="29">
        <v>0</v>
      </c>
      <c r="F944" s="20">
        <v>0</v>
      </c>
    </row>
    <row r="945" spans="2:6" x14ac:dyDescent="0.25">
      <c r="B945" s="18">
        <v>942</v>
      </c>
      <c r="C945" s="29">
        <v>145212920.7624433</v>
      </c>
      <c r="D945" s="29">
        <v>0</v>
      </c>
      <c r="E945" s="29">
        <v>0</v>
      </c>
      <c r="F945" s="20">
        <v>0</v>
      </c>
    </row>
    <row r="946" spans="2:6" x14ac:dyDescent="0.25">
      <c r="B946" s="18">
        <v>943</v>
      </c>
      <c r="C946" s="29">
        <v>87575310.437368393</v>
      </c>
      <c r="D946" s="29">
        <v>0</v>
      </c>
      <c r="E946" s="29">
        <v>0</v>
      </c>
      <c r="F946" s="20">
        <v>0</v>
      </c>
    </row>
    <row r="947" spans="2:6" x14ac:dyDescent="0.25">
      <c r="B947" s="18">
        <v>944</v>
      </c>
      <c r="C947" s="29">
        <v>113368428.23931934</v>
      </c>
      <c r="D947" s="29">
        <v>0</v>
      </c>
      <c r="E947" s="29">
        <v>0</v>
      </c>
      <c r="F947" s="20">
        <v>0</v>
      </c>
    </row>
    <row r="948" spans="2:6" x14ac:dyDescent="0.25">
      <c r="B948" s="18">
        <v>945</v>
      </c>
      <c r="C948" s="29">
        <v>93211634.619585499</v>
      </c>
      <c r="D948" s="29">
        <v>0</v>
      </c>
      <c r="E948" s="29">
        <v>0</v>
      </c>
      <c r="F948" s="20">
        <v>0</v>
      </c>
    </row>
    <row r="949" spans="2:6" x14ac:dyDescent="0.25">
      <c r="B949" s="18">
        <v>946</v>
      </c>
      <c r="C949" s="29">
        <v>128063622.82275516</v>
      </c>
      <c r="D949" s="29">
        <v>0</v>
      </c>
      <c r="E949" s="29">
        <v>0</v>
      </c>
      <c r="F949" s="20">
        <v>0</v>
      </c>
    </row>
    <row r="950" spans="2:6" x14ac:dyDescent="0.25">
      <c r="B950" s="18">
        <v>947</v>
      </c>
      <c r="C950" s="29">
        <v>156120357.12574708</v>
      </c>
      <c r="D950" s="29">
        <v>0</v>
      </c>
      <c r="E950" s="29">
        <v>0</v>
      </c>
      <c r="F950" s="20">
        <v>0</v>
      </c>
    </row>
    <row r="951" spans="2:6" x14ac:dyDescent="0.25">
      <c r="B951" s="18">
        <v>948</v>
      </c>
      <c r="C951" s="29">
        <v>99261688.064568266</v>
      </c>
      <c r="D951" s="29">
        <v>0</v>
      </c>
      <c r="E951" s="29">
        <v>0</v>
      </c>
      <c r="F951" s="20">
        <v>0</v>
      </c>
    </row>
    <row r="952" spans="2:6" x14ac:dyDescent="0.25">
      <c r="B952" s="18">
        <v>949</v>
      </c>
      <c r="C952" s="29">
        <v>96286098.750639513</v>
      </c>
      <c r="D952" s="29">
        <v>0</v>
      </c>
      <c r="E952" s="29">
        <v>0</v>
      </c>
      <c r="F952" s="20">
        <v>0</v>
      </c>
    </row>
    <row r="953" spans="2:6" x14ac:dyDescent="0.25">
      <c r="B953" s="18">
        <v>950</v>
      </c>
      <c r="C953" s="29">
        <v>81026469.647408858</v>
      </c>
      <c r="D953" s="29">
        <v>0</v>
      </c>
      <c r="E953" s="29">
        <v>0</v>
      </c>
      <c r="F953" s="20">
        <v>0</v>
      </c>
    </row>
    <row r="954" spans="2:6" x14ac:dyDescent="0.25">
      <c r="B954" s="18">
        <v>951</v>
      </c>
      <c r="C954" s="29">
        <v>137306899.7443825</v>
      </c>
      <c r="D954" s="29">
        <v>0</v>
      </c>
      <c r="E954" s="29">
        <v>0</v>
      </c>
      <c r="F954" s="20">
        <v>0</v>
      </c>
    </row>
    <row r="955" spans="2:6" x14ac:dyDescent="0.25">
      <c r="B955" s="18">
        <v>952</v>
      </c>
      <c r="C955" s="29">
        <v>86142215.848256767</v>
      </c>
      <c r="D955" s="29">
        <v>0</v>
      </c>
      <c r="E955" s="29">
        <v>0</v>
      </c>
      <c r="F955" s="20">
        <v>0</v>
      </c>
    </row>
    <row r="956" spans="2:6" x14ac:dyDescent="0.25">
      <c r="B956" s="18">
        <v>953</v>
      </c>
      <c r="C956" s="29">
        <v>122736565.33224647</v>
      </c>
      <c r="D956" s="29">
        <v>0</v>
      </c>
      <c r="E956" s="29">
        <v>0</v>
      </c>
      <c r="F956" s="20">
        <v>0</v>
      </c>
    </row>
    <row r="957" spans="2:6" x14ac:dyDescent="0.25">
      <c r="B957" s="18">
        <v>954</v>
      </c>
      <c r="C957" s="29">
        <v>135524442.93034831</v>
      </c>
      <c r="D957" s="29">
        <v>0</v>
      </c>
      <c r="E957" s="29">
        <v>0</v>
      </c>
      <c r="F957" s="20">
        <v>0</v>
      </c>
    </row>
    <row r="958" spans="2:6" x14ac:dyDescent="0.25">
      <c r="B958" s="18">
        <v>955</v>
      </c>
      <c r="C958" s="29">
        <v>92554939.451567709</v>
      </c>
      <c r="D958" s="29">
        <v>0</v>
      </c>
      <c r="E958" s="29">
        <v>0</v>
      </c>
      <c r="F958" s="20">
        <v>0</v>
      </c>
    </row>
    <row r="959" spans="2:6" x14ac:dyDescent="0.25">
      <c r="B959" s="18">
        <v>956</v>
      </c>
      <c r="C959" s="29">
        <v>115761912.99929708</v>
      </c>
      <c r="D959" s="29">
        <v>0</v>
      </c>
      <c r="E959" s="29">
        <v>0</v>
      </c>
      <c r="F959" s="20">
        <v>0</v>
      </c>
    </row>
    <row r="960" spans="2:6" x14ac:dyDescent="0.25">
      <c r="B960" s="18">
        <v>957</v>
      </c>
      <c r="C960" s="29">
        <v>79584572.875867411</v>
      </c>
      <c r="D960" s="29">
        <v>0</v>
      </c>
      <c r="E960" s="29">
        <v>0</v>
      </c>
      <c r="F960" s="20">
        <v>0</v>
      </c>
    </row>
    <row r="961" spans="2:6" x14ac:dyDescent="0.25">
      <c r="B961" s="18">
        <v>958</v>
      </c>
      <c r="C961" s="29">
        <v>117312390.92003135</v>
      </c>
      <c r="D961" s="29">
        <v>0</v>
      </c>
      <c r="E961" s="29">
        <v>0</v>
      </c>
      <c r="F961" s="20">
        <v>0</v>
      </c>
    </row>
    <row r="962" spans="2:6" x14ac:dyDescent="0.25">
      <c r="B962" s="18">
        <v>959</v>
      </c>
      <c r="C962" s="29">
        <v>73225598.831685111</v>
      </c>
      <c r="D962" s="29">
        <v>0</v>
      </c>
      <c r="E962" s="29">
        <v>0</v>
      </c>
      <c r="F962" s="20">
        <v>0</v>
      </c>
    </row>
    <row r="963" spans="2:6" x14ac:dyDescent="0.25">
      <c r="B963" s="18">
        <v>960</v>
      </c>
      <c r="C963" s="29">
        <v>168617837.49904841</v>
      </c>
      <c r="D963" s="29">
        <v>0</v>
      </c>
      <c r="E963" s="29">
        <v>0</v>
      </c>
      <c r="F963" s="20">
        <v>0</v>
      </c>
    </row>
    <row r="964" spans="2:6" x14ac:dyDescent="0.25">
      <c r="B964" s="18">
        <v>961</v>
      </c>
      <c r="C964" s="29">
        <v>90239457.470357925</v>
      </c>
      <c r="D964" s="29">
        <v>0</v>
      </c>
      <c r="E964" s="29">
        <v>0</v>
      </c>
      <c r="F964" s="20">
        <v>0</v>
      </c>
    </row>
    <row r="965" spans="2:6" x14ac:dyDescent="0.25">
      <c r="B965" s="18">
        <v>962</v>
      </c>
      <c r="C965" s="29">
        <v>105920947.83921783</v>
      </c>
      <c r="D965" s="29">
        <v>0</v>
      </c>
      <c r="E965" s="29">
        <v>0</v>
      </c>
      <c r="F965" s="20">
        <v>0</v>
      </c>
    </row>
    <row r="966" spans="2:6" x14ac:dyDescent="0.25">
      <c r="B966" s="18">
        <v>963</v>
      </c>
      <c r="C966" s="29">
        <v>92787470.33559534</v>
      </c>
      <c r="D966" s="29">
        <v>0</v>
      </c>
      <c r="E966" s="29">
        <v>0</v>
      </c>
      <c r="F966" s="20">
        <v>0</v>
      </c>
    </row>
    <row r="967" spans="2:6" x14ac:dyDescent="0.25">
      <c r="B967" s="18">
        <v>964</v>
      </c>
      <c r="C967" s="29">
        <v>122874394.57797973</v>
      </c>
      <c r="D967" s="29">
        <v>0</v>
      </c>
      <c r="E967" s="29">
        <v>0</v>
      </c>
      <c r="F967" s="20">
        <v>0</v>
      </c>
    </row>
    <row r="968" spans="2:6" x14ac:dyDescent="0.25">
      <c r="B968" s="18">
        <v>965</v>
      </c>
      <c r="C968" s="29">
        <v>115207842.18561526</v>
      </c>
      <c r="D968" s="29">
        <v>0</v>
      </c>
      <c r="E968" s="29">
        <v>0</v>
      </c>
      <c r="F968" s="20">
        <v>0</v>
      </c>
    </row>
    <row r="969" spans="2:6" x14ac:dyDescent="0.25">
      <c r="B969" s="18">
        <v>966</v>
      </c>
      <c r="C969" s="29">
        <v>92872345.537897766</v>
      </c>
      <c r="D969" s="29">
        <v>0</v>
      </c>
      <c r="E969" s="29">
        <v>0</v>
      </c>
      <c r="F969" s="20">
        <v>0</v>
      </c>
    </row>
    <row r="970" spans="2:6" x14ac:dyDescent="0.25">
      <c r="B970" s="18">
        <v>967</v>
      </c>
      <c r="C970" s="29">
        <v>104965146.28343768</v>
      </c>
      <c r="D970" s="29">
        <v>0</v>
      </c>
      <c r="E970" s="29">
        <v>0</v>
      </c>
      <c r="F970" s="20">
        <v>0</v>
      </c>
    </row>
    <row r="971" spans="2:6" x14ac:dyDescent="0.25">
      <c r="B971" s="18">
        <v>968</v>
      </c>
      <c r="C971" s="29">
        <v>157848940.04910001</v>
      </c>
      <c r="D971" s="29">
        <v>0</v>
      </c>
      <c r="E971" s="29">
        <v>0</v>
      </c>
      <c r="F971" s="20">
        <v>0</v>
      </c>
    </row>
    <row r="972" spans="2:6" x14ac:dyDescent="0.25">
      <c r="B972" s="18">
        <v>969</v>
      </c>
      <c r="C972" s="29">
        <v>110944625.63872916</v>
      </c>
      <c r="D972" s="29">
        <v>0</v>
      </c>
      <c r="E972" s="29">
        <v>0</v>
      </c>
      <c r="F972" s="20">
        <v>0</v>
      </c>
    </row>
    <row r="973" spans="2:6" x14ac:dyDescent="0.25">
      <c r="B973" s="18">
        <v>970</v>
      </c>
      <c r="C973" s="29">
        <v>110293827.02912083</v>
      </c>
      <c r="D973" s="29">
        <v>0</v>
      </c>
      <c r="E973" s="29">
        <v>0</v>
      </c>
      <c r="F973" s="20">
        <v>0</v>
      </c>
    </row>
    <row r="974" spans="2:6" x14ac:dyDescent="0.25">
      <c r="B974" s="18">
        <v>971</v>
      </c>
      <c r="C974" s="29">
        <v>101536674.44291657</v>
      </c>
      <c r="D974" s="29">
        <v>0</v>
      </c>
      <c r="E974" s="29">
        <v>0</v>
      </c>
      <c r="F974" s="20">
        <v>0</v>
      </c>
    </row>
    <row r="975" spans="2:6" x14ac:dyDescent="0.25">
      <c r="B975" s="18">
        <v>972</v>
      </c>
      <c r="C975" s="29">
        <v>96989383.893889859</v>
      </c>
      <c r="D975" s="29">
        <v>0</v>
      </c>
      <c r="E975" s="29">
        <v>0</v>
      </c>
      <c r="F975" s="20">
        <v>0</v>
      </c>
    </row>
    <row r="976" spans="2:6" x14ac:dyDescent="0.25">
      <c r="B976" s="18">
        <v>973</v>
      </c>
      <c r="C976" s="29">
        <v>95215217.062897116</v>
      </c>
      <c r="D976" s="29">
        <v>0</v>
      </c>
      <c r="E976" s="29">
        <v>0</v>
      </c>
      <c r="F976" s="20">
        <v>0</v>
      </c>
    </row>
    <row r="977" spans="2:6" x14ac:dyDescent="0.25">
      <c r="B977" s="18">
        <v>974</v>
      </c>
      <c r="C977" s="29">
        <v>137912242.8239049</v>
      </c>
      <c r="D977" s="29">
        <v>0</v>
      </c>
      <c r="E977" s="29">
        <v>0</v>
      </c>
      <c r="F977" s="20">
        <v>0</v>
      </c>
    </row>
    <row r="978" spans="2:6" x14ac:dyDescent="0.25">
      <c r="B978" s="18">
        <v>975</v>
      </c>
      <c r="C978" s="29">
        <v>74725028.320955142</v>
      </c>
      <c r="D978" s="29">
        <v>0</v>
      </c>
      <c r="E978" s="29">
        <v>0</v>
      </c>
      <c r="F978" s="20">
        <v>0</v>
      </c>
    </row>
    <row r="979" spans="2:6" x14ac:dyDescent="0.25">
      <c r="B979" s="18">
        <v>976</v>
      </c>
      <c r="C979" s="29">
        <v>83894053.78454566</v>
      </c>
      <c r="D979" s="29">
        <v>0</v>
      </c>
      <c r="E979" s="29">
        <v>0</v>
      </c>
      <c r="F979" s="20">
        <v>0</v>
      </c>
    </row>
    <row r="980" spans="2:6" x14ac:dyDescent="0.25">
      <c r="B980" s="18">
        <v>977</v>
      </c>
      <c r="C980" s="29">
        <v>116515984.4246659</v>
      </c>
      <c r="D980" s="29">
        <v>0</v>
      </c>
      <c r="E980" s="29">
        <v>0</v>
      </c>
      <c r="F980" s="20">
        <v>0</v>
      </c>
    </row>
    <row r="981" spans="2:6" x14ac:dyDescent="0.25">
      <c r="B981" s="18">
        <v>978</v>
      </c>
      <c r="C981" s="29">
        <v>73178868.618224218</v>
      </c>
      <c r="D981" s="29">
        <v>0</v>
      </c>
      <c r="E981" s="29">
        <v>0</v>
      </c>
      <c r="F981" s="20">
        <v>0</v>
      </c>
    </row>
    <row r="982" spans="2:6" x14ac:dyDescent="0.25">
      <c r="B982" s="18">
        <v>979</v>
      </c>
      <c r="C982" s="29">
        <v>126211934.68559611</v>
      </c>
      <c r="D982" s="29">
        <v>0</v>
      </c>
      <c r="E982" s="29">
        <v>0</v>
      </c>
      <c r="F982" s="20">
        <v>0</v>
      </c>
    </row>
    <row r="983" spans="2:6" x14ac:dyDescent="0.25">
      <c r="B983" s="18">
        <v>980</v>
      </c>
      <c r="C983" s="29">
        <v>121566333.20550837</v>
      </c>
      <c r="D983" s="29">
        <v>0</v>
      </c>
      <c r="E983" s="29">
        <v>0</v>
      </c>
      <c r="F983" s="20">
        <v>0</v>
      </c>
    </row>
    <row r="984" spans="2:6" x14ac:dyDescent="0.25">
      <c r="B984" s="18">
        <v>981</v>
      </c>
      <c r="C984" s="29">
        <v>92165598.755894884</v>
      </c>
      <c r="D984" s="29">
        <v>0</v>
      </c>
      <c r="E984" s="29">
        <v>0</v>
      </c>
      <c r="F984" s="20">
        <v>0</v>
      </c>
    </row>
    <row r="985" spans="2:6" x14ac:dyDescent="0.25">
      <c r="B985" s="18">
        <v>982</v>
      </c>
      <c r="C985" s="29">
        <v>99422670.119403169</v>
      </c>
      <c r="D985" s="29">
        <v>0</v>
      </c>
      <c r="E985" s="29">
        <v>0</v>
      </c>
      <c r="F985" s="20">
        <v>0</v>
      </c>
    </row>
    <row r="986" spans="2:6" x14ac:dyDescent="0.25">
      <c r="B986" s="18">
        <v>983</v>
      </c>
      <c r="C986" s="29">
        <v>131954088.69027498</v>
      </c>
      <c r="D986" s="29">
        <v>0</v>
      </c>
      <c r="E986" s="29">
        <v>0</v>
      </c>
      <c r="F986" s="20">
        <v>0</v>
      </c>
    </row>
    <row r="987" spans="2:6" x14ac:dyDescent="0.25">
      <c r="B987" s="18">
        <v>984</v>
      </c>
      <c r="C987" s="29">
        <v>80926265.930006459</v>
      </c>
      <c r="D987" s="29">
        <v>0</v>
      </c>
      <c r="E987" s="29">
        <v>0</v>
      </c>
      <c r="F987" s="20">
        <v>0</v>
      </c>
    </row>
    <row r="988" spans="2:6" x14ac:dyDescent="0.25">
      <c r="B988" s="18">
        <v>985</v>
      </c>
      <c r="C988" s="29">
        <v>124626862.55290325</v>
      </c>
      <c r="D988" s="29">
        <v>0</v>
      </c>
      <c r="E988" s="29">
        <v>0</v>
      </c>
      <c r="F988" s="20">
        <v>0</v>
      </c>
    </row>
    <row r="989" spans="2:6" x14ac:dyDescent="0.25">
      <c r="B989" s="18">
        <v>986</v>
      </c>
      <c r="C989" s="29">
        <v>164004545.73707938</v>
      </c>
      <c r="D989" s="29">
        <v>0</v>
      </c>
      <c r="E989" s="29">
        <v>0</v>
      </c>
      <c r="F989" s="20">
        <v>0</v>
      </c>
    </row>
    <row r="990" spans="2:6" x14ac:dyDescent="0.25">
      <c r="B990" s="18">
        <v>987</v>
      </c>
      <c r="C990" s="29">
        <v>72500081.830976605</v>
      </c>
      <c r="D990" s="29">
        <v>0</v>
      </c>
      <c r="E990" s="29">
        <v>0</v>
      </c>
      <c r="F990" s="20">
        <v>0</v>
      </c>
    </row>
    <row r="991" spans="2:6" x14ac:dyDescent="0.25">
      <c r="B991" s="18">
        <v>988</v>
      </c>
      <c r="C991" s="29">
        <v>94616491.531024531</v>
      </c>
      <c r="D991" s="29">
        <v>0</v>
      </c>
      <c r="E991" s="29">
        <v>0</v>
      </c>
      <c r="F991" s="20">
        <v>0</v>
      </c>
    </row>
    <row r="992" spans="2:6" x14ac:dyDescent="0.25">
      <c r="B992" s="18">
        <v>989</v>
      </c>
      <c r="C992" s="29">
        <v>94564400.129267737</v>
      </c>
      <c r="D992" s="29">
        <v>0</v>
      </c>
      <c r="E992" s="29">
        <v>0</v>
      </c>
      <c r="F992" s="20">
        <v>0</v>
      </c>
    </row>
    <row r="993" spans="2:6" x14ac:dyDescent="0.25">
      <c r="B993" s="18">
        <v>990</v>
      </c>
      <c r="C993" s="29">
        <v>68305575.352938026</v>
      </c>
      <c r="D993" s="29">
        <v>0</v>
      </c>
      <c r="E993" s="29">
        <v>0</v>
      </c>
      <c r="F993" s="20">
        <v>0</v>
      </c>
    </row>
    <row r="994" spans="2:6" x14ac:dyDescent="0.25">
      <c r="B994" s="18">
        <v>991</v>
      </c>
      <c r="C994" s="29">
        <v>101513270.43950561</v>
      </c>
      <c r="D994" s="29">
        <v>0</v>
      </c>
      <c r="E994" s="29">
        <v>0</v>
      </c>
      <c r="F994" s="20">
        <v>0</v>
      </c>
    </row>
    <row r="995" spans="2:6" x14ac:dyDescent="0.25">
      <c r="B995" s="18">
        <v>992</v>
      </c>
      <c r="C995" s="29">
        <v>125145460.87864551</v>
      </c>
      <c r="D995" s="29">
        <v>0</v>
      </c>
      <c r="E995" s="29">
        <v>0</v>
      </c>
      <c r="F995" s="20">
        <v>0</v>
      </c>
    </row>
    <row r="996" spans="2:6" x14ac:dyDescent="0.25">
      <c r="B996" s="18">
        <v>993</v>
      </c>
      <c r="C996" s="29">
        <v>110175515.01514527</v>
      </c>
      <c r="D996" s="29">
        <v>0</v>
      </c>
      <c r="E996" s="29">
        <v>0</v>
      </c>
      <c r="F996" s="20">
        <v>0</v>
      </c>
    </row>
    <row r="997" spans="2:6" x14ac:dyDescent="0.25">
      <c r="B997" s="18">
        <v>994</v>
      </c>
      <c r="C997" s="29">
        <v>91480925.648771018</v>
      </c>
      <c r="D997" s="29">
        <v>0</v>
      </c>
      <c r="E997" s="29">
        <v>0</v>
      </c>
      <c r="F997" s="20">
        <v>0</v>
      </c>
    </row>
    <row r="998" spans="2:6" x14ac:dyDescent="0.25">
      <c r="B998" s="18">
        <v>995</v>
      </c>
      <c r="C998" s="29">
        <v>114689330.04808317</v>
      </c>
      <c r="D998" s="29">
        <v>0</v>
      </c>
      <c r="E998" s="29">
        <v>0</v>
      </c>
      <c r="F998" s="20">
        <v>0</v>
      </c>
    </row>
    <row r="999" spans="2:6" x14ac:dyDescent="0.25">
      <c r="B999" s="18">
        <v>996</v>
      </c>
      <c r="C999" s="29">
        <v>132211887.52102399</v>
      </c>
      <c r="D999" s="29">
        <v>0</v>
      </c>
      <c r="E999" s="29">
        <v>0</v>
      </c>
      <c r="F999" s="20">
        <v>0</v>
      </c>
    </row>
    <row r="1000" spans="2:6" x14ac:dyDescent="0.25">
      <c r="B1000" s="18">
        <v>997</v>
      </c>
      <c r="C1000" s="29">
        <v>99384343.319400266</v>
      </c>
      <c r="D1000" s="29">
        <v>0</v>
      </c>
      <c r="E1000" s="29">
        <v>0</v>
      </c>
      <c r="F1000" s="20">
        <v>0</v>
      </c>
    </row>
    <row r="1001" spans="2:6" x14ac:dyDescent="0.25">
      <c r="B1001" s="18">
        <v>998</v>
      </c>
      <c r="C1001" s="29">
        <v>85212502.396464884</v>
      </c>
      <c r="D1001" s="29">
        <v>0</v>
      </c>
      <c r="E1001" s="29">
        <v>0</v>
      </c>
      <c r="F1001" s="20">
        <v>0</v>
      </c>
    </row>
    <row r="1002" spans="2:6" x14ac:dyDescent="0.25">
      <c r="B1002" s="18">
        <v>999</v>
      </c>
      <c r="C1002" s="29">
        <v>98974729.550301522</v>
      </c>
      <c r="D1002" s="29">
        <v>0</v>
      </c>
      <c r="E1002" s="29">
        <v>0</v>
      </c>
      <c r="F1002" s="20">
        <v>0</v>
      </c>
    </row>
    <row r="1003" spans="2:6" x14ac:dyDescent="0.25">
      <c r="B1003" s="18">
        <v>1000</v>
      </c>
      <c r="C1003" s="29">
        <v>105823667.01444145</v>
      </c>
      <c r="D1003" s="29">
        <v>0</v>
      </c>
      <c r="E1003" s="29">
        <v>0</v>
      </c>
      <c r="F1003" s="20">
        <v>0</v>
      </c>
    </row>
    <row r="1004" spans="2:6" x14ac:dyDescent="0.25">
      <c r="B1004" s="18">
        <v>1001</v>
      </c>
      <c r="C1004" s="29">
        <v>91578575.356246427</v>
      </c>
      <c r="D1004" s="29">
        <v>0</v>
      </c>
      <c r="E1004" s="29">
        <v>0</v>
      </c>
      <c r="F1004" s="20">
        <v>0</v>
      </c>
    </row>
    <row r="1005" spans="2:6" x14ac:dyDescent="0.25">
      <c r="B1005" s="18">
        <v>1002</v>
      </c>
      <c r="C1005" s="29">
        <v>94304545.747721463</v>
      </c>
      <c r="D1005" s="29">
        <v>0</v>
      </c>
      <c r="E1005" s="29">
        <v>0</v>
      </c>
      <c r="F1005" s="20">
        <v>0</v>
      </c>
    </row>
    <row r="1006" spans="2:6" x14ac:dyDescent="0.25">
      <c r="B1006" s="18">
        <v>1003</v>
      </c>
      <c r="C1006" s="29">
        <v>129891347.83033508</v>
      </c>
      <c r="D1006" s="29">
        <v>0</v>
      </c>
      <c r="E1006" s="29">
        <v>0</v>
      </c>
      <c r="F1006" s="20">
        <v>0</v>
      </c>
    </row>
    <row r="1007" spans="2:6" x14ac:dyDescent="0.25">
      <c r="B1007" s="18">
        <v>1004</v>
      </c>
      <c r="C1007" s="29">
        <v>100797119.32480869</v>
      </c>
      <c r="D1007" s="29">
        <v>0</v>
      </c>
      <c r="E1007" s="29">
        <v>0</v>
      </c>
      <c r="F1007" s="20">
        <v>0</v>
      </c>
    </row>
    <row r="1008" spans="2:6" x14ac:dyDescent="0.25">
      <c r="B1008" s="18">
        <v>1005</v>
      </c>
      <c r="C1008" s="29">
        <v>103983989.63976574</v>
      </c>
      <c r="D1008" s="29">
        <v>0</v>
      </c>
      <c r="E1008" s="29">
        <v>0</v>
      </c>
      <c r="F1008" s="20">
        <v>0</v>
      </c>
    </row>
    <row r="1009" spans="2:6" x14ac:dyDescent="0.25">
      <c r="B1009" s="18">
        <v>1006</v>
      </c>
      <c r="C1009" s="29">
        <v>108806885.50719364</v>
      </c>
      <c r="D1009" s="29">
        <v>0</v>
      </c>
      <c r="E1009" s="29">
        <v>0</v>
      </c>
      <c r="F1009" s="20">
        <v>0</v>
      </c>
    </row>
    <row r="1010" spans="2:6" x14ac:dyDescent="0.25">
      <c r="B1010" s="18">
        <v>1007</v>
      </c>
      <c r="C1010" s="29">
        <v>85326707.639511392</v>
      </c>
      <c r="D1010" s="29">
        <v>0</v>
      </c>
      <c r="E1010" s="29">
        <v>0</v>
      </c>
      <c r="F1010" s="20">
        <v>0</v>
      </c>
    </row>
    <row r="1011" spans="2:6" x14ac:dyDescent="0.25">
      <c r="B1011" s="18">
        <v>1008</v>
      </c>
      <c r="C1011" s="29">
        <v>140189223.17474306</v>
      </c>
      <c r="D1011" s="29">
        <v>0</v>
      </c>
      <c r="E1011" s="29">
        <v>0</v>
      </c>
      <c r="F1011" s="20">
        <v>0</v>
      </c>
    </row>
    <row r="1012" spans="2:6" x14ac:dyDescent="0.25">
      <c r="B1012" s="18">
        <v>1009</v>
      </c>
      <c r="C1012" s="29">
        <v>115891320.47343786</v>
      </c>
      <c r="D1012" s="29">
        <v>0</v>
      </c>
      <c r="E1012" s="29">
        <v>0</v>
      </c>
      <c r="F1012" s="20">
        <v>0</v>
      </c>
    </row>
    <row r="1013" spans="2:6" x14ac:dyDescent="0.25">
      <c r="B1013" s="18">
        <v>1010</v>
      </c>
      <c r="C1013" s="29">
        <v>148398595.70878285</v>
      </c>
      <c r="D1013" s="29">
        <v>0</v>
      </c>
      <c r="E1013" s="29">
        <v>0</v>
      </c>
      <c r="F1013" s="20">
        <v>0</v>
      </c>
    </row>
    <row r="1014" spans="2:6" x14ac:dyDescent="0.25">
      <c r="B1014" s="18">
        <v>1011</v>
      </c>
      <c r="C1014" s="29">
        <v>97340408.564734995</v>
      </c>
      <c r="D1014" s="29">
        <v>0</v>
      </c>
      <c r="E1014" s="29">
        <v>0</v>
      </c>
      <c r="F1014" s="20">
        <v>0</v>
      </c>
    </row>
    <row r="1015" spans="2:6" x14ac:dyDescent="0.25">
      <c r="B1015" s="18">
        <v>1012</v>
      </c>
      <c r="C1015" s="29">
        <v>86020867.763422802</v>
      </c>
      <c r="D1015" s="29">
        <v>0</v>
      </c>
      <c r="E1015" s="29">
        <v>0</v>
      </c>
      <c r="F1015" s="20">
        <v>0</v>
      </c>
    </row>
    <row r="1016" spans="2:6" x14ac:dyDescent="0.25">
      <c r="B1016" s="18">
        <v>1013</v>
      </c>
      <c r="C1016" s="29">
        <v>90025489.057140991</v>
      </c>
      <c r="D1016" s="29">
        <v>0</v>
      </c>
      <c r="E1016" s="29">
        <v>0</v>
      </c>
      <c r="F1016" s="20">
        <v>0</v>
      </c>
    </row>
    <row r="1017" spans="2:6" x14ac:dyDescent="0.25">
      <c r="B1017" s="18">
        <v>1014</v>
      </c>
      <c r="C1017" s="29">
        <v>100025116.22104444</v>
      </c>
      <c r="D1017" s="29">
        <v>0</v>
      </c>
      <c r="E1017" s="29">
        <v>0</v>
      </c>
      <c r="F1017" s="20">
        <v>0</v>
      </c>
    </row>
    <row r="1018" spans="2:6" x14ac:dyDescent="0.25">
      <c r="B1018" s="18">
        <v>1015</v>
      </c>
      <c r="C1018" s="29">
        <v>92907117.948541045</v>
      </c>
      <c r="D1018" s="29">
        <v>0</v>
      </c>
      <c r="E1018" s="29">
        <v>0</v>
      </c>
      <c r="F1018" s="20">
        <v>0</v>
      </c>
    </row>
    <row r="1019" spans="2:6" x14ac:dyDescent="0.25">
      <c r="B1019" s="18">
        <v>1016</v>
      </c>
      <c r="C1019" s="29">
        <v>77288707.72330904</v>
      </c>
      <c r="D1019" s="29">
        <v>0</v>
      </c>
      <c r="E1019" s="29">
        <v>0</v>
      </c>
      <c r="F1019" s="20">
        <v>0</v>
      </c>
    </row>
    <row r="1020" spans="2:6" x14ac:dyDescent="0.25">
      <c r="B1020" s="18">
        <v>1017</v>
      </c>
      <c r="C1020" s="29">
        <v>102571084.03115676</v>
      </c>
      <c r="D1020" s="29">
        <v>0</v>
      </c>
      <c r="E1020" s="29">
        <v>0</v>
      </c>
      <c r="F1020" s="20">
        <v>0</v>
      </c>
    </row>
    <row r="1021" spans="2:6" x14ac:dyDescent="0.25">
      <c r="B1021" s="18">
        <v>1018</v>
      </c>
      <c r="C1021" s="29">
        <v>174185282.47850892</v>
      </c>
      <c r="D1021" s="29">
        <v>0</v>
      </c>
      <c r="E1021" s="29">
        <v>0</v>
      </c>
      <c r="F1021" s="20">
        <v>0</v>
      </c>
    </row>
    <row r="1022" spans="2:6" x14ac:dyDescent="0.25">
      <c r="B1022" s="18">
        <v>1019</v>
      </c>
      <c r="C1022" s="29">
        <v>134207276.66639501</v>
      </c>
      <c r="D1022" s="29">
        <v>0</v>
      </c>
      <c r="E1022" s="29">
        <v>0</v>
      </c>
      <c r="F1022" s="20">
        <v>0</v>
      </c>
    </row>
    <row r="1023" spans="2:6" x14ac:dyDescent="0.25">
      <c r="B1023" s="18">
        <v>1020</v>
      </c>
      <c r="C1023" s="29">
        <v>129351007.93384767</v>
      </c>
      <c r="D1023" s="29">
        <v>0</v>
      </c>
      <c r="E1023" s="29">
        <v>0</v>
      </c>
      <c r="F1023" s="20">
        <v>0</v>
      </c>
    </row>
    <row r="1024" spans="2:6" x14ac:dyDescent="0.25">
      <c r="B1024" s="18">
        <v>1021</v>
      </c>
      <c r="C1024" s="29">
        <v>222998655.05373082</v>
      </c>
      <c r="D1024" s="29">
        <v>0</v>
      </c>
      <c r="E1024" s="29">
        <v>0</v>
      </c>
      <c r="F1024" s="20">
        <v>0</v>
      </c>
    </row>
    <row r="1025" spans="2:6" x14ac:dyDescent="0.25">
      <c r="B1025" s="18">
        <v>1022</v>
      </c>
      <c r="C1025" s="29">
        <v>91796748.024732739</v>
      </c>
      <c r="D1025" s="29">
        <v>0</v>
      </c>
      <c r="E1025" s="29">
        <v>0</v>
      </c>
      <c r="F1025" s="20">
        <v>0</v>
      </c>
    </row>
    <row r="1026" spans="2:6" x14ac:dyDescent="0.25">
      <c r="B1026" s="18">
        <v>1023</v>
      </c>
      <c r="C1026" s="29">
        <v>126402350.24712349</v>
      </c>
      <c r="D1026" s="29">
        <v>0</v>
      </c>
      <c r="E1026" s="29">
        <v>0</v>
      </c>
      <c r="F1026" s="20">
        <v>0</v>
      </c>
    </row>
    <row r="1027" spans="2:6" x14ac:dyDescent="0.25">
      <c r="B1027" s="18">
        <v>1024</v>
      </c>
      <c r="C1027" s="29">
        <v>167701577.41103455</v>
      </c>
      <c r="D1027" s="29">
        <v>0</v>
      </c>
      <c r="E1027" s="29">
        <v>0</v>
      </c>
      <c r="F1027" s="20">
        <v>0</v>
      </c>
    </row>
    <row r="1028" spans="2:6" x14ac:dyDescent="0.25">
      <c r="B1028" s="18">
        <v>1025</v>
      </c>
      <c r="C1028" s="29">
        <v>101431111.44314079</v>
      </c>
      <c r="D1028" s="29">
        <v>0</v>
      </c>
      <c r="E1028" s="29">
        <v>0</v>
      </c>
      <c r="F1028" s="20">
        <v>0</v>
      </c>
    </row>
    <row r="1029" spans="2:6" x14ac:dyDescent="0.25">
      <c r="B1029" s="18">
        <v>1026</v>
      </c>
      <c r="C1029" s="29">
        <v>93127119.852310508</v>
      </c>
      <c r="D1029" s="29">
        <v>0</v>
      </c>
      <c r="E1029" s="29">
        <v>0</v>
      </c>
      <c r="F1029" s="20">
        <v>0</v>
      </c>
    </row>
    <row r="1030" spans="2:6" x14ac:dyDescent="0.25">
      <c r="B1030" s="18">
        <v>1027</v>
      </c>
      <c r="C1030" s="29">
        <v>127109392.72722812</v>
      </c>
      <c r="D1030" s="29">
        <v>0</v>
      </c>
      <c r="E1030" s="29">
        <v>0</v>
      </c>
      <c r="F1030" s="20">
        <v>0</v>
      </c>
    </row>
    <row r="1031" spans="2:6" x14ac:dyDescent="0.25">
      <c r="B1031" s="18">
        <v>1028</v>
      </c>
      <c r="C1031" s="29">
        <v>113054526.37502968</v>
      </c>
      <c r="D1031" s="29">
        <v>0</v>
      </c>
      <c r="E1031" s="29">
        <v>0</v>
      </c>
      <c r="F1031" s="20">
        <v>0</v>
      </c>
    </row>
    <row r="1032" spans="2:6" x14ac:dyDescent="0.25">
      <c r="B1032" s="18">
        <v>1029</v>
      </c>
      <c r="C1032" s="29">
        <v>168095366.97956645</v>
      </c>
      <c r="D1032" s="29">
        <v>0</v>
      </c>
      <c r="E1032" s="29">
        <v>0</v>
      </c>
      <c r="F1032" s="20">
        <v>0</v>
      </c>
    </row>
    <row r="1033" spans="2:6" x14ac:dyDescent="0.25">
      <c r="B1033" s="18">
        <v>1030</v>
      </c>
      <c r="C1033" s="29">
        <v>76193781.933053583</v>
      </c>
      <c r="D1033" s="29">
        <v>0</v>
      </c>
      <c r="E1033" s="29">
        <v>0</v>
      </c>
      <c r="F1033" s="20">
        <v>0</v>
      </c>
    </row>
    <row r="1034" spans="2:6" x14ac:dyDescent="0.25">
      <c r="B1034" s="18">
        <v>1031</v>
      </c>
      <c r="C1034" s="29">
        <v>86980367.620009556</v>
      </c>
      <c r="D1034" s="29">
        <v>0</v>
      </c>
      <c r="E1034" s="29">
        <v>0</v>
      </c>
      <c r="F1034" s="20">
        <v>0</v>
      </c>
    </row>
    <row r="1035" spans="2:6" x14ac:dyDescent="0.25">
      <c r="B1035" s="18">
        <v>1032</v>
      </c>
      <c r="C1035" s="29">
        <v>104263101.31155555</v>
      </c>
      <c r="D1035" s="29">
        <v>0</v>
      </c>
      <c r="E1035" s="29">
        <v>0</v>
      </c>
      <c r="F1035" s="20">
        <v>0</v>
      </c>
    </row>
    <row r="1036" spans="2:6" x14ac:dyDescent="0.25">
      <c r="B1036" s="18">
        <v>1033</v>
      </c>
      <c r="C1036" s="29">
        <v>82696273.375676349</v>
      </c>
      <c r="D1036" s="29">
        <v>0</v>
      </c>
      <c r="E1036" s="29">
        <v>0</v>
      </c>
      <c r="F1036" s="20">
        <v>0</v>
      </c>
    </row>
    <row r="1037" spans="2:6" x14ac:dyDescent="0.25">
      <c r="B1037" s="18">
        <v>1034</v>
      </c>
      <c r="C1037" s="29">
        <v>88840207.585748062</v>
      </c>
      <c r="D1037" s="29">
        <v>0</v>
      </c>
      <c r="E1037" s="29">
        <v>0</v>
      </c>
      <c r="F1037" s="20">
        <v>0</v>
      </c>
    </row>
    <row r="1038" spans="2:6" x14ac:dyDescent="0.25">
      <c r="B1038" s="18">
        <v>1035</v>
      </c>
      <c r="C1038" s="29">
        <v>68689062.330201238</v>
      </c>
      <c r="D1038" s="29">
        <v>0</v>
      </c>
      <c r="E1038" s="29">
        <v>0</v>
      </c>
      <c r="F1038" s="20">
        <v>0</v>
      </c>
    </row>
    <row r="1039" spans="2:6" x14ac:dyDescent="0.25">
      <c r="B1039" s="18">
        <v>1036</v>
      </c>
      <c r="C1039" s="29">
        <v>88477109.486762255</v>
      </c>
      <c r="D1039" s="29">
        <v>0</v>
      </c>
      <c r="E1039" s="29">
        <v>0</v>
      </c>
      <c r="F1039" s="20">
        <v>0</v>
      </c>
    </row>
    <row r="1040" spans="2:6" x14ac:dyDescent="0.25">
      <c r="B1040" s="18">
        <v>1037</v>
      </c>
      <c r="C1040" s="29">
        <v>122702875.21267889</v>
      </c>
      <c r="D1040" s="29">
        <v>0</v>
      </c>
      <c r="E1040" s="29">
        <v>0</v>
      </c>
      <c r="F1040" s="20">
        <v>0</v>
      </c>
    </row>
    <row r="1041" spans="2:6" x14ac:dyDescent="0.25">
      <c r="B1041" s="18">
        <v>1038</v>
      </c>
      <c r="C1041" s="29">
        <v>158321375.07968295</v>
      </c>
      <c r="D1041" s="29">
        <v>0</v>
      </c>
      <c r="E1041" s="29">
        <v>0</v>
      </c>
      <c r="F1041" s="20">
        <v>0</v>
      </c>
    </row>
    <row r="1042" spans="2:6" x14ac:dyDescent="0.25">
      <c r="B1042" s="18">
        <v>1039</v>
      </c>
      <c r="C1042" s="29">
        <v>95193148.326648042</v>
      </c>
      <c r="D1042" s="29">
        <v>0</v>
      </c>
      <c r="E1042" s="29">
        <v>0</v>
      </c>
      <c r="F1042" s="20">
        <v>0</v>
      </c>
    </row>
    <row r="1043" spans="2:6" x14ac:dyDescent="0.25">
      <c r="B1043" s="18">
        <v>1040</v>
      </c>
      <c r="C1043" s="29">
        <v>132133199.31929573</v>
      </c>
      <c r="D1043" s="29">
        <v>0</v>
      </c>
      <c r="E1043" s="29">
        <v>0</v>
      </c>
      <c r="F1043" s="20">
        <v>0</v>
      </c>
    </row>
    <row r="1044" spans="2:6" x14ac:dyDescent="0.25">
      <c r="B1044" s="18">
        <v>1041</v>
      </c>
      <c r="C1044" s="29">
        <v>106994009.99258325</v>
      </c>
      <c r="D1044" s="29">
        <v>0</v>
      </c>
      <c r="E1044" s="29">
        <v>0</v>
      </c>
      <c r="F1044" s="20">
        <v>0</v>
      </c>
    </row>
    <row r="1045" spans="2:6" x14ac:dyDescent="0.25">
      <c r="B1045" s="18">
        <v>1042</v>
      </c>
      <c r="C1045" s="29">
        <v>145396321.4178122</v>
      </c>
      <c r="D1045" s="29">
        <v>0</v>
      </c>
      <c r="E1045" s="29">
        <v>0</v>
      </c>
      <c r="F1045" s="20">
        <v>0</v>
      </c>
    </row>
    <row r="1046" spans="2:6" x14ac:dyDescent="0.25">
      <c r="B1046" s="18">
        <v>1043</v>
      </c>
      <c r="C1046" s="29">
        <v>117110650.92578623</v>
      </c>
      <c r="D1046" s="29">
        <v>0</v>
      </c>
      <c r="E1046" s="29">
        <v>0</v>
      </c>
      <c r="F1046" s="20">
        <v>0</v>
      </c>
    </row>
    <row r="1047" spans="2:6" x14ac:dyDescent="0.25">
      <c r="B1047" s="18">
        <v>1044</v>
      </c>
      <c r="C1047" s="29">
        <v>156483671.63559601</v>
      </c>
      <c r="D1047" s="29">
        <v>0</v>
      </c>
      <c r="E1047" s="29">
        <v>0</v>
      </c>
      <c r="F1047" s="20">
        <v>0</v>
      </c>
    </row>
    <row r="1048" spans="2:6" x14ac:dyDescent="0.25">
      <c r="B1048" s="18">
        <v>1045</v>
      </c>
      <c r="C1048" s="29">
        <v>122866616.24558266</v>
      </c>
      <c r="D1048" s="29">
        <v>0</v>
      </c>
      <c r="E1048" s="29">
        <v>0</v>
      </c>
      <c r="F1048" s="20">
        <v>0</v>
      </c>
    </row>
    <row r="1049" spans="2:6" x14ac:dyDescent="0.25">
      <c r="B1049" s="18">
        <v>1046</v>
      </c>
      <c r="C1049" s="29">
        <v>92714610.237322986</v>
      </c>
      <c r="D1049" s="29">
        <v>0</v>
      </c>
      <c r="E1049" s="29">
        <v>0</v>
      </c>
      <c r="F1049" s="20">
        <v>0</v>
      </c>
    </row>
    <row r="1050" spans="2:6" x14ac:dyDescent="0.25">
      <c r="B1050" s="18">
        <v>1047</v>
      </c>
      <c r="C1050" s="29">
        <v>89047925.584617898</v>
      </c>
      <c r="D1050" s="29">
        <v>0</v>
      </c>
      <c r="E1050" s="29">
        <v>0</v>
      </c>
      <c r="F1050" s="20">
        <v>0</v>
      </c>
    </row>
    <row r="1051" spans="2:6" x14ac:dyDescent="0.25">
      <c r="B1051" s="18">
        <v>1048</v>
      </c>
      <c r="C1051" s="29">
        <v>122593295.01416333</v>
      </c>
      <c r="D1051" s="29">
        <v>0</v>
      </c>
      <c r="E1051" s="29">
        <v>0</v>
      </c>
      <c r="F1051" s="20">
        <v>0</v>
      </c>
    </row>
    <row r="1052" spans="2:6" x14ac:dyDescent="0.25">
      <c r="B1052" s="18">
        <v>1049</v>
      </c>
      <c r="C1052" s="29">
        <v>145396816.88712004</v>
      </c>
      <c r="D1052" s="29">
        <v>0</v>
      </c>
      <c r="E1052" s="29">
        <v>0</v>
      </c>
      <c r="F1052" s="20">
        <v>0</v>
      </c>
    </row>
    <row r="1053" spans="2:6" x14ac:dyDescent="0.25">
      <c r="B1053" s="18">
        <v>1050</v>
      </c>
      <c r="C1053" s="29">
        <v>103541138.15691474</v>
      </c>
      <c r="D1053" s="29">
        <v>0</v>
      </c>
      <c r="E1053" s="29">
        <v>0</v>
      </c>
      <c r="F1053" s="20">
        <v>0</v>
      </c>
    </row>
    <row r="1054" spans="2:6" x14ac:dyDescent="0.25">
      <c r="B1054" s="18">
        <v>1051</v>
      </c>
      <c r="C1054" s="29">
        <v>109763712.6466932</v>
      </c>
      <c r="D1054" s="29">
        <v>0</v>
      </c>
      <c r="E1054" s="29">
        <v>0</v>
      </c>
      <c r="F1054" s="20">
        <v>0</v>
      </c>
    </row>
    <row r="1055" spans="2:6" x14ac:dyDescent="0.25">
      <c r="B1055" s="18">
        <v>1052</v>
      </c>
      <c r="C1055" s="29">
        <v>88091538.195121378</v>
      </c>
      <c r="D1055" s="29">
        <v>0</v>
      </c>
      <c r="E1055" s="29">
        <v>0</v>
      </c>
      <c r="F1055" s="20">
        <v>0</v>
      </c>
    </row>
    <row r="1056" spans="2:6" x14ac:dyDescent="0.25">
      <c r="B1056" s="18">
        <v>1053</v>
      </c>
      <c r="C1056" s="29">
        <v>102753675.24456052</v>
      </c>
      <c r="D1056" s="29">
        <v>0</v>
      </c>
      <c r="E1056" s="29">
        <v>0</v>
      </c>
      <c r="F1056" s="20">
        <v>0</v>
      </c>
    </row>
    <row r="1057" spans="2:6" x14ac:dyDescent="0.25">
      <c r="B1057" s="18">
        <v>1054</v>
      </c>
      <c r="C1057" s="29">
        <v>93915280.836823657</v>
      </c>
      <c r="D1057" s="29">
        <v>0</v>
      </c>
      <c r="E1057" s="29">
        <v>0</v>
      </c>
      <c r="F1057" s="20">
        <v>0</v>
      </c>
    </row>
    <row r="1058" spans="2:6" x14ac:dyDescent="0.25">
      <c r="B1058" s="18">
        <v>1055</v>
      </c>
      <c r="C1058" s="29">
        <v>122986029.84617156</v>
      </c>
      <c r="D1058" s="29">
        <v>0</v>
      </c>
      <c r="E1058" s="29">
        <v>0</v>
      </c>
      <c r="F1058" s="20">
        <v>0</v>
      </c>
    </row>
    <row r="1059" spans="2:6" x14ac:dyDescent="0.25">
      <c r="B1059" s="18">
        <v>1056</v>
      </c>
      <c r="C1059" s="29">
        <v>106460210.09040642</v>
      </c>
      <c r="D1059" s="29">
        <v>0</v>
      </c>
      <c r="E1059" s="29">
        <v>0</v>
      </c>
      <c r="F1059" s="20">
        <v>0</v>
      </c>
    </row>
    <row r="1060" spans="2:6" x14ac:dyDescent="0.25">
      <c r="B1060" s="18">
        <v>1057</v>
      </c>
      <c r="C1060" s="29">
        <v>90539522.367065132</v>
      </c>
      <c r="D1060" s="29">
        <v>0</v>
      </c>
      <c r="E1060" s="29">
        <v>0</v>
      </c>
      <c r="F1060" s="20">
        <v>0</v>
      </c>
    </row>
    <row r="1061" spans="2:6" x14ac:dyDescent="0.25">
      <c r="B1061" s="18">
        <v>1058</v>
      </c>
      <c r="C1061" s="29">
        <v>100450106.41230379</v>
      </c>
      <c r="D1061" s="29">
        <v>0</v>
      </c>
      <c r="E1061" s="29">
        <v>0</v>
      </c>
      <c r="F1061" s="20">
        <v>0</v>
      </c>
    </row>
    <row r="1062" spans="2:6" x14ac:dyDescent="0.25">
      <c r="B1062" s="18">
        <v>1059</v>
      </c>
      <c r="C1062" s="29">
        <v>85872344.101327419</v>
      </c>
      <c r="D1062" s="29">
        <v>0</v>
      </c>
      <c r="E1062" s="29">
        <v>0</v>
      </c>
      <c r="F1062" s="20">
        <v>0</v>
      </c>
    </row>
    <row r="1063" spans="2:6" x14ac:dyDescent="0.25">
      <c r="B1063" s="18">
        <v>1060</v>
      </c>
      <c r="C1063" s="29">
        <v>95305008.161743894</v>
      </c>
      <c r="D1063" s="29">
        <v>0</v>
      </c>
      <c r="E1063" s="29">
        <v>0</v>
      </c>
      <c r="F1063" s="20">
        <v>0</v>
      </c>
    </row>
    <row r="1064" spans="2:6" x14ac:dyDescent="0.25">
      <c r="B1064" s="18">
        <v>1061</v>
      </c>
      <c r="C1064" s="29">
        <v>119182391.46801165</v>
      </c>
      <c r="D1064" s="29">
        <v>0</v>
      </c>
      <c r="E1064" s="29">
        <v>0</v>
      </c>
      <c r="F1064" s="20">
        <v>0</v>
      </c>
    </row>
    <row r="1065" spans="2:6" x14ac:dyDescent="0.25">
      <c r="B1065" s="18">
        <v>1062</v>
      </c>
      <c r="C1065" s="29">
        <v>95859307.924565166</v>
      </c>
      <c r="D1065" s="29">
        <v>0</v>
      </c>
      <c r="E1065" s="29">
        <v>0</v>
      </c>
      <c r="F1065" s="20">
        <v>0</v>
      </c>
    </row>
    <row r="1066" spans="2:6" x14ac:dyDescent="0.25">
      <c r="B1066" s="18">
        <v>1063</v>
      </c>
      <c r="C1066" s="29">
        <v>110779151.16103768</v>
      </c>
      <c r="D1066" s="29">
        <v>0</v>
      </c>
      <c r="E1066" s="29">
        <v>0</v>
      </c>
      <c r="F1066" s="20">
        <v>0</v>
      </c>
    </row>
    <row r="1067" spans="2:6" x14ac:dyDescent="0.25">
      <c r="B1067" s="18">
        <v>1064</v>
      </c>
      <c r="C1067" s="29">
        <v>113460912.33377139</v>
      </c>
      <c r="D1067" s="29">
        <v>0</v>
      </c>
      <c r="E1067" s="29">
        <v>0</v>
      </c>
      <c r="F1067" s="20">
        <v>0</v>
      </c>
    </row>
    <row r="1068" spans="2:6" x14ac:dyDescent="0.25">
      <c r="B1068" s="18">
        <v>1065</v>
      </c>
      <c r="C1068" s="29">
        <v>117298059.73603007</v>
      </c>
      <c r="D1068" s="29">
        <v>0</v>
      </c>
      <c r="E1068" s="29">
        <v>0</v>
      </c>
      <c r="F1068" s="20">
        <v>0</v>
      </c>
    </row>
    <row r="1069" spans="2:6" x14ac:dyDescent="0.25">
      <c r="B1069" s="18">
        <v>1066</v>
      </c>
      <c r="C1069" s="29">
        <v>93330307.960460007</v>
      </c>
      <c r="D1069" s="29">
        <v>0</v>
      </c>
      <c r="E1069" s="29">
        <v>0</v>
      </c>
      <c r="F1069" s="20">
        <v>0</v>
      </c>
    </row>
    <row r="1070" spans="2:6" x14ac:dyDescent="0.25">
      <c r="B1070" s="18">
        <v>1067</v>
      </c>
      <c r="C1070" s="29">
        <v>109046625.97635241</v>
      </c>
      <c r="D1070" s="29">
        <v>0</v>
      </c>
      <c r="E1070" s="29">
        <v>0</v>
      </c>
      <c r="F1070" s="20">
        <v>0</v>
      </c>
    </row>
    <row r="1071" spans="2:6" x14ac:dyDescent="0.25">
      <c r="B1071" s="18">
        <v>1068</v>
      </c>
      <c r="C1071" s="29">
        <v>99564261.938417748</v>
      </c>
      <c r="D1071" s="29">
        <v>0</v>
      </c>
      <c r="E1071" s="29">
        <v>0</v>
      </c>
      <c r="F1071" s="20">
        <v>0</v>
      </c>
    </row>
    <row r="1072" spans="2:6" x14ac:dyDescent="0.25">
      <c r="B1072" s="18">
        <v>1069</v>
      </c>
      <c r="C1072" s="29">
        <v>124984845.55310223</v>
      </c>
      <c r="D1072" s="29">
        <v>0</v>
      </c>
      <c r="E1072" s="29">
        <v>0</v>
      </c>
      <c r="F1072" s="20">
        <v>0</v>
      </c>
    </row>
    <row r="1073" spans="2:6" x14ac:dyDescent="0.25">
      <c r="B1073" s="18">
        <v>1070</v>
      </c>
      <c r="C1073" s="29">
        <v>131547253.14772843</v>
      </c>
      <c r="D1073" s="29">
        <v>0</v>
      </c>
      <c r="E1073" s="29">
        <v>0</v>
      </c>
      <c r="F1073" s="20">
        <v>0</v>
      </c>
    </row>
    <row r="1074" spans="2:6" x14ac:dyDescent="0.25">
      <c r="B1074" s="18">
        <v>1071</v>
      </c>
      <c r="C1074" s="29">
        <v>106777309.77762242</v>
      </c>
      <c r="D1074" s="29">
        <v>0</v>
      </c>
      <c r="E1074" s="29">
        <v>0</v>
      </c>
      <c r="F1074" s="20">
        <v>0</v>
      </c>
    </row>
    <row r="1075" spans="2:6" x14ac:dyDescent="0.25">
      <c r="B1075" s="18">
        <v>1072</v>
      </c>
      <c r="C1075" s="29">
        <v>83269622.470533684</v>
      </c>
      <c r="D1075" s="29">
        <v>0</v>
      </c>
      <c r="E1075" s="29">
        <v>0</v>
      </c>
      <c r="F1075" s="20">
        <v>0</v>
      </c>
    </row>
    <row r="1076" spans="2:6" x14ac:dyDescent="0.25">
      <c r="B1076" s="18">
        <v>1073</v>
      </c>
      <c r="C1076" s="29">
        <v>132868312.97731145</v>
      </c>
      <c r="D1076" s="29">
        <v>0</v>
      </c>
      <c r="E1076" s="29">
        <v>0</v>
      </c>
      <c r="F1076" s="20">
        <v>0</v>
      </c>
    </row>
    <row r="1077" spans="2:6" x14ac:dyDescent="0.25">
      <c r="B1077" s="18">
        <v>1074</v>
      </c>
      <c r="C1077" s="29">
        <v>104598212.40859288</v>
      </c>
      <c r="D1077" s="29">
        <v>0</v>
      </c>
      <c r="E1077" s="29">
        <v>0</v>
      </c>
      <c r="F1077" s="20">
        <v>0</v>
      </c>
    </row>
    <row r="1078" spans="2:6" x14ac:dyDescent="0.25">
      <c r="B1078" s="18">
        <v>1075</v>
      </c>
      <c r="C1078" s="29">
        <v>100730770.94621237</v>
      </c>
      <c r="D1078" s="29">
        <v>0</v>
      </c>
      <c r="E1078" s="29">
        <v>0</v>
      </c>
      <c r="F1078" s="20">
        <v>0</v>
      </c>
    </row>
    <row r="1079" spans="2:6" x14ac:dyDescent="0.25">
      <c r="B1079" s="18">
        <v>1076</v>
      </c>
      <c r="C1079" s="29">
        <v>115416988.89444187</v>
      </c>
      <c r="D1079" s="29">
        <v>0</v>
      </c>
      <c r="E1079" s="29">
        <v>0</v>
      </c>
      <c r="F1079" s="20">
        <v>0</v>
      </c>
    </row>
    <row r="1080" spans="2:6" x14ac:dyDescent="0.25">
      <c r="B1080" s="18">
        <v>1077</v>
      </c>
      <c r="C1080" s="29">
        <v>84801632.842187107</v>
      </c>
      <c r="D1080" s="29">
        <v>0</v>
      </c>
      <c r="E1080" s="29">
        <v>0</v>
      </c>
      <c r="F1080" s="20">
        <v>0</v>
      </c>
    </row>
    <row r="1081" spans="2:6" x14ac:dyDescent="0.25">
      <c r="B1081" s="18">
        <v>1078</v>
      </c>
      <c r="C1081" s="29">
        <v>101155415.14925945</v>
      </c>
      <c r="D1081" s="29">
        <v>0</v>
      </c>
      <c r="E1081" s="29">
        <v>0</v>
      </c>
      <c r="F1081" s="20">
        <v>0</v>
      </c>
    </row>
    <row r="1082" spans="2:6" x14ac:dyDescent="0.25">
      <c r="B1082" s="18">
        <v>1079</v>
      </c>
      <c r="C1082" s="29">
        <v>95497697.794523418</v>
      </c>
      <c r="D1082" s="29">
        <v>0</v>
      </c>
      <c r="E1082" s="29">
        <v>0</v>
      </c>
      <c r="F1082" s="20">
        <v>0</v>
      </c>
    </row>
    <row r="1083" spans="2:6" x14ac:dyDescent="0.25">
      <c r="B1083" s="18">
        <v>1080</v>
      </c>
      <c r="C1083" s="29">
        <v>110789612.76173741</v>
      </c>
      <c r="D1083" s="29">
        <v>0</v>
      </c>
      <c r="E1083" s="29">
        <v>0</v>
      </c>
      <c r="F1083" s="20">
        <v>0</v>
      </c>
    </row>
    <row r="1084" spans="2:6" x14ac:dyDescent="0.25">
      <c r="B1084" s="18">
        <v>1081</v>
      </c>
      <c r="C1084" s="29">
        <v>87181532.222865939</v>
      </c>
      <c r="D1084" s="29">
        <v>0</v>
      </c>
      <c r="E1084" s="29">
        <v>0</v>
      </c>
      <c r="F1084" s="20">
        <v>0</v>
      </c>
    </row>
    <row r="1085" spans="2:6" x14ac:dyDescent="0.25">
      <c r="B1085" s="18">
        <v>1082</v>
      </c>
      <c r="C1085" s="29">
        <v>93379758.016240746</v>
      </c>
      <c r="D1085" s="29">
        <v>0</v>
      </c>
      <c r="E1085" s="29">
        <v>0</v>
      </c>
      <c r="F1085" s="20">
        <v>0</v>
      </c>
    </row>
    <row r="1086" spans="2:6" x14ac:dyDescent="0.25">
      <c r="B1086" s="18">
        <v>1083</v>
      </c>
      <c r="C1086" s="29">
        <v>105166840.08785254</v>
      </c>
      <c r="D1086" s="29">
        <v>0</v>
      </c>
      <c r="E1086" s="29">
        <v>0</v>
      </c>
      <c r="F1086" s="20">
        <v>0</v>
      </c>
    </row>
    <row r="1087" spans="2:6" x14ac:dyDescent="0.25">
      <c r="B1087" s="18">
        <v>1084</v>
      </c>
      <c r="C1087" s="29">
        <v>96421713.783784866</v>
      </c>
      <c r="D1087" s="29">
        <v>0</v>
      </c>
      <c r="E1087" s="29">
        <v>0</v>
      </c>
      <c r="F1087" s="20">
        <v>0</v>
      </c>
    </row>
    <row r="1088" spans="2:6" x14ac:dyDescent="0.25">
      <c r="B1088" s="18">
        <v>1085</v>
      </c>
      <c r="C1088" s="29">
        <v>87930567.73363404</v>
      </c>
      <c r="D1088" s="29">
        <v>0</v>
      </c>
      <c r="E1088" s="29">
        <v>0</v>
      </c>
      <c r="F1088" s="20">
        <v>0</v>
      </c>
    </row>
    <row r="1089" spans="2:6" x14ac:dyDescent="0.25">
      <c r="B1089" s="18">
        <v>1086</v>
      </c>
      <c r="C1089" s="29">
        <v>93083222.569566637</v>
      </c>
      <c r="D1089" s="29">
        <v>0</v>
      </c>
      <c r="E1089" s="29">
        <v>0</v>
      </c>
      <c r="F1089" s="20">
        <v>0</v>
      </c>
    </row>
    <row r="1090" spans="2:6" x14ac:dyDescent="0.25">
      <c r="B1090" s="18">
        <v>1087</v>
      </c>
      <c r="C1090" s="29">
        <v>58233579.329227649</v>
      </c>
      <c r="D1090" s="29">
        <v>0</v>
      </c>
      <c r="E1090" s="29">
        <v>0</v>
      </c>
      <c r="F1090" s="20">
        <v>0</v>
      </c>
    </row>
    <row r="1091" spans="2:6" x14ac:dyDescent="0.25">
      <c r="B1091" s="18">
        <v>1088</v>
      </c>
      <c r="C1091" s="29">
        <v>122450407.57280286</v>
      </c>
      <c r="D1091" s="29">
        <v>0</v>
      </c>
      <c r="E1091" s="29">
        <v>0</v>
      </c>
      <c r="F1091" s="20">
        <v>0</v>
      </c>
    </row>
    <row r="1092" spans="2:6" x14ac:dyDescent="0.25">
      <c r="B1092" s="18">
        <v>1089</v>
      </c>
      <c r="C1092" s="29">
        <v>92012277.155354738</v>
      </c>
      <c r="D1092" s="29">
        <v>0</v>
      </c>
      <c r="E1092" s="29">
        <v>0</v>
      </c>
      <c r="F1092" s="20">
        <v>0</v>
      </c>
    </row>
    <row r="1093" spans="2:6" x14ac:dyDescent="0.25">
      <c r="B1093" s="18">
        <v>1090</v>
      </c>
      <c r="C1093" s="29">
        <v>120356132.69651115</v>
      </c>
      <c r="D1093" s="29">
        <v>0</v>
      </c>
      <c r="E1093" s="29">
        <v>0</v>
      </c>
      <c r="F1093" s="20">
        <v>0</v>
      </c>
    </row>
    <row r="1094" spans="2:6" x14ac:dyDescent="0.25">
      <c r="B1094" s="18">
        <v>1091</v>
      </c>
      <c r="C1094" s="29">
        <v>98533737.577985793</v>
      </c>
      <c r="D1094" s="29">
        <v>0</v>
      </c>
      <c r="E1094" s="29">
        <v>0</v>
      </c>
      <c r="F1094" s="20">
        <v>0</v>
      </c>
    </row>
    <row r="1095" spans="2:6" x14ac:dyDescent="0.25">
      <c r="B1095" s="18">
        <v>1092</v>
      </c>
      <c r="C1095" s="29">
        <v>92051355.033268556</v>
      </c>
      <c r="D1095" s="29">
        <v>0</v>
      </c>
      <c r="E1095" s="29">
        <v>0</v>
      </c>
      <c r="F1095" s="20">
        <v>0</v>
      </c>
    </row>
    <row r="1096" spans="2:6" x14ac:dyDescent="0.25">
      <c r="B1096" s="18">
        <v>1093</v>
      </c>
      <c r="C1096" s="29">
        <v>87128753.960999548</v>
      </c>
      <c r="D1096" s="29">
        <v>0</v>
      </c>
      <c r="E1096" s="29">
        <v>0</v>
      </c>
      <c r="F1096" s="20">
        <v>0</v>
      </c>
    </row>
    <row r="1097" spans="2:6" x14ac:dyDescent="0.25">
      <c r="B1097" s="18">
        <v>1094</v>
      </c>
      <c r="C1097" s="29">
        <v>87003539.899240389</v>
      </c>
      <c r="D1097" s="29">
        <v>0</v>
      </c>
      <c r="E1097" s="29">
        <v>0</v>
      </c>
      <c r="F1097" s="20">
        <v>0</v>
      </c>
    </row>
    <row r="1098" spans="2:6" x14ac:dyDescent="0.25">
      <c r="B1098" s="18">
        <v>1095</v>
      </c>
      <c r="C1098" s="29">
        <v>123284169.92121392</v>
      </c>
      <c r="D1098" s="29">
        <v>0</v>
      </c>
      <c r="E1098" s="29">
        <v>0</v>
      </c>
      <c r="F1098" s="20">
        <v>0</v>
      </c>
    </row>
    <row r="1099" spans="2:6" x14ac:dyDescent="0.25">
      <c r="B1099" s="18">
        <v>1096</v>
      </c>
      <c r="C1099" s="29">
        <v>78953995.616826087</v>
      </c>
      <c r="D1099" s="29">
        <v>0</v>
      </c>
      <c r="E1099" s="29">
        <v>0</v>
      </c>
      <c r="F1099" s="20">
        <v>0</v>
      </c>
    </row>
    <row r="1100" spans="2:6" x14ac:dyDescent="0.25">
      <c r="B1100" s="18">
        <v>1097</v>
      </c>
      <c r="C1100" s="29">
        <v>84744692.520667523</v>
      </c>
      <c r="D1100" s="29">
        <v>0</v>
      </c>
      <c r="E1100" s="29">
        <v>0</v>
      </c>
      <c r="F1100" s="20">
        <v>0</v>
      </c>
    </row>
    <row r="1101" spans="2:6" x14ac:dyDescent="0.25">
      <c r="B1101" s="18">
        <v>1098</v>
      </c>
      <c r="C1101" s="29">
        <v>85084561.99129495</v>
      </c>
      <c r="D1101" s="29">
        <v>0</v>
      </c>
      <c r="E1101" s="29">
        <v>0</v>
      </c>
      <c r="F1101" s="20">
        <v>0</v>
      </c>
    </row>
    <row r="1102" spans="2:6" x14ac:dyDescent="0.25">
      <c r="B1102" s="18">
        <v>1099</v>
      </c>
      <c r="C1102" s="29">
        <v>95190045.13418366</v>
      </c>
      <c r="D1102" s="29">
        <v>0</v>
      </c>
      <c r="E1102" s="29">
        <v>0</v>
      </c>
      <c r="F1102" s="20">
        <v>0</v>
      </c>
    </row>
    <row r="1103" spans="2:6" x14ac:dyDescent="0.25">
      <c r="B1103" s="18">
        <v>1100</v>
      </c>
      <c r="C1103" s="29">
        <v>86631960.107794255</v>
      </c>
      <c r="D1103" s="29">
        <v>0</v>
      </c>
      <c r="E1103" s="29">
        <v>0</v>
      </c>
      <c r="F1103" s="20">
        <v>0</v>
      </c>
    </row>
    <row r="1104" spans="2:6" x14ac:dyDescent="0.25">
      <c r="B1104" s="18">
        <v>1101</v>
      </c>
      <c r="C1104" s="29">
        <v>96793542.82491532</v>
      </c>
      <c r="D1104" s="29">
        <v>0</v>
      </c>
      <c r="E1104" s="29">
        <v>0</v>
      </c>
      <c r="F1104" s="20">
        <v>0</v>
      </c>
    </row>
    <row r="1105" spans="2:6" x14ac:dyDescent="0.25">
      <c r="B1105" s="18">
        <v>1102</v>
      </c>
      <c r="C1105" s="29">
        <v>91659215.982741743</v>
      </c>
      <c r="D1105" s="29">
        <v>0</v>
      </c>
      <c r="E1105" s="29">
        <v>0</v>
      </c>
      <c r="F1105" s="20">
        <v>0</v>
      </c>
    </row>
    <row r="1106" spans="2:6" x14ac:dyDescent="0.25">
      <c r="B1106" s="18">
        <v>1103</v>
      </c>
      <c r="C1106" s="29">
        <v>105711954.37077853</v>
      </c>
      <c r="D1106" s="29">
        <v>0</v>
      </c>
      <c r="E1106" s="29">
        <v>0</v>
      </c>
      <c r="F1106" s="20">
        <v>0</v>
      </c>
    </row>
    <row r="1107" spans="2:6" x14ac:dyDescent="0.25">
      <c r="B1107" s="18">
        <v>1104</v>
      </c>
      <c r="C1107" s="29">
        <v>84653169.375475168</v>
      </c>
      <c r="D1107" s="29">
        <v>0</v>
      </c>
      <c r="E1107" s="29">
        <v>0</v>
      </c>
      <c r="F1107" s="20">
        <v>0</v>
      </c>
    </row>
    <row r="1108" spans="2:6" x14ac:dyDescent="0.25">
      <c r="B1108" s="18">
        <v>1105</v>
      </c>
      <c r="C1108" s="29">
        <v>73543806.962289557</v>
      </c>
      <c r="D1108" s="29">
        <v>0</v>
      </c>
      <c r="E1108" s="29">
        <v>0</v>
      </c>
      <c r="F1108" s="20">
        <v>0</v>
      </c>
    </row>
    <row r="1109" spans="2:6" x14ac:dyDescent="0.25">
      <c r="B1109" s="18">
        <v>1106</v>
      </c>
      <c r="C1109" s="29">
        <v>88760645.03575936</v>
      </c>
      <c r="D1109" s="29">
        <v>0</v>
      </c>
      <c r="E1109" s="29">
        <v>0</v>
      </c>
      <c r="F1109" s="20">
        <v>0</v>
      </c>
    </row>
    <row r="1110" spans="2:6" x14ac:dyDescent="0.25">
      <c r="B1110" s="18">
        <v>1107</v>
      </c>
      <c r="C1110" s="29">
        <v>50268369.830809474</v>
      </c>
      <c r="D1110" s="29">
        <v>0</v>
      </c>
      <c r="E1110" s="29">
        <v>0</v>
      </c>
      <c r="F1110" s="20">
        <v>0</v>
      </c>
    </row>
    <row r="1111" spans="2:6" x14ac:dyDescent="0.25">
      <c r="B1111" s="18">
        <v>1108</v>
      </c>
      <c r="C1111" s="29">
        <v>113635330.96842796</v>
      </c>
      <c r="D1111" s="29">
        <v>0</v>
      </c>
      <c r="E1111" s="29">
        <v>0</v>
      </c>
      <c r="F1111" s="20">
        <v>0</v>
      </c>
    </row>
    <row r="1112" spans="2:6" x14ac:dyDescent="0.25">
      <c r="B1112" s="18">
        <v>1109</v>
      </c>
      <c r="C1112" s="29">
        <v>119777823.15716046</v>
      </c>
      <c r="D1112" s="29">
        <v>0</v>
      </c>
      <c r="E1112" s="29">
        <v>0</v>
      </c>
      <c r="F1112" s="20">
        <v>0</v>
      </c>
    </row>
    <row r="1113" spans="2:6" x14ac:dyDescent="0.25">
      <c r="B1113" s="18">
        <v>1110</v>
      </c>
      <c r="C1113" s="29">
        <v>90927104.38270478</v>
      </c>
      <c r="D1113" s="29">
        <v>0</v>
      </c>
      <c r="E1113" s="29">
        <v>0</v>
      </c>
      <c r="F1113" s="20">
        <v>0</v>
      </c>
    </row>
    <row r="1114" spans="2:6" x14ac:dyDescent="0.25">
      <c r="B1114" s="18">
        <v>1111</v>
      </c>
      <c r="C1114" s="29">
        <v>111690492.54991587</v>
      </c>
      <c r="D1114" s="29">
        <v>0</v>
      </c>
      <c r="E1114" s="29">
        <v>0</v>
      </c>
      <c r="F1114" s="20">
        <v>0</v>
      </c>
    </row>
    <row r="1115" spans="2:6" x14ac:dyDescent="0.25">
      <c r="B1115" s="18">
        <v>1112</v>
      </c>
      <c r="C1115" s="29">
        <v>78392022.179234251</v>
      </c>
      <c r="D1115" s="29">
        <v>0</v>
      </c>
      <c r="E1115" s="29">
        <v>0</v>
      </c>
      <c r="F1115" s="20">
        <v>0</v>
      </c>
    </row>
    <row r="1116" spans="2:6" x14ac:dyDescent="0.25">
      <c r="B1116" s="18">
        <v>1113</v>
      </c>
      <c r="C1116" s="29">
        <v>123644741.82436386</v>
      </c>
      <c r="D1116" s="29">
        <v>0</v>
      </c>
      <c r="E1116" s="29">
        <v>0</v>
      </c>
      <c r="F1116" s="20">
        <v>0</v>
      </c>
    </row>
    <row r="1117" spans="2:6" x14ac:dyDescent="0.25">
      <c r="B1117" s="18">
        <v>1114</v>
      </c>
      <c r="C1117" s="29">
        <v>107503805.8727167</v>
      </c>
      <c r="D1117" s="29">
        <v>0</v>
      </c>
      <c r="E1117" s="29">
        <v>0</v>
      </c>
      <c r="F1117" s="20">
        <v>0</v>
      </c>
    </row>
    <row r="1118" spans="2:6" x14ac:dyDescent="0.25">
      <c r="B1118" s="18">
        <v>1115</v>
      </c>
      <c r="C1118" s="29">
        <v>79169855.436418951</v>
      </c>
      <c r="D1118" s="29">
        <v>0</v>
      </c>
      <c r="E1118" s="29">
        <v>0</v>
      </c>
      <c r="F1118" s="20">
        <v>0</v>
      </c>
    </row>
    <row r="1119" spans="2:6" x14ac:dyDescent="0.25">
      <c r="B1119" s="18">
        <v>1116</v>
      </c>
      <c r="C1119" s="29">
        <v>81196922.983296365</v>
      </c>
      <c r="D1119" s="29">
        <v>0</v>
      </c>
      <c r="E1119" s="29">
        <v>0</v>
      </c>
      <c r="F1119" s="20">
        <v>0</v>
      </c>
    </row>
    <row r="1120" spans="2:6" x14ac:dyDescent="0.25">
      <c r="B1120" s="18">
        <v>1117</v>
      </c>
      <c r="C1120" s="29">
        <v>123629008.20945941</v>
      </c>
      <c r="D1120" s="29">
        <v>0</v>
      </c>
      <c r="E1120" s="29">
        <v>0</v>
      </c>
      <c r="F1120" s="20">
        <v>0</v>
      </c>
    </row>
    <row r="1121" spans="2:6" x14ac:dyDescent="0.25">
      <c r="B1121" s="18">
        <v>1118</v>
      </c>
      <c r="C1121" s="29">
        <v>82045528.727057144</v>
      </c>
      <c r="D1121" s="29">
        <v>0</v>
      </c>
      <c r="E1121" s="29">
        <v>0</v>
      </c>
      <c r="F1121" s="20">
        <v>0</v>
      </c>
    </row>
    <row r="1122" spans="2:6" x14ac:dyDescent="0.25">
      <c r="B1122" s="18">
        <v>1119</v>
      </c>
      <c r="C1122" s="29">
        <v>145299148.93850267</v>
      </c>
      <c r="D1122" s="29">
        <v>0</v>
      </c>
      <c r="E1122" s="29">
        <v>0</v>
      </c>
      <c r="F1122" s="20">
        <v>0</v>
      </c>
    </row>
    <row r="1123" spans="2:6" x14ac:dyDescent="0.25">
      <c r="B1123" s="18">
        <v>1120</v>
      </c>
      <c r="C1123" s="29">
        <v>75026410.827732787</v>
      </c>
      <c r="D1123" s="29">
        <v>0</v>
      </c>
      <c r="E1123" s="29">
        <v>0</v>
      </c>
      <c r="F1123" s="20">
        <v>0</v>
      </c>
    </row>
    <row r="1124" spans="2:6" x14ac:dyDescent="0.25">
      <c r="B1124" s="18">
        <v>1121</v>
      </c>
      <c r="C1124" s="29">
        <v>98433224.365620241</v>
      </c>
      <c r="D1124" s="29">
        <v>0</v>
      </c>
      <c r="E1124" s="29">
        <v>0</v>
      </c>
      <c r="F1124" s="20">
        <v>0</v>
      </c>
    </row>
    <row r="1125" spans="2:6" x14ac:dyDescent="0.25">
      <c r="B1125" s="18">
        <v>1122</v>
      </c>
      <c r="C1125" s="29">
        <v>73763919.014546484</v>
      </c>
      <c r="D1125" s="29">
        <v>0</v>
      </c>
      <c r="E1125" s="29">
        <v>0</v>
      </c>
      <c r="F1125" s="20">
        <v>0</v>
      </c>
    </row>
    <row r="1126" spans="2:6" x14ac:dyDescent="0.25">
      <c r="B1126" s="18">
        <v>1123</v>
      </c>
      <c r="C1126" s="29">
        <v>117007756.08360225</v>
      </c>
      <c r="D1126" s="29">
        <v>0</v>
      </c>
      <c r="E1126" s="29">
        <v>0</v>
      </c>
      <c r="F1126" s="20">
        <v>0</v>
      </c>
    </row>
    <row r="1127" spans="2:6" x14ac:dyDescent="0.25">
      <c r="B1127" s="18">
        <v>1124</v>
      </c>
      <c r="C1127" s="29">
        <v>81246503.19842115</v>
      </c>
      <c r="D1127" s="29">
        <v>0</v>
      </c>
      <c r="E1127" s="29">
        <v>0</v>
      </c>
      <c r="F1127" s="20">
        <v>0</v>
      </c>
    </row>
    <row r="1128" spans="2:6" x14ac:dyDescent="0.25">
      <c r="B1128" s="18">
        <v>1125</v>
      </c>
      <c r="C1128" s="29">
        <v>92110236.677489549</v>
      </c>
      <c r="D1128" s="29">
        <v>0</v>
      </c>
      <c r="E1128" s="29">
        <v>0</v>
      </c>
      <c r="F1128" s="20">
        <v>0</v>
      </c>
    </row>
    <row r="1129" spans="2:6" x14ac:dyDescent="0.25">
      <c r="B1129" s="18">
        <v>1126</v>
      </c>
      <c r="C1129" s="29">
        <v>108036092.05380452</v>
      </c>
      <c r="D1129" s="29">
        <v>0</v>
      </c>
      <c r="E1129" s="29">
        <v>0</v>
      </c>
      <c r="F1129" s="20">
        <v>0</v>
      </c>
    </row>
    <row r="1130" spans="2:6" x14ac:dyDescent="0.25">
      <c r="B1130" s="18">
        <v>1127</v>
      </c>
      <c r="C1130" s="29">
        <v>100775791.95925403</v>
      </c>
      <c r="D1130" s="29">
        <v>0</v>
      </c>
      <c r="E1130" s="29">
        <v>0</v>
      </c>
      <c r="F1130" s="20">
        <v>0</v>
      </c>
    </row>
    <row r="1131" spans="2:6" x14ac:dyDescent="0.25">
      <c r="B1131" s="18">
        <v>1128</v>
      </c>
      <c r="C1131" s="29">
        <v>79811513.441879198</v>
      </c>
      <c r="D1131" s="29">
        <v>0</v>
      </c>
      <c r="E1131" s="29">
        <v>0</v>
      </c>
      <c r="F1131" s="20">
        <v>0</v>
      </c>
    </row>
    <row r="1132" spans="2:6" x14ac:dyDescent="0.25">
      <c r="B1132" s="18">
        <v>1129</v>
      </c>
      <c r="C1132" s="29">
        <v>148286001.47076353</v>
      </c>
      <c r="D1132" s="29">
        <v>0</v>
      </c>
      <c r="E1132" s="29">
        <v>0</v>
      </c>
      <c r="F1132" s="20">
        <v>0</v>
      </c>
    </row>
    <row r="1133" spans="2:6" x14ac:dyDescent="0.25">
      <c r="B1133" s="18">
        <v>1130</v>
      </c>
      <c r="C1133" s="29">
        <v>98129155.833074629</v>
      </c>
      <c r="D1133" s="29">
        <v>0</v>
      </c>
      <c r="E1133" s="29">
        <v>0</v>
      </c>
      <c r="F1133" s="20">
        <v>0</v>
      </c>
    </row>
    <row r="1134" spans="2:6" x14ac:dyDescent="0.25">
      <c r="B1134" s="18">
        <v>1131</v>
      </c>
      <c r="C1134" s="29">
        <v>131150953.54995866</v>
      </c>
      <c r="D1134" s="29">
        <v>0</v>
      </c>
      <c r="E1134" s="29">
        <v>0</v>
      </c>
      <c r="F1134" s="20">
        <v>0</v>
      </c>
    </row>
    <row r="1135" spans="2:6" x14ac:dyDescent="0.25">
      <c r="B1135" s="18">
        <v>1132</v>
      </c>
      <c r="C1135" s="29">
        <v>88283436.464740604</v>
      </c>
      <c r="D1135" s="29">
        <v>0</v>
      </c>
      <c r="E1135" s="29">
        <v>0</v>
      </c>
      <c r="F1135" s="20">
        <v>0</v>
      </c>
    </row>
    <row r="1136" spans="2:6" x14ac:dyDescent="0.25">
      <c r="B1136" s="18">
        <v>1133</v>
      </c>
      <c r="C1136" s="29">
        <v>96606129.679210886</v>
      </c>
      <c r="D1136" s="29">
        <v>0</v>
      </c>
      <c r="E1136" s="29">
        <v>0</v>
      </c>
      <c r="F1136" s="20">
        <v>0</v>
      </c>
    </row>
    <row r="1137" spans="2:6" x14ac:dyDescent="0.25">
      <c r="B1137" s="18">
        <v>1134</v>
      </c>
      <c r="C1137" s="29">
        <v>76119995.81257464</v>
      </c>
      <c r="D1137" s="29">
        <v>0</v>
      </c>
      <c r="E1137" s="29">
        <v>0</v>
      </c>
      <c r="F1137" s="20">
        <v>0</v>
      </c>
    </row>
    <row r="1138" spans="2:6" x14ac:dyDescent="0.25">
      <c r="B1138" s="18">
        <v>1135</v>
      </c>
      <c r="C1138" s="29">
        <v>107345600.64877123</v>
      </c>
      <c r="D1138" s="29">
        <v>0</v>
      </c>
      <c r="E1138" s="29">
        <v>0</v>
      </c>
      <c r="F1138" s="20">
        <v>0</v>
      </c>
    </row>
    <row r="1139" spans="2:6" x14ac:dyDescent="0.25">
      <c r="B1139" s="18">
        <v>1136</v>
      </c>
      <c r="C1139" s="29">
        <v>129598939.48608446</v>
      </c>
      <c r="D1139" s="29">
        <v>0</v>
      </c>
      <c r="E1139" s="29">
        <v>0</v>
      </c>
      <c r="F1139" s="20">
        <v>0</v>
      </c>
    </row>
    <row r="1140" spans="2:6" x14ac:dyDescent="0.25">
      <c r="B1140" s="18">
        <v>1137</v>
      </c>
      <c r="C1140" s="29">
        <v>108337891.9102743</v>
      </c>
      <c r="D1140" s="29">
        <v>0</v>
      </c>
      <c r="E1140" s="29">
        <v>0</v>
      </c>
      <c r="F1140" s="20">
        <v>0</v>
      </c>
    </row>
    <row r="1141" spans="2:6" x14ac:dyDescent="0.25">
      <c r="B1141" s="18">
        <v>1138</v>
      </c>
      <c r="C1141" s="29">
        <v>118617388.95624588</v>
      </c>
      <c r="D1141" s="29">
        <v>0</v>
      </c>
      <c r="E1141" s="29">
        <v>0</v>
      </c>
      <c r="F1141" s="20">
        <v>0</v>
      </c>
    </row>
    <row r="1142" spans="2:6" x14ac:dyDescent="0.25">
      <c r="B1142" s="18">
        <v>1139</v>
      </c>
      <c r="C1142" s="29">
        <v>67964264.524424061</v>
      </c>
      <c r="D1142" s="29">
        <v>0</v>
      </c>
      <c r="E1142" s="29">
        <v>0</v>
      </c>
      <c r="F1142" s="20">
        <v>0</v>
      </c>
    </row>
    <row r="1143" spans="2:6" x14ac:dyDescent="0.25">
      <c r="B1143" s="18">
        <v>1140</v>
      </c>
      <c r="C1143" s="29">
        <v>116687294.5841458</v>
      </c>
      <c r="D1143" s="29">
        <v>0</v>
      </c>
      <c r="E1143" s="29">
        <v>0</v>
      </c>
      <c r="F1143" s="20">
        <v>0</v>
      </c>
    </row>
    <row r="1144" spans="2:6" x14ac:dyDescent="0.25">
      <c r="B1144" s="18">
        <v>1141</v>
      </c>
      <c r="C1144" s="29">
        <v>85066189.072844461</v>
      </c>
      <c r="D1144" s="29">
        <v>0</v>
      </c>
      <c r="E1144" s="29">
        <v>0</v>
      </c>
      <c r="F1144" s="20">
        <v>0</v>
      </c>
    </row>
    <row r="1145" spans="2:6" x14ac:dyDescent="0.25">
      <c r="B1145" s="18">
        <v>1142</v>
      </c>
      <c r="C1145" s="29">
        <v>160809989.67383319</v>
      </c>
      <c r="D1145" s="29">
        <v>0</v>
      </c>
      <c r="E1145" s="29">
        <v>0</v>
      </c>
      <c r="F1145" s="20">
        <v>0</v>
      </c>
    </row>
    <row r="1146" spans="2:6" x14ac:dyDescent="0.25">
      <c r="B1146" s="18">
        <v>1143</v>
      </c>
      <c r="C1146" s="29">
        <v>88412169.906117544</v>
      </c>
      <c r="D1146" s="29">
        <v>0</v>
      </c>
      <c r="E1146" s="29">
        <v>0</v>
      </c>
      <c r="F1146" s="20">
        <v>0</v>
      </c>
    </row>
    <row r="1147" spans="2:6" x14ac:dyDescent="0.25">
      <c r="B1147" s="18">
        <v>1144</v>
      </c>
      <c r="C1147" s="29">
        <v>119042280.5981956</v>
      </c>
      <c r="D1147" s="29">
        <v>0</v>
      </c>
      <c r="E1147" s="29">
        <v>0</v>
      </c>
      <c r="F1147" s="20">
        <v>0</v>
      </c>
    </row>
    <row r="1148" spans="2:6" x14ac:dyDescent="0.25">
      <c r="B1148" s="18">
        <v>1145</v>
      </c>
      <c r="C1148" s="29">
        <v>87204250.196651995</v>
      </c>
      <c r="D1148" s="29">
        <v>0</v>
      </c>
      <c r="E1148" s="29">
        <v>0</v>
      </c>
      <c r="F1148" s="20">
        <v>0</v>
      </c>
    </row>
    <row r="1149" spans="2:6" x14ac:dyDescent="0.25">
      <c r="B1149" s="18">
        <v>1146</v>
      </c>
      <c r="C1149" s="29">
        <v>93516316.465845227</v>
      </c>
      <c r="D1149" s="29">
        <v>0</v>
      </c>
      <c r="E1149" s="29">
        <v>0</v>
      </c>
      <c r="F1149" s="20">
        <v>0</v>
      </c>
    </row>
    <row r="1150" spans="2:6" x14ac:dyDescent="0.25">
      <c r="B1150" s="18">
        <v>1147</v>
      </c>
      <c r="C1150" s="29">
        <v>113632300.51684649</v>
      </c>
      <c r="D1150" s="29">
        <v>0</v>
      </c>
      <c r="E1150" s="29">
        <v>0</v>
      </c>
      <c r="F1150" s="20">
        <v>0</v>
      </c>
    </row>
    <row r="1151" spans="2:6" x14ac:dyDescent="0.25">
      <c r="B1151" s="18">
        <v>1148</v>
      </c>
      <c r="C1151" s="29">
        <v>107492014.14866194</v>
      </c>
      <c r="D1151" s="29">
        <v>0</v>
      </c>
      <c r="E1151" s="29">
        <v>0</v>
      </c>
      <c r="F1151" s="20">
        <v>0</v>
      </c>
    </row>
    <row r="1152" spans="2:6" x14ac:dyDescent="0.25">
      <c r="B1152" s="18">
        <v>1149</v>
      </c>
      <c r="C1152" s="29">
        <v>101976794.70605363</v>
      </c>
      <c r="D1152" s="29">
        <v>0</v>
      </c>
      <c r="E1152" s="29">
        <v>0</v>
      </c>
      <c r="F1152" s="20">
        <v>0</v>
      </c>
    </row>
    <row r="1153" spans="2:6" x14ac:dyDescent="0.25">
      <c r="B1153" s="18">
        <v>1150</v>
      </c>
      <c r="C1153" s="29">
        <v>126227648.17051077</v>
      </c>
      <c r="D1153" s="29">
        <v>0</v>
      </c>
      <c r="E1153" s="29">
        <v>0</v>
      </c>
      <c r="F1153" s="20">
        <v>0</v>
      </c>
    </row>
    <row r="1154" spans="2:6" x14ac:dyDescent="0.25">
      <c r="B1154" s="18">
        <v>1151</v>
      </c>
      <c r="C1154" s="29">
        <v>83296935.401405454</v>
      </c>
      <c r="D1154" s="29">
        <v>0</v>
      </c>
      <c r="E1154" s="29">
        <v>0</v>
      </c>
      <c r="F1154" s="20">
        <v>0</v>
      </c>
    </row>
    <row r="1155" spans="2:6" x14ac:dyDescent="0.25">
      <c r="B1155" s="18">
        <v>1152</v>
      </c>
      <c r="C1155" s="29">
        <v>128966606.12965195</v>
      </c>
      <c r="D1155" s="29">
        <v>0</v>
      </c>
      <c r="E1155" s="29">
        <v>0</v>
      </c>
      <c r="F1155" s="20">
        <v>0</v>
      </c>
    </row>
    <row r="1156" spans="2:6" x14ac:dyDescent="0.25">
      <c r="B1156" s="18">
        <v>1153</v>
      </c>
      <c r="C1156" s="29">
        <v>98095912.841296196</v>
      </c>
      <c r="D1156" s="29">
        <v>0</v>
      </c>
      <c r="E1156" s="29">
        <v>0</v>
      </c>
      <c r="F1156" s="20">
        <v>0</v>
      </c>
    </row>
    <row r="1157" spans="2:6" x14ac:dyDescent="0.25">
      <c r="B1157" s="18">
        <v>1154</v>
      </c>
      <c r="C1157" s="29">
        <v>86040768.999872342</v>
      </c>
      <c r="D1157" s="29">
        <v>0</v>
      </c>
      <c r="E1157" s="29">
        <v>0</v>
      </c>
      <c r="F1157" s="20">
        <v>0</v>
      </c>
    </row>
    <row r="1158" spans="2:6" x14ac:dyDescent="0.25">
      <c r="B1158" s="18">
        <v>1155</v>
      </c>
      <c r="C1158" s="29">
        <v>98090324.166177422</v>
      </c>
      <c r="D1158" s="29">
        <v>0</v>
      </c>
      <c r="E1158" s="29">
        <v>0</v>
      </c>
      <c r="F1158" s="20">
        <v>0</v>
      </c>
    </row>
    <row r="1159" spans="2:6" x14ac:dyDescent="0.25">
      <c r="B1159" s="18">
        <v>1156</v>
      </c>
      <c r="C1159" s="29">
        <v>111905041.14525908</v>
      </c>
      <c r="D1159" s="29">
        <v>0</v>
      </c>
      <c r="E1159" s="29">
        <v>0</v>
      </c>
      <c r="F1159" s="20">
        <v>0</v>
      </c>
    </row>
    <row r="1160" spans="2:6" x14ac:dyDescent="0.25">
      <c r="B1160" s="18">
        <v>1157</v>
      </c>
      <c r="C1160" s="29">
        <v>100934038.5075435</v>
      </c>
      <c r="D1160" s="29">
        <v>0</v>
      </c>
      <c r="E1160" s="29">
        <v>0</v>
      </c>
      <c r="F1160" s="20">
        <v>0</v>
      </c>
    </row>
    <row r="1161" spans="2:6" x14ac:dyDescent="0.25">
      <c r="B1161" s="18">
        <v>1158</v>
      </c>
      <c r="C1161" s="29">
        <v>105598999.76180658</v>
      </c>
      <c r="D1161" s="29">
        <v>0</v>
      </c>
      <c r="E1161" s="29">
        <v>0</v>
      </c>
      <c r="F1161" s="20">
        <v>0</v>
      </c>
    </row>
    <row r="1162" spans="2:6" x14ac:dyDescent="0.25">
      <c r="B1162" s="18">
        <v>1159</v>
      </c>
      <c r="C1162" s="29">
        <v>82506071.36914663</v>
      </c>
      <c r="D1162" s="29">
        <v>0</v>
      </c>
      <c r="E1162" s="29">
        <v>0</v>
      </c>
      <c r="F1162" s="20">
        <v>0</v>
      </c>
    </row>
    <row r="1163" spans="2:6" x14ac:dyDescent="0.25">
      <c r="B1163" s="18">
        <v>1160</v>
      </c>
      <c r="C1163" s="29">
        <v>141078792.57770729</v>
      </c>
      <c r="D1163" s="29">
        <v>0</v>
      </c>
      <c r="E1163" s="29">
        <v>0</v>
      </c>
      <c r="F1163" s="20">
        <v>0</v>
      </c>
    </row>
    <row r="1164" spans="2:6" x14ac:dyDescent="0.25">
      <c r="B1164" s="18">
        <v>1161</v>
      </c>
      <c r="C1164" s="29">
        <v>105871332.09024353</v>
      </c>
      <c r="D1164" s="29">
        <v>0</v>
      </c>
      <c r="E1164" s="29">
        <v>0</v>
      </c>
      <c r="F1164" s="20">
        <v>0</v>
      </c>
    </row>
    <row r="1165" spans="2:6" x14ac:dyDescent="0.25">
      <c r="B1165" s="18">
        <v>1162</v>
      </c>
      <c r="C1165" s="29">
        <v>126901788.521529</v>
      </c>
      <c r="D1165" s="29">
        <v>0</v>
      </c>
      <c r="E1165" s="29">
        <v>0</v>
      </c>
      <c r="F1165" s="20">
        <v>0</v>
      </c>
    </row>
    <row r="1166" spans="2:6" x14ac:dyDescent="0.25">
      <c r="B1166" s="18">
        <v>1163</v>
      </c>
      <c r="C1166" s="29">
        <v>101916273.60913676</v>
      </c>
      <c r="D1166" s="29">
        <v>0</v>
      </c>
      <c r="E1166" s="29">
        <v>0</v>
      </c>
      <c r="F1166" s="20">
        <v>0</v>
      </c>
    </row>
    <row r="1167" spans="2:6" x14ac:dyDescent="0.25">
      <c r="B1167" s="18">
        <v>1164</v>
      </c>
      <c r="C1167" s="29">
        <v>96518485.177901447</v>
      </c>
      <c r="D1167" s="29">
        <v>0</v>
      </c>
      <c r="E1167" s="29">
        <v>0</v>
      </c>
      <c r="F1167" s="20">
        <v>0</v>
      </c>
    </row>
    <row r="1168" spans="2:6" x14ac:dyDescent="0.25">
      <c r="B1168" s="18">
        <v>1165</v>
      </c>
      <c r="C1168" s="29">
        <v>93555846.462368026</v>
      </c>
      <c r="D1168" s="29">
        <v>0</v>
      </c>
      <c r="E1168" s="29">
        <v>0</v>
      </c>
      <c r="F1168" s="20">
        <v>0</v>
      </c>
    </row>
    <row r="1169" spans="2:6" x14ac:dyDescent="0.25">
      <c r="B1169" s="18">
        <v>1166</v>
      </c>
      <c r="C1169" s="29">
        <v>104953116.66996427</v>
      </c>
      <c r="D1169" s="29">
        <v>0</v>
      </c>
      <c r="E1169" s="29">
        <v>0</v>
      </c>
      <c r="F1169" s="20">
        <v>0</v>
      </c>
    </row>
    <row r="1170" spans="2:6" x14ac:dyDescent="0.25">
      <c r="B1170" s="18">
        <v>1167</v>
      </c>
      <c r="C1170" s="29">
        <v>78998072.696998924</v>
      </c>
      <c r="D1170" s="29">
        <v>0</v>
      </c>
      <c r="E1170" s="29">
        <v>0</v>
      </c>
      <c r="F1170" s="20">
        <v>0</v>
      </c>
    </row>
    <row r="1171" spans="2:6" x14ac:dyDescent="0.25">
      <c r="B1171" s="18">
        <v>1168</v>
      </c>
      <c r="C1171" s="29">
        <v>113391264.09136352</v>
      </c>
      <c r="D1171" s="29">
        <v>0</v>
      </c>
      <c r="E1171" s="29">
        <v>0</v>
      </c>
      <c r="F1171" s="20">
        <v>0</v>
      </c>
    </row>
    <row r="1172" spans="2:6" x14ac:dyDescent="0.25">
      <c r="B1172" s="18">
        <v>1169</v>
      </c>
      <c r="C1172" s="29">
        <v>103873352.31655799</v>
      </c>
      <c r="D1172" s="29">
        <v>0</v>
      </c>
      <c r="E1172" s="29">
        <v>0</v>
      </c>
      <c r="F1172" s="20">
        <v>0</v>
      </c>
    </row>
    <row r="1173" spans="2:6" x14ac:dyDescent="0.25">
      <c r="B1173" s="18">
        <v>1170</v>
      </c>
      <c r="C1173" s="29">
        <v>74971046.976828277</v>
      </c>
      <c r="D1173" s="29">
        <v>0</v>
      </c>
      <c r="E1173" s="29">
        <v>0</v>
      </c>
      <c r="F1173" s="20">
        <v>0</v>
      </c>
    </row>
    <row r="1174" spans="2:6" x14ac:dyDescent="0.25">
      <c r="B1174" s="18">
        <v>1171</v>
      </c>
      <c r="C1174" s="29">
        <v>78671976.507782668</v>
      </c>
      <c r="D1174" s="29">
        <v>0</v>
      </c>
      <c r="E1174" s="29">
        <v>0</v>
      </c>
      <c r="F1174" s="20">
        <v>0</v>
      </c>
    </row>
    <row r="1175" spans="2:6" x14ac:dyDescent="0.25">
      <c r="B1175" s="18">
        <v>1172</v>
      </c>
      <c r="C1175" s="29">
        <v>93622445.969792813</v>
      </c>
      <c r="D1175" s="29">
        <v>0</v>
      </c>
      <c r="E1175" s="29">
        <v>0</v>
      </c>
      <c r="F1175" s="20">
        <v>0</v>
      </c>
    </row>
    <row r="1176" spans="2:6" x14ac:dyDescent="0.25">
      <c r="B1176" s="18">
        <v>1173</v>
      </c>
      <c r="C1176" s="29">
        <v>145821845.38900799</v>
      </c>
      <c r="D1176" s="29">
        <v>0</v>
      </c>
      <c r="E1176" s="29">
        <v>0</v>
      </c>
      <c r="F1176" s="20">
        <v>0</v>
      </c>
    </row>
    <row r="1177" spans="2:6" x14ac:dyDescent="0.25">
      <c r="B1177" s="18">
        <v>1174</v>
      </c>
      <c r="C1177" s="29">
        <v>72240524.121544614</v>
      </c>
      <c r="D1177" s="29">
        <v>0</v>
      </c>
      <c r="E1177" s="29">
        <v>0</v>
      </c>
      <c r="F1177" s="20">
        <v>0</v>
      </c>
    </row>
    <row r="1178" spans="2:6" x14ac:dyDescent="0.25">
      <c r="B1178" s="18">
        <v>1175</v>
      </c>
      <c r="C1178" s="29">
        <v>109999729.99536698</v>
      </c>
      <c r="D1178" s="29">
        <v>0</v>
      </c>
      <c r="E1178" s="29">
        <v>0</v>
      </c>
      <c r="F1178" s="20">
        <v>0</v>
      </c>
    </row>
    <row r="1179" spans="2:6" x14ac:dyDescent="0.25">
      <c r="B1179" s="18">
        <v>1176</v>
      </c>
      <c r="C1179" s="29">
        <v>75286957.365989327</v>
      </c>
      <c r="D1179" s="29">
        <v>0</v>
      </c>
      <c r="E1179" s="29">
        <v>0</v>
      </c>
      <c r="F1179" s="20">
        <v>0</v>
      </c>
    </row>
    <row r="1180" spans="2:6" x14ac:dyDescent="0.25">
      <c r="B1180" s="18">
        <v>1177</v>
      </c>
      <c r="C1180" s="29">
        <v>139401630.40000463</v>
      </c>
      <c r="D1180" s="29">
        <v>0</v>
      </c>
      <c r="E1180" s="29">
        <v>0</v>
      </c>
      <c r="F1180" s="20">
        <v>0</v>
      </c>
    </row>
    <row r="1181" spans="2:6" x14ac:dyDescent="0.25">
      <c r="B1181" s="18">
        <v>1178</v>
      </c>
      <c r="C1181" s="29">
        <v>147774469.04357991</v>
      </c>
      <c r="D1181" s="29">
        <v>0</v>
      </c>
      <c r="E1181" s="29">
        <v>0</v>
      </c>
      <c r="F1181" s="20">
        <v>0</v>
      </c>
    </row>
    <row r="1182" spans="2:6" x14ac:dyDescent="0.25">
      <c r="B1182" s="18">
        <v>1179</v>
      </c>
      <c r="C1182" s="29">
        <v>92508278.841399759</v>
      </c>
      <c r="D1182" s="29">
        <v>0</v>
      </c>
      <c r="E1182" s="29">
        <v>0</v>
      </c>
      <c r="F1182" s="20">
        <v>0</v>
      </c>
    </row>
    <row r="1183" spans="2:6" x14ac:dyDescent="0.25">
      <c r="B1183" s="18">
        <v>1180</v>
      </c>
      <c r="C1183" s="29">
        <v>139055407.90525809</v>
      </c>
      <c r="D1183" s="29">
        <v>0</v>
      </c>
      <c r="E1183" s="29">
        <v>0</v>
      </c>
      <c r="F1183" s="20">
        <v>0</v>
      </c>
    </row>
    <row r="1184" spans="2:6" x14ac:dyDescent="0.25">
      <c r="B1184" s="18">
        <v>1181</v>
      </c>
      <c r="C1184" s="29">
        <v>107032316.59241813</v>
      </c>
      <c r="D1184" s="29">
        <v>0</v>
      </c>
      <c r="E1184" s="29">
        <v>0</v>
      </c>
      <c r="F1184" s="20">
        <v>0</v>
      </c>
    </row>
    <row r="1185" spans="2:6" x14ac:dyDescent="0.25">
      <c r="B1185" s="18">
        <v>1182</v>
      </c>
      <c r="C1185" s="29">
        <v>83296911.0306281</v>
      </c>
      <c r="D1185" s="29">
        <v>0</v>
      </c>
      <c r="E1185" s="29">
        <v>0</v>
      </c>
      <c r="F1185" s="20">
        <v>0</v>
      </c>
    </row>
    <row r="1186" spans="2:6" x14ac:dyDescent="0.25">
      <c r="B1186" s="18">
        <v>1183</v>
      </c>
      <c r="C1186" s="29">
        <v>103357404.68215731</v>
      </c>
      <c r="D1186" s="29">
        <v>0</v>
      </c>
      <c r="E1186" s="29">
        <v>0</v>
      </c>
      <c r="F1186" s="20">
        <v>0</v>
      </c>
    </row>
    <row r="1187" spans="2:6" x14ac:dyDescent="0.25">
      <c r="B1187" s="18">
        <v>1184</v>
      </c>
      <c r="C1187" s="29">
        <v>138215219.09563333</v>
      </c>
      <c r="D1187" s="29">
        <v>0</v>
      </c>
      <c r="E1187" s="29">
        <v>0</v>
      </c>
      <c r="F1187" s="20">
        <v>0</v>
      </c>
    </row>
    <row r="1188" spans="2:6" x14ac:dyDescent="0.25">
      <c r="B1188" s="18">
        <v>1185</v>
      </c>
      <c r="C1188" s="29">
        <v>118555014.70891465</v>
      </c>
      <c r="D1188" s="29">
        <v>0</v>
      </c>
      <c r="E1188" s="29">
        <v>0</v>
      </c>
      <c r="F1188" s="20">
        <v>0</v>
      </c>
    </row>
    <row r="1189" spans="2:6" x14ac:dyDescent="0.25">
      <c r="B1189" s="18">
        <v>1186</v>
      </c>
      <c r="C1189" s="29">
        <v>110143928.73648213</v>
      </c>
      <c r="D1189" s="29">
        <v>0</v>
      </c>
      <c r="E1189" s="29">
        <v>0</v>
      </c>
      <c r="F1189" s="20">
        <v>0</v>
      </c>
    </row>
    <row r="1190" spans="2:6" x14ac:dyDescent="0.25">
      <c r="B1190" s="18">
        <v>1187</v>
      </c>
      <c r="C1190" s="29">
        <v>133413555.61358061</v>
      </c>
      <c r="D1190" s="29">
        <v>0</v>
      </c>
      <c r="E1190" s="29">
        <v>0</v>
      </c>
      <c r="F1190" s="20">
        <v>0</v>
      </c>
    </row>
    <row r="1191" spans="2:6" x14ac:dyDescent="0.25">
      <c r="B1191" s="18">
        <v>1188</v>
      </c>
      <c r="C1191" s="29">
        <v>93896280.017525151</v>
      </c>
      <c r="D1191" s="29">
        <v>0</v>
      </c>
      <c r="E1191" s="29">
        <v>0</v>
      </c>
      <c r="F1191" s="20">
        <v>0</v>
      </c>
    </row>
    <row r="1192" spans="2:6" x14ac:dyDescent="0.25">
      <c r="B1192" s="18">
        <v>1189</v>
      </c>
      <c r="C1192" s="29">
        <v>63133324.373853944</v>
      </c>
      <c r="D1192" s="29">
        <v>0</v>
      </c>
      <c r="E1192" s="29">
        <v>0</v>
      </c>
      <c r="F1192" s="20">
        <v>0</v>
      </c>
    </row>
    <row r="1193" spans="2:6" x14ac:dyDescent="0.25">
      <c r="B1193" s="18">
        <v>1190</v>
      </c>
      <c r="C1193" s="29">
        <v>93729085.568977788</v>
      </c>
      <c r="D1193" s="29">
        <v>0</v>
      </c>
      <c r="E1193" s="29">
        <v>0</v>
      </c>
      <c r="F1193" s="20">
        <v>0</v>
      </c>
    </row>
    <row r="1194" spans="2:6" x14ac:dyDescent="0.25">
      <c r="B1194" s="18">
        <v>1191</v>
      </c>
      <c r="C1194" s="29">
        <v>100642230.29827617</v>
      </c>
      <c r="D1194" s="29">
        <v>0</v>
      </c>
      <c r="E1194" s="29">
        <v>0</v>
      </c>
      <c r="F1194" s="20">
        <v>0</v>
      </c>
    </row>
    <row r="1195" spans="2:6" x14ac:dyDescent="0.25">
      <c r="B1195" s="18">
        <v>1192</v>
      </c>
      <c r="C1195" s="29">
        <v>85001238.014346868</v>
      </c>
      <c r="D1195" s="29">
        <v>0</v>
      </c>
      <c r="E1195" s="29">
        <v>0</v>
      </c>
      <c r="F1195" s="20">
        <v>0</v>
      </c>
    </row>
    <row r="1196" spans="2:6" x14ac:dyDescent="0.25">
      <c r="B1196" s="18">
        <v>1193</v>
      </c>
      <c r="C1196" s="29">
        <v>138188119.62491941</v>
      </c>
      <c r="D1196" s="29">
        <v>0</v>
      </c>
      <c r="E1196" s="29">
        <v>0</v>
      </c>
      <c r="F1196" s="20">
        <v>0</v>
      </c>
    </row>
    <row r="1197" spans="2:6" x14ac:dyDescent="0.25">
      <c r="B1197" s="18">
        <v>1194</v>
      </c>
      <c r="C1197" s="29">
        <v>88896328.160508409</v>
      </c>
      <c r="D1197" s="29">
        <v>0</v>
      </c>
      <c r="E1197" s="29">
        <v>0</v>
      </c>
      <c r="F1197" s="20">
        <v>0</v>
      </c>
    </row>
    <row r="1198" spans="2:6" x14ac:dyDescent="0.25">
      <c r="B1198" s="18">
        <v>1195</v>
      </c>
      <c r="C1198" s="29">
        <v>97639783.579922825</v>
      </c>
      <c r="D1198" s="29">
        <v>0</v>
      </c>
      <c r="E1198" s="29">
        <v>0</v>
      </c>
      <c r="F1198" s="20">
        <v>0</v>
      </c>
    </row>
    <row r="1199" spans="2:6" x14ac:dyDescent="0.25">
      <c r="B1199" s="18">
        <v>1196</v>
      </c>
      <c r="C1199" s="29">
        <v>109261892.50261664</v>
      </c>
      <c r="D1199" s="29">
        <v>0</v>
      </c>
      <c r="E1199" s="29">
        <v>0</v>
      </c>
      <c r="F1199" s="20">
        <v>0</v>
      </c>
    </row>
    <row r="1200" spans="2:6" x14ac:dyDescent="0.25">
      <c r="B1200" s="18">
        <v>1197</v>
      </c>
      <c r="C1200" s="29">
        <v>106199377.52305666</v>
      </c>
      <c r="D1200" s="29">
        <v>0</v>
      </c>
      <c r="E1200" s="29">
        <v>0</v>
      </c>
      <c r="F1200" s="20">
        <v>0</v>
      </c>
    </row>
    <row r="1201" spans="2:6" x14ac:dyDescent="0.25">
      <c r="B1201" s="18">
        <v>1198</v>
      </c>
      <c r="C1201" s="29">
        <v>96038477.337130263</v>
      </c>
      <c r="D1201" s="29">
        <v>0</v>
      </c>
      <c r="E1201" s="29">
        <v>0</v>
      </c>
      <c r="F1201" s="20">
        <v>0</v>
      </c>
    </row>
    <row r="1202" spans="2:6" x14ac:dyDescent="0.25">
      <c r="B1202" s="18">
        <v>1199</v>
      </c>
      <c r="C1202" s="29">
        <v>82974036.387756318</v>
      </c>
      <c r="D1202" s="29">
        <v>0</v>
      </c>
      <c r="E1202" s="29">
        <v>0</v>
      </c>
      <c r="F1202" s="20">
        <v>0</v>
      </c>
    </row>
    <row r="1203" spans="2:6" x14ac:dyDescent="0.25">
      <c r="B1203" s="18">
        <v>1200</v>
      </c>
      <c r="C1203" s="29">
        <v>184987679.12577578</v>
      </c>
      <c r="D1203" s="29">
        <v>0</v>
      </c>
      <c r="E1203" s="29">
        <v>0</v>
      </c>
      <c r="F1203" s="20">
        <v>0</v>
      </c>
    </row>
    <row r="1204" spans="2:6" x14ac:dyDescent="0.25">
      <c r="B1204" s="18">
        <v>1201</v>
      </c>
      <c r="C1204" s="29">
        <v>117038917.83582507</v>
      </c>
      <c r="D1204" s="29">
        <v>0</v>
      </c>
      <c r="E1204" s="29">
        <v>0</v>
      </c>
      <c r="F1204" s="20">
        <v>0</v>
      </c>
    </row>
    <row r="1205" spans="2:6" x14ac:dyDescent="0.25">
      <c r="B1205" s="18">
        <v>1202</v>
      </c>
      <c r="C1205" s="29">
        <v>149116276.45600319</v>
      </c>
      <c r="D1205" s="29">
        <v>0</v>
      </c>
      <c r="E1205" s="29">
        <v>0</v>
      </c>
      <c r="F1205" s="20">
        <v>0</v>
      </c>
    </row>
    <row r="1206" spans="2:6" x14ac:dyDescent="0.25">
      <c r="B1206" s="18">
        <v>1203</v>
      </c>
      <c r="C1206" s="29">
        <v>81090456.814654976</v>
      </c>
      <c r="D1206" s="29">
        <v>0</v>
      </c>
      <c r="E1206" s="29">
        <v>0</v>
      </c>
      <c r="F1206" s="20">
        <v>0</v>
      </c>
    </row>
    <row r="1207" spans="2:6" x14ac:dyDescent="0.25">
      <c r="B1207" s="18">
        <v>1204</v>
      </c>
      <c r="C1207" s="29">
        <v>112689696.77828175</v>
      </c>
      <c r="D1207" s="29">
        <v>0</v>
      </c>
      <c r="E1207" s="29">
        <v>0</v>
      </c>
      <c r="F1207" s="20">
        <v>0</v>
      </c>
    </row>
    <row r="1208" spans="2:6" x14ac:dyDescent="0.25">
      <c r="B1208" s="18">
        <v>1205</v>
      </c>
      <c r="C1208" s="29">
        <v>135709527.11246389</v>
      </c>
      <c r="D1208" s="29">
        <v>0</v>
      </c>
      <c r="E1208" s="29">
        <v>0</v>
      </c>
      <c r="F1208" s="20">
        <v>0</v>
      </c>
    </row>
    <row r="1209" spans="2:6" x14ac:dyDescent="0.25">
      <c r="B1209" s="18">
        <v>1206</v>
      </c>
      <c r="C1209" s="29">
        <v>84718059.915368676</v>
      </c>
      <c r="D1209" s="29">
        <v>0</v>
      </c>
      <c r="E1209" s="29">
        <v>0</v>
      </c>
      <c r="F1209" s="20">
        <v>0</v>
      </c>
    </row>
    <row r="1210" spans="2:6" x14ac:dyDescent="0.25">
      <c r="B1210" s="18">
        <v>1207</v>
      </c>
      <c r="C1210" s="29">
        <v>114852226.5676105</v>
      </c>
      <c r="D1210" s="29">
        <v>0</v>
      </c>
      <c r="E1210" s="29">
        <v>0</v>
      </c>
      <c r="F1210" s="20">
        <v>0</v>
      </c>
    </row>
    <row r="1211" spans="2:6" x14ac:dyDescent="0.25">
      <c r="B1211" s="18">
        <v>1208</v>
      </c>
      <c r="C1211" s="29">
        <v>83386570.705881909</v>
      </c>
      <c r="D1211" s="29">
        <v>0</v>
      </c>
      <c r="E1211" s="29">
        <v>0</v>
      </c>
      <c r="F1211" s="20">
        <v>0</v>
      </c>
    </row>
    <row r="1212" spans="2:6" x14ac:dyDescent="0.25">
      <c r="B1212" s="18">
        <v>1209</v>
      </c>
      <c r="C1212" s="29">
        <v>218181214.4292284</v>
      </c>
      <c r="D1212" s="29">
        <v>0</v>
      </c>
      <c r="E1212" s="29">
        <v>0</v>
      </c>
      <c r="F1212" s="20">
        <v>0</v>
      </c>
    </row>
    <row r="1213" spans="2:6" x14ac:dyDescent="0.25">
      <c r="B1213" s="18">
        <v>1210</v>
      </c>
      <c r="C1213" s="29">
        <v>95769909.013339758</v>
      </c>
      <c r="D1213" s="29">
        <v>0</v>
      </c>
      <c r="E1213" s="29">
        <v>0</v>
      </c>
      <c r="F1213" s="20">
        <v>0</v>
      </c>
    </row>
    <row r="1214" spans="2:6" x14ac:dyDescent="0.25">
      <c r="B1214" s="18">
        <v>1211</v>
      </c>
      <c r="C1214" s="29">
        <v>97370437.377154946</v>
      </c>
      <c r="D1214" s="29">
        <v>0</v>
      </c>
      <c r="E1214" s="29">
        <v>0</v>
      </c>
      <c r="F1214" s="20">
        <v>0</v>
      </c>
    </row>
    <row r="1215" spans="2:6" x14ac:dyDescent="0.25">
      <c r="B1215" s="18">
        <v>1212</v>
      </c>
      <c r="C1215" s="29">
        <v>95390299.645771086</v>
      </c>
      <c r="D1215" s="29">
        <v>0</v>
      </c>
      <c r="E1215" s="29">
        <v>0</v>
      </c>
      <c r="F1215" s="20">
        <v>0</v>
      </c>
    </row>
    <row r="1216" spans="2:6" x14ac:dyDescent="0.25">
      <c r="B1216" s="18">
        <v>1213</v>
      </c>
      <c r="C1216" s="29">
        <v>107266313.43357064</v>
      </c>
      <c r="D1216" s="29">
        <v>0</v>
      </c>
      <c r="E1216" s="29">
        <v>0</v>
      </c>
      <c r="F1216" s="20">
        <v>0</v>
      </c>
    </row>
    <row r="1217" spans="2:6" x14ac:dyDescent="0.25">
      <c r="B1217" s="18">
        <v>1214</v>
      </c>
      <c r="C1217" s="29">
        <v>112013726.41825162</v>
      </c>
      <c r="D1217" s="29">
        <v>0</v>
      </c>
      <c r="E1217" s="29">
        <v>0</v>
      </c>
      <c r="F1217" s="20">
        <v>0</v>
      </c>
    </row>
    <row r="1218" spans="2:6" x14ac:dyDescent="0.25">
      <c r="B1218" s="18">
        <v>1215</v>
      </c>
      <c r="C1218" s="29">
        <v>102181793.48645054</v>
      </c>
      <c r="D1218" s="29">
        <v>0</v>
      </c>
      <c r="E1218" s="29">
        <v>0</v>
      </c>
      <c r="F1218" s="20">
        <v>0</v>
      </c>
    </row>
    <row r="1219" spans="2:6" x14ac:dyDescent="0.25">
      <c r="B1219" s="18">
        <v>1216</v>
      </c>
      <c r="C1219" s="29">
        <v>77012112.552561909</v>
      </c>
      <c r="D1219" s="29">
        <v>0</v>
      </c>
      <c r="E1219" s="29">
        <v>0</v>
      </c>
      <c r="F1219" s="20">
        <v>0</v>
      </c>
    </row>
    <row r="1220" spans="2:6" x14ac:dyDescent="0.25">
      <c r="B1220" s="18">
        <v>1217</v>
      </c>
      <c r="C1220" s="29">
        <v>88292063.932547063</v>
      </c>
      <c r="D1220" s="29">
        <v>0</v>
      </c>
      <c r="E1220" s="29">
        <v>0</v>
      </c>
      <c r="F1220" s="20">
        <v>0</v>
      </c>
    </row>
    <row r="1221" spans="2:6" x14ac:dyDescent="0.25">
      <c r="B1221" s="18">
        <v>1218</v>
      </c>
      <c r="C1221" s="29">
        <v>110465834.7791003</v>
      </c>
      <c r="D1221" s="29">
        <v>0</v>
      </c>
      <c r="E1221" s="29">
        <v>0</v>
      </c>
      <c r="F1221" s="20">
        <v>0</v>
      </c>
    </row>
    <row r="1222" spans="2:6" x14ac:dyDescent="0.25">
      <c r="B1222" s="18">
        <v>1219</v>
      </c>
      <c r="C1222" s="29">
        <v>87407306.324332759</v>
      </c>
      <c r="D1222" s="29">
        <v>0</v>
      </c>
      <c r="E1222" s="29">
        <v>0</v>
      </c>
      <c r="F1222" s="20">
        <v>0</v>
      </c>
    </row>
    <row r="1223" spans="2:6" x14ac:dyDescent="0.25">
      <c r="B1223" s="18">
        <v>1220</v>
      </c>
      <c r="C1223" s="29">
        <v>176753013.69404432</v>
      </c>
      <c r="D1223" s="29">
        <v>0</v>
      </c>
      <c r="E1223" s="29">
        <v>0</v>
      </c>
      <c r="F1223" s="20">
        <v>0</v>
      </c>
    </row>
    <row r="1224" spans="2:6" x14ac:dyDescent="0.25">
      <c r="B1224" s="18">
        <v>1221</v>
      </c>
      <c r="C1224" s="29">
        <v>115846336.47258273</v>
      </c>
      <c r="D1224" s="29">
        <v>0</v>
      </c>
      <c r="E1224" s="29">
        <v>0</v>
      </c>
      <c r="F1224" s="20">
        <v>0</v>
      </c>
    </row>
    <row r="1225" spans="2:6" x14ac:dyDescent="0.25">
      <c r="B1225" s="18">
        <v>1222</v>
      </c>
      <c r="C1225" s="29">
        <v>111068601.4967764</v>
      </c>
      <c r="D1225" s="29">
        <v>0</v>
      </c>
      <c r="E1225" s="29">
        <v>0</v>
      </c>
      <c r="F1225" s="20">
        <v>0</v>
      </c>
    </row>
    <row r="1226" spans="2:6" x14ac:dyDescent="0.25">
      <c r="B1226" s="18">
        <v>1223</v>
      </c>
      <c r="C1226" s="29">
        <v>203588448.32171893</v>
      </c>
      <c r="D1226" s="29">
        <v>0</v>
      </c>
      <c r="E1226" s="29">
        <v>0</v>
      </c>
      <c r="F1226" s="20">
        <v>0</v>
      </c>
    </row>
    <row r="1227" spans="2:6" x14ac:dyDescent="0.25">
      <c r="B1227" s="18">
        <v>1224</v>
      </c>
      <c r="C1227" s="29">
        <v>124191203.31177883</v>
      </c>
      <c r="D1227" s="29">
        <v>0</v>
      </c>
      <c r="E1227" s="29">
        <v>0</v>
      </c>
      <c r="F1227" s="20">
        <v>0</v>
      </c>
    </row>
    <row r="1228" spans="2:6" x14ac:dyDescent="0.25">
      <c r="B1228" s="18">
        <v>1225</v>
      </c>
      <c r="C1228" s="29">
        <v>109919501.15458536</v>
      </c>
      <c r="D1228" s="29">
        <v>0</v>
      </c>
      <c r="E1228" s="29">
        <v>0</v>
      </c>
      <c r="F1228" s="20">
        <v>0</v>
      </c>
    </row>
    <row r="1229" spans="2:6" x14ac:dyDescent="0.25">
      <c r="B1229" s="18">
        <v>1226</v>
      </c>
      <c r="C1229" s="29">
        <v>96730654.908105537</v>
      </c>
      <c r="D1229" s="29">
        <v>0</v>
      </c>
      <c r="E1229" s="29">
        <v>0</v>
      </c>
      <c r="F1229" s="20">
        <v>0</v>
      </c>
    </row>
    <row r="1230" spans="2:6" x14ac:dyDescent="0.25">
      <c r="B1230" s="18">
        <v>1227</v>
      </c>
      <c r="C1230" s="29">
        <v>87936444.310817748</v>
      </c>
      <c r="D1230" s="29">
        <v>0</v>
      </c>
      <c r="E1230" s="29">
        <v>0</v>
      </c>
      <c r="F1230" s="20">
        <v>0</v>
      </c>
    </row>
    <row r="1231" spans="2:6" x14ac:dyDescent="0.25">
      <c r="B1231" s="18">
        <v>1228</v>
      </c>
      <c r="C1231" s="29">
        <v>149811920.55055922</v>
      </c>
      <c r="D1231" s="29">
        <v>0</v>
      </c>
      <c r="E1231" s="29">
        <v>0</v>
      </c>
      <c r="F1231" s="20">
        <v>0</v>
      </c>
    </row>
    <row r="1232" spans="2:6" x14ac:dyDescent="0.25">
      <c r="B1232" s="18">
        <v>1229</v>
      </c>
      <c r="C1232" s="29">
        <v>166943190.15729532</v>
      </c>
      <c r="D1232" s="29">
        <v>0</v>
      </c>
      <c r="E1232" s="29">
        <v>0</v>
      </c>
      <c r="F1232" s="20">
        <v>0</v>
      </c>
    </row>
    <row r="1233" spans="2:6" x14ac:dyDescent="0.25">
      <c r="B1233" s="18">
        <v>1230</v>
      </c>
      <c r="C1233" s="29">
        <v>121203736.75080407</v>
      </c>
      <c r="D1233" s="29">
        <v>0</v>
      </c>
      <c r="E1233" s="29">
        <v>0</v>
      </c>
      <c r="F1233" s="20">
        <v>0</v>
      </c>
    </row>
    <row r="1234" spans="2:6" x14ac:dyDescent="0.25">
      <c r="B1234" s="18">
        <v>1231</v>
      </c>
      <c r="C1234" s="29">
        <v>110090270.99760148</v>
      </c>
      <c r="D1234" s="29">
        <v>0</v>
      </c>
      <c r="E1234" s="29">
        <v>0</v>
      </c>
      <c r="F1234" s="20">
        <v>0</v>
      </c>
    </row>
    <row r="1235" spans="2:6" x14ac:dyDescent="0.25">
      <c r="B1235" s="18">
        <v>1232</v>
      </c>
      <c r="C1235" s="29">
        <v>120951909.25210127</v>
      </c>
      <c r="D1235" s="29">
        <v>0</v>
      </c>
      <c r="E1235" s="29">
        <v>0</v>
      </c>
      <c r="F1235" s="20">
        <v>0</v>
      </c>
    </row>
    <row r="1236" spans="2:6" x14ac:dyDescent="0.25">
      <c r="B1236" s="18">
        <v>1233</v>
      </c>
      <c r="C1236" s="29">
        <v>133995863.19249788</v>
      </c>
      <c r="D1236" s="29">
        <v>0</v>
      </c>
      <c r="E1236" s="29">
        <v>0</v>
      </c>
      <c r="F1236" s="20">
        <v>0</v>
      </c>
    </row>
    <row r="1237" spans="2:6" x14ac:dyDescent="0.25">
      <c r="B1237" s="18">
        <v>1234</v>
      </c>
      <c r="C1237" s="29">
        <v>84050907.394226626</v>
      </c>
      <c r="D1237" s="29">
        <v>0</v>
      </c>
      <c r="E1237" s="29">
        <v>0</v>
      </c>
      <c r="F1237" s="20">
        <v>0</v>
      </c>
    </row>
    <row r="1238" spans="2:6" x14ac:dyDescent="0.25">
      <c r="B1238" s="18">
        <v>1235</v>
      </c>
      <c r="C1238" s="29">
        <v>108459569.47035445</v>
      </c>
      <c r="D1238" s="29">
        <v>0</v>
      </c>
      <c r="E1238" s="29">
        <v>0</v>
      </c>
      <c r="F1238" s="20">
        <v>0</v>
      </c>
    </row>
    <row r="1239" spans="2:6" x14ac:dyDescent="0.25">
      <c r="B1239" s="18">
        <v>1236</v>
      </c>
      <c r="C1239" s="29">
        <v>103314104.40125109</v>
      </c>
      <c r="D1239" s="29">
        <v>0</v>
      </c>
      <c r="E1239" s="29">
        <v>0</v>
      </c>
      <c r="F1239" s="20">
        <v>0</v>
      </c>
    </row>
    <row r="1240" spans="2:6" x14ac:dyDescent="0.25">
      <c r="B1240" s="18">
        <v>1237</v>
      </c>
      <c r="C1240" s="29">
        <v>79214265.064507365</v>
      </c>
      <c r="D1240" s="29">
        <v>0</v>
      </c>
      <c r="E1240" s="29">
        <v>0</v>
      </c>
      <c r="F1240" s="20">
        <v>0</v>
      </c>
    </row>
    <row r="1241" spans="2:6" x14ac:dyDescent="0.25">
      <c r="B1241" s="18">
        <v>1238</v>
      </c>
      <c r="C1241" s="29">
        <v>122463803.94058937</v>
      </c>
      <c r="D1241" s="29">
        <v>0</v>
      </c>
      <c r="E1241" s="29">
        <v>0</v>
      </c>
      <c r="F1241" s="20">
        <v>0</v>
      </c>
    </row>
    <row r="1242" spans="2:6" x14ac:dyDescent="0.25">
      <c r="B1242" s="18">
        <v>1239</v>
      </c>
      <c r="C1242" s="29">
        <v>64367759.445044518</v>
      </c>
      <c r="D1242" s="29">
        <v>0</v>
      </c>
      <c r="E1242" s="29">
        <v>0</v>
      </c>
      <c r="F1242" s="20">
        <v>0</v>
      </c>
    </row>
    <row r="1243" spans="2:6" x14ac:dyDescent="0.25">
      <c r="B1243" s="18">
        <v>1240</v>
      </c>
      <c r="C1243" s="29">
        <v>78523022.993871838</v>
      </c>
      <c r="D1243" s="29">
        <v>0</v>
      </c>
      <c r="E1243" s="29">
        <v>0</v>
      </c>
      <c r="F1243" s="20">
        <v>0</v>
      </c>
    </row>
    <row r="1244" spans="2:6" x14ac:dyDescent="0.25">
      <c r="B1244" s="18">
        <v>1241</v>
      </c>
      <c r="C1244" s="29">
        <v>118533738.54170153</v>
      </c>
      <c r="D1244" s="29">
        <v>0</v>
      </c>
      <c r="E1244" s="29">
        <v>0</v>
      </c>
      <c r="F1244" s="20">
        <v>0</v>
      </c>
    </row>
    <row r="1245" spans="2:6" x14ac:dyDescent="0.25">
      <c r="B1245" s="18">
        <v>1242</v>
      </c>
      <c r="C1245" s="29">
        <v>115021761.92871521</v>
      </c>
      <c r="D1245" s="29">
        <v>0</v>
      </c>
      <c r="E1245" s="29">
        <v>0</v>
      </c>
      <c r="F1245" s="20">
        <v>0</v>
      </c>
    </row>
    <row r="1246" spans="2:6" x14ac:dyDescent="0.25">
      <c r="B1246" s="18">
        <v>1243</v>
      </c>
      <c r="C1246" s="29">
        <v>108533088.82122624</v>
      </c>
      <c r="D1246" s="29">
        <v>0</v>
      </c>
      <c r="E1246" s="29">
        <v>0</v>
      </c>
      <c r="F1246" s="20">
        <v>0</v>
      </c>
    </row>
    <row r="1247" spans="2:6" x14ac:dyDescent="0.25">
      <c r="B1247" s="18">
        <v>1244</v>
      </c>
      <c r="C1247" s="29">
        <v>145194469.22097036</v>
      </c>
      <c r="D1247" s="29">
        <v>0</v>
      </c>
      <c r="E1247" s="29">
        <v>0</v>
      </c>
      <c r="F1247" s="20">
        <v>0</v>
      </c>
    </row>
    <row r="1248" spans="2:6" x14ac:dyDescent="0.25">
      <c r="B1248" s="18">
        <v>1245</v>
      </c>
      <c r="C1248" s="29">
        <v>90542719.299716637</v>
      </c>
      <c r="D1248" s="29">
        <v>0</v>
      </c>
      <c r="E1248" s="29">
        <v>0</v>
      </c>
      <c r="F1248" s="20">
        <v>0</v>
      </c>
    </row>
    <row r="1249" spans="2:6" x14ac:dyDescent="0.25">
      <c r="B1249" s="18">
        <v>1246</v>
      </c>
      <c r="C1249" s="29">
        <v>105460813.07476707</v>
      </c>
      <c r="D1249" s="29">
        <v>0</v>
      </c>
      <c r="E1249" s="29">
        <v>0</v>
      </c>
      <c r="F1249" s="20">
        <v>0</v>
      </c>
    </row>
    <row r="1250" spans="2:6" x14ac:dyDescent="0.25">
      <c r="B1250" s="18">
        <v>1247</v>
      </c>
      <c r="C1250" s="29">
        <v>107828152.49039735</v>
      </c>
      <c r="D1250" s="29">
        <v>0</v>
      </c>
      <c r="E1250" s="29">
        <v>0</v>
      </c>
      <c r="F1250" s="20">
        <v>0</v>
      </c>
    </row>
    <row r="1251" spans="2:6" x14ac:dyDescent="0.25">
      <c r="B1251" s="18">
        <v>1248</v>
      </c>
      <c r="C1251" s="29">
        <v>120453754.64650656</v>
      </c>
      <c r="D1251" s="29">
        <v>0</v>
      </c>
      <c r="E1251" s="29">
        <v>0</v>
      </c>
      <c r="F1251" s="20">
        <v>0</v>
      </c>
    </row>
    <row r="1252" spans="2:6" x14ac:dyDescent="0.25">
      <c r="B1252" s="18">
        <v>1249</v>
      </c>
      <c r="C1252" s="29">
        <v>100372824.29635876</v>
      </c>
      <c r="D1252" s="29">
        <v>0</v>
      </c>
      <c r="E1252" s="29">
        <v>0</v>
      </c>
      <c r="F1252" s="20">
        <v>0</v>
      </c>
    </row>
    <row r="1253" spans="2:6" x14ac:dyDescent="0.25">
      <c r="B1253" s="18">
        <v>1250</v>
      </c>
      <c r="C1253" s="29">
        <v>93918827.623893082</v>
      </c>
      <c r="D1253" s="29">
        <v>0</v>
      </c>
      <c r="E1253" s="29">
        <v>0</v>
      </c>
      <c r="F1253" s="20">
        <v>0</v>
      </c>
    </row>
    <row r="1254" spans="2:6" x14ac:dyDescent="0.25">
      <c r="B1254" s="18">
        <v>1251</v>
      </c>
      <c r="C1254" s="29">
        <v>68567315.929156125</v>
      </c>
      <c r="D1254" s="29">
        <v>0</v>
      </c>
      <c r="E1254" s="29">
        <v>0</v>
      </c>
      <c r="F1254" s="20">
        <v>0</v>
      </c>
    </row>
    <row r="1255" spans="2:6" x14ac:dyDescent="0.25">
      <c r="B1255" s="18">
        <v>1252</v>
      </c>
      <c r="C1255" s="29">
        <v>97157918.928634018</v>
      </c>
      <c r="D1255" s="29">
        <v>0</v>
      </c>
      <c r="E1255" s="29">
        <v>0</v>
      </c>
      <c r="F1255" s="20">
        <v>0</v>
      </c>
    </row>
    <row r="1256" spans="2:6" x14ac:dyDescent="0.25">
      <c r="B1256" s="18">
        <v>1253</v>
      </c>
      <c r="C1256" s="29">
        <v>105151939.8983881</v>
      </c>
      <c r="D1256" s="29">
        <v>0</v>
      </c>
      <c r="E1256" s="29">
        <v>0</v>
      </c>
      <c r="F1256" s="20">
        <v>0</v>
      </c>
    </row>
    <row r="1257" spans="2:6" x14ac:dyDescent="0.25">
      <c r="B1257" s="18">
        <v>1254</v>
      </c>
      <c r="C1257" s="29">
        <v>156978944.1493443</v>
      </c>
      <c r="D1257" s="29">
        <v>0</v>
      </c>
      <c r="E1257" s="29">
        <v>0</v>
      </c>
      <c r="F1257" s="20">
        <v>0</v>
      </c>
    </row>
    <row r="1258" spans="2:6" x14ac:dyDescent="0.25">
      <c r="B1258" s="18">
        <v>1255</v>
      </c>
      <c r="C1258" s="29">
        <v>84026209.72253637</v>
      </c>
      <c r="D1258" s="29">
        <v>0</v>
      </c>
      <c r="E1258" s="29">
        <v>0</v>
      </c>
      <c r="F1258" s="20">
        <v>0</v>
      </c>
    </row>
    <row r="1259" spans="2:6" x14ac:dyDescent="0.25">
      <c r="B1259" s="18">
        <v>1256</v>
      </c>
      <c r="C1259" s="29">
        <v>132691126.23735164</v>
      </c>
      <c r="D1259" s="29">
        <v>0</v>
      </c>
      <c r="E1259" s="29">
        <v>0</v>
      </c>
      <c r="F1259" s="20">
        <v>0</v>
      </c>
    </row>
    <row r="1260" spans="2:6" x14ac:dyDescent="0.25">
      <c r="B1260" s="18">
        <v>1257</v>
      </c>
      <c r="C1260" s="29">
        <v>132919735.95458347</v>
      </c>
      <c r="D1260" s="29">
        <v>0</v>
      </c>
      <c r="E1260" s="29">
        <v>0</v>
      </c>
      <c r="F1260" s="20">
        <v>0</v>
      </c>
    </row>
    <row r="1261" spans="2:6" x14ac:dyDescent="0.25">
      <c r="B1261" s="18">
        <v>1258</v>
      </c>
      <c r="C1261" s="29">
        <v>86410414.953224346</v>
      </c>
      <c r="D1261" s="29">
        <v>0</v>
      </c>
      <c r="E1261" s="29">
        <v>0</v>
      </c>
      <c r="F1261" s="20">
        <v>0</v>
      </c>
    </row>
    <row r="1262" spans="2:6" x14ac:dyDescent="0.25">
      <c r="B1262" s="18">
        <v>1259</v>
      </c>
      <c r="C1262" s="29">
        <v>95423769.797252387</v>
      </c>
      <c r="D1262" s="29">
        <v>0</v>
      </c>
      <c r="E1262" s="29">
        <v>0</v>
      </c>
      <c r="F1262" s="20">
        <v>0</v>
      </c>
    </row>
    <row r="1263" spans="2:6" x14ac:dyDescent="0.25">
      <c r="B1263" s="18">
        <v>1260</v>
      </c>
      <c r="C1263" s="29">
        <v>107929309.5368968</v>
      </c>
      <c r="D1263" s="29">
        <v>0</v>
      </c>
      <c r="E1263" s="29">
        <v>0</v>
      </c>
      <c r="F1263" s="20">
        <v>0</v>
      </c>
    </row>
    <row r="1264" spans="2:6" x14ac:dyDescent="0.25">
      <c r="B1264" s="18">
        <v>1261</v>
      </c>
      <c r="C1264" s="29">
        <v>78792915.497336596</v>
      </c>
      <c r="D1264" s="29">
        <v>0</v>
      </c>
      <c r="E1264" s="29">
        <v>0</v>
      </c>
      <c r="F1264" s="20">
        <v>0</v>
      </c>
    </row>
    <row r="1265" spans="2:6" x14ac:dyDescent="0.25">
      <c r="B1265" s="18">
        <v>1262</v>
      </c>
      <c r="C1265" s="29">
        <v>104761494.75710903</v>
      </c>
      <c r="D1265" s="29">
        <v>0</v>
      </c>
      <c r="E1265" s="29">
        <v>0</v>
      </c>
      <c r="F1265" s="20">
        <v>0</v>
      </c>
    </row>
    <row r="1266" spans="2:6" x14ac:dyDescent="0.25">
      <c r="B1266" s="18">
        <v>1263</v>
      </c>
      <c r="C1266" s="29">
        <v>106108050.05302882</v>
      </c>
      <c r="D1266" s="29">
        <v>0</v>
      </c>
      <c r="E1266" s="29">
        <v>0</v>
      </c>
      <c r="F1266" s="20">
        <v>0</v>
      </c>
    </row>
    <row r="1267" spans="2:6" x14ac:dyDescent="0.25">
      <c r="B1267" s="18">
        <v>1264</v>
      </c>
      <c r="C1267" s="29">
        <v>97528724.04931964</v>
      </c>
      <c r="D1267" s="29">
        <v>0</v>
      </c>
      <c r="E1267" s="29">
        <v>0</v>
      </c>
      <c r="F1267" s="20">
        <v>0</v>
      </c>
    </row>
    <row r="1268" spans="2:6" x14ac:dyDescent="0.25">
      <c r="B1268" s="18">
        <v>1265</v>
      </c>
      <c r="C1268" s="29">
        <v>93819001.477870584</v>
      </c>
      <c r="D1268" s="29">
        <v>0</v>
      </c>
      <c r="E1268" s="29">
        <v>0</v>
      </c>
      <c r="F1268" s="20">
        <v>0</v>
      </c>
    </row>
    <row r="1269" spans="2:6" x14ac:dyDescent="0.25">
      <c r="B1269" s="18">
        <v>1266</v>
      </c>
      <c r="C1269" s="29">
        <v>87310477.848245159</v>
      </c>
      <c r="D1269" s="29">
        <v>0</v>
      </c>
      <c r="E1269" s="29">
        <v>0</v>
      </c>
      <c r="F1269" s="20">
        <v>0</v>
      </c>
    </row>
    <row r="1270" spans="2:6" x14ac:dyDescent="0.25">
      <c r="B1270" s="18">
        <v>1267</v>
      </c>
      <c r="C1270" s="29">
        <v>86300290.614465043</v>
      </c>
      <c r="D1270" s="29">
        <v>0</v>
      </c>
      <c r="E1270" s="29">
        <v>0</v>
      </c>
      <c r="F1270" s="20">
        <v>0</v>
      </c>
    </row>
    <row r="1271" spans="2:6" x14ac:dyDescent="0.25">
      <c r="B1271" s="18">
        <v>1268</v>
      </c>
      <c r="C1271" s="29">
        <v>112627098.18505101</v>
      </c>
      <c r="D1271" s="29">
        <v>0</v>
      </c>
      <c r="E1271" s="29">
        <v>0</v>
      </c>
      <c r="F1271" s="20">
        <v>0</v>
      </c>
    </row>
    <row r="1272" spans="2:6" x14ac:dyDescent="0.25">
      <c r="B1272" s="18">
        <v>1269</v>
      </c>
      <c r="C1272" s="29">
        <v>129281363.2272386</v>
      </c>
      <c r="D1272" s="29">
        <v>0</v>
      </c>
      <c r="E1272" s="29">
        <v>0</v>
      </c>
      <c r="F1272" s="20">
        <v>0</v>
      </c>
    </row>
    <row r="1273" spans="2:6" x14ac:dyDescent="0.25">
      <c r="B1273" s="18">
        <v>1270</v>
      </c>
      <c r="C1273" s="29">
        <v>129905619.68125641</v>
      </c>
      <c r="D1273" s="29">
        <v>0</v>
      </c>
      <c r="E1273" s="29">
        <v>0</v>
      </c>
      <c r="F1273" s="20">
        <v>0</v>
      </c>
    </row>
    <row r="1274" spans="2:6" x14ac:dyDescent="0.25">
      <c r="B1274" s="18">
        <v>1271</v>
      </c>
      <c r="C1274" s="29">
        <v>89323641.977330938</v>
      </c>
      <c r="D1274" s="29">
        <v>0</v>
      </c>
      <c r="E1274" s="29">
        <v>0</v>
      </c>
      <c r="F1274" s="20">
        <v>0</v>
      </c>
    </row>
    <row r="1275" spans="2:6" x14ac:dyDescent="0.25">
      <c r="B1275" s="18">
        <v>1272</v>
      </c>
      <c r="C1275" s="29">
        <v>128699598.00848047</v>
      </c>
      <c r="D1275" s="29">
        <v>0</v>
      </c>
      <c r="E1275" s="29">
        <v>0</v>
      </c>
      <c r="F1275" s="20">
        <v>0</v>
      </c>
    </row>
    <row r="1276" spans="2:6" x14ac:dyDescent="0.25">
      <c r="B1276" s="18">
        <v>1273</v>
      </c>
      <c r="C1276" s="29">
        <v>74549912.327018797</v>
      </c>
      <c r="D1276" s="29">
        <v>0</v>
      </c>
      <c r="E1276" s="29">
        <v>0</v>
      </c>
      <c r="F1276" s="20">
        <v>0</v>
      </c>
    </row>
    <row r="1277" spans="2:6" x14ac:dyDescent="0.25">
      <c r="B1277" s="18">
        <v>1274</v>
      </c>
      <c r="C1277" s="29">
        <v>104472112.53769886</v>
      </c>
      <c r="D1277" s="29">
        <v>0</v>
      </c>
      <c r="E1277" s="29">
        <v>0</v>
      </c>
      <c r="F1277" s="20">
        <v>0</v>
      </c>
    </row>
    <row r="1278" spans="2:6" x14ac:dyDescent="0.25">
      <c r="B1278" s="18">
        <v>1275</v>
      </c>
      <c r="C1278" s="29">
        <v>127257507.22577286</v>
      </c>
      <c r="D1278" s="29">
        <v>0</v>
      </c>
      <c r="E1278" s="29">
        <v>0</v>
      </c>
      <c r="F1278" s="20">
        <v>0</v>
      </c>
    </row>
    <row r="1279" spans="2:6" x14ac:dyDescent="0.25">
      <c r="B1279" s="18">
        <v>1276</v>
      </c>
      <c r="C1279" s="29">
        <v>109587257.89279474</v>
      </c>
      <c r="D1279" s="29">
        <v>0</v>
      </c>
      <c r="E1279" s="29">
        <v>0</v>
      </c>
      <c r="F1279" s="20">
        <v>0</v>
      </c>
    </row>
    <row r="1280" spans="2:6" x14ac:dyDescent="0.25">
      <c r="B1280" s="18">
        <v>1277</v>
      </c>
      <c r="C1280" s="29">
        <v>78628055.680746526</v>
      </c>
      <c r="D1280" s="29">
        <v>0</v>
      </c>
      <c r="E1280" s="29">
        <v>0</v>
      </c>
      <c r="F1280" s="20">
        <v>0</v>
      </c>
    </row>
    <row r="1281" spans="2:6" x14ac:dyDescent="0.25">
      <c r="B1281" s="18">
        <v>1278</v>
      </c>
      <c r="C1281" s="29">
        <v>102219818.19565986</v>
      </c>
      <c r="D1281" s="29">
        <v>0</v>
      </c>
      <c r="E1281" s="29">
        <v>0</v>
      </c>
      <c r="F1281" s="20">
        <v>0</v>
      </c>
    </row>
    <row r="1282" spans="2:6" x14ac:dyDescent="0.25">
      <c r="B1282" s="18">
        <v>1279</v>
      </c>
      <c r="C1282" s="29">
        <v>120444094.31856132</v>
      </c>
      <c r="D1282" s="29">
        <v>0</v>
      </c>
      <c r="E1282" s="29">
        <v>0</v>
      </c>
      <c r="F1282" s="20">
        <v>0</v>
      </c>
    </row>
    <row r="1283" spans="2:6" x14ac:dyDescent="0.25">
      <c r="B1283" s="18">
        <v>1280</v>
      </c>
      <c r="C1283" s="29">
        <v>112136704.32598907</v>
      </c>
      <c r="D1283" s="29">
        <v>0</v>
      </c>
      <c r="E1283" s="29">
        <v>0</v>
      </c>
      <c r="F1283" s="20">
        <v>0</v>
      </c>
    </row>
    <row r="1284" spans="2:6" x14ac:dyDescent="0.25">
      <c r="B1284" s="18">
        <v>1281</v>
      </c>
      <c r="C1284" s="29">
        <v>78742464.216805086</v>
      </c>
      <c r="D1284" s="29">
        <v>0</v>
      </c>
      <c r="E1284" s="29">
        <v>0</v>
      </c>
      <c r="F1284" s="20">
        <v>0</v>
      </c>
    </row>
    <row r="1285" spans="2:6" x14ac:dyDescent="0.25">
      <c r="B1285" s="18">
        <v>1282</v>
      </c>
      <c r="C1285" s="29">
        <v>88641023.441783771</v>
      </c>
      <c r="D1285" s="29">
        <v>0</v>
      </c>
      <c r="E1285" s="29">
        <v>0</v>
      </c>
      <c r="F1285" s="20">
        <v>0</v>
      </c>
    </row>
    <row r="1286" spans="2:6" x14ac:dyDescent="0.25">
      <c r="B1286" s="18">
        <v>1283</v>
      </c>
      <c r="C1286" s="29">
        <v>97712916.508870959</v>
      </c>
      <c r="D1286" s="29">
        <v>0</v>
      </c>
      <c r="E1286" s="29">
        <v>0</v>
      </c>
      <c r="F1286" s="20">
        <v>0</v>
      </c>
    </row>
    <row r="1287" spans="2:6" x14ac:dyDescent="0.25">
      <c r="B1287" s="18">
        <v>1284</v>
      </c>
      <c r="C1287" s="29">
        <v>119909160.93132305</v>
      </c>
      <c r="D1287" s="29">
        <v>0</v>
      </c>
      <c r="E1287" s="29">
        <v>0</v>
      </c>
      <c r="F1287" s="20">
        <v>0</v>
      </c>
    </row>
    <row r="1288" spans="2:6" x14ac:dyDescent="0.25">
      <c r="B1288" s="18">
        <v>1285</v>
      </c>
      <c r="C1288" s="29">
        <v>105910351.09754649</v>
      </c>
      <c r="D1288" s="29">
        <v>0</v>
      </c>
      <c r="E1288" s="29">
        <v>0</v>
      </c>
      <c r="F1288" s="20">
        <v>0</v>
      </c>
    </row>
    <row r="1289" spans="2:6" x14ac:dyDescent="0.25">
      <c r="B1289" s="18">
        <v>1286</v>
      </c>
      <c r="C1289" s="29">
        <v>87747723.271433115</v>
      </c>
      <c r="D1289" s="29">
        <v>0</v>
      </c>
      <c r="E1289" s="29">
        <v>0</v>
      </c>
      <c r="F1289" s="20">
        <v>0</v>
      </c>
    </row>
    <row r="1290" spans="2:6" x14ac:dyDescent="0.25">
      <c r="B1290" s="18">
        <v>1287</v>
      </c>
      <c r="C1290" s="29">
        <v>134609681.41442171</v>
      </c>
      <c r="D1290" s="29">
        <v>0</v>
      </c>
      <c r="E1290" s="29">
        <v>0</v>
      </c>
      <c r="F1290" s="20">
        <v>0</v>
      </c>
    </row>
    <row r="1291" spans="2:6" x14ac:dyDescent="0.25">
      <c r="B1291" s="18">
        <v>1288</v>
      </c>
      <c r="C1291" s="29">
        <v>135596386.28169623</v>
      </c>
      <c r="D1291" s="29">
        <v>0</v>
      </c>
      <c r="E1291" s="29">
        <v>0</v>
      </c>
      <c r="F1291" s="20">
        <v>0</v>
      </c>
    </row>
    <row r="1292" spans="2:6" x14ac:dyDescent="0.25">
      <c r="B1292" s="18">
        <v>1289</v>
      </c>
      <c r="C1292" s="29">
        <v>97065943.373944864</v>
      </c>
      <c r="D1292" s="29">
        <v>0</v>
      </c>
      <c r="E1292" s="29">
        <v>0</v>
      </c>
      <c r="F1292" s="20">
        <v>0</v>
      </c>
    </row>
    <row r="1293" spans="2:6" x14ac:dyDescent="0.25">
      <c r="B1293" s="18">
        <v>1290</v>
      </c>
      <c r="C1293" s="29">
        <v>74523921.847252935</v>
      </c>
      <c r="D1293" s="29">
        <v>0</v>
      </c>
      <c r="E1293" s="29">
        <v>0</v>
      </c>
      <c r="F1293" s="20">
        <v>0</v>
      </c>
    </row>
    <row r="1294" spans="2:6" x14ac:dyDescent="0.25">
      <c r="B1294" s="18">
        <v>1291</v>
      </c>
      <c r="C1294" s="29">
        <v>97913447.717523172</v>
      </c>
      <c r="D1294" s="29">
        <v>0</v>
      </c>
      <c r="E1294" s="29">
        <v>0</v>
      </c>
      <c r="F1294" s="20">
        <v>0</v>
      </c>
    </row>
    <row r="1295" spans="2:6" x14ac:dyDescent="0.25">
      <c r="B1295" s="18">
        <v>1292</v>
      </c>
      <c r="C1295" s="29">
        <v>91793522.876493856</v>
      </c>
      <c r="D1295" s="29">
        <v>0</v>
      </c>
      <c r="E1295" s="29">
        <v>0</v>
      </c>
      <c r="F1295" s="20">
        <v>0</v>
      </c>
    </row>
    <row r="1296" spans="2:6" x14ac:dyDescent="0.25">
      <c r="B1296" s="18">
        <v>1293</v>
      </c>
      <c r="C1296" s="29">
        <v>165767227.3716436</v>
      </c>
      <c r="D1296" s="29">
        <v>0</v>
      </c>
      <c r="E1296" s="29">
        <v>0</v>
      </c>
      <c r="F1296" s="20">
        <v>0</v>
      </c>
    </row>
    <row r="1297" spans="2:6" x14ac:dyDescent="0.25">
      <c r="B1297" s="18">
        <v>1294</v>
      </c>
      <c r="C1297" s="29">
        <v>81700300.910717055</v>
      </c>
      <c r="D1297" s="29">
        <v>0</v>
      </c>
      <c r="E1297" s="29">
        <v>0</v>
      </c>
      <c r="F1297" s="20">
        <v>0</v>
      </c>
    </row>
    <row r="1298" spans="2:6" x14ac:dyDescent="0.25">
      <c r="B1298" s="18">
        <v>1295</v>
      </c>
      <c r="C1298" s="29">
        <v>79327632.832215324</v>
      </c>
      <c r="D1298" s="29">
        <v>0</v>
      </c>
      <c r="E1298" s="29">
        <v>0</v>
      </c>
      <c r="F1298" s="20">
        <v>0</v>
      </c>
    </row>
    <row r="1299" spans="2:6" x14ac:dyDescent="0.25">
      <c r="B1299" s="18">
        <v>1296</v>
      </c>
      <c r="C1299" s="29">
        <v>97836789.619330287</v>
      </c>
      <c r="D1299" s="29">
        <v>0</v>
      </c>
      <c r="E1299" s="29">
        <v>0</v>
      </c>
      <c r="F1299" s="20">
        <v>0</v>
      </c>
    </row>
    <row r="1300" spans="2:6" x14ac:dyDescent="0.25">
      <c r="B1300" s="18">
        <v>1297</v>
      </c>
      <c r="C1300" s="29">
        <v>92472992.424189895</v>
      </c>
      <c r="D1300" s="29">
        <v>0</v>
      </c>
      <c r="E1300" s="29">
        <v>0</v>
      </c>
      <c r="F1300" s="20">
        <v>0</v>
      </c>
    </row>
    <row r="1301" spans="2:6" x14ac:dyDescent="0.25">
      <c r="B1301" s="18">
        <v>1298</v>
      </c>
      <c r="C1301" s="29">
        <v>111782428.34022191</v>
      </c>
      <c r="D1301" s="29">
        <v>0</v>
      </c>
      <c r="E1301" s="29">
        <v>0</v>
      </c>
      <c r="F1301" s="20">
        <v>0</v>
      </c>
    </row>
    <row r="1302" spans="2:6" x14ac:dyDescent="0.25">
      <c r="B1302" s="18">
        <v>1299</v>
      </c>
      <c r="C1302" s="29">
        <v>95125758.859511673</v>
      </c>
      <c r="D1302" s="29">
        <v>0</v>
      </c>
      <c r="E1302" s="29">
        <v>0</v>
      </c>
      <c r="F1302" s="20">
        <v>0</v>
      </c>
    </row>
    <row r="1303" spans="2:6" x14ac:dyDescent="0.25">
      <c r="B1303" s="18">
        <v>1300</v>
      </c>
      <c r="C1303" s="29">
        <v>111599576.20885593</v>
      </c>
      <c r="D1303" s="29">
        <v>0</v>
      </c>
      <c r="E1303" s="29">
        <v>0</v>
      </c>
      <c r="F1303" s="20">
        <v>0</v>
      </c>
    </row>
    <row r="1304" spans="2:6" x14ac:dyDescent="0.25">
      <c r="B1304" s="18">
        <v>1301</v>
      </c>
      <c r="C1304" s="29">
        <v>90019352.791557997</v>
      </c>
      <c r="D1304" s="29">
        <v>0</v>
      </c>
      <c r="E1304" s="29">
        <v>0</v>
      </c>
      <c r="F1304" s="20">
        <v>0</v>
      </c>
    </row>
    <row r="1305" spans="2:6" x14ac:dyDescent="0.25">
      <c r="B1305" s="18">
        <v>1302</v>
      </c>
      <c r="C1305" s="29">
        <v>112619534.21879242</v>
      </c>
      <c r="D1305" s="29">
        <v>0</v>
      </c>
      <c r="E1305" s="29">
        <v>0</v>
      </c>
      <c r="F1305" s="20">
        <v>0</v>
      </c>
    </row>
    <row r="1306" spans="2:6" x14ac:dyDescent="0.25">
      <c r="B1306" s="18">
        <v>1303</v>
      </c>
      <c r="C1306" s="29">
        <v>105194209.19427891</v>
      </c>
      <c r="D1306" s="29">
        <v>0</v>
      </c>
      <c r="E1306" s="29">
        <v>0</v>
      </c>
      <c r="F1306" s="20">
        <v>0</v>
      </c>
    </row>
    <row r="1307" spans="2:6" x14ac:dyDescent="0.25">
      <c r="B1307" s="18">
        <v>1304</v>
      </c>
      <c r="C1307" s="29">
        <v>87740950.359361216</v>
      </c>
      <c r="D1307" s="29">
        <v>0</v>
      </c>
      <c r="E1307" s="29">
        <v>0</v>
      </c>
      <c r="F1307" s="20">
        <v>0</v>
      </c>
    </row>
    <row r="1308" spans="2:6" x14ac:dyDescent="0.25">
      <c r="B1308" s="18">
        <v>1305</v>
      </c>
      <c r="C1308" s="29">
        <v>94681148.99563469</v>
      </c>
      <c r="D1308" s="29">
        <v>0</v>
      </c>
      <c r="E1308" s="29">
        <v>0</v>
      </c>
      <c r="F1308" s="20">
        <v>0</v>
      </c>
    </row>
    <row r="1309" spans="2:6" x14ac:dyDescent="0.25">
      <c r="B1309" s="18">
        <v>1306</v>
      </c>
      <c r="C1309" s="29">
        <v>102799645.98101653</v>
      </c>
      <c r="D1309" s="29">
        <v>0</v>
      </c>
      <c r="E1309" s="29">
        <v>0</v>
      </c>
      <c r="F1309" s="20">
        <v>0</v>
      </c>
    </row>
    <row r="1310" spans="2:6" x14ac:dyDescent="0.25">
      <c r="B1310" s="18">
        <v>1307</v>
      </c>
      <c r="C1310" s="29">
        <v>98214127.5595043</v>
      </c>
      <c r="D1310" s="29">
        <v>0</v>
      </c>
      <c r="E1310" s="29">
        <v>0</v>
      </c>
      <c r="F1310" s="20">
        <v>0</v>
      </c>
    </row>
    <row r="1311" spans="2:6" x14ac:dyDescent="0.25">
      <c r="B1311" s="18">
        <v>1308</v>
      </c>
      <c r="C1311" s="29">
        <v>111543409.90443845</v>
      </c>
      <c r="D1311" s="29">
        <v>0</v>
      </c>
      <c r="E1311" s="29">
        <v>0</v>
      </c>
      <c r="F1311" s="20">
        <v>0</v>
      </c>
    </row>
    <row r="1312" spans="2:6" x14ac:dyDescent="0.25">
      <c r="B1312" s="18">
        <v>1309</v>
      </c>
      <c r="C1312" s="29">
        <v>118134814.35739958</v>
      </c>
      <c r="D1312" s="29">
        <v>0</v>
      </c>
      <c r="E1312" s="29">
        <v>0</v>
      </c>
      <c r="F1312" s="20">
        <v>0</v>
      </c>
    </row>
    <row r="1313" spans="2:6" x14ac:dyDescent="0.25">
      <c r="B1313" s="18">
        <v>1310</v>
      </c>
      <c r="C1313" s="29">
        <v>87157409.057476848</v>
      </c>
      <c r="D1313" s="29">
        <v>0</v>
      </c>
      <c r="E1313" s="29">
        <v>0</v>
      </c>
      <c r="F1313" s="20">
        <v>0</v>
      </c>
    </row>
    <row r="1314" spans="2:6" x14ac:dyDescent="0.25">
      <c r="B1314" s="18">
        <v>1311</v>
      </c>
      <c r="C1314" s="29">
        <v>68770584.248582974</v>
      </c>
      <c r="D1314" s="29">
        <v>0</v>
      </c>
      <c r="E1314" s="29">
        <v>0</v>
      </c>
      <c r="F1314" s="20">
        <v>0</v>
      </c>
    </row>
    <row r="1315" spans="2:6" x14ac:dyDescent="0.25">
      <c r="B1315" s="18">
        <v>1312</v>
      </c>
      <c r="C1315" s="29">
        <v>110442307.95568858</v>
      </c>
      <c r="D1315" s="29">
        <v>0</v>
      </c>
      <c r="E1315" s="29">
        <v>0</v>
      </c>
      <c r="F1315" s="20">
        <v>0</v>
      </c>
    </row>
    <row r="1316" spans="2:6" x14ac:dyDescent="0.25">
      <c r="B1316" s="18">
        <v>1313</v>
      </c>
      <c r="C1316" s="29">
        <v>151747144.67298561</v>
      </c>
      <c r="D1316" s="29">
        <v>0</v>
      </c>
      <c r="E1316" s="29">
        <v>0</v>
      </c>
      <c r="F1316" s="20">
        <v>0</v>
      </c>
    </row>
    <row r="1317" spans="2:6" x14ac:dyDescent="0.25">
      <c r="B1317" s="18">
        <v>1314</v>
      </c>
      <c r="C1317" s="29">
        <v>90700018.676295146</v>
      </c>
      <c r="D1317" s="29">
        <v>0</v>
      </c>
      <c r="E1317" s="29">
        <v>0</v>
      </c>
      <c r="F1317" s="20">
        <v>0</v>
      </c>
    </row>
    <row r="1318" spans="2:6" x14ac:dyDescent="0.25">
      <c r="B1318" s="18">
        <v>1315</v>
      </c>
      <c r="C1318" s="29">
        <v>91140974.274302572</v>
      </c>
      <c r="D1318" s="29">
        <v>0</v>
      </c>
      <c r="E1318" s="29">
        <v>0</v>
      </c>
      <c r="F1318" s="20">
        <v>0</v>
      </c>
    </row>
    <row r="1319" spans="2:6" x14ac:dyDescent="0.25">
      <c r="B1319" s="18">
        <v>1316</v>
      </c>
      <c r="C1319" s="29">
        <v>91951632.367546365</v>
      </c>
      <c r="D1319" s="29">
        <v>0</v>
      </c>
      <c r="E1319" s="29">
        <v>0</v>
      </c>
      <c r="F1319" s="20">
        <v>0</v>
      </c>
    </row>
    <row r="1320" spans="2:6" x14ac:dyDescent="0.25">
      <c r="B1320" s="18">
        <v>1317</v>
      </c>
      <c r="C1320" s="29">
        <v>93324325.669992372</v>
      </c>
      <c r="D1320" s="29">
        <v>0</v>
      </c>
      <c r="E1320" s="29">
        <v>0</v>
      </c>
      <c r="F1320" s="20">
        <v>0</v>
      </c>
    </row>
    <row r="1321" spans="2:6" x14ac:dyDescent="0.25">
      <c r="B1321" s="18">
        <v>1318</v>
      </c>
      <c r="C1321" s="29">
        <v>111311409.97191931</v>
      </c>
      <c r="D1321" s="29">
        <v>0</v>
      </c>
      <c r="E1321" s="29">
        <v>0</v>
      </c>
      <c r="F1321" s="20">
        <v>0</v>
      </c>
    </row>
    <row r="1322" spans="2:6" x14ac:dyDescent="0.25">
      <c r="B1322" s="18">
        <v>1319</v>
      </c>
      <c r="C1322" s="29">
        <v>91189771.820421785</v>
      </c>
      <c r="D1322" s="29">
        <v>0</v>
      </c>
      <c r="E1322" s="29">
        <v>0</v>
      </c>
      <c r="F1322" s="20">
        <v>0</v>
      </c>
    </row>
    <row r="1323" spans="2:6" x14ac:dyDescent="0.25">
      <c r="B1323" s="18">
        <v>1320</v>
      </c>
      <c r="C1323" s="29">
        <v>86414742.334071651</v>
      </c>
      <c r="D1323" s="29">
        <v>0</v>
      </c>
      <c r="E1323" s="29">
        <v>0</v>
      </c>
      <c r="F1323" s="20">
        <v>0</v>
      </c>
    </row>
    <row r="1324" spans="2:6" x14ac:dyDescent="0.25">
      <c r="B1324" s="18">
        <v>1321</v>
      </c>
      <c r="C1324" s="29">
        <v>103998327.31473847</v>
      </c>
      <c r="D1324" s="29">
        <v>0</v>
      </c>
      <c r="E1324" s="29">
        <v>0</v>
      </c>
      <c r="F1324" s="20">
        <v>0</v>
      </c>
    </row>
    <row r="1325" spans="2:6" x14ac:dyDescent="0.25">
      <c r="B1325" s="18">
        <v>1322</v>
      </c>
      <c r="C1325" s="29">
        <v>88670576.188232109</v>
      </c>
      <c r="D1325" s="29">
        <v>0</v>
      </c>
      <c r="E1325" s="29">
        <v>0</v>
      </c>
      <c r="F1325" s="20">
        <v>0</v>
      </c>
    </row>
    <row r="1326" spans="2:6" x14ac:dyDescent="0.25">
      <c r="B1326" s="18">
        <v>1323</v>
      </c>
      <c r="C1326" s="29">
        <v>131023846.29158644</v>
      </c>
      <c r="D1326" s="29">
        <v>0</v>
      </c>
      <c r="E1326" s="29">
        <v>0</v>
      </c>
      <c r="F1326" s="20">
        <v>0</v>
      </c>
    </row>
    <row r="1327" spans="2:6" x14ac:dyDescent="0.25">
      <c r="B1327" s="18">
        <v>1324</v>
      </c>
      <c r="C1327" s="29">
        <v>92400965.188363582</v>
      </c>
      <c r="D1327" s="29">
        <v>0</v>
      </c>
      <c r="E1327" s="29">
        <v>0</v>
      </c>
      <c r="F1327" s="20">
        <v>0</v>
      </c>
    </row>
    <row r="1328" spans="2:6" x14ac:dyDescent="0.25">
      <c r="B1328" s="18">
        <v>1325</v>
      </c>
      <c r="C1328" s="29">
        <v>138642230.92268381</v>
      </c>
      <c r="D1328" s="29">
        <v>0</v>
      </c>
      <c r="E1328" s="29">
        <v>0</v>
      </c>
      <c r="F1328" s="20">
        <v>0</v>
      </c>
    </row>
    <row r="1329" spans="2:6" x14ac:dyDescent="0.25">
      <c r="B1329" s="18">
        <v>1326</v>
      </c>
      <c r="C1329" s="29">
        <v>110649381.50312282</v>
      </c>
      <c r="D1329" s="29">
        <v>0</v>
      </c>
      <c r="E1329" s="29">
        <v>0</v>
      </c>
      <c r="F1329" s="20">
        <v>0</v>
      </c>
    </row>
    <row r="1330" spans="2:6" x14ac:dyDescent="0.25">
      <c r="B1330" s="18">
        <v>1327</v>
      </c>
      <c r="C1330" s="29">
        <v>126426765.65925539</v>
      </c>
      <c r="D1330" s="29">
        <v>0</v>
      </c>
      <c r="E1330" s="29">
        <v>0</v>
      </c>
      <c r="F1330" s="20">
        <v>0</v>
      </c>
    </row>
    <row r="1331" spans="2:6" x14ac:dyDescent="0.25">
      <c r="B1331" s="18">
        <v>1328</v>
      </c>
      <c r="C1331" s="29">
        <v>95406525.647952169</v>
      </c>
      <c r="D1331" s="29">
        <v>0</v>
      </c>
      <c r="E1331" s="29">
        <v>0</v>
      </c>
      <c r="F1331" s="20">
        <v>0</v>
      </c>
    </row>
    <row r="1332" spans="2:6" x14ac:dyDescent="0.25">
      <c r="B1332" s="18">
        <v>1329</v>
      </c>
      <c r="C1332" s="29">
        <v>124967760.14065067</v>
      </c>
      <c r="D1332" s="29">
        <v>0</v>
      </c>
      <c r="E1332" s="29">
        <v>0</v>
      </c>
      <c r="F1332" s="20">
        <v>0</v>
      </c>
    </row>
    <row r="1333" spans="2:6" x14ac:dyDescent="0.25">
      <c r="B1333" s="18">
        <v>1330</v>
      </c>
      <c r="C1333" s="29">
        <v>95631632.012875184</v>
      </c>
      <c r="D1333" s="29">
        <v>0</v>
      </c>
      <c r="E1333" s="29">
        <v>0</v>
      </c>
      <c r="F1333" s="20">
        <v>0</v>
      </c>
    </row>
    <row r="1334" spans="2:6" x14ac:dyDescent="0.25">
      <c r="B1334" s="18">
        <v>1331</v>
      </c>
      <c r="C1334" s="29">
        <v>100674320.13350219</v>
      </c>
      <c r="D1334" s="29">
        <v>0</v>
      </c>
      <c r="E1334" s="29">
        <v>0</v>
      </c>
      <c r="F1334" s="20">
        <v>0</v>
      </c>
    </row>
    <row r="1335" spans="2:6" x14ac:dyDescent="0.25">
      <c r="B1335" s="18">
        <v>1332</v>
      </c>
      <c r="C1335" s="29">
        <v>131032582.05375107</v>
      </c>
      <c r="D1335" s="29">
        <v>0</v>
      </c>
      <c r="E1335" s="29">
        <v>0</v>
      </c>
      <c r="F1335" s="20">
        <v>0</v>
      </c>
    </row>
    <row r="1336" spans="2:6" x14ac:dyDescent="0.25">
      <c r="B1336" s="18">
        <v>1333</v>
      </c>
      <c r="C1336" s="29">
        <v>87560331.840199009</v>
      </c>
      <c r="D1336" s="29">
        <v>0</v>
      </c>
      <c r="E1336" s="29">
        <v>0</v>
      </c>
      <c r="F1336" s="20">
        <v>0</v>
      </c>
    </row>
    <row r="1337" spans="2:6" x14ac:dyDescent="0.25">
      <c r="B1337" s="18">
        <v>1334</v>
      </c>
      <c r="C1337" s="29">
        <v>114956965.79932444</v>
      </c>
      <c r="D1337" s="29">
        <v>0</v>
      </c>
      <c r="E1337" s="29">
        <v>0</v>
      </c>
      <c r="F1337" s="20">
        <v>0</v>
      </c>
    </row>
    <row r="1338" spans="2:6" x14ac:dyDescent="0.25">
      <c r="B1338" s="18">
        <v>1335</v>
      </c>
      <c r="C1338" s="29">
        <v>112253229.96783097</v>
      </c>
      <c r="D1338" s="29">
        <v>0</v>
      </c>
      <c r="E1338" s="29">
        <v>0</v>
      </c>
      <c r="F1338" s="20">
        <v>0</v>
      </c>
    </row>
    <row r="1339" spans="2:6" x14ac:dyDescent="0.25">
      <c r="B1339" s="18">
        <v>1336</v>
      </c>
      <c r="C1339" s="29">
        <v>81613463.767228052</v>
      </c>
      <c r="D1339" s="29">
        <v>0</v>
      </c>
      <c r="E1339" s="29">
        <v>0</v>
      </c>
      <c r="F1339" s="20">
        <v>0</v>
      </c>
    </row>
    <row r="1340" spans="2:6" x14ac:dyDescent="0.25">
      <c r="B1340" s="18">
        <v>1337</v>
      </c>
      <c r="C1340" s="29">
        <v>125757764.78429806</v>
      </c>
      <c r="D1340" s="29">
        <v>0</v>
      </c>
      <c r="E1340" s="29">
        <v>0</v>
      </c>
      <c r="F1340" s="20">
        <v>0</v>
      </c>
    </row>
    <row r="1341" spans="2:6" x14ac:dyDescent="0.25">
      <c r="B1341" s="18">
        <v>1338</v>
      </c>
      <c r="C1341" s="29">
        <v>98739737.500125945</v>
      </c>
      <c r="D1341" s="29">
        <v>0</v>
      </c>
      <c r="E1341" s="29">
        <v>0</v>
      </c>
      <c r="F1341" s="20">
        <v>0</v>
      </c>
    </row>
    <row r="1342" spans="2:6" x14ac:dyDescent="0.25">
      <c r="B1342" s="18">
        <v>1339</v>
      </c>
      <c r="C1342" s="29">
        <v>77117569.371798798</v>
      </c>
      <c r="D1342" s="29">
        <v>0</v>
      </c>
      <c r="E1342" s="29">
        <v>0</v>
      </c>
      <c r="F1342" s="20">
        <v>0</v>
      </c>
    </row>
    <row r="1343" spans="2:6" x14ac:dyDescent="0.25">
      <c r="B1343" s="18">
        <v>1340</v>
      </c>
      <c r="C1343" s="29">
        <v>118417662.89868864</v>
      </c>
      <c r="D1343" s="29">
        <v>0</v>
      </c>
      <c r="E1343" s="29">
        <v>0</v>
      </c>
      <c r="F1343" s="20">
        <v>0</v>
      </c>
    </row>
    <row r="1344" spans="2:6" x14ac:dyDescent="0.25">
      <c r="B1344" s="18">
        <v>1341</v>
      </c>
      <c r="C1344" s="29">
        <v>124619694.17873879</v>
      </c>
      <c r="D1344" s="29">
        <v>0</v>
      </c>
      <c r="E1344" s="29">
        <v>0</v>
      </c>
      <c r="F1344" s="20">
        <v>0</v>
      </c>
    </row>
    <row r="1345" spans="2:6" x14ac:dyDescent="0.25">
      <c r="B1345" s="18">
        <v>1342</v>
      </c>
      <c r="C1345" s="29">
        <v>108100773.56203082</v>
      </c>
      <c r="D1345" s="29">
        <v>0</v>
      </c>
      <c r="E1345" s="29">
        <v>0</v>
      </c>
      <c r="F1345" s="20">
        <v>0</v>
      </c>
    </row>
    <row r="1346" spans="2:6" x14ac:dyDescent="0.25">
      <c r="B1346" s="18">
        <v>1343</v>
      </c>
      <c r="C1346" s="29">
        <v>95307658.985891923</v>
      </c>
      <c r="D1346" s="29">
        <v>0</v>
      </c>
      <c r="E1346" s="29">
        <v>0</v>
      </c>
      <c r="F1346" s="20">
        <v>0</v>
      </c>
    </row>
    <row r="1347" spans="2:6" x14ac:dyDescent="0.25">
      <c r="B1347" s="18">
        <v>1344</v>
      </c>
      <c r="C1347" s="29">
        <v>106466040.82357392</v>
      </c>
      <c r="D1347" s="29">
        <v>0</v>
      </c>
      <c r="E1347" s="29">
        <v>0</v>
      </c>
      <c r="F1347" s="20">
        <v>0</v>
      </c>
    </row>
    <row r="1348" spans="2:6" x14ac:dyDescent="0.25">
      <c r="B1348" s="18">
        <v>1345</v>
      </c>
      <c r="C1348" s="29">
        <v>89219718.87105374</v>
      </c>
      <c r="D1348" s="29">
        <v>0</v>
      </c>
      <c r="E1348" s="29">
        <v>0</v>
      </c>
      <c r="F1348" s="20">
        <v>0</v>
      </c>
    </row>
    <row r="1349" spans="2:6" x14ac:dyDescent="0.25">
      <c r="B1349" s="18">
        <v>1346</v>
      </c>
      <c r="C1349" s="29">
        <v>85230660.217375323</v>
      </c>
      <c r="D1349" s="29">
        <v>0</v>
      </c>
      <c r="E1349" s="29">
        <v>0</v>
      </c>
      <c r="F1349" s="20">
        <v>0</v>
      </c>
    </row>
    <row r="1350" spans="2:6" x14ac:dyDescent="0.25">
      <c r="B1350" s="18">
        <v>1347</v>
      </c>
      <c r="C1350" s="29">
        <v>100925180.4867817</v>
      </c>
      <c r="D1350" s="29">
        <v>0</v>
      </c>
      <c r="E1350" s="29">
        <v>0</v>
      </c>
      <c r="F1350" s="20">
        <v>0</v>
      </c>
    </row>
    <row r="1351" spans="2:6" x14ac:dyDescent="0.25">
      <c r="B1351" s="18">
        <v>1348</v>
      </c>
      <c r="C1351" s="29">
        <v>85360110.215033233</v>
      </c>
      <c r="D1351" s="29">
        <v>0</v>
      </c>
      <c r="E1351" s="29">
        <v>0</v>
      </c>
      <c r="F1351" s="20">
        <v>0</v>
      </c>
    </row>
    <row r="1352" spans="2:6" x14ac:dyDescent="0.25">
      <c r="B1352" s="18">
        <v>1349</v>
      </c>
      <c r="C1352" s="29">
        <v>83628663.912368968</v>
      </c>
      <c r="D1352" s="29">
        <v>0</v>
      </c>
      <c r="E1352" s="29">
        <v>0</v>
      </c>
      <c r="F1352" s="20">
        <v>0</v>
      </c>
    </row>
    <row r="1353" spans="2:6" x14ac:dyDescent="0.25">
      <c r="B1353" s="18">
        <v>1350</v>
      </c>
      <c r="C1353" s="29">
        <v>84065523.699565157</v>
      </c>
      <c r="D1353" s="29">
        <v>0</v>
      </c>
      <c r="E1353" s="29">
        <v>0</v>
      </c>
      <c r="F1353" s="20">
        <v>0</v>
      </c>
    </row>
    <row r="1354" spans="2:6" x14ac:dyDescent="0.25">
      <c r="B1354" s="18">
        <v>1351</v>
      </c>
      <c r="C1354" s="29">
        <v>88410048.382095888</v>
      </c>
      <c r="D1354" s="29">
        <v>0</v>
      </c>
      <c r="E1354" s="29">
        <v>0</v>
      </c>
      <c r="F1354" s="20">
        <v>0</v>
      </c>
    </row>
    <row r="1355" spans="2:6" x14ac:dyDescent="0.25">
      <c r="B1355" s="18">
        <v>1352</v>
      </c>
      <c r="C1355" s="29">
        <v>104912885.45512275</v>
      </c>
      <c r="D1355" s="29">
        <v>0</v>
      </c>
      <c r="E1355" s="29">
        <v>0</v>
      </c>
      <c r="F1355" s="20">
        <v>0</v>
      </c>
    </row>
    <row r="1356" spans="2:6" x14ac:dyDescent="0.25">
      <c r="B1356" s="18">
        <v>1353</v>
      </c>
      <c r="C1356" s="29">
        <v>141614098.65149525</v>
      </c>
      <c r="D1356" s="29">
        <v>0</v>
      </c>
      <c r="E1356" s="29">
        <v>0</v>
      </c>
      <c r="F1356" s="20">
        <v>0</v>
      </c>
    </row>
    <row r="1357" spans="2:6" x14ac:dyDescent="0.25">
      <c r="B1357" s="18">
        <v>1354</v>
      </c>
      <c r="C1357" s="29">
        <v>90748058.085950509</v>
      </c>
      <c r="D1357" s="29">
        <v>0</v>
      </c>
      <c r="E1357" s="29">
        <v>0</v>
      </c>
      <c r="F1357" s="20">
        <v>0</v>
      </c>
    </row>
    <row r="1358" spans="2:6" x14ac:dyDescent="0.25">
      <c r="B1358" s="18">
        <v>1355</v>
      </c>
      <c r="C1358" s="29">
        <v>98896693.415954992</v>
      </c>
      <c r="D1358" s="29">
        <v>0</v>
      </c>
      <c r="E1358" s="29">
        <v>0</v>
      </c>
      <c r="F1358" s="20">
        <v>0</v>
      </c>
    </row>
    <row r="1359" spans="2:6" x14ac:dyDescent="0.25">
      <c r="B1359" s="18">
        <v>1356</v>
      </c>
      <c r="C1359" s="29">
        <v>102726292.49227178</v>
      </c>
      <c r="D1359" s="29">
        <v>0</v>
      </c>
      <c r="E1359" s="29">
        <v>0</v>
      </c>
      <c r="F1359" s="20">
        <v>0</v>
      </c>
    </row>
    <row r="1360" spans="2:6" x14ac:dyDescent="0.25">
      <c r="B1360" s="18">
        <v>1357</v>
      </c>
      <c r="C1360" s="29">
        <v>83382268.635461763</v>
      </c>
      <c r="D1360" s="29">
        <v>0</v>
      </c>
      <c r="E1360" s="29">
        <v>0</v>
      </c>
      <c r="F1360" s="20">
        <v>0</v>
      </c>
    </row>
    <row r="1361" spans="2:6" x14ac:dyDescent="0.25">
      <c r="B1361" s="18">
        <v>1358</v>
      </c>
      <c r="C1361" s="29">
        <v>79413103.387345836</v>
      </c>
      <c r="D1361" s="29">
        <v>0</v>
      </c>
      <c r="E1361" s="29">
        <v>0</v>
      </c>
      <c r="F1361" s="20">
        <v>0</v>
      </c>
    </row>
    <row r="1362" spans="2:6" x14ac:dyDescent="0.25">
      <c r="B1362" s="18">
        <v>1359</v>
      </c>
      <c r="C1362" s="29">
        <v>71559398.970722288</v>
      </c>
      <c r="D1362" s="29">
        <v>0</v>
      </c>
      <c r="E1362" s="29">
        <v>0</v>
      </c>
      <c r="F1362" s="20">
        <v>0</v>
      </c>
    </row>
    <row r="1363" spans="2:6" x14ac:dyDescent="0.25">
      <c r="B1363" s="18">
        <v>1360</v>
      </c>
      <c r="C1363" s="29">
        <v>112815200.87215537</v>
      </c>
      <c r="D1363" s="29">
        <v>0</v>
      </c>
      <c r="E1363" s="29">
        <v>0</v>
      </c>
      <c r="F1363" s="20">
        <v>0</v>
      </c>
    </row>
    <row r="1364" spans="2:6" x14ac:dyDescent="0.25">
      <c r="B1364" s="18">
        <v>1361</v>
      </c>
      <c r="C1364" s="29">
        <v>90353293.093318149</v>
      </c>
      <c r="D1364" s="29">
        <v>0</v>
      </c>
      <c r="E1364" s="29">
        <v>0</v>
      </c>
      <c r="F1364" s="20">
        <v>0</v>
      </c>
    </row>
    <row r="1365" spans="2:6" x14ac:dyDescent="0.25">
      <c r="B1365" s="18">
        <v>1362</v>
      </c>
      <c r="C1365" s="29">
        <v>128962434.47064173</v>
      </c>
      <c r="D1365" s="29">
        <v>0</v>
      </c>
      <c r="E1365" s="29">
        <v>0</v>
      </c>
      <c r="F1365" s="20">
        <v>0</v>
      </c>
    </row>
    <row r="1366" spans="2:6" x14ac:dyDescent="0.25">
      <c r="B1366" s="18">
        <v>1363</v>
      </c>
      <c r="C1366" s="29">
        <v>89775090.138792187</v>
      </c>
      <c r="D1366" s="29">
        <v>0</v>
      </c>
      <c r="E1366" s="29">
        <v>0</v>
      </c>
      <c r="F1366" s="20">
        <v>0</v>
      </c>
    </row>
    <row r="1367" spans="2:6" x14ac:dyDescent="0.25">
      <c r="B1367" s="18">
        <v>1364</v>
      </c>
      <c r="C1367" s="29">
        <v>91005725.569930017</v>
      </c>
      <c r="D1367" s="29">
        <v>0</v>
      </c>
      <c r="E1367" s="29">
        <v>0</v>
      </c>
      <c r="F1367" s="20">
        <v>0</v>
      </c>
    </row>
    <row r="1368" spans="2:6" x14ac:dyDescent="0.25">
      <c r="B1368" s="18">
        <v>1365</v>
      </c>
      <c r="C1368" s="29">
        <v>97852079.850502357</v>
      </c>
      <c r="D1368" s="29">
        <v>0</v>
      </c>
      <c r="E1368" s="29">
        <v>0</v>
      </c>
      <c r="F1368" s="20">
        <v>0</v>
      </c>
    </row>
    <row r="1369" spans="2:6" x14ac:dyDescent="0.25">
      <c r="B1369" s="18">
        <v>1366</v>
      </c>
      <c r="C1369" s="29">
        <v>69686292.476279259</v>
      </c>
      <c r="D1369" s="29">
        <v>0</v>
      </c>
      <c r="E1369" s="29">
        <v>0</v>
      </c>
      <c r="F1369" s="20">
        <v>0</v>
      </c>
    </row>
    <row r="1370" spans="2:6" x14ac:dyDescent="0.25">
      <c r="B1370" s="18">
        <v>1367</v>
      </c>
      <c r="C1370" s="29">
        <v>77850655.390463442</v>
      </c>
      <c r="D1370" s="29">
        <v>0</v>
      </c>
      <c r="E1370" s="29">
        <v>0</v>
      </c>
      <c r="F1370" s="20">
        <v>0</v>
      </c>
    </row>
    <row r="1371" spans="2:6" x14ac:dyDescent="0.25">
      <c r="B1371" s="18">
        <v>1368</v>
      </c>
      <c r="C1371" s="29">
        <v>104199946.51813464</v>
      </c>
      <c r="D1371" s="29">
        <v>0</v>
      </c>
      <c r="E1371" s="29">
        <v>0</v>
      </c>
      <c r="F1371" s="20">
        <v>0</v>
      </c>
    </row>
    <row r="1372" spans="2:6" x14ac:dyDescent="0.25">
      <c r="B1372" s="18">
        <v>1369</v>
      </c>
      <c r="C1372" s="29">
        <v>89113815.281148612</v>
      </c>
      <c r="D1372" s="29">
        <v>0</v>
      </c>
      <c r="E1372" s="29">
        <v>0</v>
      </c>
      <c r="F1372" s="20">
        <v>0</v>
      </c>
    </row>
    <row r="1373" spans="2:6" x14ac:dyDescent="0.25">
      <c r="B1373" s="18">
        <v>1370</v>
      </c>
      <c r="C1373" s="29">
        <v>84394514.521921843</v>
      </c>
      <c r="D1373" s="29">
        <v>0</v>
      </c>
      <c r="E1373" s="29">
        <v>0</v>
      </c>
      <c r="F1373" s="20">
        <v>0</v>
      </c>
    </row>
    <row r="1374" spans="2:6" x14ac:dyDescent="0.25">
      <c r="B1374" s="18">
        <v>1371</v>
      </c>
      <c r="C1374" s="29">
        <v>95416695.413077295</v>
      </c>
      <c r="D1374" s="29">
        <v>0</v>
      </c>
      <c r="E1374" s="29">
        <v>0</v>
      </c>
      <c r="F1374" s="20">
        <v>0</v>
      </c>
    </row>
    <row r="1375" spans="2:6" x14ac:dyDescent="0.25">
      <c r="B1375" s="18">
        <v>1372</v>
      </c>
      <c r="C1375" s="29">
        <v>98676178.375558689</v>
      </c>
      <c r="D1375" s="29">
        <v>0</v>
      </c>
      <c r="E1375" s="29">
        <v>0</v>
      </c>
      <c r="F1375" s="20">
        <v>0</v>
      </c>
    </row>
    <row r="1376" spans="2:6" x14ac:dyDescent="0.25">
      <c r="B1376" s="18">
        <v>1373</v>
      </c>
      <c r="C1376" s="29">
        <v>102381722.94905201</v>
      </c>
      <c r="D1376" s="29">
        <v>0</v>
      </c>
      <c r="E1376" s="29">
        <v>0</v>
      </c>
      <c r="F1376" s="20">
        <v>0</v>
      </c>
    </row>
    <row r="1377" spans="2:6" x14ac:dyDescent="0.25">
      <c r="B1377" s="18">
        <v>1374</v>
      </c>
      <c r="C1377" s="29">
        <v>84099283.167354643</v>
      </c>
      <c r="D1377" s="29">
        <v>0</v>
      </c>
      <c r="E1377" s="29">
        <v>0</v>
      </c>
      <c r="F1377" s="20">
        <v>0</v>
      </c>
    </row>
    <row r="1378" spans="2:6" x14ac:dyDescent="0.25">
      <c r="B1378" s="18">
        <v>1375</v>
      </c>
      <c r="C1378" s="29">
        <v>110574230.01137578</v>
      </c>
      <c r="D1378" s="29">
        <v>0</v>
      </c>
      <c r="E1378" s="29">
        <v>0</v>
      </c>
      <c r="F1378" s="20">
        <v>0</v>
      </c>
    </row>
    <row r="1379" spans="2:6" x14ac:dyDescent="0.25">
      <c r="B1379" s="18">
        <v>1376</v>
      </c>
      <c r="C1379" s="29">
        <v>90272806.960593164</v>
      </c>
      <c r="D1379" s="29">
        <v>0</v>
      </c>
      <c r="E1379" s="29">
        <v>0</v>
      </c>
      <c r="F1379" s="20">
        <v>0</v>
      </c>
    </row>
    <row r="1380" spans="2:6" x14ac:dyDescent="0.25">
      <c r="B1380" s="18">
        <v>1377</v>
      </c>
      <c r="C1380" s="29">
        <v>116280017.66837907</v>
      </c>
      <c r="D1380" s="29">
        <v>0</v>
      </c>
      <c r="E1380" s="29">
        <v>0</v>
      </c>
      <c r="F1380" s="20">
        <v>0</v>
      </c>
    </row>
    <row r="1381" spans="2:6" x14ac:dyDescent="0.25">
      <c r="B1381" s="18">
        <v>1378</v>
      </c>
      <c r="C1381" s="29">
        <v>118040547.56102426</v>
      </c>
      <c r="D1381" s="29">
        <v>0</v>
      </c>
      <c r="E1381" s="29">
        <v>0</v>
      </c>
      <c r="F1381" s="20">
        <v>0</v>
      </c>
    </row>
    <row r="1382" spans="2:6" x14ac:dyDescent="0.25">
      <c r="B1382" s="18">
        <v>1379</v>
      </c>
      <c r="C1382" s="29">
        <v>103602817.03080493</v>
      </c>
      <c r="D1382" s="29">
        <v>0</v>
      </c>
      <c r="E1382" s="29">
        <v>0</v>
      </c>
      <c r="F1382" s="20">
        <v>0</v>
      </c>
    </row>
    <row r="1383" spans="2:6" x14ac:dyDescent="0.25">
      <c r="B1383" s="18">
        <v>1380</v>
      </c>
      <c r="C1383" s="29">
        <v>82107974.915718973</v>
      </c>
      <c r="D1383" s="29">
        <v>0</v>
      </c>
      <c r="E1383" s="29">
        <v>0</v>
      </c>
      <c r="F1383" s="20">
        <v>0</v>
      </c>
    </row>
    <row r="1384" spans="2:6" x14ac:dyDescent="0.25">
      <c r="B1384" s="18">
        <v>1381</v>
      </c>
      <c r="C1384" s="29">
        <v>115113467.57727788</v>
      </c>
      <c r="D1384" s="29">
        <v>0</v>
      </c>
      <c r="E1384" s="29">
        <v>0</v>
      </c>
      <c r="F1384" s="20">
        <v>0</v>
      </c>
    </row>
    <row r="1385" spans="2:6" x14ac:dyDescent="0.25">
      <c r="B1385" s="18">
        <v>1382</v>
      </c>
      <c r="C1385" s="29">
        <v>130448832.64143071</v>
      </c>
      <c r="D1385" s="29">
        <v>0</v>
      </c>
      <c r="E1385" s="29">
        <v>0</v>
      </c>
      <c r="F1385" s="20">
        <v>0</v>
      </c>
    </row>
    <row r="1386" spans="2:6" x14ac:dyDescent="0.25">
      <c r="B1386" s="18">
        <v>1383</v>
      </c>
      <c r="C1386" s="29">
        <v>91596605.06962204</v>
      </c>
      <c r="D1386" s="29">
        <v>0</v>
      </c>
      <c r="E1386" s="29">
        <v>0</v>
      </c>
      <c r="F1386" s="20">
        <v>0</v>
      </c>
    </row>
    <row r="1387" spans="2:6" x14ac:dyDescent="0.25">
      <c r="B1387" s="18">
        <v>1384</v>
      </c>
      <c r="C1387" s="29">
        <v>121261984.88075547</v>
      </c>
      <c r="D1387" s="29">
        <v>0</v>
      </c>
      <c r="E1387" s="29">
        <v>0</v>
      </c>
      <c r="F1387" s="20">
        <v>0</v>
      </c>
    </row>
    <row r="1388" spans="2:6" x14ac:dyDescent="0.25">
      <c r="B1388" s="18">
        <v>1385</v>
      </c>
      <c r="C1388" s="29">
        <v>103936124.19246539</v>
      </c>
      <c r="D1388" s="29">
        <v>0</v>
      </c>
      <c r="E1388" s="29">
        <v>0</v>
      </c>
      <c r="F1388" s="20">
        <v>0</v>
      </c>
    </row>
    <row r="1389" spans="2:6" x14ac:dyDescent="0.25">
      <c r="B1389" s="18">
        <v>1386</v>
      </c>
      <c r="C1389" s="29">
        <v>127500541.3803869</v>
      </c>
      <c r="D1389" s="29">
        <v>0</v>
      </c>
      <c r="E1389" s="29">
        <v>0</v>
      </c>
      <c r="F1389" s="20">
        <v>0</v>
      </c>
    </row>
    <row r="1390" spans="2:6" x14ac:dyDescent="0.25">
      <c r="B1390" s="18">
        <v>1387</v>
      </c>
      <c r="C1390" s="29">
        <v>124632966.60258617</v>
      </c>
      <c r="D1390" s="29">
        <v>0</v>
      </c>
      <c r="E1390" s="29">
        <v>0</v>
      </c>
      <c r="F1390" s="20">
        <v>0</v>
      </c>
    </row>
    <row r="1391" spans="2:6" x14ac:dyDescent="0.25">
      <c r="B1391" s="18">
        <v>1388</v>
      </c>
      <c r="C1391" s="29">
        <v>94531715.058733448</v>
      </c>
      <c r="D1391" s="29">
        <v>0</v>
      </c>
      <c r="E1391" s="29">
        <v>0</v>
      </c>
      <c r="F1391" s="20">
        <v>0</v>
      </c>
    </row>
    <row r="1392" spans="2:6" x14ac:dyDescent="0.25">
      <c r="B1392" s="18">
        <v>1389</v>
      </c>
      <c r="C1392" s="29">
        <v>92828931.98333852</v>
      </c>
      <c r="D1392" s="29">
        <v>0</v>
      </c>
      <c r="E1392" s="29">
        <v>0</v>
      </c>
      <c r="F1392" s="20">
        <v>0</v>
      </c>
    </row>
    <row r="1393" spans="2:6" x14ac:dyDescent="0.25">
      <c r="B1393" s="18">
        <v>1390</v>
      </c>
      <c r="C1393" s="29">
        <v>107428824.84955129</v>
      </c>
      <c r="D1393" s="29">
        <v>0</v>
      </c>
      <c r="E1393" s="29">
        <v>0</v>
      </c>
      <c r="F1393" s="20">
        <v>0</v>
      </c>
    </row>
    <row r="1394" spans="2:6" x14ac:dyDescent="0.25">
      <c r="B1394" s="18">
        <v>1391</v>
      </c>
      <c r="C1394" s="29">
        <v>91773389.921018586</v>
      </c>
      <c r="D1394" s="29">
        <v>0</v>
      </c>
      <c r="E1394" s="29">
        <v>0</v>
      </c>
      <c r="F1394" s="20">
        <v>0</v>
      </c>
    </row>
    <row r="1395" spans="2:6" x14ac:dyDescent="0.25">
      <c r="B1395" s="18">
        <v>1392</v>
      </c>
      <c r="C1395" s="29">
        <v>81883931.180689856</v>
      </c>
      <c r="D1395" s="29">
        <v>0</v>
      </c>
      <c r="E1395" s="29">
        <v>0</v>
      </c>
      <c r="F1395" s="20">
        <v>0</v>
      </c>
    </row>
    <row r="1396" spans="2:6" x14ac:dyDescent="0.25">
      <c r="B1396" s="18">
        <v>1393</v>
      </c>
      <c r="C1396" s="29">
        <v>99065446.860459834</v>
      </c>
      <c r="D1396" s="29">
        <v>0</v>
      </c>
      <c r="E1396" s="29">
        <v>0</v>
      </c>
      <c r="F1396" s="20">
        <v>0</v>
      </c>
    </row>
    <row r="1397" spans="2:6" x14ac:dyDescent="0.25">
      <c r="B1397" s="18">
        <v>1394</v>
      </c>
      <c r="C1397" s="29">
        <v>87014767.45577082</v>
      </c>
      <c r="D1397" s="29">
        <v>0</v>
      </c>
      <c r="E1397" s="29">
        <v>0</v>
      </c>
      <c r="F1397" s="20">
        <v>0</v>
      </c>
    </row>
    <row r="1398" spans="2:6" x14ac:dyDescent="0.25">
      <c r="B1398" s="18">
        <v>1395</v>
      </c>
      <c r="C1398" s="29">
        <v>103050698.81376176</v>
      </c>
      <c r="D1398" s="29">
        <v>0</v>
      </c>
      <c r="E1398" s="29">
        <v>0</v>
      </c>
      <c r="F1398" s="20">
        <v>0</v>
      </c>
    </row>
    <row r="1399" spans="2:6" x14ac:dyDescent="0.25">
      <c r="B1399" s="18">
        <v>1396</v>
      </c>
      <c r="C1399" s="29">
        <v>80956477.217671394</v>
      </c>
      <c r="D1399" s="29">
        <v>0</v>
      </c>
      <c r="E1399" s="29">
        <v>0</v>
      </c>
      <c r="F1399" s="20">
        <v>0</v>
      </c>
    </row>
    <row r="1400" spans="2:6" x14ac:dyDescent="0.25">
      <c r="B1400" s="18">
        <v>1397</v>
      </c>
      <c r="C1400" s="29">
        <v>91464208.440643743</v>
      </c>
      <c r="D1400" s="29">
        <v>0</v>
      </c>
      <c r="E1400" s="29">
        <v>0</v>
      </c>
      <c r="F1400" s="20">
        <v>0</v>
      </c>
    </row>
    <row r="1401" spans="2:6" x14ac:dyDescent="0.25">
      <c r="B1401" s="18">
        <v>1398</v>
      </c>
      <c r="C1401" s="29">
        <v>104641730.27227308</v>
      </c>
      <c r="D1401" s="29">
        <v>0</v>
      </c>
      <c r="E1401" s="29">
        <v>0</v>
      </c>
      <c r="F1401" s="20">
        <v>0</v>
      </c>
    </row>
    <row r="1402" spans="2:6" x14ac:dyDescent="0.25">
      <c r="B1402" s="18">
        <v>1399</v>
      </c>
      <c r="C1402" s="29">
        <v>124397592.86331049</v>
      </c>
      <c r="D1402" s="29">
        <v>0</v>
      </c>
      <c r="E1402" s="29">
        <v>0</v>
      </c>
      <c r="F1402" s="20">
        <v>0</v>
      </c>
    </row>
    <row r="1403" spans="2:6" x14ac:dyDescent="0.25">
      <c r="B1403" s="18">
        <v>1400</v>
      </c>
      <c r="C1403" s="29">
        <v>86730097.63879177</v>
      </c>
      <c r="D1403" s="29">
        <v>0</v>
      </c>
      <c r="E1403" s="29">
        <v>0</v>
      </c>
      <c r="F1403" s="20">
        <v>0</v>
      </c>
    </row>
    <row r="1404" spans="2:6" x14ac:dyDescent="0.25">
      <c r="B1404" s="18">
        <v>1401</v>
      </c>
      <c r="C1404" s="29">
        <v>85881453.002990007</v>
      </c>
      <c r="D1404" s="29">
        <v>0</v>
      </c>
      <c r="E1404" s="29">
        <v>0</v>
      </c>
      <c r="F1404" s="20">
        <v>0</v>
      </c>
    </row>
    <row r="1405" spans="2:6" x14ac:dyDescent="0.25">
      <c r="B1405" s="18">
        <v>1402</v>
      </c>
      <c r="C1405" s="29">
        <v>72521827.931112662</v>
      </c>
      <c r="D1405" s="29">
        <v>0</v>
      </c>
      <c r="E1405" s="29">
        <v>0</v>
      </c>
      <c r="F1405" s="20">
        <v>0</v>
      </c>
    </row>
    <row r="1406" spans="2:6" x14ac:dyDescent="0.25">
      <c r="B1406" s="18">
        <v>1403</v>
      </c>
      <c r="C1406" s="29">
        <v>107813134.9270348</v>
      </c>
      <c r="D1406" s="29">
        <v>0</v>
      </c>
      <c r="E1406" s="29">
        <v>0</v>
      </c>
      <c r="F1406" s="20">
        <v>0</v>
      </c>
    </row>
    <row r="1407" spans="2:6" x14ac:dyDescent="0.25">
      <c r="B1407" s="18">
        <v>1404</v>
      </c>
      <c r="C1407" s="29">
        <v>136798265.093851</v>
      </c>
      <c r="D1407" s="29">
        <v>0</v>
      </c>
      <c r="E1407" s="29">
        <v>0</v>
      </c>
      <c r="F1407" s="20">
        <v>0</v>
      </c>
    </row>
    <row r="1408" spans="2:6" x14ac:dyDescent="0.25">
      <c r="B1408" s="18">
        <v>1405</v>
      </c>
      <c r="C1408" s="29">
        <v>150846420.74963912</v>
      </c>
      <c r="D1408" s="29">
        <v>0</v>
      </c>
      <c r="E1408" s="29">
        <v>0</v>
      </c>
      <c r="F1408" s="20">
        <v>0</v>
      </c>
    </row>
    <row r="1409" spans="2:6" x14ac:dyDescent="0.25">
      <c r="B1409" s="18">
        <v>1406</v>
      </c>
      <c r="C1409" s="29">
        <v>102272200.61836739</v>
      </c>
      <c r="D1409" s="29">
        <v>0</v>
      </c>
      <c r="E1409" s="29">
        <v>0</v>
      </c>
      <c r="F1409" s="20">
        <v>0</v>
      </c>
    </row>
    <row r="1410" spans="2:6" x14ac:dyDescent="0.25">
      <c r="B1410" s="18">
        <v>1407</v>
      </c>
      <c r="C1410" s="29">
        <v>67017272.029081285</v>
      </c>
      <c r="D1410" s="29">
        <v>0</v>
      </c>
      <c r="E1410" s="29">
        <v>0</v>
      </c>
      <c r="F1410" s="20">
        <v>0</v>
      </c>
    </row>
    <row r="1411" spans="2:6" x14ac:dyDescent="0.25">
      <c r="B1411" s="18">
        <v>1408</v>
      </c>
      <c r="C1411" s="29">
        <v>104982709.07700494</v>
      </c>
      <c r="D1411" s="29">
        <v>0</v>
      </c>
      <c r="E1411" s="29">
        <v>0</v>
      </c>
      <c r="F1411" s="20">
        <v>0</v>
      </c>
    </row>
    <row r="1412" spans="2:6" x14ac:dyDescent="0.25">
      <c r="B1412" s="18">
        <v>1409</v>
      </c>
      <c r="C1412" s="29">
        <v>99983966.918694645</v>
      </c>
      <c r="D1412" s="29">
        <v>0</v>
      </c>
      <c r="E1412" s="29">
        <v>0</v>
      </c>
      <c r="F1412" s="20">
        <v>0</v>
      </c>
    </row>
    <row r="1413" spans="2:6" x14ac:dyDescent="0.25">
      <c r="B1413" s="18">
        <v>1410</v>
      </c>
      <c r="C1413" s="29">
        <v>89505386.402724639</v>
      </c>
      <c r="D1413" s="29">
        <v>0</v>
      </c>
      <c r="E1413" s="29">
        <v>0</v>
      </c>
      <c r="F1413" s="20">
        <v>0</v>
      </c>
    </row>
    <row r="1414" spans="2:6" x14ac:dyDescent="0.25">
      <c r="B1414" s="18">
        <v>1411</v>
      </c>
      <c r="C1414" s="29">
        <v>132307802.61164176</v>
      </c>
      <c r="D1414" s="29">
        <v>0</v>
      </c>
      <c r="E1414" s="29">
        <v>0</v>
      </c>
      <c r="F1414" s="20">
        <v>0</v>
      </c>
    </row>
    <row r="1415" spans="2:6" x14ac:dyDescent="0.25">
      <c r="B1415" s="18">
        <v>1412</v>
      </c>
      <c r="C1415" s="29">
        <v>85409019.468973696</v>
      </c>
      <c r="D1415" s="29">
        <v>0</v>
      </c>
      <c r="E1415" s="29">
        <v>0</v>
      </c>
      <c r="F1415" s="20">
        <v>0</v>
      </c>
    </row>
    <row r="1416" spans="2:6" x14ac:dyDescent="0.25">
      <c r="B1416" s="18">
        <v>1413</v>
      </c>
      <c r="C1416" s="29">
        <v>78235818.589629337</v>
      </c>
      <c r="D1416" s="29">
        <v>0</v>
      </c>
      <c r="E1416" s="29">
        <v>0</v>
      </c>
      <c r="F1416" s="20">
        <v>0</v>
      </c>
    </row>
    <row r="1417" spans="2:6" x14ac:dyDescent="0.25">
      <c r="B1417" s="18">
        <v>1414</v>
      </c>
      <c r="C1417" s="29">
        <v>99208686.42989181</v>
      </c>
      <c r="D1417" s="29">
        <v>0</v>
      </c>
      <c r="E1417" s="29">
        <v>0</v>
      </c>
      <c r="F1417" s="20">
        <v>0</v>
      </c>
    </row>
    <row r="1418" spans="2:6" x14ac:dyDescent="0.25">
      <c r="B1418" s="18">
        <v>1415</v>
      </c>
      <c r="C1418" s="29">
        <v>106252950.74041949</v>
      </c>
      <c r="D1418" s="29">
        <v>0</v>
      </c>
      <c r="E1418" s="29">
        <v>0</v>
      </c>
      <c r="F1418" s="20">
        <v>0</v>
      </c>
    </row>
    <row r="1419" spans="2:6" x14ac:dyDescent="0.25">
      <c r="B1419" s="18">
        <v>1416</v>
      </c>
      <c r="C1419" s="29">
        <v>97952926.966608539</v>
      </c>
      <c r="D1419" s="29">
        <v>0</v>
      </c>
      <c r="E1419" s="29">
        <v>0</v>
      </c>
      <c r="F1419" s="20">
        <v>0</v>
      </c>
    </row>
    <row r="1420" spans="2:6" x14ac:dyDescent="0.25">
      <c r="B1420" s="18">
        <v>1417</v>
      </c>
      <c r="C1420" s="29">
        <v>90343329.640898585</v>
      </c>
      <c r="D1420" s="29">
        <v>0</v>
      </c>
      <c r="E1420" s="29">
        <v>0</v>
      </c>
      <c r="F1420" s="20">
        <v>0</v>
      </c>
    </row>
    <row r="1421" spans="2:6" x14ac:dyDescent="0.25">
      <c r="B1421" s="18">
        <v>1418</v>
      </c>
      <c r="C1421" s="29">
        <v>96027097.658645108</v>
      </c>
      <c r="D1421" s="29">
        <v>0</v>
      </c>
      <c r="E1421" s="29">
        <v>0</v>
      </c>
      <c r="F1421" s="20">
        <v>0</v>
      </c>
    </row>
    <row r="1422" spans="2:6" x14ac:dyDescent="0.25">
      <c r="B1422" s="18">
        <v>1419</v>
      </c>
      <c r="C1422" s="29">
        <v>74941544.93624413</v>
      </c>
      <c r="D1422" s="29">
        <v>0</v>
      </c>
      <c r="E1422" s="29">
        <v>0</v>
      </c>
      <c r="F1422" s="20">
        <v>0</v>
      </c>
    </row>
    <row r="1423" spans="2:6" x14ac:dyDescent="0.25">
      <c r="B1423" s="18">
        <v>1420</v>
      </c>
      <c r="C1423" s="29">
        <v>84602836.203771502</v>
      </c>
      <c r="D1423" s="29">
        <v>0</v>
      </c>
      <c r="E1423" s="29">
        <v>0</v>
      </c>
      <c r="F1423" s="20">
        <v>0</v>
      </c>
    </row>
    <row r="1424" spans="2:6" x14ac:dyDescent="0.25">
      <c r="B1424" s="18">
        <v>1421</v>
      </c>
      <c r="C1424" s="29">
        <v>103059638.98017241</v>
      </c>
      <c r="D1424" s="29">
        <v>0</v>
      </c>
      <c r="E1424" s="29">
        <v>0</v>
      </c>
      <c r="F1424" s="20">
        <v>0</v>
      </c>
    </row>
    <row r="1425" spans="2:6" x14ac:dyDescent="0.25">
      <c r="B1425" s="18">
        <v>1422</v>
      </c>
      <c r="C1425" s="29">
        <v>145269263.78067437</v>
      </c>
      <c r="D1425" s="29">
        <v>0</v>
      </c>
      <c r="E1425" s="29">
        <v>0</v>
      </c>
      <c r="F1425" s="20">
        <v>0</v>
      </c>
    </row>
    <row r="1426" spans="2:6" x14ac:dyDescent="0.25">
      <c r="B1426" s="18">
        <v>1423</v>
      </c>
      <c r="C1426" s="29">
        <v>94710261.517154798</v>
      </c>
      <c r="D1426" s="29">
        <v>0</v>
      </c>
      <c r="E1426" s="29">
        <v>0</v>
      </c>
      <c r="F1426" s="20">
        <v>0</v>
      </c>
    </row>
    <row r="1427" spans="2:6" x14ac:dyDescent="0.25">
      <c r="B1427" s="18">
        <v>1424</v>
      </c>
      <c r="C1427" s="29">
        <v>88894123.123366639</v>
      </c>
      <c r="D1427" s="29">
        <v>0</v>
      </c>
      <c r="E1427" s="29">
        <v>0</v>
      </c>
      <c r="F1427" s="20">
        <v>0</v>
      </c>
    </row>
    <row r="1428" spans="2:6" x14ac:dyDescent="0.25">
      <c r="B1428" s="18">
        <v>1425</v>
      </c>
      <c r="C1428" s="29">
        <v>68751133.14381288</v>
      </c>
      <c r="D1428" s="29">
        <v>0</v>
      </c>
      <c r="E1428" s="29">
        <v>0</v>
      </c>
      <c r="F1428" s="20">
        <v>0</v>
      </c>
    </row>
    <row r="1429" spans="2:6" x14ac:dyDescent="0.25">
      <c r="B1429" s="18">
        <v>1426</v>
      </c>
      <c r="C1429" s="29">
        <v>107079789.32626012</v>
      </c>
      <c r="D1429" s="29">
        <v>0</v>
      </c>
      <c r="E1429" s="29">
        <v>0</v>
      </c>
      <c r="F1429" s="20">
        <v>0</v>
      </c>
    </row>
    <row r="1430" spans="2:6" x14ac:dyDescent="0.25">
      <c r="B1430" s="18">
        <v>1427</v>
      </c>
      <c r="C1430" s="29">
        <v>119291050.11921084</v>
      </c>
      <c r="D1430" s="29">
        <v>0</v>
      </c>
      <c r="E1430" s="29">
        <v>0</v>
      </c>
      <c r="F1430" s="20">
        <v>0</v>
      </c>
    </row>
    <row r="1431" spans="2:6" x14ac:dyDescent="0.25">
      <c r="B1431" s="18">
        <v>1428</v>
      </c>
      <c r="C1431" s="29">
        <v>123139863.62067723</v>
      </c>
      <c r="D1431" s="29">
        <v>0</v>
      </c>
      <c r="E1431" s="29">
        <v>0</v>
      </c>
      <c r="F1431" s="20">
        <v>0</v>
      </c>
    </row>
    <row r="1432" spans="2:6" x14ac:dyDescent="0.25">
      <c r="B1432" s="18">
        <v>1429</v>
      </c>
      <c r="C1432" s="29">
        <v>70613543.0387052</v>
      </c>
      <c r="D1432" s="29">
        <v>0</v>
      </c>
      <c r="E1432" s="29">
        <v>0</v>
      </c>
      <c r="F1432" s="20">
        <v>0</v>
      </c>
    </row>
    <row r="1433" spans="2:6" x14ac:dyDescent="0.25">
      <c r="B1433" s="18">
        <v>1430</v>
      </c>
      <c r="C1433" s="29">
        <v>93422176.554662719</v>
      </c>
      <c r="D1433" s="29">
        <v>0</v>
      </c>
      <c r="E1433" s="29">
        <v>0</v>
      </c>
      <c r="F1433" s="20">
        <v>0</v>
      </c>
    </row>
    <row r="1434" spans="2:6" x14ac:dyDescent="0.25">
      <c r="B1434" s="18">
        <v>1431</v>
      </c>
      <c r="C1434" s="29">
        <v>101785804.27690957</v>
      </c>
      <c r="D1434" s="29">
        <v>0</v>
      </c>
      <c r="E1434" s="29">
        <v>0</v>
      </c>
      <c r="F1434" s="20">
        <v>0</v>
      </c>
    </row>
    <row r="1435" spans="2:6" x14ac:dyDescent="0.25">
      <c r="B1435" s="18">
        <v>1432</v>
      </c>
      <c r="C1435" s="29">
        <v>115729080.46357162</v>
      </c>
      <c r="D1435" s="29">
        <v>0</v>
      </c>
      <c r="E1435" s="29">
        <v>0</v>
      </c>
      <c r="F1435" s="20">
        <v>0</v>
      </c>
    </row>
    <row r="1436" spans="2:6" x14ac:dyDescent="0.25">
      <c r="B1436" s="18">
        <v>1433</v>
      </c>
      <c r="C1436" s="29">
        <v>109471732.67329237</v>
      </c>
      <c r="D1436" s="29">
        <v>0</v>
      </c>
      <c r="E1436" s="29">
        <v>0</v>
      </c>
      <c r="F1436" s="20">
        <v>0</v>
      </c>
    </row>
    <row r="1437" spans="2:6" x14ac:dyDescent="0.25">
      <c r="B1437" s="18">
        <v>1434</v>
      </c>
      <c r="C1437" s="29">
        <v>82279648.974913627</v>
      </c>
      <c r="D1437" s="29">
        <v>0</v>
      </c>
      <c r="E1437" s="29">
        <v>0</v>
      </c>
      <c r="F1437" s="20">
        <v>0</v>
      </c>
    </row>
    <row r="1438" spans="2:6" x14ac:dyDescent="0.25">
      <c r="B1438" s="18">
        <v>1435</v>
      </c>
      <c r="C1438" s="29">
        <v>108086242.26867013</v>
      </c>
      <c r="D1438" s="29">
        <v>0</v>
      </c>
      <c r="E1438" s="29">
        <v>0</v>
      </c>
      <c r="F1438" s="20">
        <v>0</v>
      </c>
    </row>
    <row r="1439" spans="2:6" x14ac:dyDescent="0.25">
      <c r="B1439" s="18">
        <v>1436</v>
      </c>
      <c r="C1439" s="29">
        <v>78619343.178581625</v>
      </c>
      <c r="D1439" s="29">
        <v>0</v>
      </c>
      <c r="E1439" s="29">
        <v>0</v>
      </c>
      <c r="F1439" s="20">
        <v>0</v>
      </c>
    </row>
    <row r="1440" spans="2:6" x14ac:dyDescent="0.25">
      <c r="B1440" s="18">
        <v>1437</v>
      </c>
      <c r="C1440" s="29">
        <v>95174586.250496045</v>
      </c>
      <c r="D1440" s="29">
        <v>0</v>
      </c>
      <c r="E1440" s="29">
        <v>0</v>
      </c>
      <c r="F1440" s="20">
        <v>0</v>
      </c>
    </row>
    <row r="1441" spans="2:6" x14ac:dyDescent="0.25">
      <c r="B1441" s="18">
        <v>1438</v>
      </c>
      <c r="C1441" s="29">
        <v>75511219.872003585</v>
      </c>
      <c r="D1441" s="29">
        <v>0</v>
      </c>
      <c r="E1441" s="29">
        <v>0</v>
      </c>
      <c r="F1441" s="20">
        <v>0</v>
      </c>
    </row>
    <row r="1442" spans="2:6" x14ac:dyDescent="0.25">
      <c r="B1442" s="18">
        <v>1439</v>
      </c>
      <c r="C1442" s="29">
        <v>99693230.868308365</v>
      </c>
      <c r="D1442" s="29">
        <v>0</v>
      </c>
      <c r="E1442" s="29">
        <v>0</v>
      </c>
      <c r="F1442" s="20">
        <v>0</v>
      </c>
    </row>
    <row r="1443" spans="2:6" x14ac:dyDescent="0.25">
      <c r="B1443" s="18">
        <v>1440</v>
      </c>
      <c r="C1443" s="29">
        <v>158171193.08218151</v>
      </c>
      <c r="D1443" s="29">
        <v>0</v>
      </c>
      <c r="E1443" s="29">
        <v>0</v>
      </c>
      <c r="F1443" s="20">
        <v>0</v>
      </c>
    </row>
    <row r="1444" spans="2:6" x14ac:dyDescent="0.25">
      <c r="B1444" s="18">
        <v>1441</v>
      </c>
      <c r="C1444" s="29">
        <v>115396098.60063857</v>
      </c>
      <c r="D1444" s="29">
        <v>0</v>
      </c>
      <c r="E1444" s="29">
        <v>0</v>
      </c>
      <c r="F1444" s="20">
        <v>0</v>
      </c>
    </row>
    <row r="1445" spans="2:6" x14ac:dyDescent="0.25">
      <c r="B1445" s="18">
        <v>1442</v>
      </c>
      <c r="C1445" s="29">
        <v>100159273.90862194</v>
      </c>
      <c r="D1445" s="29">
        <v>0</v>
      </c>
      <c r="E1445" s="29">
        <v>0</v>
      </c>
      <c r="F1445" s="20">
        <v>0</v>
      </c>
    </row>
    <row r="1446" spans="2:6" x14ac:dyDescent="0.25">
      <c r="B1446" s="18">
        <v>1443</v>
      </c>
      <c r="C1446" s="29">
        <v>59609985.583115652</v>
      </c>
      <c r="D1446" s="29">
        <v>0</v>
      </c>
      <c r="E1446" s="29">
        <v>0</v>
      </c>
      <c r="F1446" s="20">
        <v>0</v>
      </c>
    </row>
    <row r="1447" spans="2:6" x14ac:dyDescent="0.25">
      <c r="B1447" s="18">
        <v>1444</v>
      </c>
      <c r="C1447" s="29">
        <v>78294404.386433303</v>
      </c>
      <c r="D1447" s="29">
        <v>0</v>
      </c>
      <c r="E1447" s="29">
        <v>0</v>
      </c>
      <c r="F1447" s="20">
        <v>0</v>
      </c>
    </row>
    <row r="1448" spans="2:6" x14ac:dyDescent="0.25">
      <c r="B1448" s="18">
        <v>1445</v>
      </c>
      <c r="C1448" s="29">
        <v>142663083.52747378</v>
      </c>
      <c r="D1448" s="29">
        <v>0</v>
      </c>
      <c r="E1448" s="29">
        <v>0</v>
      </c>
      <c r="F1448" s="20">
        <v>0</v>
      </c>
    </row>
    <row r="1449" spans="2:6" x14ac:dyDescent="0.25">
      <c r="B1449" s="18">
        <v>1446</v>
      </c>
      <c r="C1449" s="29">
        <v>106454570.41645855</v>
      </c>
      <c r="D1449" s="29">
        <v>0</v>
      </c>
      <c r="E1449" s="29">
        <v>0</v>
      </c>
      <c r="F1449" s="20">
        <v>0</v>
      </c>
    </row>
    <row r="1450" spans="2:6" x14ac:dyDescent="0.25">
      <c r="B1450" s="18">
        <v>1447</v>
      </c>
      <c r="C1450" s="29">
        <v>109311776.59542587</v>
      </c>
      <c r="D1450" s="29">
        <v>0</v>
      </c>
      <c r="E1450" s="29">
        <v>0</v>
      </c>
      <c r="F1450" s="20">
        <v>0</v>
      </c>
    </row>
    <row r="1451" spans="2:6" x14ac:dyDescent="0.25">
      <c r="B1451" s="18">
        <v>1448</v>
      </c>
      <c r="C1451" s="29">
        <v>139851687.83278939</v>
      </c>
      <c r="D1451" s="29">
        <v>0</v>
      </c>
      <c r="E1451" s="29">
        <v>0</v>
      </c>
      <c r="F1451" s="20">
        <v>0</v>
      </c>
    </row>
    <row r="1452" spans="2:6" x14ac:dyDescent="0.25">
      <c r="B1452" s="18">
        <v>1449</v>
      </c>
      <c r="C1452" s="29">
        <v>116265965.59348132</v>
      </c>
      <c r="D1452" s="29">
        <v>0</v>
      </c>
      <c r="E1452" s="29">
        <v>0</v>
      </c>
      <c r="F1452" s="20">
        <v>0</v>
      </c>
    </row>
    <row r="1453" spans="2:6" x14ac:dyDescent="0.25">
      <c r="B1453" s="18">
        <v>1450</v>
      </c>
      <c r="C1453" s="29">
        <v>90338624.197594449</v>
      </c>
      <c r="D1453" s="29">
        <v>0</v>
      </c>
      <c r="E1453" s="29">
        <v>0</v>
      </c>
      <c r="F1453" s="20">
        <v>0</v>
      </c>
    </row>
    <row r="1454" spans="2:6" x14ac:dyDescent="0.25">
      <c r="B1454" s="18">
        <v>1451</v>
      </c>
      <c r="C1454" s="29">
        <v>101082058.42816986</v>
      </c>
      <c r="D1454" s="29">
        <v>0</v>
      </c>
      <c r="E1454" s="29">
        <v>0</v>
      </c>
      <c r="F1454" s="20">
        <v>0</v>
      </c>
    </row>
    <row r="1455" spans="2:6" x14ac:dyDescent="0.25">
      <c r="B1455" s="18">
        <v>1452</v>
      </c>
      <c r="C1455" s="29">
        <v>96650327.549606711</v>
      </c>
      <c r="D1455" s="29">
        <v>0</v>
      </c>
      <c r="E1455" s="29">
        <v>0</v>
      </c>
      <c r="F1455" s="20">
        <v>0</v>
      </c>
    </row>
    <row r="1456" spans="2:6" x14ac:dyDescent="0.25">
      <c r="B1456" s="18">
        <v>1453</v>
      </c>
      <c r="C1456" s="29">
        <v>88972760.07934764</v>
      </c>
      <c r="D1456" s="29">
        <v>0</v>
      </c>
      <c r="E1456" s="29">
        <v>0</v>
      </c>
      <c r="F1456" s="20">
        <v>0</v>
      </c>
    </row>
    <row r="1457" spans="2:6" x14ac:dyDescent="0.25">
      <c r="B1457" s="18">
        <v>1454</v>
      </c>
      <c r="C1457" s="29">
        <v>109748951.451215</v>
      </c>
      <c r="D1457" s="29">
        <v>0</v>
      </c>
      <c r="E1457" s="29">
        <v>0</v>
      </c>
      <c r="F1457" s="20">
        <v>0</v>
      </c>
    </row>
    <row r="1458" spans="2:6" x14ac:dyDescent="0.25">
      <c r="B1458" s="18">
        <v>1455</v>
      </c>
      <c r="C1458" s="29">
        <v>103960426.73639263</v>
      </c>
      <c r="D1458" s="29">
        <v>0</v>
      </c>
      <c r="E1458" s="29">
        <v>0</v>
      </c>
      <c r="F1458" s="20">
        <v>0</v>
      </c>
    </row>
    <row r="1459" spans="2:6" x14ac:dyDescent="0.25">
      <c r="B1459" s="18">
        <v>1456</v>
      </c>
      <c r="C1459" s="29">
        <v>80683815.327843606</v>
      </c>
      <c r="D1459" s="29">
        <v>0</v>
      </c>
      <c r="E1459" s="29">
        <v>0</v>
      </c>
      <c r="F1459" s="20">
        <v>0</v>
      </c>
    </row>
    <row r="1460" spans="2:6" x14ac:dyDescent="0.25">
      <c r="B1460" s="18">
        <v>1457</v>
      </c>
      <c r="C1460" s="29">
        <v>90530273.605268911</v>
      </c>
      <c r="D1460" s="29">
        <v>0</v>
      </c>
      <c r="E1460" s="29">
        <v>0</v>
      </c>
      <c r="F1460" s="20">
        <v>0</v>
      </c>
    </row>
    <row r="1461" spans="2:6" x14ac:dyDescent="0.25">
      <c r="B1461" s="18">
        <v>1458</v>
      </c>
      <c r="C1461" s="29">
        <v>121521275.77957678</v>
      </c>
      <c r="D1461" s="29">
        <v>0</v>
      </c>
      <c r="E1461" s="29">
        <v>0</v>
      </c>
      <c r="F1461" s="20">
        <v>0</v>
      </c>
    </row>
    <row r="1462" spans="2:6" x14ac:dyDescent="0.25">
      <c r="B1462" s="18">
        <v>1459</v>
      </c>
      <c r="C1462" s="29">
        <v>115274758.59070572</v>
      </c>
      <c r="D1462" s="29">
        <v>0</v>
      </c>
      <c r="E1462" s="29">
        <v>0</v>
      </c>
      <c r="F1462" s="20">
        <v>0</v>
      </c>
    </row>
    <row r="1463" spans="2:6" x14ac:dyDescent="0.25">
      <c r="B1463" s="18">
        <v>1460</v>
      </c>
      <c r="C1463" s="29">
        <v>109919115.02388531</v>
      </c>
      <c r="D1463" s="29">
        <v>0</v>
      </c>
      <c r="E1463" s="29">
        <v>0</v>
      </c>
      <c r="F1463" s="20">
        <v>0</v>
      </c>
    </row>
    <row r="1464" spans="2:6" x14ac:dyDescent="0.25">
      <c r="B1464" s="18">
        <v>1461</v>
      </c>
      <c r="C1464" s="29">
        <v>112605822.7011306</v>
      </c>
      <c r="D1464" s="29">
        <v>0</v>
      </c>
      <c r="E1464" s="29">
        <v>0</v>
      </c>
      <c r="F1464" s="20">
        <v>0</v>
      </c>
    </row>
    <row r="1465" spans="2:6" x14ac:dyDescent="0.25">
      <c r="B1465" s="18">
        <v>1462</v>
      </c>
      <c r="C1465" s="29">
        <v>120094082.02320956</v>
      </c>
      <c r="D1465" s="29">
        <v>0</v>
      </c>
      <c r="E1465" s="29">
        <v>0</v>
      </c>
      <c r="F1465" s="20">
        <v>0</v>
      </c>
    </row>
    <row r="1466" spans="2:6" x14ac:dyDescent="0.25">
      <c r="B1466" s="18">
        <v>1463</v>
      </c>
      <c r="C1466" s="29">
        <v>125476761.64067726</v>
      </c>
      <c r="D1466" s="29">
        <v>0</v>
      </c>
      <c r="E1466" s="29">
        <v>0</v>
      </c>
      <c r="F1466" s="20">
        <v>0</v>
      </c>
    </row>
    <row r="1467" spans="2:6" x14ac:dyDescent="0.25">
      <c r="B1467" s="18">
        <v>1464</v>
      </c>
      <c r="C1467" s="29">
        <v>96672908.576515779</v>
      </c>
      <c r="D1467" s="29">
        <v>0</v>
      </c>
      <c r="E1467" s="29">
        <v>0</v>
      </c>
      <c r="F1467" s="20">
        <v>0</v>
      </c>
    </row>
    <row r="1468" spans="2:6" x14ac:dyDescent="0.25">
      <c r="B1468" s="18">
        <v>1465</v>
      </c>
      <c r="C1468" s="29">
        <v>94600803.641244352</v>
      </c>
      <c r="D1468" s="29">
        <v>0</v>
      </c>
      <c r="E1468" s="29">
        <v>0</v>
      </c>
      <c r="F1468" s="20">
        <v>0</v>
      </c>
    </row>
    <row r="1469" spans="2:6" x14ac:dyDescent="0.25">
      <c r="B1469" s="18">
        <v>1466</v>
      </c>
      <c r="C1469" s="29">
        <v>155567349.56381416</v>
      </c>
      <c r="D1469" s="29">
        <v>0</v>
      </c>
      <c r="E1469" s="29">
        <v>0</v>
      </c>
      <c r="F1469" s="20">
        <v>0</v>
      </c>
    </row>
    <row r="1470" spans="2:6" x14ac:dyDescent="0.25">
      <c r="B1470" s="18">
        <v>1467</v>
      </c>
      <c r="C1470" s="29">
        <v>102769845.49536663</v>
      </c>
      <c r="D1470" s="29">
        <v>0</v>
      </c>
      <c r="E1470" s="29">
        <v>0</v>
      </c>
      <c r="F1470" s="20">
        <v>0</v>
      </c>
    </row>
    <row r="1471" spans="2:6" x14ac:dyDescent="0.25">
      <c r="B1471" s="18">
        <v>1468</v>
      </c>
      <c r="C1471" s="29">
        <v>142237465.83859715</v>
      </c>
      <c r="D1471" s="29">
        <v>0</v>
      </c>
      <c r="E1471" s="29">
        <v>0</v>
      </c>
      <c r="F1471" s="20">
        <v>0</v>
      </c>
    </row>
    <row r="1472" spans="2:6" x14ac:dyDescent="0.25">
      <c r="B1472" s="18">
        <v>1469</v>
      </c>
      <c r="C1472" s="29">
        <v>75592022.845985398</v>
      </c>
      <c r="D1472" s="29">
        <v>0</v>
      </c>
      <c r="E1472" s="29">
        <v>0</v>
      </c>
      <c r="F1472" s="20">
        <v>0</v>
      </c>
    </row>
    <row r="1473" spans="2:6" x14ac:dyDescent="0.25">
      <c r="B1473" s="18">
        <v>1470</v>
      </c>
      <c r="C1473" s="29">
        <v>120749403.88580471</v>
      </c>
      <c r="D1473" s="29">
        <v>0</v>
      </c>
      <c r="E1473" s="29">
        <v>0</v>
      </c>
      <c r="F1473" s="20">
        <v>0</v>
      </c>
    </row>
    <row r="1474" spans="2:6" x14ac:dyDescent="0.25">
      <c r="B1474" s="18">
        <v>1471</v>
      </c>
      <c r="C1474" s="29">
        <v>108839771.79609315</v>
      </c>
      <c r="D1474" s="29">
        <v>0</v>
      </c>
      <c r="E1474" s="29">
        <v>0</v>
      </c>
      <c r="F1474" s="20">
        <v>0</v>
      </c>
    </row>
    <row r="1475" spans="2:6" x14ac:dyDescent="0.25">
      <c r="B1475" s="18">
        <v>1472</v>
      </c>
      <c r="C1475" s="29">
        <v>89465388.534843802</v>
      </c>
      <c r="D1475" s="29">
        <v>0</v>
      </c>
      <c r="E1475" s="29">
        <v>0</v>
      </c>
      <c r="F1475" s="20">
        <v>0</v>
      </c>
    </row>
    <row r="1476" spans="2:6" x14ac:dyDescent="0.25">
      <c r="B1476" s="18">
        <v>1473</v>
      </c>
      <c r="C1476" s="29">
        <v>81736337.800232187</v>
      </c>
      <c r="D1476" s="29">
        <v>0</v>
      </c>
      <c r="E1476" s="29">
        <v>0</v>
      </c>
      <c r="F1476" s="20">
        <v>0</v>
      </c>
    </row>
    <row r="1477" spans="2:6" x14ac:dyDescent="0.25">
      <c r="B1477" s="18">
        <v>1474</v>
      </c>
      <c r="C1477" s="29">
        <v>100263484.64315712</v>
      </c>
      <c r="D1477" s="29">
        <v>0</v>
      </c>
      <c r="E1477" s="29">
        <v>0</v>
      </c>
      <c r="F1477" s="20">
        <v>0</v>
      </c>
    </row>
    <row r="1478" spans="2:6" x14ac:dyDescent="0.25">
      <c r="B1478" s="18">
        <v>1475</v>
      </c>
      <c r="C1478" s="29">
        <v>91407173.217600048</v>
      </c>
      <c r="D1478" s="29">
        <v>0</v>
      </c>
      <c r="E1478" s="29">
        <v>0</v>
      </c>
      <c r="F1478" s="20">
        <v>0</v>
      </c>
    </row>
    <row r="1479" spans="2:6" x14ac:dyDescent="0.25">
      <c r="B1479" s="18">
        <v>1476</v>
      </c>
      <c r="C1479" s="29">
        <v>94491765.646498978</v>
      </c>
      <c r="D1479" s="29">
        <v>0</v>
      </c>
      <c r="E1479" s="29">
        <v>0</v>
      </c>
      <c r="F1479" s="20">
        <v>0</v>
      </c>
    </row>
    <row r="1480" spans="2:6" x14ac:dyDescent="0.25">
      <c r="B1480" s="18">
        <v>1477</v>
      </c>
      <c r="C1480" s="29">
        <v>91251670.122659415</v>
      </c>
      <c r="D1480" s="29">
        <v>0</v>
      </c>
      <c r="E1480" s="29">
        <v>0</v>
      </c>
      <c r="F1480" s="20">
        <v>0</v>
      </c>
    </row>
    <row r="1481" spans="2:6" x14ac:dyDescent="0.25">
      <c r="B1481" s="18">
        <v>1478</v>
      </c>
      <c r="C1481" s="29">
        <v>101338836.1664793</v>
      </c>
      <c r="D1481" s="29">
        <v>0</v>
      </c>
      <c r="E1481" s="29">
        <v>0</v>
      </c>
      <c r="F1481" s="20">
        <v>0</v>
      </c>
    </row>
    <row r="1482" spans="2:6" x14ac:dyDescent="0.25">
      <c r="B1482" s="18">
        <v>1479</v>
      </c>
      <c r="C1482" s="29">
        <v>107245545.51623879</v>
      </c>
      <c r="D1482" s="29">
        <v>0</v>
      </c>
      <c r="E1482" s="29">
        <v>0</v>
      </c>
      <c r="F1482" s="20">
        <v>0</v>
      </c>
    </row>
    <row r="1483" spans="2:6" x14ac:dyDescent="0.25">
      <c r="B1483" s="18">
        <v>1480</v>
      </c>
      <c r="C1483" s="29">
        <v>82756527.709642753</v>
      </c>
      <c r="D1483" s="29">
        <v>0</v>
      </c>
      <c r="E1483" s="29">
        <v>0</v>
      </c>
      <c r="F1483" s="20">
        <v>0</v>
      </c>
    </row>
    <row r="1484" spans="2:6" x14ac:dyDescent="0.25">
      <c r="B1484" s="18">
        <v>1481</v>
      </c>
      <c r="C1484" s="29">
        <v>83165867.749598771</v>
      </c>
      <c r="D1484" s="29">
        <v>0</v>
      </c>
      <c r="E1484" s="29">
        <v>0</v>
      </c>
      <c r="F1484" s="20">
        <v>0</v>
      </c>
    </row>
    <row r="1485" spans="2:6" x14ac:dyDescent="0.25">
      <c r="B1485" s="18">
        <v>1482</v>
      </c>
      <c r="C1485" s="29">
        <v>92806371.808652133</v>
      </c>
      <c r="D1485" s="29">
        <v>0</v>
      </c>
      <c r="E1485" s="29">
        <v>0</v>
      </c>
      <c r="F1485" s="20">
        <v>0</v>
      </c>
    </row>
    <row r="1486" spans="2:6" x14ac:dyDescent="0.25">
      <c r="B1486" s="18">
        <v>1483</v>
      </c>
      <c r="C1486" s="29">
        <v>110022243.28574134</v>
      </c>
      <c r="D1486" s="29">
        <v>0</v>
      </c>
      <c r="E1486" s="29">
        <v>0</v>
      </c>
      <c r="F1486" s="20">
        <v>0</v>
      </c>
    </row>
    <row r="1487" spans="2:6" x14ac:dyDescent="0.25">
      <c r="B1487" s="18">
        <v>1484</v>
      </c>
      <c r="C1487" s="29">
        <v>119730588.3079091</v>
      </c>
      <c r="D1487" s="29">
        <v>0</v>
      </c>
      <c r="E1487" s="29">
        <v>0</v>
      </c>
      <c r="F1487" s="20">
        <v>0</v>
      </c>
    </row>
    <row r="1488" spans="2:6" x14ac:dyDescent="0.25">
      <c r="B1488" s="18">
        <v>1485</v>
      </c>
      <c r="C1488" s="29">
        <v>95982950.567308605</v>
      </c>
      <c r="D1488" s="29">
        <v>0</v>
      </c>
      <c r="E1488" s="29">
        <v>0</v>
      </c>
      <c r="F1488" s="20">
        <v>0</v>
      </c>
    </row>
    <row r="1489" spans="2:6" x14ac:dyDescent="0.25">
      <c r="B1489" s="18">
        <v>1486</v>
      </c>
      <c r="C1489" s="29">
        <v>122933148.86629437</v>
      </c>
      <c r="D1489" s="29">
        <v>0</v>
      </c>
      <c r="E1489" s="29">
        <v>0</v>
      </c>
      <c r="F1489" s="20">
        <v>0</v>
      </c>
    </row>
    <row r="1490" spans="2:6" x14ac:dyDescent="0.25">
      <c r="B1490" s="18">
        <v>1487</v>
      </c>
      <c r="C1490" s="29">
        <v>92122782.510804325</v>
      </c>
      <c r="D1490" s="29">
        <v>0</v>
      </c>
      <c r="E1490" s="29">
        <v>0</v>
      </c>
      <c r="F1490" s="20">
        <v>0</v>
      </c>
    </row>
    <row r="1491" spans="2:6" x14ac:dyDescent="0.25">
      <c r="B1491" s="18">
        <v>1488</v>
      </c>
      <c r="C1491" s="29">
        <v>105966867.52727003</v>
      </c>
      <c r="D1491" s="29">
        <v>0</v>
      </c>
      <c r="E1491" s="29">
        <v>0</v>
      </c>
      <c r="F1491" s="20">
        <v>0</v>
      </c>
    </row>
    <row r="1492" spans="2:6" x14ac:dyDescent="0.25">
      <c r="B1492" s="18">
        <v>1489</v>
      </c>
      <c r="C1492" s="29">
        <v>109259252.15903415</v>
      </c>
      <c r="D1492" s="29">
        <v>0</v>
      </c>
      <c r="E1492" s="29">
        <v>0</v>
      </c>
      <c r="F1492" s="20">
        <v>0</v>
      </c>
    </row>
    <row r="1493" spans="2:6" x14ac:dyDescent="0.25">
      <c r="B1493" s="18">
        <v>1490</v>
      </c>
      <c r="C1493" s="29">
        <v>97301795.518490225</v>
      </c>
      <c r="D1493" s="29">
        <v>0</v>
      </c>
      <c r="E1493" s="29">
        <v>0</v>
      </c>
      <c r="F1493" s="20">
        <v>0</v>
      </c>
    </row>
    <row r="1494" spans="2:6" x14ac:dyDescent="0.25">
      <c r="B1494" s="18">
        <v>1491</v>
      </c>
      <c r="C1494" s="29">
        <v>109549960.17559639</v>
      </c>
      <c r="D1494" s="29">
        <v>0</v>
      </c>
      <c r="E1494" s="29">
        <v>0</v>
      </c>
      <c r="F1494" s="20">
        <v>0</v>
      </c>
    </row>
    <row r="1495" spans="2:6" x14ac:dyDescent="0.25">
      <c r="B1495" s="18">
        <v>1492</v>
      </c>
      <c r="C1495" s="29">
        <v>112728937.58486721</v>
      </c>
      <c r="D1495" s="29">
        <v>0</v>
      </c>
      <c r="E1495" s="29">
        <v>0</v>
      </c>
      <c r="F1495" s="20">
        <v>0</v>
      </c>
    </row>
    <row r="1496" spans="2:6" x14ac:dyDescent="0.25">
      <c r="B1496" s="18">
        <v>1493</v>
      </c>
      <c r="C1496" s="29">
        <v>89522170.191965461</v>
      </c>
      <c r="D1496" s="29">
        <v>0</v>
      </c>
      <c r="E1496" s="29">
        <v>0</v>
      </c>
      <c r="F1496" s="20">
        <v>0</v>
      </c>
    </row>
    <row r="1497" spans="2:6" x14ac:dyDescent="0.25">
      <c r="B1497" s="18">
        <v>1494</v>
      </c>
      <c r="C1497" s="29">
        <v>95627362.128554896</v>
      </c>
      <c r="D1497" s="29">
        <v>0</v>
      </c>
      <c r="E1497" s="29">
        <v>0</v>
      </c>
      <c r="F1497" s="20">
        <v>0</v>
      </c>
    </row>
    <row r="1498" spans="2:6" x14ac:dyDescent="0.25">
      <c r="B1498" s="18">
        <v>1495</v>
      </c>
      <c r="C1498" s="29">
        <v>91633026.661752716</v>
      </c>
      <c r="D1498" s="29">
        <v>0</v>
      </c>
      <c r="E1498" s="29">
        <v>0</v>
      </c>
      <c r="F1498" s="20">
        <v>0</v>
      </c>
    </row>
    <row r="1499" spans="2:6" x14ac:dyDescent="0.25">
      <c r="B1499" s="18">
        <v>1496</v>
      </c>
      <c r="C1499" s="29">
        <v>113260788.97039543</v>
      </c>
      <c r="D1499" s="29">
        <v>0</v>
      </c>
      <c r="E1499" s="29">
        <v>0</v>
      </c>
      <c r="F1499" s="20">
        <v>0</v>
      </c>
    </row>
    <row r="1500" spans="2:6" x14ac:dyDescent="0.25">
      <c r="B1500" s="18">
        <v>1497</v>
      </c>
      <c r="C1500" s="29">
        <v>119284329.0888277</v>
      </c>
      <c r="D1500" s="29">
        <v>0</v>
      </c>
      <c r="E1500" s="29">
        <v>0</v>
      </c>
      <c r="F1500" s="20">
        <v>0</v>
      </c>
    </row>
    <row r="1501" spans="2:6" x14ac:dyDescent="0.25">
      <c r="B1501" s="18">
        <v>1498</v>
      </c>
      <c r="C1501" s="29">
        <v>77152543.221709713</v>
      </c>
      <c r="D1501" s="29">
        <v>0</v>
      </c>
      <c r="E1501" s="29">
        <v>0</v>
      </c>
      <c r="F1501" s="20">
        <v>0</v>
      </c>
    </row>
    <row r="1502" spans="2:6" x14ac:dyDescent="0.25">
      <c r="B1502" s="18">
        <v>1499</v>
      </c>
      <c r="C1502" s="29">
        <v>85900011.679297403</v>
      </c>
      <c r="D1502" s="29">
        <v>0</v>
      </c>
      <c r="E1502" s="29">
        <v>0</v>
      </c>
      <c r="F1502" s="20">
        <v>0</v>
      </c>
    </row>
    <row r="1503" spans="2:6" x14ac:dyDescent="0.25">
      <c r="B1503" s="18">
        <v>1500</v>
      </c>
      <c r="C1503" s="29">
        <v>100966449.48379049</v>
      </c>
      <c r="D1503" s="29">
        <v>0</v>
      </c>
      <c r="E1503" s="29">
        <v>0</v>
      </c>
      <c r="F1503" s="20">
        <v>0</v>
      </c>
    </row>
    <row r="1504" spans="2:6" x14ac:dyDescent="0.25">
      <c r="B1504" s="18">
        <v>1501</v>
      </c>
      <c r="C1504" s="29">
        <v>91206425.788213566</v>
      </c>
      <c r="D1504" s="29">
        <v>0</v>
      </c>
      <c r="E1504" s="29">
        <v>0</v>
      </c>
      <c r="F1504" s="20">
        <v>0</v>
      </c>
    </row>
    <row r="1505" spans="2:6" x14ac:dyDescent="0.25">
      <c r="B1505" s="18">
        <v>1502</v>
      </c>
      <c r="C1505" s="29">
        <v>134885729.12720463</v>
      </c>
      <c r="D1505" s="29">
        <v>0</v>
      </c>
      <c r="E1505" s="29">
        <v>0</v>
      </c>
      <c r="F1505" s="20">
        <v>0</v>
      </c>
    </row>
    <row r="1506" spans="2:6" x14ac:dyDescent="0.25">
      <c r="B1506" s="18">
        <v>1503</v>
      </c>
      <c r="C1506" s="29">
        <v>94116762.600620955</v>
      </c>
      <c r="D1506" s="29">
        <v>0</v>
      </c>
      <c r="E1506" s="29">
        <v>0</v>
      </c>
      <c r="F1506" s="20">
        <v>0</v>
      </c>
    </row>
    <row r="1507" spans="2:6" x14ac:dyDescent="0.25">
      <c r="B1507" s="18">
        <v>1504</v>
      </c>
      <c r="C1507" s="29">
        <v>113809797.68540637</v>
      </c>
      <c r="D1507" s="29">
        <v>0</v>
      </c>
      <c r="E1507" s="29">
        <v>0</v>
      </c>
      <c r="F1507" s="20">
        <v>0</v>
      </c>
    </row>
    <row r="1508" spans="2:6" x14ac:dyDescent="0.25">
      <c r="B1508" s="18">
        <v>1505</v>
      </c>
      <c r="C1508" s="29">
        <v>92808028.412573352</v>
      </c>
      <c r="D1508" s="29">
        <v>0</v>
      </c>
      <c r="E1508" s="29">
        <v>0</v>
      </c>
      <c r="F1508" s="20">
        <v>0</v>
      </c>
    </row>
    <row r="1509" spans="2:6" x14ac:dyDescent="0.25">
      <c r="B1509" s="18">
        <v>1506</v>
      </c>
      <c r="C1509" s="29">
        <v>92811471.595962569</v>
      </c>
      <c r="D1509" s="29">
        <v>0</v>
      </c>
      <c r="E1509" s="29">
        <v>0</v>
      </c>
      <c r="F1509" s="20">
        <v>0</v>
      </c>
    </row>
    <row r="1510" spans="2:6" x14ac:dyDescent="0.25">
      <c r="B1510" s="18">
        <v>1507</v>
      </c>
      <c r="C1510" s="29">
        <v>91442720.626979053</v>
      </c>
      <c r="D1510" s="29">
        <v>0</v>
      </c>
      <c r="E1510" s="29">
        <v>0</v>
      </c>
      <c r="F1510" s="20">
        <v>0</v>
      </c>
    </row>
    <row r="1511" spans="2:6" x14ac:dyDescent="0.25">
      <c r="B1511" s="18">
        <v>1508</v>
      </c>
      <c r="C1511" s="29">
        <v>154670520.73542127</v>
      </c>
      <c r="D1511" s="29">
        <v>0</v>
      </c>
      <c r="E1511" s="29">
        <v>0</v>
      </c>
      <c r="F1511" s="20">
        <v>0</v>
      </c>
    </row>
    <row r="1512" spans="2:6" x14ac:dyDescent="0.25">
      <c r="B1512" s="18">
        <v>1509</v>
      </c>
      <c r="C1512" s="29">
        <v>93655521.558361754</v>
      </c>
      <c r="D1512" s="29">
        <v>0</v>
      </c>
      <c r="E1512" s="29">
        <v>0</v>
      </c>
      <c r="F1512" s="20">
        <v>0</v>
      </c>
    </row>
    <row r="1513" spans="2:6" x14ac:dyDescent="0.25">
      <c r="B1513" s="18">
        <v>1510</v>
      </c>
      <c r="C1513" s="29">
        <v>104137411.91769432</v>
      </c>
      <c r="D1513" s="29">
        <v>0</v>
      </c>
      <c r="E1513" s="29">
        <v>0</v>
      </c>
      <c r="F1513" s="20">
        <v>0</v>
      </c>
    </row>
    <row r="1514" spans="2:6" x14ac:dyDescent="0.25">
      <c r="B1514" s="18">
        <v>1511</v>
      </c>
      <c r="C1514" s="29">
        <v>118405099.54608738</v>
      </c>
      <c r="D1514" s="29">
        <v>0</v>
      </c>
      <c r="E1514" s="29">
        <v>0</v>
      </c>
      <c r="F1514" s="20">
        <v>0</v>
      </c>
    </row>
    <row r="1515" spans="2:6" x14ac:dyDescent="0.25">
      <c r="B1515" s="18">
        <v>1512</v>
      </c>
      <c r="C1515" s="29">
        <v>122354418.09946284</v>
      </c>
      <c r="D1515" s="29">
        <v>0</v>
      </c>
      <c r="E1515" s="29">
        <v>0</v>
      </c>
      <c r="F1515" s="20">
        <v>0</v>
      </c>
    </row>
    <row r="1516" spans="2:6" x14ac:dyDescent="0.25">
      <c r="B1516" s="18">
        <v>1513</v>
      </c>
      <c r="C1516" s="29">
        <v>63672336.62702772</v>
      </c>
      <c r="D1516" s="29">
        <v>0</v>
      </c>
      <c r="E1516" s="29">
        <v>0</v>
      </c>
      <c r="F1516" s="20">
        <v>0</v>
      </c>
    </row>
    <row r="1517" spans="2:6" x14ac:dyDescent="0.25">
      <c r="B1517" s="18">
        <v>1514</v>
      </c>
      <c r="C1517" s="29">
        <v>100131805.77055113</v>
      </c>
      <c r="D1517" s="29">
        <v>0</v>
      </c>
      <c r="E1517" s="29">
        <v>0</v>
      </c>
      <c r="F1517" s="20">
        <v>0</v>
      </c>
    </row>
    <row r="1518" spans="2:6" x14ac:dyDescent="0.25">
      <c r="B1518" s="18">
        <v>1515</v>
      </c>
      <c r="C1518" s="29">
        <v>110361935.92903347</v>
      </c>
      <c r="D1518" s="29">
        <v>0</v>
      </c>
      <c r="E1518" s="29">
        <v>0</v>
      </c>
      <c r="F1518" s="20">
        <v>0</v>
      </c>
    </row>
    <row r="1519" spans="2:6" x14ac:dyDescent="0.25">
      <c r="B1519" s="18">
        <v>1516</v>
      </c>
      <c r="C1519" s="29">
        <v>124171767.02422878</v>
      </c>
      <c r="D1519" s="29">
        <v>0</v>
      </c>
      <c r="E1519" s="29">
        <v>0</v>
      </c>
      <c r="F1519" s="20">
        <v>0</v>
      </c>
    </row>
    <row r="1520" spans="2:6" x14ac:dyDescent="0.25">
      <c r="B1520" s="18">
        <v>1517</v>
      </c>
      <c r="C1520" s="29">
        <v>150888530.35506293</v>
      </c>
      <c r="D1520" s="29">
        <v>0</v>
      </c>
      <c r="E1520" s="29">
        <v>0</v>
      </c>
      <c r="F1520" s="20">
        <v>0</v>
      </c>
    </row>
    <row r="1521" spans="2:6" x14ac:dyDescent="0.25">
      <c r="B1521" s="18">
        <v>1518</v>
      </c>
      <c r="C1521" s="29">
        <v>160992285.00281599</v>
      </c>
      <c r="D1521" s="29">
        <v>0</v>
      </c>
      <c r="E1521" s="29">
        <v>0</v>
      </c>
      <c r="F1521" s="20">
        <v>0</v>
      </c>
    </row>
    <row r="1522" spans="2:6" x14ac:dyDescent="0.25">
      <c r="B1522" s="18">
        <v>1519</v>
      </c>
      <c r="C1522" s="29">
        <v>89214079.363180578</v>
      </c>
      <c r="D1522" s="29">
        <v>0</v>
      </c>
      <c r="E1522" s="29">
        <v>0</v>
      </c>
      <c r="F1522" s="20">
        <v>0</v>
      </c>
    </row>
    <row r="1523" spans="2:6" x14ac:dyDescent="0.25">
      <c r="B1523" s="18">
        <v>1520</v>
      </c>
      <c r="C1523" s="29">
        <v>87382045.854164213</v>
      </c>
      <c r="D1523" s="29">
        <v>0</v>
      </c>
      <c r="E1523" s="29">
        <v>0</v>
      </c>
      <c r="F1523" s="20">
        <v>0</v>
      </c>
    </row>
    <row r="1524" spans="2:6" x14ac:dyDescent="0.25">
      <c r="B1524" s="18">
        <v>1521</v>
      </c>
      <c r="C1524" s="29">
        <v>101963034.85874729</v>
      </c>
      <c r="D1524" s="29">
        <v>0</v>
      </c>
      <c r="E1524" s="29">
        <v>0</v>
      </c>
      <c r="F1524" s="20">
        <v>0</v>
      </c>
    </row>
    <row r="1525" spans="2:6" x14ac:dyDescent="0.25">
      <c r="B1525" s="18">
        <v>1522</v>
      </c>
      <c r="C1525" s="29">
        <v>104644514.99063797</v>
      </c>
      <c r="D1525" s="29">
        <v>0</v>
      </c>
      <c r="E1525" s="29">
        <v>0</v>
      </c>
      <c r="F1525" s="20">
        <v>0</v>
      </c>
    </row>
    <row r="1526" spans="2:6" x14ac:dyDescent="0.25">
      <c r="B1526" s="18">
        <v>1523</v>
      </c>
      <c r="C1526" s="29">
        <v>113712777.75560507</v>
      </c>
      <c r="D1526" s="29">
        <v>0</v>
      </c>
      <c r="E1526" s="29">
        <v>0</v>
      </c>
      <c r="F1526" s="20">
        <v>0</v>
      </c>
    </row>
    <row r="1527" spans="2:6" x14ac:dyDescent="0.25">
      <c r="B1527" s="18">
        <v>1524</v>
      </c>
      <c r="C1527" s="29">
        <v>93968553.913964793</v>
      </c>
      <c r="D1527" s="29">
        <v>0</v>
      </c>
      <c r="E1527" s="29">
        <v>0</v>
      </c>
      <c r="F1527" s="20">
        <v>0</v>
      </c>
    </row>
    <row r="1528" spans="2:6" x14ac:dyDescent="0.25">
      <c r="B1528" s="18">
        <v>1525</v>
      </c>
      <c r="C1528" s="29">
        <v>100872063.09911391</v>
      </c>
      <c r="D1528" s="29">
        <v>0</v>
      </c>
      <c r="E1528" s="29">
        <v>0</v>
      </c>
      <c r="F1528" s="20">
        <v>0</v>
      </c>
    </row>
    <row r="1529" spans="2:6" x14ac:dyDescent="0.25">
      <c r="B1529" s="18">
        <v>1526</v>
      </c>
      <c r="C1529" s="29">
        <v>101888000.00313018</v>
      </c>
      <c r="D1529" s="29">
        <v>0</v>
      </c>
      <c r="E1529" s="29">
        <v>0</v>
      </c>
      <c r="F1529" s="20">
        <v>0</v>
      </c>
    </row>
    <row r="1530" spans="2:6" x14ac:dyDescent="0.25">
      <c r="B1530" s="18">
        <v>1527</v>
      </c>
      <c r="C1530" s="29">
        <v>94158817.565729424</v>
      </c>
      <c r="D1530" s="29">
        <v>0</v>
      </c>
      <c r="E1530" s="29">
        <v>0</v>
      </c>
      <c r="F1530" s="20">
        <v>0</v>
      </c>
    </row>
    <row r="1531" spans="2:6" x14ac:dyDescent="0.25">
      <c r="B1531" s="18">
        <v>1528</v>
      </c>
      <c r="C1531" s="29">
        <v>213351207.70759934</v>
      </c>
      <c r="D1531" s="29">
        <v>0</v>
      </c>
      <c r="E1531" s="29">
        <v>0</v>
      </c>
      <c r="F1531" s="20">
        <v>0</v>
      </c>
    </row>
    <row r="1532" spans="2:6" x14ac:dyDescent="0.25">
      <c r="B1532" s="18">
        <v>1529</v>
      </c>
      <c r="C1532" s="29">
        <v>101470231.93096401</v>
      </c>
      <c r="D1532" s="29">
        <v>0</v>
      </c>
      <c r="E1532" s="29">
        <v>0</v>
      </c>
      <c r="F1532" s="20">
        <v>0</v>
      </c>
    </row>
    <row r="1533" spans="2:6" x14ac:dyDescent="0.25">
      <c r="B1533" s="18">
        <v>1530</v>
      </c>
      <c r="C1533" s="29">
        <v>118086921.15578839</v>
      </c>
      <c r="D1533" s="29">
        <v>0</v>
      </c>
      <c r="E1533" s="29">
        <v>0</v>
      </c>
      <c r="F1533" s="20">
        <v>0</v>
      </c>
    </row>
    <row r="1534" spans="2:6" x14ac:dyDescent="0.25">
      <c r="B1534" s="18">
        <v>1531</v>
      </c>
      <c r="C1534" s="29">
        <v>113526830.11659622</v>
      </c>
      <c r="D1534" s="29">
        <v>0</v>
      </c>
      <c r="E1534" s="29">
        <v>0</v>
      </c>
      <c r="F1534" s="20">
        <v>0</v>
      </c>
    </row>
    <row r="1535" spans="2:6" x14ac:dyDescent="0.25">
      <c r="B1535" s="18">
        <v>1532</v>
      </c>
      <c r="C1535" s="29">
        <v>104778594.98426285</v>
      </c>
      <c r="D1535" s="29">
        <v>0</v>
      </c>
      <c r="E1535" s="29">
        <v>0</v>
      </c>
      <c r="F1535" s="20">
        <v>0</v>
      </c>
    </row>
    <row r="1536" spans="2:6" x14ac:dyDescent="0.25">
      <c r="B1536" s="18">
        <v>1533</v>
      </c>
      <c r="C1536" s="29">
        <v>119698603.75346471</v>
      </c>
      <c r="D1536" s="29">
        <v>0</v>
      </c>
      <c r="E1536" s="29">
        <v>0</v>
      </c>
      <c r="F1536" s="20">
        <v>0</v>
      </c>
    </row>
    <row r="1537" spans="2:6" x14ac:dyDescent="0.25">
      <c r="B1537" s="18">
        <v>1534</v>
      </c>
      <c r="C1537" s="29">
        <v>94541501.707478791</v>
      </c>
      <c r="D1537" s="29">
        <v>0</v>
      </c>
      <c r="E1537" s="29">
        <v>0</v>
      </c>
      <c r="F1537" s="20">
        <v>0</v>
      </c>
    </row>
    <row r="1538" spans="2:6" x14ac:dyDescent="0.25">
      <c r="B1538" s="18">
        <v>1535</v>
      </c>
      <c r="C1538" s="29">
        <v>108165715.64720778</v>
      </c>
      <c r="D1538" s="29">
        <v>0</v>
      </c>
      <c r="E1538" s="29">
        <v>0</v>
      </c>
      <c r="F1538" s="20">
        <v>0</v>
      </c>
    </row>
    <row r="1539" spans="2:6" x14ac:dyDescent="0.25">
      <c r="B1539" s="18">
        <v>1536</v>
      </c>
      <c r="C1539" s="29">
        <v>93763327.140469775</v>
      </c>
      <c r="D1539" s="29">
        <v>0</v>
      </c>
      <c r="E1539" s="29">
        <v>0</v>
      </c>
      <c r="F1539" s="20">
        <v>0</v>
      </c>
    </row>
    <row r="1540" spans="2:6" x14ac:dyDescent="0.25">
      <c r="B1540" s="18">
        <v>1537</v>
      </c>
      <c r="C1540" s="29">
        <v>113492431.26635873</v>
      </c>
      <c r="D1540" s="29">
        <v>0</v>
      </c>
      <c r="E1540" s="29">
        <v>0</v>
      </c>
      <c r="F1540" s="20">
        <v>0</v>
      </c>
    </row>
    <row r="1541" spans="2:6" x14ac:dyDescent="0.25">
      <c r="B1541" s="18">
        <v>1538</v>
      </c>
      <c r="C1541" s="29">
        <v>110929437.00496098</v>
      </c>
      <c r="D1541" s="29">
        <v>0</v>
      </c>
      <c r="E1541" s="29">
        <v>0</v>
      </c>
      <c r="F1541" s="20">
        <v>0</v>
      </c>
    </row>
    <row r="1542" spans="2:6" x14ac:dyDescent="0.25">
      <c r="B1542" s="18">
        <v>1539</v>
      </c>
      <c r="C1542" s="29">
        <v>116449377.48532599</v>
      </c>
      <c r="D1542" s="29">
        <v>0</v>
      </c>
      <c r="E1542" s="29">
        <v>0</v>
      </c>
      <c r="F1542" s="20">
        <v>0</v>
      </c>
    </row>
    <row r="1543" spans="2:6" x14ac:dyDescent="0.25">
      <c r="B1543" s="18">
        <v>1540</v>
      </c>
      <c r="C1543" s="29">
        <v>76598906.827135906</v>
      </c>
      <c r="D1543" s="29">
        <v>0</v>
      </c>
      <c r="E1543" s="29">
        <v>0</v>
      </c>
      <c r="F1543" s="20">
        <v>0</v>
      </c>
    </row>
    <row r="1544" spans="2:6" x14ac:dyDescent="0.25">
      <c r="B1544" s="18">
        <v>1541</v>
      </c>
      <c r="C1544" s="29">
        <v>98011212.192076072</v>
      </c>
      <c r="D1544" s="29">
        <v>0</v>
      </c>
      <c r="E1544" s="29">
        <v>0</v>
      </c>
      <c r="F1544" s="20">
        <v>0</v>
      </c>
    </row>
    <row r="1545" spans="2:6" x14ac:dyDescent="0.25">
      <c r="B1545" s="18">
        <v>1542</v>
      </c>
      <c r="C1545" s="29">
        <v>100042128.81811176</v>
      </c>
      <c r="D1545" s="29">
        <v>0</v>
      </c>
      <c r="E1545" s="29">
        <v>0</v>
      </c>
      <c r="F1545" s="20">
        <v>0</v>
      </c>
    </row>
    <row r="1546" spans="2:6" x14ac:dyDescent="0.25">
      <c r="B1546" s="18">
        <v>1543</v>
      </c>
      <c r="C1546" s="29">
        <v>102333542.8332182</v>
      </c>
      <c r="D1546" s="29">
        <v>0</v>
      </c>
      <c r="E1546" s="29">
        <v>0</v>
      </c>
      <c r="F1546" s="20">
        <v>0</v>
      </c>
    </row>
    <row r="1547" spans="2:6" x14ac:dyDescent="0.25">
      <c r="B1547" s="18">
        <v>1544</v>
      </c>
      <c r="C1547" s="29">
        <v>103668216.36594503</v>
      </c>
      <c r="D1547" s="29">
        <v>0</v>
      </c>
      <c r="E1547" s="29">
        <v>0</v>
      </c>
      <c r="F1547" s="20">
        <v>0</v>
      </c>
    </row>
    <row r="1548" spans="2:6" x14ac:dyDescent="0.25">
      <c r="B1548" s="18">
        <v>1545</v>
      </c>
      <c r="C1548" s="29">
        <v>94523965.833123073</v>
      </c>
      <c r="D1548" s="29">
        <v>0</v>
      </c>
      <c r="E1548" s="29">
        <v>0</v>
      </c>
      <c r="F1548" s="20">
        <v>0</v>
      </c>
    </row>
    <row r="1549" spans="2:6" x14ac:dyDescent="0.25">
      <c r="B1549" s="18">
        <v>1546</v>
      </c>
      <c r="C1549" s="29">
        <v>117706649.92136565</v>
      </c>
      <c r="D1549" s="29">
        <v>0</v>
      </c>
      <c r="E1549" s="29">
        <v>0</v>
      </c>
      <c r="F1549" s="20">
        <v>0</v>
      </c>
    </row>
    <row r="1550" spans="2:6" x14ac:dyDescent="0.25">
      <c r="B1550" s="18">
        <v>1547</v>
      </c>
      <c r="C1550" s="29">
        <v>104833512.11781517</v>
      </c>
      <c r="D1550" s="29">
        <v>0</v>
      </c>
      <c r="E1550" s="29">
        <v>0</v>
      </c>
      <c r="F1550" s="20">
        <v>0</v>
      </c>
    </row>
    <row r="1551" spans="2:6" x14ac:dyDescent="0.25">
      <c r="B1551" s="18">
        <v>1548</v>
      </c>
      <c r="C1551" s="29">
        <v>96078507.463467777</v>
      </c>
      <c r="D1551" s="29">
        <v>0</v>
      </c>
      <c r="E1551" s="29">
        <v>0</v>
      </c>
      <c r="F1551" s="20">
        <v>0</v>
      </c>
    </row>
    <row r="1552" spans="2:6" x14ac:dyDescent="0.25">
      <c r="B1552" s="18">
        <v>1549</v>
      </c>
      <c r="C1552" s="29">
        <v>98071371.077941701</v>
      </c>
      <c r="D1552" s="29">
        <v>0</v>
      </c>
      <c r="E1552" s="29">
        <v>0</v>
      </c>
      <c r="F1552" s="20">
        <v>0</v>
      </c>
    </row>
    <row r="1553" spans="2:6" x14ac:dyDescent="0.25">
      <c r="B1553" s="18">
        <v>1550</v>
      </c>
      <c r="C1553" s="29">
        <v>69784506.760656133</v>
      </c>
      <c r="D1553" s="29">
        <v>0</v>
      </c>
      <c r="E1553" s="29">
        <v>0</v>
      </c>
      <c r="F1553" s="20">
        <v>0</v>
      </c>
    </row>
    <row r="1554" spans="2:6" x14ac:dyDescent="0.25">
      <c r="B1554" s="18">
        <v>1551</v>
      </c>
      <c r="C1554" s="29">
        <v>85329743.383959562</v>
      </c>
      <c r="D1554" s="29">
        <v>0</v>
      </c>
      <c r="E1554" s="29">
        <v>0</v>
      </c>
      <c r="F1554" s="20">
        <v>0</v>
      </c>
    </row>
    <row r="1555" spans="2:6" x14ac:dyDescent="0.25">
      <c r="B1555" s="18">
        <v>1552</v>
      </c>
      <c r="C1555" s="29">
        <v>136826449.09450436</v>
      </c>
      <c r="D1555" s="29">
        <v>0</v>
      </c>
      <c r="E1555" s="29">
        <v>0</v>
      </c>
      <c r="F1555" s="20">
        <v>0</v>
      </c>
    </row>
    <row r="1556" spans="2:6" x14ac:dyDescent="0.25">
      <c r="B1556" s="18">
        <v>1553</v>
      </c>
      <c r="C1556" s="29">
        <v>115644039.65535338</v>
      </c>
      <c r="D1556" s="29">
        <v>0</v>
      </c>
      <c r="E1556" s="29">
        <v>0</v>
      </c>
      <c r="F1556" s="20">
        <v>0</v>
      </c>
    </row>
    <row r="1557" spans="2:6" x14ac:dyDescent="0.25">
      <c r="B1557" s="18">
        <v>1554</v>
      </c>
      <c r="C1557" s="29">
        <v>97617421.189883351</v>
      </c>
      <c r="D1557" s="29">
        <v>0</v>
      </c>
      <c r="E1557" s="29">
        <v>0</v>
      </c>
      <c r="F1557" s="20">
        <v>0</v>
      </c>
    </row>
    <row r="1558" spans="2:6" x14ac:dyDescent="0.25">
      <c r="B1558" s="18">
        <v>1555</v>
      </c>
      <c r="C1558" s="29">
        <v>124338473.84574966</v>
      </c>
      <c r="D1558" s="29">
        <v>0</v>
      </c>
      <c r="E1558" s="29">
        <v>0</v>
      </c>
      <c r="F1558" s="20">
        <v>0</v>
      </c>
    </row>
    <row r="1559" spans="2:6" x14ac:dyDescent="0.25">
      <c r="B1559" s="18">
        <v>1556</v>
      </c>
      <c r="C1559" s="29">
        <v>140674551.67063868</v>
      </c>
      <c r="D1559" s="29">
        <v>0</v>
      </c>
      <c r="E1559" s="29">
        <v>0</v>
      </c>
      <c r="F1559" s="20">
        <v>0</v>
      </c>
    </row>
    <row r="1560" spans="2:6" x14ac:dyDescent="0.25">
      <c r="B1560" s="18">
        <v>1557</v>
      </c>
      <c r="C1560" s="29">
        <v>86421486.909272656</v>
      </c>
      <c r="D1560" s="29">
        <v>0</v>
      </c>
      <c r="E1560" s="29">
        <v>0</v>
      </c>
      <c r="F1560" s="20">
        <v>0</v>
      </c>
    </row>
    <row r="1561" spans="2:6" x14ac:dyDescent="0.25">
      <c r="B1561" s="18">
        <v>1558</v>
      </c>
      <c r="C1561" s="29">
        <v>106931021.87364377</v>
      </c>
      <c r="D1561" s="29">
        <v>0</v>
      </c>
      <c r="E1561" s="29">
        <v>0</v>
      </c>
      <c r="F1561" s="20">
        <v>0</v>
      </c>
    </row>
    <row r="1562" spans="2:6" x14ac:dyDescent="0.25">
      <c r="B1562" s="18">
        <v>1559</v>
      </c>
      <c r="C1562" s="29">
        <v>119785718.34087333</v>
      </c>
      <c r="D1562" s="29">
        <v>0</v>
      </c>
      <c r="E1562" s="29">
        <v>0</v>
      </c>
      <c r="F1562" s="20">
        <v>0</v>
      </c>
    </row>
    <row r="1563" spans="2:6" x14ac:dyDescent="0.25">
      <c r="B1563" s="18">
        <v>1560</v>
      </c>
      <c r="C1563" s="29">
        <v>110621169.07000819</v>
      </c>
      <c r="D1563" s="29">
        <v>0</v>
      </c>
      <c r="E1563" s="29">
        <v>0</v>
      </c>
      <c r="F1563" s="20">
        <v>0</v>
      </c>
    </row>
    <row r="1564" spans="2:6" x14ac:dyDescent="0.25">
      <c r="B1564" s="18">
        <v>1561</v>
      </c>
      <c r="C1564" s="29">
        <v>114439772.97177503</v>
      </c>
      <c r="D1564" s="29">
        <v>0</v>
      </c>
      <c r="E1564" s="29">
        <v>0</v>
      </c>
      <c r="F1564" s="20">
        <v>0</v>
      </c>
    </row>
    <row r="1565" spans="2:6" x14ac:dyDescent="0.25">
      <c r="B1565" s="18">
        <v>1562</v>
      </c>
      <c r="C1565" s="29">
        <v>87422140.394179299</v>
      </c>
      <c r="D1565" s="29">
        <v>0</v>
      </c>
      <c r="E1565" s="29">
        <v>0</v>
      </c>
      <c r="F1565" s="20">
        <v>0</v>
      </c>
    </row>
    <row r="1566" spans="2:6" x14ac:dyDescent="0.25">
      <c r="B1566" s="18">
        <v>1563</v>
      </c>
      <c r="C1566" s="29">
        <v>106667310.72386725</v>
      </c>
      <c r="D1566" s="29">
        <v>0</v>
      </c>
      <c r="E1566" s="29">
        <v>0</v>
      </c>
      <c r="F1566" s="20">
        <v>0</v>
      </c>
    </row>
    <row r="1567" spans="2:6" x14ac:dyDescent="0.25">
      <c r="B1567" s="18">
        <v>1564</v>
      </c>
      <c r="C1567" s="29">
        <v>88457468.394122079</v>
      </c>
      <c r="D1567" s="29">
        <v>0</v>
      </c>
      <c r="E1567" s="29">
        <v>0</v>
      </c>
      <c r="F1567" s="20">
        <v>0</v>
      </c>
    </row>
    <row r="1568" spans="2:6" x14ac:dyDescent="0.25">
      <c r="B1568" s="18">
        <v>1565</v>
      </c>
      <c r="C1568" s="29">
        <v>141206969.61584914</v>
      </c>
      <c r="D1568" s="29">
        <v>0</v>
      </c>
      <c r="E1568" s="29">
        <v>0</v>
      </c>
      <c r="F1568" s="20">
        <v>0</v>
      </c>
    </row>
    <row r="1569" spans="2:6" x14ac:dyDescent="0.25">
      <c r="B1569" s="18">
        <v>1566</v>
      </c>
      <c r="C1569" s="29">
        <v>149965348.11366069</v>
      </c>
      <c r="D1569" s="29">
        <v>0</v>
      </c>
      <c r="E1569" s="29">
        <v>0</v>
      </c>
      <c r="F1569" s="20">
        <v>0</v>
      </c>
    </row>
    <row r="1570" spans="2:6" x14ac:dyDescent="0.25">
      <c r="B1570" s="18">
        <v>1567</v>
      </c>
      <c r="C1570" s="29">
        <v>93166538.685288191</v>
      </c>
      <c r="D1570" s="29">
        <v>0</v>
      </c>
      <c r="E1570" s="29">
        <v>0</v>
      </c>
      <c r="F1570" s="20">
        <v>0</v>
      </c>
    </row>
    <row r="1571" spans="2:6" x14ac:dyDescent="0.25">
      <c r="B1571" s="18">
        <v>1568</v>
      </c>
      <c r="C1571" s="29">
        <v>78260653.411976382</v>
      </c>
      <c r="D1571" s="29">
        <v>0</v>
      </c>
      <c r="E1571" s="29">
        <v>0</v>
      </c>
      <c r="F1571" s="20">
        <v>0</v>
      </c>
    </row>
    <row r="1572" spans="2:6" x14ac:dyDescent="0.25">
      <c r="B1572" s="18">
        <v>1569</v>
      </c>
      <c r="C1572" s="29">
        <v>100272973.10664691</v>
      </c>
      <c r="D1572" s="29">
        <v>0</v>
      </c>
      <c r="E1572" s="29">
        <v>0</v>
      </c>
      <c r="F1572" s="20">
        <v>0</v>
      </c>
    </row>
    <row r="1573" spans="2:6" x14ac:dyDescent="0.25">
      <c r="B1573" s="18">
        <v>1570</v>
      </c>
      <c r="C1573" s="29">
        <v>105711266.35868137</v>
      </c>
      <c r="D1573" s="29">
        <v>0</v>
      </c>
      <c r="E1573" s="29">
        <v>0</v>
      </c>
      <c r="F1573" s="20">
        <v>0</v>
      </c>
    </row>
    <row r="1574" spans="2:6" x14ac:dyDescent="0.25">
      <c r="B1574" s="18">
        <v>1571</v>
      </c>
      <c r="C1574" s="29">
        <v>55277038.634468809</v>
      </c>
      <c r="D1574" s="29">
        <v>0</v>
      </c>
      <c r="E1574" s="29">
        <v>0</v>
      </c>
      <c r="F1574" s="20">
        <v>0</v>
      </c>
    </row>
    <row r="1575" spans="2:6" x14ac:dyDescent="0.25">
      <c r="B1575" s="18">
        <v>1572</v>
      </c>
      <c r="C1575" s="29">
        <v>103524076.67948715</v>
      </c>
      <c r="D1575" s="29">
        <v>0</v>
      </c>
      <c r="E1575" s="29">
        <v>0</v>
      </c>
      <c r="F1575" s="20">
        <v>0</v>
      </c>
    </row>
    <row r="1576" spans="2:6" x14ac:dyDescent="0.25">
      <c r="B1576" s="18">
        <v>1573</v>
      </c>
      <c r="C1576" s="29">
        <v>83684887.600259051</v>
      </c>
      <c r="D1576" s="29">
        <v>0</v>
      </c>
      <c r="E1576" s="29">
        <v>0</v>
      </c>
      <c r="F1576" s="20">
        <v>0</v>
      </c>
    </row>
    <row r="1577" spans="2:6" x14ac:dyDescent="0.25">
      <c r="B1577" s="18">
        <v>1574</v>
      </c>
      <c r="C1577" s="29">
        <v>85677728.092667192</v>
      </c>
      <c r="D1577" s="29">
        <v>0</v>
      </c>
      <c r="E1577" s="29">
        <v>0</v>
      </c>
      <c r="F1577" s="20">
        <v>0</v>
      </c>
    </row>
    <row r="1578" spans="2:6" x14ac:dyDescent="0.25">
      <c r="B1578" s="18">
        <v>1575</v>
      </c>
      <c r="C1578" s="29">
        <v>103887405.30914727</v>
      </c>
      <c r="D1578" s="29">
        <v>0</v>
      </c>
      <c r="E1578" s="29">
        <v>0</v>
      </c>
      <c r="F1578" s="20">
        <v>0</v>
      </c>
    </row>
    <row r="1579" spans="2:6" x14ac:dyDescent="0.25">
      <c r="B1579" s="18">
        <v>1576</v>
      </c>
      <c r="C1579" s="29">
        <v>115984833.75025073</v>
      </c>
      <c r="D1579" s="29">
        <v>0</v>
      </c>
      <c r="E1579" s="29">
        <v>0</v>
      </c>
      <c r="F1579" s="20">
        <v>0</v>
      </c>
    </row>
    <row r="1580" spans="2:6" x14ac:dyDescent="0.25">
      <c r="B1580" s="18">
        <v>1577</v>
      </c>
      <c r="C1580" s="29">
        <v>145163779.76821488</v>
      </c>
      <c r="D1580" s="29">
        <v>0</v>
      </c>
      <c r="E1580" s="29">
        <v>0</v>
      </c>
      <c r="F1580" s="20">
        <v>0</v>
      </c>
    </row>
    <row r="1581" spans="2:6" x14ac:dyDescent="0.25">
      <c r="B1581" s="18">
        <v>1578</v>
      </c>
      <c r="C1581" s="29">
        <v>109880873.68421315</v>
      </c>
      <c r="D1581" s="29">
        <v>0</v>
      </c>
      <c r="E1581" s="29">
        <v>0</v>
      </c>
      <c r="F1581" s="20">
        <v>0</v>
      </c>
    </row>
    <row r="1582" spans="2:6" x14ac:dyDescent="0.25">
      <c r="B1582" s="18">
        <v>1579</v>
      </c>
      <c r="C1582" s="29">
        <v>93764090.81331946</v>
      </c>
      <c r="D1582" s="29">
        <v>0</v>
      </c>
      <c r="E1582" s="29">
        <v>0</v>
      </c>
      <c r="F1582" s="20">
        <v>0</v>
      </c>
    </row>
    <row r="1583" spans="2:6" x14ac:dyDescent="0.25">
      <c r="B1583" s="18">
        <v>1580</v>
      </c>
      <c r="C1583" s="29">
        <v>106072878.18015777</v>
      </c>
      <c r="D1583" s="29">
        <v>0</v>
      </c>
      <c r="E1583" s="29">
        <v>0</v>
      </c>
      <c r="F1583" s="20">
        <v>0</v>
      </c>
    </row>
    <row r="1584" spans="2:6" x14ac:dyDescent="0.25">
      <c r="B1584" s="18">
        <v>1581</v>
      </c>
      <c r="C1584" s="29">
        <v>133788174.77355832</v>
      </c>
      <c r="D1584" s="29">
        <v>0</v>
      </c>
      <c r="E1584" s="29">
        <v>0</v>
      </c>
      <c r="F1584" s="20">
        <v>0</v>
      </c>
    </row>
    <row r="1585" spans="2:6" x14ac:dyDescent="0.25">
      <c r="B1585" s="18">
        <v>1582</v>
      </c>
      <c r="C1585" s="29">
        <v>102077987.92030726</v>
      </c>
      <c r="D1585" s="29">
        <v>0</v>
      </c>
      <c r="E1585" s="29">
        <v>0</v>
      </c>
      <c r="F1585" s="20">
        <v>0</v>
      </c>
    </row>
    <row r="1586" spans="2:6" x14ac:dyDescent="0.25">
      <c r="B1586" s="18">
        <v>1583</v>
      </c>
      <c r="C1586" s="29">
        <v>89953637.496495798</v>
      </c>
      <c r="D1586" s="29">
        <v>0</v>
      </c>
      <c r="E1586" s="29">
        <v>0</v>
      </c>
      <c r="F1586" s="20">
        <v>0</v>
      </c>
    </row>
    <row r="1587" spans="2:6" x14ac:dyDescent="0.25">
      <c r="B1587" s="18">
        <v>1584</v>
      </c>
      <c r="C1587" s="29">
        <v>97520755.479677737</v>
      </c>
      <c r="D1587" s="29">
        <v>0</v>
      </c>
      <c r="E1587" s="29">
        <v>0</v>
      </c>
      <c r="F1587" s="20">
        <v>0</v>
      </c>
    </row>
    <row r="1588" spans="2:6" x14ac:dyDescent="0.25">
      <c r="B1588" s="18">
        <v>1585</v>
      </c>
      <c r="C1588" s="29">
        <v>90001536.914193109</v>
      </c>
      <c r="D1588" s="29">
        <v>0</v>
      </c>
      <c r="E1588" s="29">
        <v>0</v>
      </c>
      <c r="F1588" s="20">
        <v>0</v>
      </c>
    </row>
    <row r="1589" spans="2:6" x14ac:dyDescent="0.25">
      <c r="B1589" s="18">
        <v>1586</v>
      </c>
      <c r="C1589" s="29">
        <v>108309307.76145299</v>
      </c>
      <c r="D1589" s="29">
        <v>0</v>
      </c>
      <c r="E1589" s="29">
        <v>0</v>
      </c>
      <c r="F1589" s="20">
        <v>0</v>
      </c>
    </row>
    <row r="1590" spans="2:6" x14ac:dyDescent="0.25">
      <c r="B1590" s="18">
        <v>1587</v>
      </c>
      <c r="C1590" s="29">
        <v>89587630.039013311</v>
      </c>
      <c r="D1590" s="29">
        <v>0</v>
      </c>
      <c r="E1590" s="29">
        <v>0</v>
      </c>
      <c r="F1590" s="20">
        <v>0</v>
      </c>
    </row>
    <row r="1591" spans="2:6" x14ac:dyDescent="0.25">
      <c r="B1591" s="18">
        <v>1588</v>
      </c>
      <c r="C1591" s="29">
        <v>142030235.22875607</v>
      </c>
      <c r="D1591" s="29">
        <v>0</v>
      </c>
      <c r="E1591" s="29">
        <v>0</v>
      </c>
      <c r="F1591" s="20">
        <v>0</v>
      </c>
    </row>
    <row r="1592" spans="2:6" x14ac:dyDescent="0.25">
      <c r="B1592" s="18">
        <v>1589</v>
      </c>
      <c r="C1592" s="29">
        <v>101435652.20940857</v>
      </c>
      <c r="D1592" s="29">
        <v>0</v>
      </c>
      <c r="E1592" s="29">
        <v>0</v>
      </c>
      <c r="F1592" s="20">
        <v>0</v>
      </c>
    </row>
    <row r="1593" spans="2:6" x14ac:dyDescent="0.25">
      <c r="B1593" s="18">
        <v>1590</v>
      </c>
      <c r="C1593" s="29">
        <v>117292599.22182752</v>
      </c>
      <c r="D1593" s="29">
        <v>0</v>
      </c>
      <c r="E1593" s="29">
        <v>0</v>
      </c>
      <c r="F1593" s="20">
        <v>0</v>
      </c>
    </row>
    <row r="1594" spans="2:6" x14ac:dyDescent="0.25">
      <c r="B1594" s="18">
        <v>1591</v>
      </c>
      <c r="C1594" s="29">
        <v>94820775.357368752</v>
      </c>
      <c r="D1594" s="29">
        <v>0</v>
      </c>
      <c r="E1594" s="29">
        <v>0</v>
      </c>
      <c r="F1594" s="20">
        <v>0</v>
      </c>
    </row>
    <row r="1595" spans="2:6" x14ac:dyDescent="0.25">
      <c r="B1595" s="18">
        <v>1592</v>
      </c>
      <c r="C1595" s="29">
        <v>96856530.037339687</v>
      </c>
      <c r="D1595" s="29">
        <v>0</v>
      </c>
      <c r="E1595" s="29">
        <v>0</v>
      </c>
      <c r="F1595" s="20">
        <v>0</v>
      </c>
    </row>
    <row r="1596" spans="2:6" x14ac:dyDescent="0.25">
      <c r="B1596" s="18">
        <v>1593</v>
      </c>
      <c r="C1596" s="29">
        <v>102667063.43210222</v>
      </c>
      <c r="D1596" s="29">
        <v>0</v>
      </c>
      <c r="E1596" s="29">
        <v>0</v>
      </c>
      <c r="F1596" s="20">
        <v>0</v>
      </c>
    </row>
    <row r="1597" spans="2:6" x14ac:dyDescent="0.25">
      <c r="B1597" s="18">
        <v>1594</v>
      </c>
      <c r="C1597" s="29">
        <v>91269974.495944396</v>
      </c>
      <c r="D1597" s="29">
        <v>0</v>
      </c>
      <c r="E1597" s="29">
        <v>0</v>
      </c>
      <c r="F1597" s="20">
        <v>0</v>
      </c>
    </row>
    <row r="1598" spans="2:6" x14ac:dyDescent="0.25">
      <c r="B1598" s="18">
        <v>1595</v>
      </c>
      <c r="C1598" s="29">
        <v>108091156.93575187</v>
      </c>
      <c r="D1598" s="29">
        <v>0</v>
      </c>
      <c r="E1598" s="29">
        <v>0</v>
      </c>
      <c r="F1598" s="20">
        <v>0</v>
      </c>
    </row>
    <row r="1599" spans="2:6" x14ac:dyDescent="0.25">
      <c r="B1599" s="18">
        <v>1596</v>
      </c>
      <c r="C1599" s="29">
        <v>62905879.514621392</v>
      </c>
      <c r="D1599" s="29">
        <v>0</v>
      </c>
      <c r="E1599" s="29">
        <v>0</v>
      </c>
      <c r="F1599" s="20">
        <v>0</v>
      </c>
    </row>
    <row r="1600" spans="2:6" x14ac:dyDescent="0.25">
      <c r="B1600" s="18">
        <v>1597</v>
      </c>
      <c r="C1600" s="29">
        <v>98630478.333163589</v>
      </c>
      <c r="D1600" s="29">
        <v>0</v>
      </c>
      <c r="E1600" s="29">
        <v>0</v>
      </c>
      <c r="F1600" s="20">
        <v>0</v>
      </c>
    </row>
    <row r="1601" spans="2:6" x14ac:dyDescent="0.25">
      <c r="B1601" s="18">
        <v>1598</v>
      </c>
      <c r="C1601" s="29">
        <v>91071645.260181561</v>
      </c>
      <c r="D1601" s="29">
        <v>0</v>
      </c>
      <c r="E1601" s="29">
        <v>0</v>
      </c>
      <c r="F1601" s="20">
        <v>0</v>
      </c>
    </row>
    <row r="1602" spans="2:6" x14ac:dyDescent="0.25">
      <c r="B1602" s="18">
        <v>1599</v>
      </c>
      <c r="C1602" s="29">
        <v>161856727.98455864</v>
      </c>
      <c r="D1602" s="29">
        <v>0</v>
      </c>
      <c r="E1602" s="29">
        <v>0</v>
      </c>
      <c r="F1602" s="20">
        <v>0</v>
      </c>
    </row>
    <row r="1603" spans="2:6" x14ac:dyDescent="0.25">
      <c r="B1603" s="18">
        <v>1600</v>
      </c>
      <c r="C1603" s="29">
        <v>149807409.89247108</v>
      </c>
      <c r="D1603" s="29">
        <v>0</v>
      </c>
      <c r="E1603" s="29">
        <v>0</v>
      </c>
      <c r="F1603" s="20">
        <v>0</v>
      </c>
    </row>
    <row r="1604" spans="2:6" x14ac:dyDescent="0.25">
      <c r="B1604" s="18">
        <v>1601</v>
      </c>
      <c r="C1604" s="29">
        <v>113932009.65701294</v>
      </c>
      <c r="D1604" s="29">
        <v>0</v>
      </c>
      <c r="E1604" s="29">
        <v>0</v>
      </c>
      <c r="F1604" s="20">
        <v>0</v>
      </c>
    </row>
    <row r="1605" spans="2:6" x14ac:dyDescent="0.25">
      <c r="B1605" s="18">
        <v>1602</v>
      </c>
      <c r="C1605" s="29">
        <v>135404706.97234577</v>
      </c>
      <c r="D1605" s="29">
        <v>0</v>
      </c>
      <c r="E1605" s="29">
        <v>0</v>
      </c>
      <c r="F1605" s="20">
        <v>0</v>
      </c>
    </row>
    <row r="1606" spans="2:6" x14ac:dyDescent="0.25">
      <c r="B1606" s="18">
        <v>1603</v>
      </c>
      <c r="C1606" s="29">
        <v>181789912.2124505</v>
      </c>
      <c r="D1606" s="29">
        <v>0</v>
      </c>
      <c r="E1606" s="29">
        <v>0</v>
      </c>
      <c r="F1606" s="20">
        <v>0</v>
      </c>
    </row>
    <row r="1607" spans="2:6" x14ac:dyDescent="0.25">
      <c r="B1607" s="18">
        <v>1604</v>
      </c>
      <c r="C1607" s="29">
        <v>135483572.51090032</v>
      </c>
      <c r="D1607" s="29">
        <v>0</v>
      </c>
      <c r="E1607" s="29">
        <v>0</v>
      </c>
      <c r="F1607" s="20">
        <v>0</v>
      </c>
    </row>
    <row r="1608" spans="2:6" x14ac:dyDescent="0.25">
      <c r="B1608" s="18">
        <v>1605</v>
      </c>
      <c r="C1608" s="29">
        <v>117887036.62745936</v>
      </c>
      <c r="D1608" s="29">
        <v>0</v>
      </c>
      <c r="E1608" s="29">
        <v>0</v>
      </c>
      <c r="F1608" s="20">
        <v>0</v>
      </c>
    </row>
    <row r="1609" spans="2:6" x14ac:dyDescent="0.25">
      <c r="B1609" s="18">
        <v>1606</v>
      </c>
      <c r="C1609" s="29">
        <v>114926441.14437352</v>
      </c>
      <c r="D1609" s="29">
        <v>0</v>
      </c>
      <c r="E1609" s="29">
        <v>0</v>
      </c>
      <c r="F1609" s="20">
        <v>0</v>
      </c>
    </row>
    <row r="1610" spans="2:6" x14ac:dyDescent="0.25">
      <c r="B1610" s="18">
        <v>1607</v>
      </c>
      <c r="C1610" s="29">
        <v>103331099.72726847</v>
      </c>
      <c r="D1610" s="29">
        <v>0</v>
      </c>
      <c r="E1610" s="29">
        <v>0</v>
      </c>
      <c r="F1610" s="20">
        <v>0</v>
      </c>
    </row>
    <row r="1611" spans="2:6" x14ac:dyDescent="0.25">
      <c r="B1611" s="18">
        <v>1608</v>
      </c>
      <c r="C1611" s="29">
        <v>97199848.737909839</v>
      </c>
      <c r="D1611" s="29">
        <v>0</v>
      </c>
      <c r="E1611" s="29">
        <v>0</v>
      </c>
      <c r="F1611" s="20">
        <v>0</v>
      </c>
    </row>
    <row r="1612" spans="2:6" x14ac:dyDescent="0.25">
      <c r="B1612" s="18">
        <v>1609</v>
      </c>
      <c r="C1612" s="29">
        <v>87112912.285089612</v>
      </c>
      <c r="D1612" s="29">
        <v>0</v>
      </c>
      <c r="E1612" s="29">
        <v>0</v>
      </c>
      <c r="F1612" s="20">
        <v>0</v>
      </c>
    </row>
    <row r="1613" spans="2:6" x14ac:dyDescent="0.25">
      <c r="B1613" s="18">
        <v>1610</v>
      </c>
      <c r="C1613" s="29">
        <v>103406709.10408027</v>
      </c>
      <c r="D1613" s="29">
        <v>0</v>
      </c>
      <c r="E1613" s="29">
        <v>0</v>
      </c>
      <c r="F1613" s="20">
        <v>0</v>
      </c>
    </row>
    <row r="1614" spans="2:6" x14ac:dyDescent="0.25">
      <c r="B1614" s="18">
        <v>1611</v>
      </c>
      <c r="C1614" s="29">
        <v>84686637.961686909</v>
      </c>
      <c r="D1614" s="29">
        <v>0</v>
      </c>
      <c r="E1614" s="29">
        <v>0</v>
      </c>
      <c r="F1614" s="20">
        <v>0</v>
      </c>
    </row>
    <row r="1615" spans="2:6" x14ac:dyDescent="0.25">
      <c r="B1615" s="18">
        <v>1612</v>
      </c>
      <c r="C1615" s="29">
        <v>105855629.76685445</v>
      </c>
      <c r="D1615" s="29">
        <v>0</v>
      </c>
      <c r="E1615" s="29">
        <v>0</v>
      </c>
      <c r="F1615" s="20">
        <v>0</v>
      </c>
    </row>
    <row r="1616" spans="2:6" x14ac:dyDescent="0.25">
      <c r="B1616" s="18">
        <v>1613</v>
      </c>
      <c r="C1616" s="29">
        <v>87867496.220043734</v>
      </c>
      <c r="D1616" s="29">
        <v>0</v>
      </c>
      <c r="E1616" s="29">
        <v>0</v>
      </c>
      <c r="F1616" s="20">
        <v>0</v>
      </c>
    </row>
    <row r="1617" spans="2:6" x14ac:dyDescent="0.25">
      <c r="B1617" s="18">
        <v>1614</v>
      </c>
      <c r="C1617" s="29">
        <v>97193570.905850381</v>
      </c>
      <c r="D1617" s="29">
        <v>0</v>
      </c>
      <c r="E1617" s="29">
        <v>0</v>
      </c>
      <c r="F1617" s="20">
        <v>0</v>
      </c>
    </row>
    <row r="1618" spans="2:6" x14ac:dyDescent="0.25">
      <c r="B1618" s="18">
        <v>1615</v>
      </c>
      <c r="C1618" s="29">
        <v>145705908.60973376</v>
      </c>
      <c r="D1618" s="29">
        <v>0</v>
      </c>
      <c r="E1618" s="29">
        <v>0</v>
      </c>
      <c r="F1618" s="20">
        <v>0</v>
      </c>
    </row>
    <row r="1619" spans="2:6" x14ac:dyDescent="0.25">
      <c r="B1619" s="18">
        <v>1616</v>
      </c>
      <c r="C1619" s="29">
        <v>89493452.393194556</v>
      </c>
      <c r="D1619" s="29">
        <v>0</v>
      </c>
      <c r="E1619" s="29">
        <v>0</v>
      </c>
      <c r="F1619" s="20">
        <v>0</v>
      </c>
    </row>
    <row r="1620" spans="2:6" x14ac:dyDescent="0.25">
      <c r="B1620" s="18">
        <v>1617</v>
      </c>
      <c r="C1620" s="29">
        <v>143382661.20314136</v>
      </c>
      <c r="D1620" s="29">
        <v>0</v>
      </c>
      <c r="E1620" s="29">
        <v>0</v>
      </c>
      <c r="F1620" s="20">
        <v>0</v>
      </c>
    </row>
    <row r="1621" spans="2:6" x14ac:dyDescent="0.25">
      <c r="B1621" s="18">
        <v>1618</v>
      </c>
      <c r="C1621" s="29">
        <v>132327680.16041452</v>
      </c>
      <c r="D1621" s="29">
        <v>0</v>
      </c>
      <c r="E1621" s="29">
        <v>0</v>
      </c>
      <c r="F1621" s="20">
        <v>0</v>
      </c>
    </row>
    <row r="1622" spans="2:6" x14ac:dyDescent="0.25">
      <c r="B1622" s="18">
        <v>1619</v>
      </c>
      <c r="C1622" s="29">
        <v>100023364.28366816</v>
      </c>
      <c r="D1622" s="29">
        <v>0</v>
      </c>
      <c r="E1622" s="29">
        <v>0</v>
      </c>
      <c r="F1622" s="20">
        <v>0</v>
      </c>
    </row>
    <row r="1623" spans="2:6" x14ac:dyDescent="0.25">
      <c r="B1623" s="18">
        <v>1620</v>
      </c>
      <c r="C1623" s="29">
        <v>110947255.41271234</v>
      </c>
      <c r="D1623" s="29">
        <v>0</v>
      </c>
      <c r="E1623" s="29">
        <v>0</v>
      </c>
      <c r="F1623" s="20">
        <v>0</v>
      </c>
    </row>
    <row r="1624" spans="2:6" x14ac:dyDescent="0.25">
      <c r="B1624" s="18">
        <v>1621</v>
      </c>
      <c r="C1624" s="29">
        <v>96988083.339359328</v>
      </c>
      <c r="D1624" s="29">
        <v>0</v>
      </c>
      <c r="E1624" s="29">
        <v>0</v>
      </c>
      <c r="F1624" s="20">
        <v>0</v>
      </c>
    </row>
    <row r="1625" spans="2:6" x14ac:dyDescent="0.25">
      <c r="B1625" s="18">
        <v>1622</v>
      </c>
      <c r="C1625" s="29">
        <v>84424227.11054194</v>
      </c>
      <c r="D1625" s="29">
        <v>0</v>
      </c>
      <c r="E1625" s="29">
        <v>0</v>
      </c>
      <c r="F1625" s="20">
        <v>0</v>
      </c>
    </row>
    <row r="1626" spans="2:6" x14ac:dyDescent="0.25">
      <c r="B1626" s="18">
        <v>1623</v>
      </c>
      <c r="C1626" s="29">
        <v>95501420.176102504</v>
      </c>
      <c r="D1626" s="29">
        <v>0</v>
      </c>
      <c r="E1626" s="29">
        <v>0</v>
      </c>
      <c r="F1626" s="20">
        <v>0</v>
      </c>
    </row>
    <row r="1627" spans="2:6" x14ac:dyDescent="0.25">
      <c r="B1627" s="18">
        <v>1624</v>
      </c>
      <c r="C1627" s="29">
        <v>119824058.55113469</v>
      </c>
      <c r="D1627" s="29">
        <v>0</v>
      </c>
      <c r="E1627" s="29">
        <v>0</v>
      </c>
      <c r="F1627" s="20">
        <v>0</v>
      </c>
    </row>
    <row r="1628" spans="2:6" x14ac:dyDescent="0.25">
      <c r="B1628" s="18">
        <v>1625</v>
      </c>
      <c r="C1628" s="29">
        <v>125317187.6348538</v>
      </c>
      <c r="D1628" s="29">
        <v>0</v>
      </c>
      <c r="E1628" s="29">
        <v>0</v>
      </c>
      <c r="F1628" s="20">
        <v>0</v>
      </c>
    </row>
    <row r="1629" spans="2:6" x14ac:dyDescent="0.25">
      <c r="B1629" s="18">
        <v>1626</v>
      </c>
      <c r="C1629" s="29">
        <v>105604729.55652763</v>
      </c>
      <c r="D1629" s="29">
        <v>0</v>
      </c>
      <c r="E1629" s="29">
        <v>0</v>
      </c>
      <c r="F1629" s="20">
        <v>0</v>
      </c>
    </row>
    <row r="1630" spans="2:6" x14ac:dyDescent="0.25">
      <c r="B1630" s="18">
        <v>1627</v>
      </c>
      <c r="C1630" s="29">
        <v>128511484.84760794</v>
      </c>
      <c r="D1630" s="29">
        <v>0</v>
      </c>
      <c r="E1630" s="29">
        <v>0</v>
      </c>
      <c r="F1630" s="20">
        <v>0</v>
      </c>
    </row>
    <row r="1631" spans="2:6" x14ac:dyDescent="0.25">
      <c r="B1631" s="18">
        <v>1628</v>
      </c>
      <c r="C1631" s="29">
        <v>47180390.648772165</v>
      </c>
      <c r="D1631" s="29">
        <v>0</v>
      </c>
      <c r="E1631" s="29">
        <v>0</v>
      </c>
      <c r="F1631" s="20">
        <v>0</v>
      </c>
    </row>
    <row r="1632" spans="2:6" x14ac:dyDescent="0.25">
      <c r="B1632" s="18">
        <v>1629</v>
      </c>
      <c r="C1632" s="29">
        <v>135982607.97020981</v>
      </c>
      <c r="D1632" s="29">
        <v>0</v>
      </c>
      <c r="E1632" s="29">
        <v>0</v>
      </c>
      <c r="F1632" s="20">
        <v>0</v>
      </c>
    </row>
    <row r="1633" spans="2:6" x14ac:dyDescent="0.25">
      <c r="B1633" s="18">
        <v>1630</v>
      </c>
      <c r="C1633" s="29">
        <v>152431431.35741529</v>
      </c>
      <c r="D1633" s="29">
        <v>0</v>
      </c>
      <c r="E1633" s="29">
        <v>0</v>
      </c>
      <c r="F1633" s="20">
        <v>0</v>
      </c>
    </row>
    <row r="1634" spans="2:6" x14ac:dyDescent="0.25">
      <c r="B1634" s="18">
        <v>1631</v>
      </c>
      <c r="C1634" s="29">
        <v>145161114.46432665</v>
      </c>
      <c r="D1634" s="29">
        <v>0</v>
      </c>
      <c r="E1634" s="29">
        <v>0</v>
      </c>
      <c r="F1634" s="20">
        <v>0</v>
      </c>
    </row>
    <row r="1635" spans="2:6" x14ac:dyDescent="0.25">
      <c r="B1635" s="18">
        <v>1632</v>
      </c>
      <c r="C1635" s="29">
        <v>81469136.188571826</v>
      </c>
      <c r="D1635" s="29">
        <v>0</v>
      </c>
      <c r="E1635" s="29">
        <v>0</v>
      </c>
      <c r="F1635" s="20">
        <v>0</v>
      </c>
    </row>
    <row r="1636" spans="2:6" x14ac:dyDescent="0.25">
      <c r="B1636" s="18">
        <v>1633</v>
      </c>
      <c r="C1636" s="29">
        <v>106867768.45253122</v>
      </c>
      <c r="D1636" s="29">
        <v>0</v>
      </c>
      <c r="E1636" s="29">
        <v>0</v>
      </c>
      <c r="F1636" s="20">
        <v>0</v>
      </c>
    </row>
    <row r="1637" spans="2:6" x14ac:dyDescent="0.25">
      <c r="B1637" s="18">
        <v>1634</v>
      </c>
      <c r="C1637" s="29">
        <v>82811769.694012687</v>
      </c>
      <c r="D1637" s="29">
        <v>0</v>
      </c>
      <c r="E1637" s="29">
        <v>0</v>
      </c>
      <c r="F1637" s="20">
        <v>0</v>
      </c>
    </row>
    <row r="1638" spans="2:6" x14ac:dyDescent="0.25">
      <c r="B1638" s="18">
        <v>1635</v>
      </c>
      <c r="C1638" s="29">
        <v>102247575.79934837</v>
      </c>
      <c r="D1638" s="29">
        <v>0</v>
      </c>
      <c r="E1638" s="29">
        <v>0</v>
      </c>
      <c r="F1638" s="20">
        <v>0</v>
      </c>
    </row>
    <row r="1639" spans="2:6" x14ac:dyDescent="0.25">
      <c r="B1639" s="18">
        <v>1636</v>
      </c>
      <c r="C1639" s="29">
        <v>188476184.07010615</v>
      </c>
      <c r="D1639" s="29">
        <v>0</v>
      </c>
      <c r="E1639" s="29">
        <v>0</v>
      </c>
      <c r="F1639" s="20">
        <v>0</v>
      </c>
    </row>
    <row r="1640" spans="2:6" x14ac:dyDescent="0.25">
      <c r="B1640" s="18">
        <v>1637</v>
      </c>
      <c r="C1640" s="29">
        <v>86838121.453280747</v>
      </c>
      <c r="D1640" s="29">
        <v>0</v>
      </c>
      <c r="E1640" s="29">
        <v>0</v>
      </c>
      <c r="F1640" s="20">
        <v>0</v>
      </c>
    </row>
    <row r="1641" spans="2:6" x14ac:dyDescent="0.25">
      <c r="B1641" s="18">
        <v>1638</v>
      </c>
      <c r="C1641" s="29">
        <v>138833400.21879584</v>
      </c>
      <c r="D1641" s="29">
        <v>0</v>
      </c>
      <c r="E1641" s="29">
        <v>0</v>
      </c>
      <c r="F1641" s="20">
        <v>0</v>
      </c>
    </row>
    <row r="1642" spans="2:6" x14ac:dyDescent="0.25">
      <c r="B1642" s="18">
        <v>1639</v>
      </c>
      <c r="C1642" s="29">
        <v>93968699.988892615</v>
      </c>
      <c r="D1642" s="29">
        <v>0</v>
      </c>
      <c r="E1642" s="29">
        <v>0</v>
      </c>
      <c r="F1642" s="20">
        <v>0</v>
      </c>
    </row>
    <row r="1643" spans="2:6" x14ac:dyDescent="0.25">
      <c r="B1643" s="18">
        <v>1640</v>
      </c>
      <c r="C1643" s="29">
        <v>132601718.56685799</v>
      </c>
      <c r="D1643" s="29">
        <v>0</v>
      </c>
      <c r="E1643" s="29">
        <v>0</v>
      </c>
      <c r="F1643" s="20">
        <v>0</v>
      </c>
    </row>
    <row r="1644" spans="2:6" x14ac:dyDescent="0.25">
      <c r="B1644" s="18">
        <v>1641</v>
      </c>
      <c r="C1644" s="29">
        <v>91091324.422330007</v>
      </c>
      <c r="D1644" s="29">
        <v>0</v>
      </c>
      <c r="E1644" s="29">
        <v>0</v>
      </c>
      <c r="F1644" s="20">
        <v>0</v>
      </c>
    </row>
    <row r="1645" spans="2:6" x14ac:dyDescent="0.25">
      <c r="B1645" s="18">
        <v>1642</v>
      </c>
      <c r="C1645" s="29">
        <v>100782542.2377817</v>
      </c>
      <c r="D1645" s="29">
        <v>0</v>
      </c>
      <c r="E1645" s="29">
        <v>0</v>
      </c>
      <c r="F1645" s="20">
        <v>0</v>
      </c>
    </row>
    <row r="1646" spans="2:6" x14ac:dyDescent="0.25">
      <c r="B1646" s="18">
        <v>1643</v>
      </c>
      <c r="C1646" s="29">
        <v>106065372.89168555</v>
      </c>
      <c r="D1646" s="29">
        <v>0</v>
      </c>
      <c r="E1646" s="29">
        <v>0</v>
      </c>
      <c r="F1646" s="20">
        <v>0</v>
      </c>
    </row>
    <row r="1647" spans="2:6" x14ac:dyDescent="0.25">
      <c r="B1647" s="18">
        <v>1644</v>
      </c>
      <c r="C1647" s="29">
        <v>90789739.951535001</v>
      </c>
      <c r="D1647" s="29">
        <v>0</v>
      </c>
      <c r="E1647" s="29">
        <v>0</v>
      </c>
      <c r="F1647" s="20">
        <v>0</v>
      </c>
    </row>
    <row r="1648" spans="2:6" x14ac:dyDescent="0.25">
      <c r="B1648" s="18">
        <v>1645</v>
      </c>
      <c r="C1648" s="29">
        <v>93725046.17538777</v>
      </c>
      <c r="D1648" s="29">
        <v>0</v>
      </c>
      <c r="E1648" s="29">
        <v>0</v>
      </c>
      <c r="F1648" s="20">
        <v>0</v>
      </c>
    </row>
    <row r="1649" spans="2:6" x14ac:dyDescent="0.25">
      <c r="B1649" s="18">
        <v>1646</v>
      </c>
      <c r="C1649" s="29">
        <v>103183389.95680907</v>
      </c>
      <c r="D1649" s="29">
        <v>0</v>
      </c>
      <c r="E1649" s="29">
        <v>0</v>
      </c>
      <c r="F1649" s="20">
        <v>0</v>
      </c>
    </row>
    <row r="1650" spans="2:6" x14ac:dyDescent="0.25">
      <c r="B1650" s="18">
        <v>1647</v>
      </c>
      <c r="C1650" s="29">
        <v>98881949.160718754</v>
      </c>
      <c r="D1650" s="29">
        <v>0</v>
      </c>
      <c r="E1650" s="29">
        <v>0</v>
      </c>
      <c r="F1650" s="20">
        <v>0</v>
      </c>
    </row>
    <row r="1651" spans="2:6" x14ac:dyDescent="0.25">
      <c r="B1651" s="18">
        <v>1648</v>
      </c>
      <c r="C1651" s="29">
        <v>81971113.690489024</v>
      </c>
      <c r="D1651" s="29">
        <v>0</v>
      </c>
      <c r="E1651" s="29">
        <v>0</v>
      </c>
      <c r="F1651" s="20">
        <v>0</v>
      </c>
    </row>
    <row r="1652" spans="2:6" x14ac:dyDescent="0.25">
      <c r="B1652" s="18">
        <v>1649</v>
      </c>
      <c r="C1652" s="29">
        <v>121555014.5756737</v>
      </c>
      <c r="D1652" s="29">
        <v>0</v>
      </c>
      <c r="E1652" s="29">
        <v>0</v>
      </c>
      <c r="F1652" s="20">
        <v>0</v>
      </c>
    </row>
    <row r="1653" spans="2:6" x14ac:dyDescent="0.25">
      <c r="B1653" s="18">
        <v>1650</v>
      </c>
      <c r="C1653" s="29">
        <v>102509323.72696742</v>
      </c>
      <c r="D1653" s="29">
        <v>0</v>
      </c>
      <c r="E1653" s="29">
        <v>0</v>
      </c>
      <c r="F1653" s="20">
        <v>0</v>
      </c>
    </row>
    <row r="1654" spans="2:6" x14ac:dyDescent="0.25">
      <c r="B1654" s="18">
        <v>1651</v>
      </c>
      <c r="C1654" s="29">
        <v>95198772.571815357</v>
      </c>
      <c r="D1654" s="29">
        <v>0</v>
      </c>
      <c r="E1654" s="29">
        <v>0</v>
      </c>
      <c r="F1654" s="20">
        <v>0</v>
      </c>
    </row>
    <row r="1655" spans="2:6" x14ac:dyDescent="0.25">
      <c r="B1655" s="18">
        <v>1652</v>
      </c>
      <c r="C1655" s="29">
        <v>98778640.916171819</v>
      </c>
      <c r="D1655" s="29">
        <v>0</v>
      </c>
      <c r="E1655" s="29">
        <v>0</v>
      </c>
      <c r="F1655" s="20">
        <v>0</v>
      </c>
    </row>
    <row r="1656" spans="2:6" x14ac:dyDescent="0.25">
      <c r="B1656" s="18">
        <v>1653</v>
      </c>
      <c r="C1656" s="29">
        <v>94335531.464318439</v>
      </c>
      <c r="D1656" s="29">
        <v>0</v>
      </c>
      <c r="E1656" s="29">
        <v>0</v>
      </c>
      <c r="F1656" s="20">
        <v>0</v>
      </c>
    </row>
    <row r="1657" spans="2:6" x14ac:dyDescent="0.25">
      <c r="B1657" s="18">
        <v>1654</v>
      </c>
      <c r="C1657" s="29">
        <v>89241742.220062852</v>
      </c>
      <c r="D1657" s="29">
        <v>0</v>
      </c>
      <c r="E1657" s="29">
        <v>0</v>
      </c>
      <c r="F1657" s="20">
        <v>0</v>
      </c>
    </row>
    <row r="1658" spans="2:6" x14ac:dyDescent="0.25">
      <c r="B1658" s="18">
        <v>1655</v>
      </c>
      <c r="C1658" s="29">
        <v>97866540.141507998</v>
      </c>
      <c r="D1658" s="29">
        <v>0</v>
      </c>
      <c r="E1658" s="29">
        <v>0</v>
      </c>
      <c r="F1658" s="20">
        <v>0</v>
      </c>
    </row>
    <row r="1659" spans="2:6" x14ac:dyDescent="0.25">
      <c r="B1659" s="18">
        <v>1656</v>
      </c>
      <c r="C1659" s="29">
        <v>105530584.78714111</v>
      </c>
      <c r="D1659" s="29">
        <v>0</v>
      </c>
      <c r="E1659" s="29">
        <v>0</v>
      </c>
      <c r="F1659" s="20">
        <v>0</v>
      </c>
    </row>
    <row r="1660" spans="2:6" x14ac:dyDescent="0.25">
      <c r="B1660" s="18">
        <v>1657</v>
      </c>
      <c r="C1660" s="29">
        <v>92070536.66366908</v>
      </c>
      <c r="D1660" s="29">
        <v>0</v>
      </c>
      <c r="E1660" s="29">
        <v>0</v>
      </c>
      <c r="F1660" s="20">
        <v>0</v>
      </c>
    </row>
    <row r="1661" spans="2:6" x14ac:dyDescent="0.25">
      <c r="B1661" s="18">
        <v>1658</v>
      </c>
      <c r="C1661" s="29">
        <v>104476666.3095544</v>
      </c>
      <c r="D1661" s="29">
        <v>0</v>
      </c>
      <c r="E1661" s="29">
        <v>0</v>
      </c>
      <c r="F1661" s="20">
        <v>0</v>
      </c>
    </row>
    <row r="1662" spans="2:6" x14ac:dyDescent="0.25">
      <c r="B1662" s="18">
        <v>1659</v>
      </c>
      <c r="C1662" s="29">
        <v>83147431.105543837</v>
      </c>
      <c r="D1662" s="29">
        <v>0</v>
      </c>
      <c r="E1662" s="29">
        <v>0</v>
      </c>
      <c r="F1662" s="20">
        <v>0</v>
      </c>
    </row>
    <row r="1663" spans="2:6" x14ac:dyDescent="0.25">
      <c r="B1663" s="18">
        <v>1660</v>
      </c>
      <c r="C1663" s="29">
        <v>99284705.608042672</v>
      </c>
      <c r="D1663" s="29">
        <v>0</v>
      </c>
      <c r="E1663" s="29">
        <v>0</v>
      </c>
      <c r="F1663" s="20">
        <v>0</v>
      </c>
    </row>
    <row r="1664" spans="2:6" x14ac:dyDescent="0.25">
      <c r="B1664" s="18">
        <v>1661</v>
      </c>
      <c r="C1664" s="29">
        <v>93624658.25793618</v>
      </c>
      <c r="D1664" s="29">
        <v>0</v>
      </c>
      <c r="E1664" s="29">
        <v>0</v>
      </c>
      <c r="F1664" s="20">
        <v>0</v>
      </c>
    </row>
    <row r="1665" spans="2:6" x14ac:dyDescent="0.25">
      <c r="B1665" s="18">
        <v>1662</v>
      </c>
      <c r="C1665" s="29">
        <v>104167451.59817234</v>
      </c>
      <c r="D1665" s="29">
        <v>0</v>
      </c>
      <c r="E1665" s="29">
        <v>0</v>
      </c>
      <c r="F1665" s="20">
        <v>0</v>
      </c>
    </row>
    <row r="1666" spans="2:6" x14ac:dyDescent="0.25">
      <c r="B1666" s="18">
        <v>1663</v>
      </c>
      <c r="C1666" s="29">
        <v>118399313.13754085</v>
      </c>
      <c r="D1666" s="29">
        <v>0</v>
      </c>
      <c r="E1666" s="29">
        <v>0</v>
      </c>
      <c r="F1666" s="20">
        <v>0</v>
      </c>
    </row>
    <row r="1667" spans="2:6" x14ac:dyDescent="0.25">
      <c r="B1667" s="18">
        <v>1664</v>
      </c>
      <c r="C1667" s="29">
        <v>86163541.962301508</v>
      </c>
      <c r="D1667" s="29">
        <v>0</v>
      </c>
      <c r="E1667" s="29">
        <v>0</v>
      </c>
      <c r="F1667" s="20">
        <v>0</v>
      </c>
    </row>
    <row r="1668" spans="2:6" x14ac:dyDescent="0.25">
      <c r="B1668" s="18">
        <v>1665</v>
      </c>
      <c r="C1668" s="29">
        <v>137364680.39232433</v>
      </c>
      <c r="D1668" s="29">
        <v>0</v>
      </c>
      <c r="E1668" s="29">
        <v>0</v>
      </c>
      <c r="F1668" s="20">
        <v>0</v>
      </c>
    </row>
    <row r="1669" spans="2:6" x14ac:dyDescent="0.25">
      <c r="B1669" s="18">
        <v>1666</v>
      </c>
      <c r="C1669" s="29">
        <v>81541057.625593871</v>
      </c>
      <c r="D1669" s="29">
        <v>0</v>
      </c>
      <c r="E1669" s="29">
        <v>0</v>
      </c>
      <c r="F1669" s="20">
        <v>0</v>
      </c>
    </row>
    <row r="1670" spans="2:6" x14ac:dyDescent="0.25">
      <c r="B1670" s="18">
        <v>1667</v>
      </c>
      <c r="C1670" s="29">
        <v>129016772.20323113</v>
      </c>
      <c r="D1670" s="29">
        <v>0</v>
      </c>
      <c r="E1670" s="29">
        <v>0</v>
      </c>
      <c r="F1670" s="20">
        <v>0</v>
      </c>
    </row>
    <row r="1671" spans="2:6" x14ac:dyDescent="0.25">
      <c r="B1671" s="18">
        <v>1668</v>
      </c>
      <c r="C1671" s="29">
        <v>85674024.617473811</v>
      </c>
      <c r="D1671" s="29">
        <v>0</v>
      </c>
      <c r="E1671" s="29">
        <v>0</v>
      </c>
      <c r="F1671" s="20">
        <v>0</v>
      </c>
    </row>
    <row r="1672" spans="2:6" x14ac:dyDescent="0.25">
      <c r="B1672" s="18">
        <v>1669</v>
      </c>
      <c r="C1672" s="29">
        <v>96607270.249637768</v>
      </c>
      <c r="D1672" s="29">
        <v>0</v>
      </c>
      <c r="E1672" s="29">
        <v>0</v>
      </c>
      <c r="F1672" s="20">
        <v>0</v>
      </c>
    </row>
    <row r="1673" spans="2:6" x14ac:dyDescent="0.25">
      <c r="B1673" s="18">
        <v>1670</v>
      </c>
      <c r="C1673" s="29">
        <v>82285915.99485305</v>
      </c>
      <c r="D1673" s="29">
        <v>0</v>
      </c>
      <c r="E1673" s="29">
        <v>0</v>
      </c>
      <c r="F1673" s="20">
        <v>0</v>
      </c>
    </row>
    <row r="1674" spans="2:6" x14ac:dyDescent="0.25">
      <c r="B1674" s="18">
        <v>1671</v>
      </c>
      <c r="C1674" s="29">
        <v>91338564.908445403</v>
      </c>
      <c r="D1674" s="29">
        <v>0</v>
      </c>
      <c r="E1674" s="29">
        <v>0</v>
      </c>
      <c r="F1674" s="20">
        <v>0</v>
      </c>
    </row>
    <row r="1675" spans="2:6" x14ac:dyDescent="0.25">
      <c r="B1675" s="18">
        <v>1672</v>
      </c>
      <c r="C1675" s="29">
        <v>95914433.345070884</v>
      </c>
      <c r="D1675" s="29">
        <v>0</v>
      </c>
      <c r="E1675" s="29">
        <v>0</v>
      </c>
      <c r="F1675" s="20">
        <v>0</v>
      </c>
    </row>
    <row r="1676" spans="2:6" x14ac:dyDescent="0.25">
      <c r="B1676" s="18">
        <v>1673</v>
      </c>
      <c r="C1676" s="29">
        <v>83808119.649204955</v>
      </c>
      <c r="D1676" s="29">
        <v>0</v>
      </c>
      <c r="E1676" s="29">
        <v>0</v>
      </c>
      <c r="F1676" s="20">
        <v>0</v>
      </c>
    </row>
    <row r="1677" spans="2:6" x14ac:dyDescent="0.25">
      <c r="B1677" s="18">
        <v>1674</v>
      </c>
      <c r="C1677" s="29">
        <v>85504410.581087708</v>
      </c>
      <c r="D1677" s="29">
        <v>0</v>
      </c>
      <c r="E1677" s="29">
        <v>0</v>
      </c>
      <c r="F1677" s="20">
        <v>0</v>
      </c>
    </row>
    <row r="1678" spans="2:6" x14ac:dyDescent="0.25">
      <c r="B1678" s="18">
        <v>1675</v>
      </c>
      <c r="C1678" s="29">
        <v>173942563.96849886</v>
      </c>
      <c r="D1678" s="29">
        <v>0</v>
      </c>
      <c r="E1678" s="29">
        <v>0</v>
      </c>
      <c r="F1678" s="20">
        <v>0</v>
      </c>
    </row>
    <row r="1679" spans="2:6" x14ac:dyDescent="0.25">
      <c r="B1679" s="18">
        <v>1676</v>
      </c>
      <c r="C1679" s="29">
        <v>104566547.07046904</v>
      </c>
      <c r="D1679" s="29">
        <v>0</v>
      </c>
      <c r="E1679" s="29">
        <v>0</v>
      </c>
      <c r="F1679" s="20">
        <v>0</v>
      </c>
    </row>
    <row r="1680" spans="2:6" x14ac:dyDescent="0.25">
      <c r="B1680" s="18">
        <v>1677</v>
      </c>
      <c r="C1680" s="29">
        <v>99679011.714549407</v>
      </c>
      <c r="D1680" s="29">
        <v>0</v>
      </c>
      <c r="E1680" s="29">
        <v>0</v>
      </c>
      <c r="F1680" s="20">
        <v>0</v>
      </c>
    </row>
    <row r="1681" spans="2:6" x14ac:dyDescent="0.25">
      <c r="B1681" s="18">
        <v>1678</v>
      </c>
      <c r="C1681" s="29">
        <v>130026396.67833751</v>
      </c>
      <c r="D1681" s="29">
        <v>0</v>
      </c>
      <c r="E1681" s="29">
        <v>0</v>
      </c>
      <c r="F1681" s="20">
        <v>0</v>
      </c>
    </row>
    <row r="1682" spans="2:6" x14ac:dyDescent="0.25">
      <c r="B1682" s="18">
        <v>1679</v>
      </c>
      <c r="C1682" s="29">
        <v>143467236.29229313</v>
      </c>
      <c r="D1682" s="29">
        <v>0</v>
      </c>
      <c r="E1682" s="29">
        <v>0</v>
      </c>
      <c r="F1682" s="20">
        <v>0</v>
      </c>
    </row>
    <row r="1683" spans="2:6" x14ac:dyDescent="0.25">
      <c r="B1683" s="18">
        <v>1680</v>
      </c>
      <c r="C1683" s="29">
        <v>129514584.69375764</v>
      </c>
      <c r="D1683" s="29">
        <v>0</v>
      </c>
      <c r="E1683" s="29">
        <v>0</v>
      </c>
      <c r="F1683" s="20">
        <v>0</v>
      </c>
    </row>
    <row r="1684" spans="2:6" x14ac:dyDescent="0.25">
      <c r="B1684" s="18">
        <v>1681</v>
      </c>
      <c r="C1684" s="29">
        <v>92596161.401474714</v>
      </c>
      <c r="D1684" s="29">
        <v>0</v>
      </c>
      <c r="E1684" s="29">
        <v>0</v>
      </c>
      <c r="F1684" s="20">
        <v>0</v>
      </c>
    </row>
    <row r="1685" spans="2:6" x14ac:dyDescent="0.25">
      <c r="B1685" s="18">
        <v>1682</v>
      </c>
      <c r="C1685" s="29">
        <v>100549548.27601252</v>
      </c>
      <c r="D1685" s="29">
        <v>0</v>
      </c>
      <c r="E1685" s="29">
        <v>0</v>
      </c>
      <c r="F1685" s="20">
        <v>0</v>
      </c>
    </row>
    <row r="1686" spans="2:6" x14ac:dyDescent="0.25">
      <c r="B1686" s="18">
        <v>1683</v>
      </c>
      <c r="C1686" s="29">
        <v>102029725.05226429</v>
      </c>
      <c r="D1686" s="29">
        <v>0</v>
      </c>
      <c r="E1686" s="29">
        <v>0</v>
      </c>
      <c r="F1686" s="20">
        <v>0</v>
      </c>
    </row>
    <row r="1687" spans="2:6" x14ac:dyDescent="0.25">
      <c r="B1687" s="18">
        <v>1684</v>
      </c>
      <c r="C1687" s="29">
        <v>79299453.623107493</v>
      </c>
      <c r="D1687" s="29">
        <v>0</v>
      </c>
      <c r="E1687" s="29">
        <v>0</v>
      </c>
      <c r="F1687" s="20">
        <v>0</v>
      </c>
    </row>
    <row r="1688" spans="2:6" x14ac:dyDescent="0.25">
      <c r="B1688" s="18">
        <v>1685</v>
      </c>
      <c r="C1688" s="29">
        <v>88157675.505766377</v>
      </c>
      <c r="D1688" s="29">
        <v>0</v>
      </c>
      <c r="E1688" s="29">
        <v>0</v>
      </c>
      <c r="F1688" s="20">
        <v>0</v>
      </c>
    </row>
    <row r="1689" spans="2:6" x14ac:dyDescent="0.25">
      <c r="B1689" s="18">
        <v>1686</v>
      </c>
      <c r="C1689" s="29">
        <v>101103763.05790479</v>
      </c>
      <c r="D1689" s="29">
        <v>0</v>
      </c>
      <c r="E1689" s="29">
        <v>0</v>
      </c>
      <c r="F1689" s="20">
        <v>0</v>
      </c>
    </row>
    <row r="1690" spans="2:6" x14ac:dyDescent="0.25">
      <c r="B1690" s="18">
        <v>1687</v>
      </c>
      <c r="C1690" s="29">
        <v>87338301.811962917</v>
      </c>
      <c r="D1690" s="29">
        <v>0</v>
      </c>
      <c r="E1690" s="29">
        <v>0</v>
      </c>
      <c r="F1690" s="20">
        <v>0</v>
      </c>
    </row>
    <row r="1691" spans="2:6" x14ac:dyDescent="0.25">
      <c r="B1691" s="18">
        <v>1688</v>
      </c>
      <c r="C1691" s="29">
        <v>88161801.886236519</v>
      </c>
      <c r="D1691" s="29">
        <v>0</v>
      </c>
      <c r="E1691" s="29">
        <v>0</v>
      </c>
      <c r="F1691" s="20">
        <v>0</v>
      </c>
    </row>
    <row r="1692" spans="2:6" x14ac:dyDescent="0.25">
      <c r="B1692" s="18">
        <v>1689</v>
      </c>
      <c r="C1692" s="29">
        <v>92236758.540144578</v>
      </c>
      <c r="D1692" s="29">
        <v>0</v>
      </c>
      <c r="E1692" s="29">
        <v>0</v>
      </c>
      <c r="F1692" s="20">
        <v>0</v>
      </c>
    </row>
    <row r="1693" spans="2:6" x14ac:dyDescent="0.25">
      <c r="B1693" s="18">
        <v>1690</v>
      </c>
      <c r="C1693" s="29">
        <v>106681617.14987563</v>
      </c>
      <c r="D1693" s="29">
        <v>0</v>
      </c>
      <c r="E1693" s="29">
        <v>0</v>
      </c>
      <c r="F1693" s="20">
        <v>0</v>
      </c>
    </row>
    <row r="1694" spans="2:6" x14ac:dyDescent="0.25">
      <c r="B1694" s="18">
        <v>1691</v>
      </c>
      <c r="C1694" s="29">
        <v>123137269.81868786</v>
      </c>
      <c r="D1694" s="29">
        <v>0</v>
      </c>
      <c r="E1694" s="29">
        <v>0</v>
      </c>
      <c r="F1694" s="20">
        <v>0</v>
      </c>
    </row>
    <row r="1695" spans="2:6" x14ac:dyDescent="0.25">
      <c r="B1695" s="18">
        <v>1692</v>
      </c>
      <c r="C1695" s="29">
        <v>115469789.17608951</v>
      </c>
      <c r="D1695" s="29">
        <v>0</v>
      </c>
      <c r="E1695" s="29">
        <v>0</v>
      </c>
      <c r="F1695" s="20">
        <v>0</v>
      </c>
    </row>
    <row r="1696" spans="2:6" x14ac:dyDescent="0.25">
      <c r="B1696" s="18">
        <v>1693</v>
      </c>
      <c r="C1696" s="29">
        <v>127487862.16013868</v>
      </c>
      <c r="D1696" s="29">
        <v>0</v>
      </c>
      <c r="E1696" s="29">
        <v>0</v>
      </c>
      <c r="F1696" s="20">
        <v>0</v>
      </c>
    </row>
    <row r="1697" spans="2:6" x14ac:dyDescent="0.25">
      <c r="B1697" s="18">
        <v>1694</v>
      </c>
      <c r="C1697" s="29">
        <v>90033241.745014042</v>
      </c>
      <c r="D1697" s="29">
        <v>0</v>
      </c>
      <c r="E1697" s="29">
        <v>0</v>
      </c>
      <c r="F1697" s="20">
        <v>0</v>
      </c>
    </row>
    <row r="1698" spans="2:6" x14ac:dyDescent="0.25">
      <c r="B1698" s="18">
        <v>1695</v>
      </c>
      <c r="C1698" s="29">
        <v>128373725.16693704</v>
      </c>
      <c r="D1698" s="29">
        <v>0</v>
      </c>
      <c r="E1698" s="29">
        <v>0</v>
      </c>
      <c r="F1698" s="20">
        <v>0</v>
      </c>
    </row>
    <row r="1699" spans="2:6" x14ac:dyDescent="0.25">
      <c r="B1699" s="18">
        <v>1696</v>
      </c>
      <c r="C1699" s="29">
        <v>104379181.93953903</v>
      </c>
      <c r="D1699" s="29">
        <v>0</v>
      </c>
      <c r="E1699" s="29">
        <v>0</v>
      </c>
      <c r="F1699" s="20">
        <v>0</v>
      </c>
    </row>
    <row r="1700" spans="2:6" x14ac:dyDescent="0.25">
      <c r="B1700" s="18">
        <v>1697</v>
      </c>
      <c r="C1700" s="29">
        <v>108454631.94021338</v>
      </c>
      <c r="D1700" s="29">
        <v>0</v>
      </c>
      <c r="E1700" s="29">
        <v>0</v>
      </c>
      <c r="F1700" s="20">
        <v>0</v>
      </c>
    </row>
    <row r="1701" spans="2:6" x14ac:dyDescent="0.25">
      <c r="B1701" s="18">
        <v>1698</v>
      </c>
      <c r="C1701" s="29">
        <v>111446412.03081594</v>
      </c>
      <c r="D1701" s="29">
        <v>0</v>
      </c>
      <c r="E1701" s="29">
        <v>0</v>
      </c>
      <c r="F1701" s="20">
        <v>0</v>
      </c>
    </row>
    <row r="1702" spans="2:6" x14ac:dyDescent="0.25">
      <c r="B1702" s="18">
        <v>1699</v>
      </c>
      <c r="C1702" s="29">
        <v>97483076.892074883</v>
      </c>
      <c r="D1702" s="29">
        <v>0</v>
      </c>
      <c r="E1702" s="29">
        <v>0</v>
      </c>
      <c r="F1702" s="20">
        <v>0</v>
      </c>
    </row>
    <row r="1703" spans="2:6" x14ac:dyDescent="0.25">
      <c r="B1703" s="18">
        <v>1700</v>
      </c>
      <c r="C1703" s="29">
        <v>101937339.0601386</v>
      </c>
      <c r="D1703" s="29">
        <v>0</v>
      </c>
      <c r="E1703" s="29">
        <v>0</v>
      </c>
      <c r="F1703" s="20">
        <v>0</v>
      </c>
    </row>
    <row r="1704" spans="2:6" x14ac:dyDescent="0.25">
      <c r="B1704" s="18">
        <v>1701</v>
      </c>
      <c r="C1704" s="29">
        <v>101074133.86558409</v>
      </c>
      <c r="D1704" s="29">
        <v>0</v>
      </c>
      <c r="E1704" s="29">
        <v>0</v>
      </c>
      <c r="F1704" s="20">
        <v>0</v>
      </c>
    </row>
    <row r="1705" spans="2:6" x14ac:dyDescent="0.25">
      <c r="B1705" s="18">
        <v>1702</v>
      </c>
      <c r="C1705" s="29">
        <v>97120129.228723735</v>
      </c>
      <c r="D1705" s="29">
        <v>0</v>
      </c>
      <c r="E1705" s="29">
        <v>0</v>
      </c>
      <c r="F1705" s="20">
        <v>0</v>
      </c>
    </row>
    <row r="1706" spans="2:6" x14ac:dyDescent="0.25">
      <c r="B1706" s="18">
        <v>1703</v>
      </c>
      <c r="C1706" s="29">
        <v>107669516.52869451</v>
      </c>
      <c r="D1706" s="29">
        <v>0</v>
      </c>
      <c r="E1706" s="29">
        <v>0</v>
      </c>
      <c r="F1706" s="20">
        <v>0</v>
      </c>
    </row>
    <row r="1707" spans="2:6" x14ac:dyDescent="0.25">
      <c r="B1707" s="18">
        <v>1704</v>
      </c>
      <c r="C1707" s="29">
        <v>121309454.99729364</v>
      </c>
      <c r="D1707" s="29">
        <v>0</v>
      </c>
      <c r="E1707" s="29">
        <v>0</v>
      </c>
      <c r="F1707" s="20">
        <v>0</v>
      </c>
    </row>
    <row r="1708" spans="2:6" x14ac:dyDescent="0.25">
      <c r="B1708" s="18">
        <v>1705</v>
      </c>
      <c r="C1708" s="29">
        <v>55698448.23012951</v>
      </c>
      <c r="D1708" s="29">
        <v>0</v>
      </c>
      <c r="E1708" s="29">
        <v>0</v>
      </c>
      <c r="F1708" s="20">
        <v>0</v>
      </c>
    </row>
    <row r="1709" spans="2:6" x14ac:dyDescent="0.25">
      <c r="B1709" s="18">
        <v>1706</v>
      </c>
      <c r="C1709" s="29">
        <v>86706525.940429658</v>
      </c>
      <c r="D1709" s="29">
        <v>0</v>
      </c>
      <c r="E1709" s="29">
        <v>0</v>
      </c>
      <c r="F1709" s="20">
        <v>0</v>
      </c>
    </row>
    <row r="1710" spans="2:6" x14ac:dyDescent="0.25">
      <c r="B1710" s="18">
        <v>1707</v>
      </c>
      <c r="C1710" s="29">
        <v>138461270.11838105</v>
      </c>
      <c r="D1710" s="29">
        <v>0</v>
      </c>
      <c r="E1710" s="29">
        <v>0</v>
      </c>
      <c r="F1710" s="20">
        <v>0</v>
      </c>
    </row>
    <row r="1711" spans="2:6" x14ac:dyDescent="0.25">
      <c r="B1711" s="18">
        <v>1708</v>
      </c>
      <c r="C1711" s="29">
        <v>78087229.306977049</v>
      </c>
      <c r="D1711" s="29">
        <v>0</v>
      </c>
      <c r="E1711" s="29">
        <v>0</v>
      </c>
      <c r="F1711" s="20">
        <v>0</v>
      </c>
    </row>
    <row r="1712" spans="2:6" x14ac:dyDescent="0.25">
      <c r="B1712" s="18">
        <v>1709</v>
      </c>
      <c r="C1712" s="29">
        <v>95501043.147993401</v>
      </c>
      <c r="D1712" s="29">
        <v>0</v>
      </c>
      <c r="E1712" s="29">
        <v>0</v>
      </c>
      <c r="F1712" s="20">
        <v>0</v>
      </c>
    </row>
    <row r="1713" spans="2:6" x14ac:dyDescent="0.25">
      <c r="B1713" s="18">
        <v>1710</v>
      </c>
      <c r="C1713" s="29">
        <v>81091549.432814002</v>
      </c>
      <c r="D1713" s="29">
        <v>0</v>
      </c>
      <c r="E1713" s="29">
        <v>0</v>
      </c>
      <c r="F1713" s="20">
        <v>0</v>
      </c>
    </row>
    <row r="1714" spans="2:6" x14ac:dyDescent="0.25">
      <c r="B1714" s="18">
        <v>1711</v>
      </c>
      <c r="C1714" s="29">
        <v>92676671.636354059</v>
      </c>
      <c r="D1714" s="29">
        <v>0</v>
      </c>
      <c r="E1714" s="29">
        <v>0</v>
      </c>
      <c r="F1714" s="20">
        <v>0</v>
      </c>
    </row>
    <row r="1715" spans="2:6" x14ac:dyDescent="0.25">
      <c r="B1715" s="18">
        <v>1712</v>
      </c>
      <c r="C1715" s="29">
        <v>116557743.0763063</v>
      </c>
      <c r="D1715" s="29">
        <v>0</v>
      </c>
      <c r="E1715" s="29">
        <v>0</v>
      </c>
      <c r="F1715" s="20">
        <v>0</v>
      </c>
    </row>
    <row r="1716" spans="2:6" x14ac:dyDescent="0.25">
      <c r="B1716" s="18">
        <v>1713</v>
      </c>
      <c r="C1716" s="29">
        <v>136828521.07523665</v>
      </c>
      <c r="D1716" s="29">
        <v>0</v>
      </c>
      <c r="E1716" s="29">
        <v>0</v>
      </c>
      <c r="F1716" s="20">
        <v>0</v>
      </c>
    </row>
    <row r="1717" spans="2:6" x14ac:dyDescent="0.25">
      <c r="B1717" s="18">
        <v>1714</v>
      </c>
      <c r="C1717" s="29">
        <v>86713118.569725707</v>
      </c>
      <c r="D1717" s="29">
        <v>0</v>
      </c>
      <c r="E1717" s="29">
        <v>0</v>
      </c>
      <c r="F1717" s="20">
        <v>0</v>
      </c>
    </row>
    <row r="1718" spans="2:6" x14ac:dyDescent="0.25">
      <c r="B1718" s="18">
        <v>1715</v>
      </c>
      <c r="C1718" s="29">
        <v>79941526.302987233</v>
      </c>
      <c r="D1718" s="29">
        <v>0</v>
      </c>
      <c r="E1718" s="29">
        <v>0</v>
      </c>
      <c r="F1718" s="20">
        <v>0</v>
      </c>
    </row>
    <row r="1719" spans="2:6" x14ac:dyDescent="0.25">
      <c r="B1719" s="18">
        <v>1716</v>
      </c>
      <c r="C1719" s="29">
        <v>145816711.69331083</v>
      </c>
      <c r="D1719" s="29">
        <v>0</v>
      </c>
      <c r="E1719" s="29">
        <v>0</v>
      </c>
      <c r="F1719" s="20">
        <v>0</v>
      </c>
    </row>
    <row r="1720" spans="2:6" x14ac:dyDescent="0.25">
      <c r="B1720" s="18">
        <v>1717</v>
      </c>
      <c r="C1720" s="29">
        <v>156189356.85415363</v>
      </c>
      <c r="D1720" s="29">
        <v>0</v>
      </c>
      <c r="E1720" s="29">
        <v>0</v>
      </c>
      <c r="F1720" s="20">
        <v>0</v>
      </c>
    </row>
    <row r="1721" spans="2:6" x14ac:dyDescent="0.25">
      <c r="B1721" s="18">
        <v>1718</v>
      </c>
      <c r="C1721" s="29">
        <v>97101043.876492113</v>
      </c>
      <c r="D1721" s="29">
        <v>0</v>
      </c>
      <c r="E1721" s="29">
        <v>0</v>
      </c>
      <c r="F1721" s="20">
        <v>0</v>
      </c>
    </row>
    <row r="1722" spans="2:6" x14ac:dyDescent="0.25">
      <c r="B1722" s="18">
        <v>1719</v>
      </c>
      <c r="C1722" s="29">
        <v>102810395.72809345</v>
      </c>
      <c r="D1722" s="29">
        <v>0</v>
      </c>
      <c r="E1722" s="29">
        <v>0</v>
      </c>
      <c r="F1722" s="20">
        <v>0</v>
      </c>
    </row>
    <row r="1723" spans="2:6" x14ac:dyDescent="0.25">
      <c r="B1723" s="18">
        <v>1720</v>
      </c>
      <c r="C1723" s="29">
        <v>95145861.626465097</v>
      </c>
      <c r="D1723" s="29">
        <v>0</v>
      </c>
      <c r="E1723" s="29">
        <v>0</v>
      </c>
      <c r="F1723" s="20">
        <v>0</v>
      </c>
    </row>
    <row r="1724" spans="2:6" x14ac:dyDescent="0.25">
      <c r="B1724" s="18">
        <v>1721</v>
      </c>
      <c r="C1724" s="29">
        <v>85066338.649767905</v>
      </c>
      <c r="D1724" s="29">
        <v>0</v>
      </c>
      <c r="E1724" s="29">
        <v>0</v>
      </c>
      <c r="F1724" s="20">
        <v>0</v>
      </c>
    </row>
    <row r="1725" spans="2:6" x14ac:dyDescent="0.25">
      <c r="B1725" s="18">
        <v>1722</v>
      </c>
      <c r="C1725" s="29">
        <v>105824458.72457819</v>
      </c>
      <c r="D1725" s="29">
        <v>0</v>
      </c>
      <c r="E1725" s="29">
        <v>0</v>
      </c>
      <c r="F1725" s="20">
        <v>0</v>
      </c>
    </row>
    <row r="1726" spans="2:6" x14ac:dyDescent="0.25">
      <c r="B1726" s="18">
        <v>1723</v>
      </c>
      <c r="C1726" s="29">
        <v>97852426.735194221</v>
      </c>
      <c r="D1726" s="29">
        <v>0</v>
      </c>
      <c r="E1726" s="29">
        <v>0</v>
      </c>
      <c r="F1726" s="20">
        <v>0</v>
      </c>
    </row>
    <row r="1727" spans="2:6" x14ac:dyDescent="0.25">
      <c r="B1727" s="18">
        <v>1724</v>
      </c>
      <c r="C1727" s="29">
        <v>121279504.99127766</v>
      </c>
      <c r="D1727" s="29">
        <v>0</v>
      </c>
      <c r="E1727" s="29">
        <v>0</v>
      </c>
      <c r="F1727" s="20">
        <v>0</v>
      </c>
    </row>
    <row r="1728" spans="2:6" x14ac:dyDescent="0.25">
      <c r="B1728" s="18">
        <v>1725</v>
      </c>
      <c r="C1728" s="29">
        <v>99485089.549936354</v>
      </c>
      <c r="D1728" s="29">
        <v>0</v>
      </c>
      <c r="E1728" s="29">
        <v>0</v>
      </c>
      <c r="F1728" s="20">
        <v>0</v>
      </c>
    </row>
    <row r="1729" spans="2:6" x14ac:dyDescent="0.25">
      <c r="B1729" s="18">
        <v>1726</v>
      </c>
      <c r="C1729" s="29">
        <v>165773362.45946103</v>
      </c>
      <c r="D1729" s="29">
        <v>0</v>
      </c>
      <c r="E1729" s="29">
        <v>0</v>
      </c>
      <c r="F1729" s="20">
        <v>0</v>
      </c>
    </row>
    <row r="1730" spans="2:6" x14ac:dyDescent="0.25">
      <c r="B1730" s="18">
        <v>1727</v>
      </c>
      <c r="C1730" s="29">
        <v>108744901.1670378</v>
      </c>
      <c r="D1730" s="29">
        <v>0</v>
      </c>
      <c r="E1730" s="29">
        <v>0</v>
      </c>
      <c r="F1730" s="20">
        <v>0</v>
      </c>
    </row>
    <row r="1731" spans="2:6" x14ac:dyDescent="0.25">
      <c r="B1731" s="18">
        <v>1728</v>
      </c>
      <c r="C1731" s="29">
        <v>143564827.08645999</v>
      </c>
      <c r="D1731" s="29">
        <v>0</v>
      </c>
      <c r="E1731" s="29">
        <v>0</v>
      </c>
      <c r="F1731" s="20">
        <v>0</v>
      </c>
    </row>
    <row r="1732" spans="2:6" x14ac:dyDescent="0.25">
      <c r="B1732" s="18">
        <v>1729</v>
      </c>
      <c r="C1732" s="29">
        <v>109737003.57722563</v>
      </c>
      <c r="D1732" s="29">
        <v>0</v>
      </c>
      <c r="E1732" s="29">
        <v>0</v>
      </c>
      <c r="F1732" s="20">
        <v>0</v>
      </c>
    </row>
    <row r="1733" spans="2:6" x14ac:dyDescent="0.25">
      <c r="B1733" s="18">
        <v>1730</v>
      </c>
      <c r="C1733" s="29">
        <v>124252106.00760096</v>
      </c>
      <c r="D1733" s="29">
        <v>0</v>
      </c>
      <c r="E1733" s="29">
        <v>0</v>
      </c>
      <c r="F1733" s="20">
        <v>0</v>
      </c>
    </row>
    <row r="1734" spans="2:6" x14ac:dyDescent="0.25">
      <c r="B1734" s="18">
        <v>1731</v>
      </c>
      <c r="C1734" s="29">
        <v>109482359.34223245</v>
      </c>
      <c r="D1734" s="29">
        <v>0</v>
      </c>
      <c r="E1734" s="29">
        <v>0</v>
      </c>
      <c r="F1734" s="20">
        <v>0</v>
      </c>
    </row>
    <row r="1735" spans="2:6" x14ac:dyDescent="0.25">
      <c r="B1735" s="18">
        <v>1732</v>
      </c>
      <c r="C1735" s="29">
        <v>82023628.525760546</v>
      </c>
      <c r="D1735" s="29">
        <v>0</v>
      </c>
      <c r="E1735" s="29">
        <v>0</v>
      </c>
      <c r="F1735" s="20">
        <v>0</v>
      </c>
    </row>
    <row r="1736" spans="2:6" x14ac:dyDescent="0.25">
      <c r="B1736" s="18">
        <v>1733</v>
      </c>
      <c r="C1736" s="29">
        <v>83673731.653252974</v>
      </c>
      <c r="D1736" s="29">
        <v>0</v>
      </c>
      <c r="E1736" s="29">
        <v>0</v>
      </c>
      <c r="F1736" s="20">
        <v>0</v>
      </c>
    </row>
    <row r="1737" spans="2:6" x14ac:dyDescent="0.25">
      <c r="B1737" s="18">
        <v>1734</v>
      </c>
      <c r="C1737" s="29">
        <v>97262155.50942637</v>
      </c>
      <c r="D1737" s="29">
        <v>0</v>
      </c>
      <c r="E1737" s="29">
        <v>0</v>
      </c>
      <c r="F1737" s="20">
        <v>0</v>
      </c>
    </row>
    <row r="1738" spans="2:6" x14ac:dyDescent="0.25">
      <c r="B1738" s="18">
        <v>1735</v>
      </c>
      <c r="C1738" s="29">
        <v>91517878.646409005</v>
      </c>
      <c r="D1738" s="29">
        <v>0</v>
      </c>
      <c r="E1738" s="29">
        <v>0</v>
      </c>
      <c r="F1738" s="20">
        <v>0</v>
      </c>
    </row>
    <row r="1739" spans="2:6" x14ac:dyDescent="0.25">
      <c r="B1739" s="18">
        <v>1736</v>
      </c>
      <c r="C1739" s="29">
        <v>98992139.690882966</v>
      </c>
      <c r="D1739" s="29">
        <v>0</v>
      </c>
      <c r="E1739" s="29">
        <v>0</v>
      </c>
      <c r="F1739" s="20">
        <v>0</v>
      </c>
    </row>
    <row r="1740" spans="2:6" x14ac:dyDescent="0.25">
      <c r="B1740" s="18">
        <v>1737</v>
      </c>
      <c r="C1740" s="29">
        <v>89522857.88759999</v>
      </c>
      <c r="D1740" s="29">
        <v>0</v>
      </c>
      <c r="E1740" s="29">
        <v>0</v>
      </c>
      <c r="F1740" s="20">
        <v>0</v>
      </c>
    </row>
    <row r="1741" spans="2:6" x14ac:dyDescent="0.25">
      <c r="B1741" s="18">
        <v>1738</v>
      </c>
      <c r="C1741" s="29">
        <v>101119746.26938646</v>
      </c>
      <c r="D1741" s="29">
        <v>0</v>
      </c>
      <c r="E1741" s="29">
        <v>0</v>
      </c>
      <c r="F1741" s="20">
        <v>0</v>
      </c>
    </row>
    <row r="1742" spans="2:6" x14ac:dyDescent="0.25">
      <c r="B1742" s="18">
        <v>1739</v>
      </c>
      <c r="C1742" s="29">
        <v>92121356.35788551</v>
      </c>
      <c r="D1742" s="29">
        <v>0</v>
      </c>
      <c r="E1742" s="29">
        <v>0</v>
      </c>
      <c r="F1742" s="20">
        <v>0</v>
      </c>
    </row>
    <row r="1743" spans="2:6" x14ac:dyDescent="0.25">
      <c r="B1743" s="18">
        <v>1740</v>
      </c>
      <c r="C1743" s="29">
        <v>96666056.745349482</v>
      </c>
      <c r="D1743" s="29">
        <v>0</v>
      </c>
      <c r="E1743" s="29">
        <v>0</v>
      </c>
      <c r="F1743" s="20">
        <v>0</v>
      </c>
    </row>
    <row r="1744" spans="2:6" x14ac:dyDescent="0.25">
      <c r="B1744" s="18">
        <v>1741</v>
      </c>
      <c r="C1744" s="29">
        <v>87163154.842212975</v>
      </c>
      <c r="D1744" s="29">
        <v>0</v>
      </c>
      <c r="E1744" s="29">
        <v>0</v>
      </c>
      <c r="F1744" s="20">
        <v>0</v>
      </c>
    </row>
    <row r="1745" spans="2:6" x14ac:dyDescent="0.25">
      <c r="B1745" s="18">
        <v>1742</v>
      </c>
      <c r="C1745" s="29">
        <v>90142368.390686274</v>
      </c>
      <c r="D1745" s="29">
        <v>0</v>
      </c>
      <c r="E1745" s="29">
        <v>0</v>
      </c>
      <c r="F1745" s="20">
        <v>0</v>
      </c>
    </row>
    <row r="1746" spans="2:6" x14ac:dyDescent="0.25">
      <c r="B1746" s="18">
        <v>1743</v>
      </c>
      <c r="C1746" s="29">
        <v>111499495.06703295</v>
      </c>
      <c r="D1746" s="29">
        <v>0</v>
      </c>
      <c r="E1746" s="29">
        <v>0</v>
      </c>
      <c r="F1746" s="20">
        <v>0</v>
      </c>
    </row>
    <row r="1747" spans="2:6" x14ac:dyDescent="0.25">
      <c r="B1747" s="18">
        <v>1744</v>
      </c>
      <c r="C1747" s="29">
        <v>85957356.024923861</v>
      </c>
      <c r="D1747" s="29">
        <v>0</v>
      </c>
      <c r="E1747" s="29">
        <v>0</v>
      </c>
      <c r="F1747" s="20">
        <v>0</v>
      </c>
    </row>
    <row r="1748" spans="2:6" x14ac:dyDescent="0.25">
      <c r="B1748" s="18">
        <v>1745</v>
      </c>
      <c r="C1748" s="29">
        <v>110899662.37740698</v>
      </c>
      <c r="D1748" s="29">
        <v>0</v>
      </c>
      <c r="E1748" s="29">
        <v>0</v>
      </c>
      <c r="F1748" s="20">
        <v>0</v>
      </c>
    </row>
    <row r="1749" spans="2:6" x14ac:dyDescent="0.25">
      <c r="B1749" s="18">
        <v>1746</v>
      </c>
      <c r="C1749" s="29">
        <v>83684153.473241419</v>
      </c>
      <c r="D1749" s="29">
        <v>0</v>
      </c>
      <c r="E1749" s="29">
        <v>0</v>
      </c>
      <c r="F1749" s="20">
        <v>0</v>
      </c>
    </row>
    <row r="1750" spans="2:6" x14ac:dyDescent="0.25">
      <c r="B1750" s="18">
        <v>1747</v>
      </c>
      <c r="C1750" s="29">
        <v>102379511.70816118</v>
      </c>
      <c r="D1750" s="29">
        <v>0</v>
      </c>
      <c r="E1750" s="29">
        <v>0</v>
      </c>
      <c r="F1750" s="20">
        <v>0</v>
      </c>
    </row>
    <row r="1751" spans="2:6" x14ac:dyDescent="0.25">
      <c r="B1751" s="18">
        <v>1748</v>
      </c>
      <c r="C1751" s="29">
        <v>118988285.86283642</v>
      </c>
      <c r="D1751" s="29">
        <v>0</v>
      </c>
      <c r="E1751" s="29">
        <v>0</v>
      </c>
      <c r="F1751" s="20">
        <v>0</v>
      </c>
    </row>
    <row r="1752" spans="2:6" x14ac:dyDescent="0.25">
      <c r="B1752" s="18">
        <v>1749</v>
      </c>
      <c r="C1752" s="29">
        <v>125457941.27412122</v>
      </c>
      <c r="D1752" s="29">
        <v>0</v>
      </c>
      <c r="E1752" s="29">
        <v>0</v>
      </c>
      <c r="F1752" s="20">
        <v>0</v>
      </c>
    </row>
    <row r="1753" spans="2:6" x14ac:dyDescent="0.25">
      <c r="B1753" s="18">
        <v>1750</v>
      </c>
      <c r="C1753" s="29">
        <v>101581324.03592817</v>
      </c>
      <c r="D1753" s="29">
        <v>0</v>
      </c>
      <c r="E1753" s="29">
        <v>0</v>
      </c>
      <c r="F1753" s="20">
        <v>0</v>
      </c>
    </row>
    <row r="1754" spans="2:6" x14ac:dyDescent="0.25">
      <c r="B1754" s="18">
        <v>1751</v>
      </c>
      <c r="C1754" s="29">
        <v>108528347.57253776</v>
      </c>
      <c r="D1754" s="29">
        <v>0</v>
      </c>
      <c r="E1754" s="29">
        <v>0</v>
      </c>
      <c r="F1754" s="20">
        <v>0</v>
      </c>
    </row>
    <row r="1755" spans="2:6" x14ac:dyDescent="0.25">
      <c r="B1755" s="18">
        <v>1752</v>
      </c>
      <c r="C1755" s="29">
        <v>97770791.409538254</v>
      </c>
      <c r="D1755" s="29">
        <v>0</v>
      </c>
      <c r="E1755" s="29">
        <v>0</v>
      </c>
      <c r="F1755" s="20">
        <v>0</v>
      </c>
    </row>
    <row r="1756" spans="2:6" x14ac:dyDescent="0.25">
      <c r="B1756" s="18">
        <v>1753</v>
      </c>
      <c r="C1756" s="29">
        <v>84508589.692476556</v>
      </c>
      <c r="D1756" s="29">
        <v>0</v>
      </c>
      <c r="E1756" s="29">
        <v>0</v>
      </c>
      <c r="F1756" s="20">
        <v>0</v>
      </c>
    </row>
    <row r="1757" spans="2:6" x14ac:dyDescent="0.25">
      <c r="B1757" s="18">
        <v>1754</v>
      </c>
      <c r="C1757" s="29">
        <v>109066817.77040745</v>
      </c>
      <c r="D1757" s="29">
        <v>0</v>
      </c>
      <c r="E1757" s="29">
        <v>0</v>
      </c>
      <c r="F1757" s="20">
        <v>0</v>
      </c>
    </row>
    <row r="1758" spans="2:6" x14ac:dyDescent="0.25">
      <c r="B1758" s="18">
        <v>1755</v>
      </c>
      <c r="C1758" s="29">
        <v>109611645.45898424</v>
      </c>
      <c r="D1758" s="29">
        <v>0</v>
      </c>
      <c r="E1758" s="29">
        <v>0</v>
      </c>
      <c r="F1758" s="20">
        <v>0</v>
      </c>
    </row>
    <row r="1759" spans="2:6" x14ac:dyDescent="0.25">
      <c r="B1759" s="18">
        <v>1756</v>
      </c>
      <c r="C1759" s="29">
        <v>102579786.34611715</v>
      </c>
      <c r="D1759" s="29">
        <v>0</v>
      </c>
      <c r="E1759" s="29">
        <v>0</v>
      </c>
      <c r="F1759" s="20">
        <v>0</v>
      </c>
    </row>
    <row r="1760" spans="2:6" x14ac:dyDescent="0.25">
      <c r="B1760" s="18">
        <v>1757</v>
      </c>
      <c r="C1760" s="29">
        <v>68991011.901564479</v>
      </c>
      <c r="D1760" s="29">
        <v>0</v>
      </c>
      <c r="E1760" s="29">
        <v>0</v>
      </c>
      <c r="F1760" s="20">
        <v>0</v>
      </c>
    </row>
    <row r="1761" spans="2:6" x14ac:dyDescent="0.25">
      <c r="B1761" s="18">
        <v>1758</v>
      </c>
      <c r="C1761" s="29">
        <v>96046154.149071828</v>
      </c>
      <c r="D1761" s="29">
        <v>0</v>
      </c>
      <c r="E1761" s="29">
        <v>0</v>
      </c>
      <c r="F1761" s="20">
        <v>0</v>
      </c>
    </row>
    <row r="1762" spans="2:6" x14ac:dyDescent="0.25">
      <c r="B1762" s="18">
        <v>1759</v>
      </c>
      <c r="C1762" s="29">
        <v>92850280.518221259</v>
      </c>
      <c r="D1762" s="29">
        <v>0</v>
      </c>
      <c r="E1762" s="29">
        <v>0</v>
      </c>
      <c r="F1762" s="20">
        <v>0</v>
      </c>
    </row>
    <row r="1763" spans="2:6" x14ac:dyDescent="0.25">
      <c r="B1763" s="18">
        <v>1760</v>
      </c>
      <c r="C1763" s="29">
        <v>96767517.526671186</v>
      </c>
      <c r="D1763" s="29">
        <v>0</v>
      </c>
      <c r="E1763" s="29">
        <v>0</v>
      </c>
      <c r="F1763" s="20">
        <v>0</v>
      </c>
    </row>
    <row r="1764" spans="2:6" x14ac:dyDescent="0.25">
      <c r="B1764" s="18">
        <v>1761</v>
      </c>
      <c r="C1764" s="29">
        <v>141536106.26356766</v>
      </c>
      <c r="D1764" s="29">
        <v>0</v>
      </c>
      <c r="E1764" s="29">
        <v>0</v>
      </c>
      <c r="F1764" s="20">
        <v>0</v>
      </c>
    </row>
    <row r="1765" spans="2:6" x14ac:dyDescent="0.25">
      <c r="B1765" s="18">
        <v>1762</v>
      </c>
      <c r="C1765" s="29">
        <v>125752451.16873775</v>
      </c>
      <c r="D1765" s="29">
        <v>0</v>
      </c>
      <c r="E1765" s="29">
        <v>0</v>
      </c>
      <c r="F1765" s="20">
        <v>0</v>
      </c>
    </row>
    <row r="1766" spans="2:6" x14ac:dyDescent="0.25">
      <c r="B1766" s="18">
        <v>1763</v>
      </c>
      <c r="C1766" s="29">
        <v>103851146.06189731</v>
      </c>
      <c r="D1766" s="29">
        <v>0</v>
      </c>
      <c r="E1766" s="29">
        <v>0</v>
      </c>
      <c r="F1766" s="20">
        <v>0</v>
      </c>
    </row>
    <row r="1767" spans="2:6" x14ac:dyDescent="0.25">
      <c r="B1767" s="18">
        <v>1764</v>
      </c>
      <c r="C1767" s="29">
        <v>74549659.911433578</v>
      </c>
      <c r="D1767" s="29">
        <v>0</v>
      </c>
      <c r="E1767" s="29">
        <v>0</v>
      </c>
      <c r="F1767" s="20">
        <v>0</v>
      </c>
    </row>
    <row r="1768" spans="2:6" x14ac:dyDescent="0.25">
      <c r="B1768" s="18">
        <v>1765</v>
      </c>
      <c r="C1768" s="29">
        <v>109314236.66421506</v>
      </c>
      <c r="D1768" s="29">
        <v>0</v>
      </c>
      <c r="E1768" s="29">
        <v>0</v>
      </c>
      <c r="F1768" s="20">
        <v>0</v>
      </c>
    </row>
    <row r="1769" spans="2:6" x14ac:dyDescent="0.25">
      <c r="B1769" s="18">
        <v>1766</v>
      </c>
      <c r="C1769" s="29">
        <v>88362127.76578027</v>
      </c>
      <c r="D1769" s="29">
        <v>0</v>
      </c>
      <c r="E1769" s="29">
        <v>0</v>
      </c>
      <c r="F1769" s="20">
        <v>0</v>
      </c>
    </row>
    <row r="1770" spans="2:6" x14ac:dyDescent="0.25">
      <c r="B1770" s="18">
        <v>1767</v>
      </c>
      <c r="C1770" s="29">
        <v>96657722.444817215</v>
      </c>
      <c r="D1770" s="29">
        <v>0</v>
      </c>
      <c r="E1770" s="29">
        <v>0</v>
      </c>
      <c r="F1770" s="20">
        <v>0</v>
      </c>
    </row>
    <row r="1771" spans="2:6" x14ac:dyDescent="0.25">
      <c r="B1771" s="18">
        <v>1768</v>
      </c>
      <c r="C1771" s="29">
        <v>177716362.28087366</v>
      </c>
      <c r="D1771" s="29">
        <v>0</v>
      </c>
      <c r="E1771" s="29">
        <v>0</v>
      </c>
      <c r="F1771" s="20">
        <v>0</v>
      </c>
    </row>
    <row r="1772" spans="2:6" x14ac:dyDescent="0.25">
      <c r="B1772" s="18">
        <v>1769</v>
      </c>
      <c r="C1772" s="29">
        <v>99164579.30991593</v>
      </c>
      <c r="D1772" s="29">
        <v>0</v>
      </c>
      <c r="E1772" s="29">
        <v>0</v>
      </c>
      <c r="F1772" s="20">
        <v>0</v>
      </c>
    </row>
    <row r="1773" spans="2:6" x14ac:dyDescent="0.25">
      <c r="B1773" s="18">
        <v>1770</v>
      </c>
      <c r="C1773" s="29">
        <v>120859709.18731542</v>
      </c>
      <c r="D1773" s="29">
        <v>0</v>
      </c>
      <c r="E1773" s="29">
        <v>0</v>
      </c>
      <c r="F1773" s="20">
        <v>0</v>
      </c>
    </row>
    <row r="1774" spans="2:6" x14ac:dyDescent="0.25">
      <c r="B1774" s="18">
        <v>1771</v>
      </c>
      <c r="C1774" s="29">
        <v>98042133.866228819</v>
      </c>
      <c r="D1774" s="29">
        <v>0</v>
      </c>
      <c r="E1774" s="29">
        <v>0</v>
      </c>
      <c r="F1774" s="20">
        <v>0</v>
      </c>
    </row>
    <row r="1775" spans="2:6" x14ac:dyDescent="0.25">
      <c r="B1775" s="18">
        <v>1772</v>
      </c>
      <c r="C1775" s="29">
        <v>80378980.451857641</v>
      </c>
      <c r="D1775" s="29">
        <v>0</v>
      </c>
      <c r="E1775" s="29">
        <v>0</v>
      </c>
      <c r="F1775" s="20">
        <v>0</v>
      </c>
    </row>
    <row r="1776" spans="2:6" x14ac:dyDescent="0.25">
      <c r="B1776" s="18">
        <v>1773</v>
      </c>
      <c r="C1776" s="29">
        <v>100634456.70714444</v>
      </c>
      <c r="D1776" s="29">
        <v>0</v>
      </c>
      <c r="E1776" s="29">
        <v>0</v>
      </c>
      <c r="F1776" s="20">
        <v>0</v>
      </c>
    </row>
    <row r="1777" spans="2:6" x14ac:dyDescent="0.25">
      <c r="B1777" s="18">
        <v>1774</v>
      </c>
      <c r="C1777" s="29">
        <v>88300216.58226876</v>
      </c>
      <c r="D1777" s="29">
        <v>0</v>
      </c>
      <c r="E1777" s="29">
        <v>0</v>
      </c>
      <c r="F1777" s="20">
        <v>0</v>
      </c>
    </row>
    <row r="1778" spans="2:6" x14ac:dyDescent="0.25">
      <c r="B1778" s="18">
        <v>1775</v>
      </c>
      <c r="C1778" s="29">
        <v>118231996.74839441</v>
      </c>
      <c r="D1778" s="29">
        <v>0</v>
      </c>
      <c r="E1778" s="29">
        <v>0</v>
      </c>
      <c r="F1778" s="20">
        <v>0</v>
      </c>
    </row>
    <row r="1779" spans="2:6" x14ac:dyDescent="0.25">
      <c r="B1779" s="18">
        <v>1776</v>
      </c>
      <c r="C1779" s="29">
        <v>105529462.03288615</v>
      </c>
      <c r="D1779" s="29">
        <v>0</v>
      </c>
      <c r="E1779" s="29">
        <v>0</v>
      </c>
      <c r="F1779" s="20">
        <v>0</v>
      </c>
    </row>
    <row r="1780" spans="2:6" x14ac:dyDescent="0.25">
      <c r="B1780" s="18">
        <v>1777</v>
      </c>
      <c r="C1780" s="29">
        <v>75419213.026358351</v>
      </c>
      <c r="D1780" s="29">
        <v>0</v>
      </c>
      <c r="E1780" s="29">
        <v>0</v>
      </c>
      <c r="F1780" s="20">
        <v>0</v>
      </c>
    </row>
    <row r="1781" spans="2:6" x14ac:dyDescent="0.25">
      <c r="B1781" s="18">
        <v>1778</v>
      </c>
      <c r="C1781" s="29">
        <v>81208543.0604112</v>
      </c>
      <c r="D1781" s="29">
        <v>0</v>
      </c>
      <c r="E1781" s="29">
        <v>0</v>
      </c>
      <c r="F1781" s="20">
        <v>0</v>
      </c>
    </row>
    <row r="1782" spans="2:6" x14ac:dyDescent="0.25">
      <c r="B1782" s="18">
        <v>1779</v>
      </c>
      <c r="C1782" s="29">
        <v>92212019.127664015</v>
      </c>
      <c r="D1782" s="29">
        <v>0</v>
      </c>
      <c r="E1782" s="29">
        <v>0</v>
      </c>
      <c r="F1782" s="20">
        <v>0</v>
      </c>
    </row>
    <row r="1783" spans="2:6" x14ac:dyDescent="0.25">
      <c r="B1783" s="18">
        <v>1780</v>
      </c>
      <c r="C1783" s="29">
        <v>93956968.642815977</v>
      </c>
      <c r="D1783" s="29">
        <v>0</v>
      </c>
      <c r="E1783" s="29">
        <v>0</v>
      </c>
      <c r="F1783" s="20">
        <v>0</v>
      </c>
    </row>
    <row r="1784" spans="2:6" x14ac:dyDescent="0.25">
      <c r="B1784" s="18">
        <v>1781</v>
      </c>
      <c r="C1784" s="29">
        <v>103357890.12417743</v>
      </c>
      <c r="D1784" s="29">
        <v>0</v>
      </c>
      <c r="E1784" s="29">
        <v>0</v>
      </c>
      <c r="F1784" s="20">
        <v>0</v>
      </c>
    </row>
    <row r="1785" spans="2:6" x14ac:dyDescent="0.25">
      <c r="B1785" s="18">
        <v>1782</v>
      </c>
      <c r="C1785" s="29">
        <v>82412655.445148975</v>
      </c>
      <c r="D1785" s="29">
        <v>0</v>
      </c>
      <c r="E1785" s="29">
        <v>0</v>
      </c>
      <c r="F1785" s="20">
        <v>0</v>
      </c>
    </row>
    <row r="1786" spans="2:6" x14ac:dyDescent="0.25">
      <c r="B1786" s="18">
        <v>1783</v>
      </c>
      <c r="C1786" s="29">
        <v>89911748.871497527</v>
      </c>
      <c r="D1786" s="29">
        <v>0</v>
      </c>
      <c r="E1786" s="29">
        <v>0</v>
      </c>
      <c r="F1786" s="20">
        <v>0</v>
      </c>
    </row>
    <row r="1787" spans="2:6" x14ac:dyDescent="0.25">
      <c r="B1787" s="18">
        <v>1784</v>
      </c>
      <c r="C1787" s="29">
        <v>123308399.20681779</v>
      </c>
      <c r="D1787" s="29">
        <v>0</v>
      </c>
      <c r="E1787" s="29">
        <v>0</v>
      </c>
      <c r="F1787" s="20">
        <v>0</v>
      </c>
    </row>
    <row r="1788" spans="2:6" x14ac:dyDescent="0.25">
      <c r="B1788" s="18">
        <v>1785</v>
      </c>
      <c r="C1788" s="29">
        <v>116008596.92687951</v>
      </c>
      <c r="D1788" s="29">
        <v>0</v>
      </c>
      <c r="E1788" s="29">
        <v>0</v>
      </c>
      <c r="F1788" s="20">
        <v>0</v>
      </c>
    </row>
    <row r="1789" spans="2:6" x14ac:dyDescent="0.25">
      <c r="B1789" s="18">
        <v>1786</v>
      </c>
      <c r="C1789" s="29">
        <v>123629343.65570045</v>
      </c>
      <c r="D1789" s="29">
        <v>0</v>
      </c>
      <c r="E1789" s="29">
        <v>0</v>
      </c>
      <c r="F1789" s="20">
        <v>0</v>
      </c>
    </row>
    <row r="1790" spans="2:6" x14ac:dyDescent="0.25">
      <c r="B1790" s="18">
        <v>1787</v>
      </c>
      <c r="C1790" s="29">
        <v>93131556.148400858</v>
      </c>
      <c r="D1790" s="29">
        <v>0</v>
      </c>
      <c r="E1790" s="29">
        <v>0</v>
      </c>
      <c r="F1790" s="20">
        <v>0</v>
      </c>
    </row>
    <row r="1791" spans="2:6" x14ac:dyDescent="0.25">
      <c r="B1791" s="18">
        <v>1788</v>
      </c>
      <c r="C1791" s="29">
        <v>115093162.36656867</v>
      </c>
      <c r="D1791" s="29">
        <v>0</v>
      </c>
      <c r="E1791" s="29">
        <v>0</v>
      </c>
      <c r="F1791" s="20">
        <v>0</v>
      </c>
    </row>
    <row r="1792" spans="2:6" x14ac:dyDescent="0.25">
      <c r="B1792" s="18">
        <v>1789</v>
      </c>
      <c r="C1792" s="29">
        <v>100604485.69662529</v>
      </c>
      <c r="D1792" s="29">
        <v>0</v>
      </c>
      <c r="E1792" s="29">
        <v>0</v>
      </c>
      <c r="F1792" s="20">
        <v>0</v>
      </c>
    </row>
    <row r="1793" spans="2:6" x14ac:dyDescent="0.25">
      <c r="B1793" s="18">
        <v>1790</v>
      </c>
      <c r="C1793" s="29">
        <v>106009517.02839506</v>
      </c>
      <c r="D1793" s="29">
        <v>0</v>
      </c>
      <c r="E1793" s="29">
        <v>0</v>
      </c>
      <c r="F1793" s="20">
        <v>0</v>
      </c>
    </row>
    <row r="1794" spans="2:6" x14ac:dyDescent="0.25">
      <c r="B1794" s="18">
        <v>1791</v>
      </c>
      <c r="C1794" s="29">
        <v>116106903.02819768</v>
      </c>
      <c r="D1794" s="29">
        <v>0</v>
      </c>
      <c r="E1794" s="29">
        <v>0</v>
      </c>
      <c r="F1794" s="20">
        <v>0</v>
      </c>
    </row>
    <row r="1795" spans="2:6" x14ac:dyDescent="0.25">
      <c r="B1795" s="18">
        <v>1792</v>
      </c>
      <c r="C1795" s="29">
        <v>124741846.67688194</v>
      </c>
      <c r="D1795" s="29">
        <v>0</v>
      </c>
      <c r="E1795" s="29">
        <v>0</v>
      </c>
      <c r="F1795" s="20">
        <v>0</v>
      </c>
    </row>
    <row r="1796" spans="2:6" x14ac:dyDescent="0.25">
      <c r="B1796" s="18">
        <v>1793</v>
      </c>
      <c r="C1796" s="29">
        <v>102063362.52276944</v>
      </c>
      <c r="D1796" s="29">
        <v>0</v>
      </c>
      <c r="E1796" s="29">
        <v>0</v>
      </c>
      <c r="F1796" s="20">
        <v>0</v>
      </c>
    </row>
    <row r="1797" spans="2:6" x14ac:dyDescent="0.25">
      <c r="B1797" s="18">
        <v>1794</v>
      </c>
      <c r="C1797" s="29">
        <v>106603255.25908232</v>
      </c>
      <c r="D1797" s="29">
        <v>0</v>
      </c>
      <c r="E1797" s="29">
        <v>0</v>
      </c>
      <c r="F1797" s="20">
        <v>0</v>
      </c>
    </row>
    <row r="1798" spans="2:6" x14ac:dyDescent="0.25">
      <c r="B1798" s="18">
        <v>1795</v>
      </c>
      <c r="C1798" s="29">
        <v>125505511.85631782</v>
      </c>
      <c r="D1798" s="29">
        <v>0</v>
      </c>
      <c r="E1798" s="29">
        <v>0</v>
      </c>
      <c r="F1798" s="20">
        <v>0</v>
      </c>
    </row>
    <row r="1799" spans="2:6" x14ac:dyDescent="0.25">
      <c r="B1799" s="18">
        <v>1796</v>
      </c>
      <c r="C1799" s="29">
        <v>102745450.77877194</v>
      </c>
      <c r="D1799" s="29">
        <v>0</v>
      </c>
      <c r="E1799" s="29">
        <v>0</v>
      </c>
      <c r="F1799" s="20">
        <v>0</v>
      </c>
    </row>
    <row r="1800" spans="2:6" x14ac:dyDescent="0.25">
      <c r="B1800" s="18">
        <v>1797</v>
      </c>
      <c r="C1800" s="29">
        <v>115360206.15235421</v>
      </c>
      <c r="D1800" s="29">
        <v>0</v>
      </c>
      <c r="E1800" s="29">
        <v>0</v>
      </c>
      <c r="F1800" s="20">
        <v>0</v>
      </c>
    </row>
    <row r="1801" spans="2:6" x14ac:dyDescent="0.25">
      <c r="B1801" s="18">
        <v>1798</v>
      </c>
      <c r="C1801" s="29">
        <v>80155959.607156917</v>
      </c>
      <c r="D1801" s="29">
        <v>0</v>
      </c>
      <c r="E1801" s="29">
        <v>0</v>
      </c>
      <c r="F1801" s="20">
        <v>0</v>
      </c>
    </row>
    <row r="1802" spans="2:6" x14ac:dyDescent="0.25">
      <c r="B1802" s="18">
        <v>1799</v>
      </c>
      <c r="C1802" s="29">
        <v>162067831.83767453</v>
      </c>
      <c r="D1802" s="29">
        <v>0</v>
      </c>
      <c r="E1802" s="29">
        <v>0</v>
      </c>
      <c r="F1802" s="20">
        <v>0</v>
      </c>
    </row>
    <row r="1803" spans="2:6" x14ac:dyDescent="0.25">
      <c r="B1803" s="18">
        <v>1800</v>
      </c>
      <c r="C1803" s="29">
        <v>136049146.47473869</v>
      </c>
      <c r="D1803" s="29">
        <v>0</v>
      </c>
      <c r="E1803" s="29">
        <v>0</v>
      </c>
      <c r="F1803" s="20">
        <v>0</v>
      </c>
    </row>
    <row r="1804" spans="2:6" x14ac:dyDescent="0.25">
      <c r="B1804" s="18">
        <v>1801</v>
      </c>
      <c r="C1804" s="29">
        <v>112485236.4203085</v>
      </c>
      <c r="D1804" s="29">
        <v>0</v>
      </c>
      <c r="E1804" s="29">
        <v>0</v>
      </c>
      <c r="F1804" s="20">
        <v>0</v>
      </c>
    </row>
    <row r="1805" spans="2:6" x14ac:dyDescent="0.25">
      <c r="B1805" s="18">
        <v>1802</v>
      </c>
      <c r="C1805" s="29">
        <v>112527799.66435614</v>
      </c>
      <c r="D1805" s="29">
        <v>0</v>
      </c>
      <c r="E1805" s="29">
        <v>0</v>
      </c>
      <c r="F1805" s="20">
        <v>0</v>
      </c>
    </row>
    <row r="1806" spans="2:6" x14ac:dyDescent="0.25">
      <c r="B1806" s="18">
        <v>1803</v>
      </c>
      <c r="C1806" s="29">
        <v>92851392.064165398</v>
      </c>
      <c r="D1806" s="29">
        <v>0</v>
      </c>
      <c r="E1806" s="29">
        <v>0</v>
      </c>
      <c r="F1806" s="20">
        <v>0</v>
      </c>
    </row>
    <row r="1807" spans="2:6" x14ac:dyDescent="0.25">
      <c r="B1807" s="18">
        <v>1804</v>
      </c>
      <c r="C1807" s="29">
        <v>90492235.820761681</v>
      </c>
      <c r="D1807" s="29">
        <v>0</v>
      </c>
      <c r="E1807" s="29">
        <v>0</v>
      </c>
      <c r="F1807" s="20">
        <v>0</v>
      </c>
    </row>
    <row r="1808" spans="2:6" x14ac:dyDescent="0.25">
      <c r="B1808" s="18">
        <v>1805</v>
      </c>
      <c r="C1808" s="29">
        <v>95897694.877909154</v>
      </c>
      <c r="D1808" s="29">
        <v>0</v>
      </c>
      <c r="E1808" s="29">
        <v>0</v>
      </c>
      <c r="F1808" s="20">
        <v>0</v>
      </c>
    </row>
    <row r="1809" spans="2:6" x14ac:dyDescent="0.25">
      <c r="B1809" s="18">
        <v>1806</v>
      </c>
      <c r="C1809" s="29">
        <v>97358796.464144841</v>
      </c>
      <c r="D1809" s="29">
        <v>0</v>
      </c>
      <c r="E1809" s="29">
        <v>0</v>
      </c>
      <c r="F1809" s="20">
        <v>0</v>
      </c>
    </row>
    <row r="1810" spans="2:6" x14ac:dyDescent="0.25">
      <c r="B1810" s="18">
        <v>1807</v>
      </c>
      <c r="C1810" s="29">
        <v>65276542.225225635</v>
      </c>
      <c r="D1810" s="29">
        <v>0</v>
      </c>
      <c r="E1810" s="29">
        <v>0</v>
      </c>
      <c r="F1810" s="20">
        <v>0</v>
      </c>
    </row>
    <row r="1811" spans="2:6" x14ac:dyDescent="0.25">
      <c r="B1811" s="18">
        <v>1808</v>
      </c>
      <c r="C1811" s="29">
        <v>96921245.968871906</v>
      </c>
      <c r="D1811" s="29">
        <v>0</v>
      </c>
      <c r="E1811" s="29">
        <v>0</v>
      </c>
      <c r="F1811" s="20">
        <v>0</v>
      </c>
    </row>
    <row r="1812" spans="2:6" x14ac:dyDescent="0.25">
      <c r="B1812" s="18">
        <v>1809</v>
      </c>
      <c r="C1812" s="29">
        <v>137404232.28402677</v>
      </c>
      <c r="D1812" s="29">
        <v>0</v>
      </c>
      <c r="E1812" s="29">
        <v>0</v>
      </c>
      <c r="F1812" s="20">
        <v>0</v>
      </c>
    </row>
    <row r="1813" spans="2:6" x14ac:dyDescent="0.25">
      <c r="B1813" s="18">
        <v>1810</v>
      </c>
      <c r="C1813" s="29">
        <v>102922423.19713916</v>
      </c>
      <c r="D1813" s="29">
        <v>0</v>
      </c>
      <c r="E1813" s="29">
        <v>0</v>
      </c>
      <c r="F1813" s="20">
        <v>0</v>
      </c>
    </row>
    <row r="1814" spans="2:6" x14ac:dyDescent="0.25">
      <c r="B1814" s="18">
        <v>1811</v>
      </c>
      <c r="C1814" s="29">
        <v>88380930.723087236</v>
      </c>
      <c r="D1814" s="29">
        <v>0</v>
      </c>
      <c r="E1814" s="29">
        <v>0</v>
      </c>
      <c r="F1814" s="20">
        <v>0</v>
      </c>
    </row>
    <row r="1815" spans="2:6" x14ac:dyDescent="0.25">
      <c r="B1815" s="18">
        <v>1812</v>
      </c>
      <c r="C1815" s="29">
        <v>95670371.791224927</v>
      </c>
      <c r="D1815" s="29">
        <v>0</v>
      </c>
      <c r="E1815" s="29">
        <v>0</v>
      </c>
      <c r="F1815" s="20">
        <v>0</v>
      </c>
    </row>
    <row r="1816" spans="2:6" x14ac:dyDescent="0.25">
      <c r="B1816" s="18">
        <v>1813</v>
      </c>
      <c r="C1816" s="29">
        <v>93968515.614194393</v>
      </c>
      <c r="D1816" s="29">
        <v>0</v>
      </c>
      <c r="E1816" s="29">
        <v>0</v>
      </c>
      <c r="F1816" s="20">
        <v>0</v>
      </c>
    </row>
    <row r="1817" spans="2:6" x14ac:dyDescent="0.25">
      <c r="B1817" s="18">
        <v>1814</v>
      </c>
      <c r="C1817" s="29">
        <v>79886490.304001302</v>
      </c>
      <c r="D1817" s="29">
        <v>0</v>
      </c>
      <c r="E1817" s="29">
        <v>0</v>
      </c>
      <c r="F1817" s="20">
        <v>0</v>
      </c>
    </row>
    <row r="1818" spans="2:6" x14ac:dyDescent="0.25">
      <c r="B1818" s="18">
        <v>1815</v>
      </c>
      <c r="C1818" s="29">
        <v>103866140.70554222</v>
      </c>
      <c r="D1818" s="29">
        <v>0</v>
      </c>
      <c r="E1818" s="29">
        <v>0</v>
      </c>
      <c r="F1818" s="20">
        <v>0</v>
      </c>
    </row>
    <row r="1819" spans="2:6" x14ac:dyDescent="0.25">
      <c r="B1819" s="18">
        <v>1816</v>
      </c>
      <c r="C1819" s="29">
        <v>115543631.26064751</v>
      </c>
      <c r="D1819" s="29">
        <v>0</v>
      </c>
      <c r="E1819" s="29">
        <v>0</v>
      </c>
      <c r="F1819" s="20">
        <v>0</v>
      </c>
    </row>
    <row r="1820" spans="2:6" x14ac:dyDescent="0.25">
      <c r="B1820" s="18">
        <v>1817</v>
      </c>
      <c r="C1820" s="29">
        <v>110680734.90706165</v>
      </c>
      <c r="D1820" s="29">
        <v>0</v>
      </c>
      <c r="E1820" s="29">
        <v>0</v>
      </c>
      <c r="F1820" s="20">
        <v>0</v>
      </c>
    </row>
    <row r="1821" spans="2:6" x14ac:dyDescent="0.25">
      <c r="B1821" s="18">
        <v>1818</v>
      </c>
      <c r="C1821" s="29">
        <v>161843030.02781951</v>
      </c>
      <c r="D1821" s="29">
        <v>0</v>
      </c>
      <c r="E1821" s="29">
        <v>0</v>
      </c>
      <c r="F1821" s="20">
        <v>0</v>
      </c>
    </row>
    <row r="1822" spans="2:6" x14ac:dyDescent="0.25">
      <c r="B1822" s="18">
        <v>1819</v>
      </c>
      <c r="C1822" s="29">
        <v>100304727.61363754</v>
      </c>
      <c r="D1822" s="29">
        <v>0</v>
      </c>
      <c r="E1822" s="29">
        <v>0</v>
      </c>
      <c r="F1822" s="20">
        <v>0</v>
      </c>
    </row>
    <row r="1823" spans="2:6" x14ac:dyDescent="0.25">
      <c r="B1823" s="18">
        <v>1820</v>
      </c>
      <c r="C1823" s="29">
        <v>90640376.171633735</v>
      </c>
      <c r="D1823" s="29">
        <v>0</v>
      </c>
      <c r="E1823" s="29">
        <v>0</v>
      </c>
      <c r="F1823" s="20">
        <v>0</v>
      </c>
    </row>
    <row r="1824" spans="2:6" x14ac:dyDescent="0.25">
      <c r="B1824" s="18">
        <v>1821</v>
      </c>
      <c r="C1824" s="29">
        <v>162480580.72408041</v>
      </c>
      <c r="D1824" s="29">
        <v>0</v>
      </c>
      <c r="E1824" s="29">
        <v>0</v>
      </c>
      <c r="F1824" s="20">
        <v>0</v>
      </c>
    </row>
    <row r="1825" spans="2:6" x14ac:dyDescent="0.25">
      <c r="B1825" s="18">
        <v>1822</v>
      </c>
      <c r="C1825" s="29">
        <v>138438974.30043089</v>
      </c>
      <c r="D1825" s="29">
        <v>0</v>
      </c>
      <c r="E1825" s="29">
        <v>0</v>
      </c>
      <c r="F1825" s="20">
        <v>0</v>
      </c>
    </row>
    <row r="1826" spans="2:6" x14ac:dyDescent="0.25">
      <c r="B1826" s="18">
        <v>1823</v>
      </c>
      <c r="C1826" s="29">
        <v>95077910.765660897</v>
      </c>
      <c r="D1826" s="29">
        <v>0</v>
      </c>
      <c r="E1826" s="29">
        <v>0</v>
      </c>
      <c r="F1826" s="20">
        <v>0</v>
      </c>
    </row>
    <row r="1827" spans="2:6" x14ac:dyDescent="0.25">
      <c r="B1827" s="18">
        <v>1824</v>
      </c>
      <c r="C1827" s="29">
        <v>99830370.07338421</v>
      </c>
      <c r="D1827" s="29">
        <v>0</v>
      </c>
      <c r="E1827" s="29">
        <v>0</v>
      </c>
      <c r="F1827" s="20">
        <v>0</v>
      </c>
    </row>
    <row r="1828" spans="2:6" x14ac:dyDescent="0.25">
      <c r="B1828" s="18">
        <v>1825</v>
      </c>
      <c r="C1828" s="29">
        <v>137512390.45422429</v>
      </c>
      <c r="D1828" s="29">
        <v>0</v>
      </c>
      <c r="E1828" s="29">
        <v>0</v>
      </c>
      <c r="F1828" s="20">
        <v>0</v>
      </c>
    </row>
    <row r="1829" spans="2:6" x14ac:dyDescent="0.25">
      <c r="B1829" s="18">
        <v>1826</v>
      </c>
      <c r="C1829" s="29">
        <v>74974008.501460999</v>
      </c>
      <c r="D1829" s="29">
        <v>0</v>
      </c>
      <c r="E1829" s="29">
        <v>0</v>
      </c>
      <c r="F1829" s="20">
        <v>0</v>
      </c>
    </row>
    <row r="1830" spans="2:6" x14ac:dyDescent="0.25">
      <c r="B1830" s="18">
        <v>1827</v>
      </c>
      <c r="C1830" s="29">
        <v>99157046.273018658</v>
      </c>
      <c r="D1830" s="29">
        <v>0</v>
      </c>
      <c r="E1830" s="29">
        <v>0</v>
      </c>
      <c r="F1830" s="20">
        <v>0</v>
      </c>
    </row>
    <row r="1831" spans="2:6" x14ac:dyDescent="0.25">
      <c r="B1831" s="18">
        <v>1828</v>
      </c>
      <c r="C1831" s="29">
        <v>73982410.728877515</v>
      </c>
      <c r="D1831" s="29">
        <v>0</v>
      </c>
      <c r="E1831" s="29">
        <v>0</v>
      </c>
      <c r="F1831" s="20">
        <v>0</v>
      </c>
    </row>
    <row r="1832" spans="2:6" x14ac:dyDescent="0.25">
      <c r="B1832" s="18">
        <v>1829</v>
      </c>
      <c r="C1832" s="29">
        <v>139925487.988729</v>
      </c>
      <c r="D1832" s="29">
        <v>0</v>
      </c>
      <c r="E1832" s="29">
        <v>0</v>
      </c>
      <c r="F1832" s="20">
        <v>0</v>
      </c>
    </row>
    <row r="1833" spans="2:6" x14ac:dyDescent="0.25">
      <c r="B1833" s="18">
        <v>1830</v>
      </c>
      <c r="C1833" s="29">
        <v>100708280.25644167</v>
      </c>
      <c r="D1833" s="29">
        <v>0</v>
      </c>
      <c r="E1833" s="29">
        <v>0</v>
      </c>
      <c r="F1833" s="20">
        <v>0</v>
      </c>
    </row>
    <row r="1834" spans="2:6" x14ac:dyDescent="0.25">
      <c r="B1834" s="18">
        <v>1831</v>
      </c>
      <c r="C1834" s="29">
        <v>96539272.085961565</v>
      </c>
      <c r="D1834" s="29">
        <v>0</v>
      </c>
      <c r="E1834" s="29">
        <v>0</v>
      </c>
      <c r="F1834" s="20">
        <v>0</v>
      </c>
    </row>
    <row r="1835" spans="2:6" x14ac:dyDescent="0.25">
      <c r="B1835" s="18">
        <v>1832</v>
      </c>
      <c r="C1835" s="29">
        <v>84746514.534739017</v>
      </c>
      <c r="D1835" s="29">
        <v>0</v>
      </c>
      <c r="E1835" s="29">
        <v>0</v>
      </c>
      <c r="F1835" s="20">
        <v>0</v>
      </c>
    </row>
    <row r="1836" spans="2:6" x14ac:dyDescent="0.25">
      <c r="B1836" s="18">
        <v>1833</v>
      </c>
      <c r="C1836" s="29">
        <v>98288056.667467192</v>
      </c>
      <c r="D1836" s="29">
        <v>0</v>
      </c>
      <c r="E1836" s="29">
        <v>0</v>
      </c>
      <c r="F1836" s="20">
        <v>0</v>
      </c>
    </row>
    <row r="1837" spans="2:6" x14ac:dyDescent="0.25">
      <c r="B1837" s="18">
        <v>1834</v>
      </c>
      <c r="C1837" s="29">
        <v>106849835.35057332</v>
      </c>
      <c r="D1837" s="29">
        <v>0</v>
      </c>
      <c r="E1837" s="29">
        <v>0</v>
      </c>
      <c r="F1837" s="20">
        <v>0</v>
      </c>
    </row>
    <row r="1838" spans="2:6" x14ac:dyDescent="0.25">
      <c r="B1838" s="18">
        <v>1835</v>
      </c>
      <c r="C1838" s="29">
        <v>116388221.07309972</v>
      </c>
      <c r="D1838" s="29">
        <v>0</v>
      </c>
      <c r="E1838" s="29">
        <v>0</v>
      </c>
      <c r="F1838" s="20">
        <v>0</v>
      </c>
    </row>
    <row r="1839" spans="2:6" x14ac:dyDescent="0.25">
      <c r="B1839" s="18">
        <v>1836</v>
      </c>
      <c r="C1839" s="29">
        <v>93888771.996230558</v>
      </c>
      <c r="D1839" s="29">
        <v>0</v>
      </c>
      <c r="E1839" s="29">
        <v>0</v>
      </c>
      <c r="F1839" s="20">
        <v>0</v>
      </c>
    </row>
    <row r="1840" spans="2:6" x14ac:dyDescent="0.25">
      <c r="B1840" s="18">
        <v>1837</v>
      </c>
      <c r="C1840" s="29">
        <v>125606473.28655207</v>
      </c>
      <c r="D1840" s="29">
        <v>0</v>
      </c>
      <c r="E1840" s="29">
        <v>0</v>
      </c>
      <c r="F1840" s="20">
        <v>0</v>
      </c>
    </row>
    <row r="1841" spans="2:6" x14ac:dyDescent="0.25">
      <c r="B1841" s="18">
        <v>1838</v>
      </c>
      <c r="C1841" s="29">
        <v>116097341.50010526</v>
      </c>
      <c r="D1841" s="29">
        <v>0</v>
      </c>
      <c r="E1841" s="29">
        <v>0</v>
      </c>
      <c r="F1841" s="20">
        <v>0</v>
      </c>
    </row>
    <row r="1842" spans="2:6" x14ac:dyDescent="0.25">
      <c r="B1842" s="18">
        <v>1839</v>
      </c>
      <c r="C1842" s="29">
        <v>82613282.206533521</v>
      </c>
      <c r="D1842" s="29">
        <v>0</v>
      </c>
      <c r="E1842" s="29">
        <v>0</v>
      </c>
      <c r="F1842" s="20">
        <v>0</v>
      </c>
    </row>
    <row r="1843" spans="2:6" x14ac:dyDescent="0.25">
      <c r="B1843" s="18">
        <v>1840</v>
      </c>
      <c r="C1843" s="29">
        <v>89692638.690462038</v>
      </c>
      <c r="D1843" s="29">
        <v>0</v>
      </c>
      <c r="E1843" s="29">
        <v>0</v>
      </c>
      <c r="F1843" s="20">
        <v>0</v>
      </c>
    </row>
    <row r="1844" spans="2:6" x14ac:dyDescent="0.25">
      <c r="B1844" s="18">
        <v>1841</v>
      </c>
      <c r="C1844" s="29">
        <v>118985612.18941613</v>
      </c>
      <c r="D1844" s="29">
        <v>0</v>
      </c>
      <c r="E1844" s="29">
        <v>0</v>
      </c>
      <c r="F1844" s="20">
        <v>0</v>
      </c>
    </row>
    <row r="1845" spans="2:6" x14ac:dyDescent="0.25">
      <c r="B1845" s="18">
        <v>1842</v>
      </c>
      <c r="C1845" s="29">
        <v>135000976.31715903</v>
      </c>
      <c r="D1845" s="29">
        <v>0</v>
      </c>
      <c r="E1845" s="29">
        <v>0</v>
      </c>
      <c r="F1845" s="20">
        <v>0</v>
      </c>
    </row>
    <row r="1846" spans="2:6" x14ac:dyDescent="0.25">
      <c r="B1846" s="18">
        <v>1843</v>
      </c>
      <c r="C1846" s="29">
        <v>113979116.32208167</v>
      </c>
      <c r="D1846" s="29">
        <v>0</v>
      </c>
      <c r="E1846" s="29">
        <v>0</v>
      </c>
      <c r="F1846" s="20">
        <v>0</v>
      </c>
    </row>
    <row r="1847" spans="2:6" x14ac:dyDescent="0.25">
      <c r="B1847" s="18">
        <v>1844</v>
      </c>
      <c r="C1847" s="29">
        <v>85614656.01407899</v>
      </c>
      <c r="D1847" s="29">
        <v>0</v>
      </c>
      <c r="E1847" s="29">
        <v>0</v>
      </c>
      <c r="F1847" s="20">
        <v>0</v>
      </c>
    </row>
    <row r="1848" spans="2:6" x14ac:dyDescent="0.25">
      <c r="B1848" s="18">
        <v>1845</v>
      </c>
      <c r="C1848" s="29">
        <v>152286791.00531021</v>
      </c>
      <c r="D1848" s="29">
        <v>0</v>
      </c>
      <c r="E1848" s="29">
        <v>0</v>
      </c>
      <c r="F1848" s="20">
        <v>0</v>
      </c>
    </row>
    <row r="1849" spans="2:6" x14ac:dyDescent="0.25">
      <c r="B1849" s="18">
        <v>1846</v>
      </c>
      <c r="C1849" s="29">
        <v>97623927.255782872</v>
      </c>
      <c r="D1849" s="29">
        <v>0</v>
      </c>
      <c r="E1849" s="29">
        <v>0</v>
      </c>
      <c r="F1849" s="20">
        <v>0</v>
      </c>
    </row>
    <row r="1850" spans="2:6" x14ac:dyDescent="0.25">
      <c r="B1850" s="18">
        <v>1847</v>
      </c>
      <c r="C1850" s="29">
        <v>91998443.593207955</v>
      </c>
      <c r="D1850" s="29">
        <v>0</v>
      </c>
      <c r="E1850" s="29">
        <v>0</v>
      </c>
      <c r="F1850" s="20">
        <v>0</v>
      </c>
    </row>
    <row r="1851" spans="2:6" x14ac:dyDescent="0.25">
      <c r="B1851" s="18">
        <v>1848</v>
      </c>
      <c r="C1851" s="29">
        <v>94076023.367091015</v>
      </c>
      <c r="D1851" s="29">
        <v>0</v>
      </c>
      <c r="E1851" s="29">
        <v>0</v>
      </c>
      <c r="F1851" s="20">
        <v>0</v>
      </c>
    </row>
    <row r="1852" spans="2:6" x14ac:dyDescent="0.25">
      <c r="B1852" s="18">
        <v>1849</v>
      </c>
      <c r="C1852" s="29">
        <v>108505339.5935372</v>
      </c>
      <c r="D1852" s="29">
        <v>0</v>
      </c>
      <c r="E1852" s="29">
        <v>0</v>
      </c>
      <c r="F1852" s="20">
        <v>0</v>
      </c>
    </row>
    <row r="1853" spans="2:6" x14ac:dyDescent="0.25">
      <c r="B1853" s="18">
        <v>1850</v>
      </c>
      <c r="C1853" s="29">
        <v>83695292.488431603</v>
      </c>
      <c r="D1853" s="29">
        <v>0</v>
      </c>
      <c r="E1853" s="29">
        <v>0</v>
      </c>
      <c r="F1853" s="20">
        <v>0</v>
      </c>
    </row>
    <row r="1854" spans="2:6" x14ac:dyDescent="0.25">
      <c r="B1854" s="18">
        <v>1851</v>
      </c>
      <c r="C1854" s="29">
        <v>179685378.5756816</v>
      </c>
      <c r="D1854" s="29">
        <v>0</v>
      </c>
      <c r="E1854" s="29">
        <v>0</v>
      </c>
      <c r="F1854" s="20">
        <v>0</v>
      </c>
    </row>
    <row r="1855" spans="2:6" x14ac:dyDescent="0.25">
      <c r="B1855" s="18">
        <v>1852</v>
      </c>
      <c r="C1855" s="29">
        <v>94644733.183273211</v>
      </c>
      <c r="D1855" s="29">
        <v>0</v>
      </c>
      <c r="E1855" s="29">
        <v>0</v>
      </c>
      <c r="F1855" s="20">
        <v>0</v>
      </c>
    </row>
    <row r="1856" spans="2:6" x14ac:dyDescent="0.25">
      <c r="B1856" s="18">
        <v>1853</v>
      </c>
      <c r="C1856" s="29">
        <v>81132286.237896472</v>
      </c>
      <c r="D1856" s="29">
        <v>0</v>
      </c>
      <c r="E1856" s="29">
        <v>0</v>
      </c>
      <c r="F1856" s="20">
        <v>0</v>
      </c>
    </row>
    <row r="1857" spans="2:6" x14ac:dyDescent="0.25">
      <c r="B1857" s="18">
        <v>1854</v>
      </c>
      <c r="C1857" s="29">
        <v>113633335.55657755</v>
      </c>
      <c r="D1857" s="29">
        <v>0</v>
      </c>
      <c r="E1857" s="29">
        <v>0</v>
      </c>
      <c r="F1857" s="20">
        <v>0</v>
      </c>
    </row>
    <row r="1858" spans="2:6" x14ac:dyDescent="0.25">
      <c r="B1858" s="18">
        <v>1855</v>
      </c>
      <c r="C1858" s="29">
        <v>118337164.41578008</v>
      </c>
      <c r="D1858" s="29">
        <v>0</v>
      </c>
      <c r="E1858" s="29">
        <v>0</v>
      </c>
      <c r="F1858" s="20">
        <v>0</v>
      </c>
    </row>
    <row r="1859" spans="2:6" x14ac:dyDescent="0.25">
      <c r="B1859" s="18">
        <v>1856</v>
      </c>
      <c r="C1859" s="29">
        <v>100137370.84199706</v>
      </c>
      <c r="D1859" s="29">
        <v>0</v>
      </c>
      <c r="E1859" s="29">
        <v>0</v>
      </c>
      <c r="F1859" s="20">
        <v>0</v>
      </c>
    </row>
    <row r="1860" spans="2:6" x14ac:dyDescent="0.25">
      <c r="B1860" s="18">
        <v>1857</v>
      </c>
      <c r="C1860" s="29">
        <v>81674165.313002139</v>
      </c>
      <c r="D1860" s="29">
        <v>0</v>
      </c>
      <c r="E1860" s="29">
        <v>0</v>
      </c>
      <c r="F1860" s="20">
        <v>0</v>
      </c>
    </row>
    <row r="1861" spans="2:6" x14ac:dyDescent="0.25">
      <c r="B1861" s="18">
        <v>1858</v>
      </c>
      <c r="C1861" s="29">
        <v>89640595.830226123</v>
      </c>
      <c r="D1861" s="29">
        <v>0</v>
      </c>
      <c r="E1861" s="29">
        <v>0</v>
      </c>
      <c r="F1861" s="20">
        <v>0</v>
      </c>
    </row>
    <row r="1862" spans="2:6" x14ac:dyDescent="0.25">
      <c r="B1862" s="18">
        <v>1859</v>
      </c>
      <c r="C1862" s="29">
        <v>90080153.882322952</v>
      </c>
      <c r="D1862" s="29">
        <v>0</v>
      </c>
      <c r="E1862" s="29">
        <v>0</v>
      </c>
      <c r="F1862" s="20">
        <v>0</v>
      </c>
    </row>
    <row r="1863" spans="2:6" x14ac:dyDescent="0.25">
      <c r="B1863" s="18">
        <v>1860</v>
      </c>
      <c r="C1863" s="29">
        <v>92809780.935186848</v>
      </c>
      <c r="D1863" s="29">
        <v>0</v>
      </c>
      <c r="E1863" s="29">
        <v>0</v>
      </c>
      <c r="F1863" s="20">
        <v>0</v>
      </c>
    </row>
    <row r="1864" spans="2:6" x14ac:dyDescent="0.25">
      <c r="B1864" s="18">
        <v>1861</v>
      </c>
      <c r="C1864" s="29">
        <v>113515015.72406363</v>
      </c>
      <c r="D1864" s="29">
        <v>0</v>
      </c>
      <c r="E1864" s="29">
        <v>0</v>
      </c>
      <c r="F1864" s="20">
        <v>0</v>
      </c>
    </row>
    <row r="1865" spans="2:6" x14ac:dyDescent="0.25">
      <c r="B1865" s="18">
        <v>1862</v>
      </c>
      <c r="C1865" s="29">
        <v>93587803.184782684</v>
      </c>
      <c r="D1865" s="29">
        <v>0</v>
      </c>
      <c r="E1865" s="29">
        <v>0</v>
      </c>
      <c r="F1865" s="20">
        <v>0</v>
      </c>
    </row>
    <row r="1866" spans="2:6" x14ac:dyDescent="0.25">
      <c r="B1866" s="18">
        <v>1863</v>
      </c>
      <c r="C1866" s="29">
        <v>98114476.284679607</v>
      </c>
      <c r="D1866" s="29">
        <v>0</v>
      </c>
      <c r="E1866" s="29">
        <v>0</v>
      </c>
      <c r="F1866" s="20">
        <v>0</v>
      </c>
    </row>
    <row r="1867" spans="2:6" x14ac:dyDescent="0.25">
      <c r="B1867" s="18">
        <v>1864</v>
      </c>
      <c r="C1867" s="29">
        <v>105886422.79855464</v>
      </c>
      <c r="D1867" s="29">
        <v>0</v>
      </c>
      <c r="E1867" s="29">
        <v>0</v>
      </c>
      <c r="F1867" s="20">
        <v>0</v>
      </c>
    </row>
    <row r="1868" spans="2:6" x14ac:dyDescent="0.25">
      <c r="B1868" s="18">
        <v>1865</v>
      </c>
      <c r="C1868" s="29">
        <v>96250283.151420936</v>
      </c>
      <c r="D1868" s="29">
        <v>0</v>
      </c>
      <c r="E1868" s="29">
        <v>0</v>
      </c>
      <c r="F1868" s="20">
        <v>0</v>
      </c>
    </row>
    <row r="1869" spans="2:6" x14ac:dyDescent="0.25">
      <c r="B1869" s="18">
        <v>1866</v>
      </c>
      <c r="C1869" s="29">
        <v>135634949.91448545</v>
      </c>
      <c r="D1869" s="29">
        <v>0</v>
      </c>
      <c r="E1869" s="29">
        <v>0</v>
      </c>
      <c r="F1869" s="20">
        <v>0</v>
      </c>
    </row>
    <row r="1870" spans="2:6" x14ac:dyDescent="0.25">
      <c r="B1870" s="18">
        <v>1867</v>
      </c>
      <c r="C1870" s="29">
        <v>86304812.08431527</v>
      </c>
      <c r="D1870" s="29">
        <v>0</v>
      </c>
      <c r="E1870" s="29">
        <v>0</v>
      </c>
      <c r="F1870" s="20">
        <v>0</v>
      </c>
    </row>
    <row r="1871" spans="2:6" x14ac:dyDescent="0.25">
      <c r="B1871" s="18">
        <v>1868</v>
      </c>
      <c r="C1871" s="29">
        <v>85380056.349406734</v>
      </c>
      <c r="D1871" s="29">
        <v>0</v>
      </c>
      <c r="E1871" s="29">
        <v>0</v>
      </c>
      <c r="F1871" s="20">
        <v>0</v>
      </c>
    </row>
    <row r="1872" spans="2:6" x14ac:dyDescent="0.25">
      <c r="B1872" s="18">
        <v>1869</v>
      </c>
      <c r="C1872" s="29">
        <v>101008089.60277335</v>
      </c>
      <c r="D1872" s="29">
        <v>0</v>
      </c>
      <c r="E1872" s="29">
        <v>0</v>
      </c>
      <c r="F1872" s="20">
        <v>0</v>
      </c>
    </row>
    <row r="1873" spans="2:6" x14ac:dyDescent="0.25">
      <c r="B1873" s="18">
        <v>1870</v>
      </c>
      <c r="C1873" s="29">
        <v>123555283.1023384</v>
      </c>
      <c r="D1873" s="29">
        <v>0</v>
      </c>
      <c r="E1873" s="29">
        <v>0</v>
      </c>
      <c r="F1873" s="20">
        <v>0</v>
      </c>
    </row>
    <row r="1874" spans="2:6" x14ac:dyDescent="0.25">
      <c r="B1874" s="18">
        <v>1871</v>
      </c>
      <c r="C1874" s="29">
        <v>99468077.695159107</v>
      </c>
      <c r="D1874" s="29">
        <v>0</v>
      </c>
      <c r="E1874" s="29">
        <v>0</v>
      </c>
      <c r="F1874" s="20">
        <v>0</v>
      </c>
    </row>
    <row r="1875" spans="2:6" x14ac:dyDescent="0.25">
      <c r="B1875" s="18">
        <v>1872</v>
      </c>
      <c r="C1875" s="29">
        <v>89613434.882870033</v>
      </c>
      <c r="D1875" s="29">
        <v>0</v>
      </c>
      <c r="E1875" s="29">
        <v>0</v>
      </c>
      <c r="F1875" s="20">
        <v>0</v>
      </c>
    </row>
    <row r="1876" spans="2:6" x14ac:dyDescent="0.25">
      <c r="B1876" s="18">
        <v>1873</v>
      </c>
      <c r="C1876" s="29">
        <v>85278073.694712088</v>
      </c>
      <c r="D1876" s="29">
        <v>0</v>
      </c>
      <c r="E1876" s="29">
        <v>0</v>
      </c>
      <c r="F1876" s="20">
        <v>0</v>
      </c>
    </row>
    <row r="1877" spans="2:6" x14ac:dyDescent="0.25">
      <c r="B1877" s="18">
        <v>1874</v>
      </c>
      <c r="C1877" s="29">
        <v>100976433.26416726</v>
      </c>
      <c r="D1877" s="29">
        <v>0</v>
      </c>
      <c r="E1877" s="29">
        <v>0</v>
      </c>
      <c r="F1877" s="20">
        <v>0</v>
      </c>
    </row>
    <row r="1878" spans="2:6" x14ac:dyDescent="0.25">
      <c r="B1878" s="18">
        <v>1875</v>
      </c>
      <c r="C1878" s="29">
        <v>105237305.24880305</v>
      </c>
      <c r="D1878" s="29">
        <v>0</v>
      </c>
      <c r="E1878" s="29">
        <v>0</v>
      </c>
      <c r="F1878" s="20">
        <v>0</v>
      </c>
    </row>
    <row r="1879" spans="2:6" x14ac:dyDescent="0.25">
      <c r="B1879" s="18">
        <v>1876</v>
      </c>
      <c r="C1879" s="29">
        <v>73180083.285499766</v>
      </c>
      <c r="D1879" s="29">
        <v>0</v>
      </c>
      <c r="E1879" s="29">
        <v>0</v>
      </c>
      <c r="F1879" s="20">
        <v>0</v>
      </c>
    </row>
    <row r="1880" spans="2:6" x14ac:dyDescent="0.25">
      <c r="B1880" s="18">
        <v>1877</v>
      </c>
      <c r="C1880" s="29">
        <v>110378277.31150168</v>
      </c>
      <c r="D1880" s="29">
        <v>0</v>
      </c>
      <c r="E1880" s="29">
        <v>0</v>
      </c>
      <c r="F1880" s="20">
        <v>0</v>
      </c>
    </row>
    <row r="1881" spans="2:6" x14ac:dyDescent="0.25">
      <c r="B1881" s="18">
        <v>1878</v>
      </c>
      <c r="C1881" s="29">
        <v>134681120.57383981</v>
      </c>
      <c r="D1881" s="29">
        <v>0</v>
      </c>
      <c r="E1881" s="29">
        <v>0</v>
      </c>
      <c r="F1881" s="20">
        <v>0</v>
      </c>
    </row>
    <row r="1882" spans="2:6" x14ac:dyDescent="0.25">
      <c r="B1882" s="18">
        <v>1879</v>
      </c>
      <c r="C1882" s="29">
        <v>84423064.80739513</v>
      </c>
      <c r="D1882" s="29">
        <v>0</v>
      </c>
      <c r="E1882" s="29">
        <v>0</v>
      </c>
      <c r="F1882" s="20">
        <v>0</v>
      </c>
    </row>
    <row r="1883" spans="2:6" x14ac:dyDescent="0.25">
      <c r="B1883" s="18">
        <v>1880</v>
      </c>
      <c r="C1883" s="29">
        <v>174454932.28543532</v>
      </c>
      <c r="D1883" s="29">
        <v>0</v>
      </c>
      <c r="E1883" s="29">
        <v>0</v>
      </c>
      <c r="F1883" s="20">
        <v>0</v>
      </c>
    </row>
    <row r="1884" spans="2:6" x14ac:dyDescent="0.25">
      <c r="B1884" s="18">
        <v>1881</v>
      </c>
      <c r="C1884" s="29">
        <v>151884902.07651979</v>
      </c>
      <c r="D1884" s="29">
        <v>0</v>
      </c>
      <c r="E1884" s="29">
        <v>0</v>
      </c>
      <c r="F1884" s="20">
        <v>0</v>
      </c>
    </row>
    <row r="1885" spans="2:6" x14ac:dyDescent="0.25">
      <c r="B1885" s="18">
        <v>1882</v>
      </c>
      <c r="C1885" s="29">
        <v>78501564.38398768</v>
      </c>
      <c r="D1885" s="29">
        <v>0</v>
      </c>
      <c r="E1885" s="29">
        <v>0</v>
      </c>
      <c r="F1885" s="20">
        <v>0</v>
      </c>
    </row>
    <row r="1886" spans="2:6" x14ac:dyDescent="0.25">
      <c r="B1886" s="18">
        <v>1883</v>
      </c>
      <c r="C1886" s="29">
        <v>93317738.98077257</v>
      </c>
      <c r="D1886" s="29">
        <v>0</v>
      </c>
      <c r="E1886" s="29">
        <v>0</v>
      </c>
      <c r="F1886" s="20">
        <v>0</v>
      </c>
    </row>
    <row r="1887" spans="2:6" x14ac:dyDescent="0.25">
      <c r="B1887" s="18">
        <v>1884</v>
      </c>
      <c r="C1887" s="29">
        <v>97605910.156119287</v>
      </c>
      <c r="D1887" s="29">
        <v>0</v>
      </c>
      <c r="E1887" s="29">
        <v>0</v>
      </c>
      <c r="F1887" s="20">
        <v>0</v>
      </c>
    </row>
    <row r="1888" spans="2:6" x14ac:dyDescent="0.25">
      <c r="B1888" s="18">
        <v>1885</v>
      </c>
      <c r="C1888" s="29">
        <v>100919586.42337547</v>
      </c>
      <c r="D1888" s="29">
        <v>0</v>
      </c>
      <c r="E1888" s="29">
        <v>0</v>
      </c>
      <c r="F1888" s="20">
        <v>0</v>
      </c>
    </row>
    <row r="1889" spans="2:6" x14ac:dyDescent="0.25">
      <c r="B1889" s="18">
        <v>1886</v>
      </c>
      <c r="C1889" s="29">
        <v>106794289.46732982</v>
      </c>
      <c r="D1889" s="29">
        <v>0</v>
      </c>
      <c r="E1889" s="29">
        <v>0</v>
      </c>
      <c r="F1889" s="20">
        <v>0</v>
      </c>
    </row>
    <row r="1890" spans="2:6" x14ac:dyDescent="0.25">
      <c r="B1890" s="18">
        <v>1887</v>
      </c>
      <c r="C1890" s="29">
        <v>112212460.86922801</v>
      </c>
      <c r="D1890" s="29">
        <v>0</v>
      </c>
      <c r="E1890" s="29">
        <v>0</v>
      </c>
      <c r="F1890" s="20">
        <v>0</v>
      </c>
    </row>
    <row r="1891" spans="2:6" x14ac:dyDescent="0.25">
      <c r="B1891" s="18">
        <v>1888</v>
      </c>
      <c r="C1891" s="29">
        <v>99567641.733325318</v>
      </c>
      <c r="D1891" s="29">
        <v>0</v>
      </c>
      <c r="E1891" s="29">
        <v>0</v>
      </c>
      <c r="F1891" s="20">
        <v>0</v>
      </c>
    </row>
    <row r="1892" spans="2:6" x14ac:dyDescent="0.25">
      <c r="B1892" s="18">
        <v>1889</v>
      </c>
      <c r="C1892" s="29">
        <v>155384795.93029124</v>
      </c>
      <c r="D1892" s="29">
        <v>0</v>
      </c>
      <c r="E1892" s="29">
        <v>0</v>
      </c>
      <c r="F1892" s="20">
        <v>0</v>
      </c>
    </row>
    <row r="1893" spans="2:6" x14ac:dyDescent="0.25">
      <c r="B1893" s="18">
        <v>1890</v>
      </c>
      <c r="C1893" s="29">
        <v>114539213.46937776</v>
      </c>
      <c r="D1893" s="29">
        <v>0</v>
      </c>
      <c r="E1893" s="29">
        <v>0</v>
      </c>
      <c r="F1893" s="20">
        <v>0</v>
      </c>
    </row>
    <row r="1894" spans="2:6" x14ac:dyDescent="0.25">
      <c r="B1894" s="18">
        <v>1891</v>
      </c>
      <c r="C1894" s="29">
        <v>91221659.107100666</v>
      </c>
      <c r="D1894" s="29">
        <v>0</v>
      </c>
      <c r="E1894" s="29">
        <v>0</v>
      </c>
      <c r="F1894" s="20">
        <v>0</v>
      </c>
    </row>
    <row r="1895" spans="2:6" x14ac:dyDescent="0.25">
      <c r="B1895" s="18">
        <v>1892</v>
      </c>
      <c r="C1895" s="29">
        <v>108972236.29822476</v>
      </c>
      <c r="D1895" s="29">
        <v>0</v>
      </c>
      <c r="E1895" s="29">
        <v>0</v>
      </c>
      <c r="F1895" s="20">
        <v>0</v>
      </c>
    </row>
    <row r="1896" spans="2:6" x14ac:dyDescent="0.25">
      <c r="B1896" s="18">
        <v>1893</v>
      </c>
      <c r="C1896" s="29">
        <v>88098363.814954162</v>
      </c>
      <c r="D1896" s="29">
        <v>0</v>
      </c>
      <c r="E1896" s="29">
        <v>0</v>
      </c>
      <c r="F1896" s="20">
        <v>0</v>
      </c>
    </row>
    <row r="1897" spans="2:6" x14ac:dyDescent="0.25">
      <c r="B1897" s="18">
        <v>1894</v>
      </c>
      <c r="C1897" s="29">
        <v>86033116.627118081</v>
      </c>
      <c r="D1897" s="29">
        <v>0</v>
      </c>
      <c r="E1897" s="29">
        <v>0</v>
      </c>
      <c r="F1897" s="20">
        <v>0</v>
      </c>
    </row>
    <row r="1898" spans="2:6" x14ac:dyDescent="0.25">
      <c r="B1898" s="18">
        <v>1895</v>
      </c>
      <c r="C1898" s="29">
        <v>124642909.41069911</v>
      </c>
      <c r="D1898" s="29">
        <v>0</v>
      </c>
      <c r="E1898" s="29">
        <v>0</v>
      </c>
      <c r="F1898" s="20">
        <v>0</v>
      </c>
    </row>
    <row r="1899" spans="2:6" x14ac:dyDescent="0.25">
      <c r="B1899" s="18">
        <v>1896</v>
      </c>
      <c r="C1899" s="29">
        <v>124622473.69417006</v>
      </c>
      <c r="D1899" s="29">
        <v>0</v>
      </c>
      <c r="E1899" s="29">
        <v>0</v>
      </c>
      <c r="F1899" s="20">
        <v>0</v>
      </c>
    </row>
    <row r="1900" spans="2:6" x14ac:dyDescent="0.25">
      <c r="B1900" s="18">
        <v>1897</v>
      </c>
      <c r="C1900" s="29">
        <v>77299275.224945724</v>
      </c>
      <c r="D1900" s="29">
        <v>0</v>
      </c>
      <c r="E1900" s="29">
        <v>0</v>
      </c>
      <c r="F1900" s="20">
        <v>0</v>
      </c>
    </row>
    <row r="1901" spans="2:6" x14ac:dyDescent="0.25">
      <c r="B1901" s="18">
        <v>1898</v>
      </c>
      <c r="C1901" s="29">
        <v>123428337.69885096</v>
      </c>
      <c r="D1901" s="29">
        <v>0</v>
      </c>
      <c r="E1901" s="29">
        <v>0</v>
      </c>
      <c r="F1901" s="20">
        <v>0</v>
      </c>
    </row>
    <row r="1902" spans="2:6" x14ac:dyDescent="0.25">
      <c r="B1902" s="18">
        <v>1899</v>
      </c>
      <c r="C1902" s="29">
        <v>106670196.77012958</v>
      </c>
      <c r="D1902" s="29">
        <v>0</v>
      </c>
      <c r="E1902" s="29">
        <v>0</v>
      </c>
      <c r="F1902" s="20">
        <v>0</v>
      </c>
    </row>
    <row r="1903" spans="2:6" x14ac:dyDescent="0.25">
      <c r="B1903" s="18">
        <v>1900</v>
      </c>
      <c r="C1903" s="29">
        <v>92414463.172852769</v>
      </c>
      <c r="D1903" s="29">
        <v>0</v>
      </c>
      <c r="E1903" s="29">
        <v>0</v>
      </c>
      <c r="F1903" s="20">
        <v>0</v>
      </c>
    </row>
    <row r="1904" spans="2:6" x14ac:dyDescent="0.25">
      <c r="B1904" s="18">
        <v>1901</v>
      </c>
      <c r="C1904" s="29">
        <v>84301574.77346155</v>
      </c>
      <c r="D1904" s="29">
        <v>0</v>
      </c>
      <c r="E1904" s="29">
        <v>0</v>
      </c>
      <c r="F1904" s="20">
        <v>0</v>
      </c>
    </row>
    <row r="1905" spans="2:6" x14ac:dyDescent="0.25">
      <c r="B1905" s="18">
        <v>1902</v>
      </c>
      <c r="C1905" s="29">
        <v>95823631.277586371</v>
      </c>
      <c r="D1905" s="29">
        <v>0</v>
      </c>
      <c r="E1905" s="29">
        <v>0</v>
      </c>
      <c r="F1905" s="20">
        <v>0</v>
      </c>
    </row>
    <row r="1906" spans="2:6" x14ac:dyDescent="0.25">
      <c r="B1906" s="18">
        <v>1903</v>
      </c>
      <c r="C1906" s="29">
        <v>143572035.29312614</v>
      </c>
      <c r="D1906" s="29">
        <v>0</v>
      </c>
      <c r="E1906" s="29">
        <v>0</v>
      </c>
      <c r="F1906" s="20">
        <v>0</v>
      </c>
    </row>
    <row r="1907" spans="2:6" x14ac:dyDescent="0.25">
      <c r="B1907" s="18">
        <v>1904</v>
      </c>
      <c r="C1907" s="29">
        <v>129824418.90833396</v>
      </c>
      <c r="D1907" s="29">
        <v>0</v>
      </c>
      <c r="E1907" s="29">
        <v>0</v>
      </c>
      <c r="F1907" s="20">
        <v>0</v>
      </c>
    </row>
    <row r="1908" spans="2:6" x14ac:dyDescent="0.25">
      <c r="B1908" s="18">
        <v>1905</v>
      </c>
      <c r="C1908" s="29">
        <v>148131808.26557341</v>
      </c>
      <c r="D1908" s="29">
        <v>0</v>
      </c>
      <c r="E1908" s="29">
        <v>0</v>
      </c>
      <c r="F1908" s="20">
        <v>0</v>
      </c>
    </row>
    <row r="1909" spans="2:6" x14ac:dyDescent="0.25">
      <c r="B1909" s="18">
        <v>1906</v>
      </c>
      <c r="C1909" s="29">
        <v>95843156.124801636</v>
      </c>
      <c r="D1909" s="29">
        <v>0</v>
      </c>
      <c r="E1909" s="29">
        <v>0</v>
      </c>
      <c r="F1909" s="20">
        <v>0</v>
      </c>
    </row>
    <row r="1910" spans="2:6" x14ac:dyDescent="0.25">
      <c r="B1910" s="18">
        <v>1907</v>
      </c>
      <c r="C1910" s="29">
        <v>184187916.83386248</v>
      </c>
      <c r="D1910" s="29">
        <v>0</v>
      </c>
      <c r="E1910" s="29">
        <v>0</v>
      </c>
      <c r="F1910" s="20">
        <v>0</v>
      </c>
    </row>
    <row r="1911" spans="2:6" x14ac:dyDescent="0.25">
      <c r="B1911" s="18">
        <v>1908</v>
      </c>
      <c r="C1911" s="29">
        <v>95901749.14714466</v>
      </c>
      <c r="D1911" s="29">
        <v>0</v>
      </c>
      <c r="E1911" s="29">
        <v>0</v>
      </c>
      <c r="F1911" s="20">
        <v>0</v>
      </c>
    </row>
    <row r="1912" spans="2:6" x14ac:dyDescent="0.25">
      <c r="B1912" s="18">
        <v>1909</v>
      </c>
      <c r="C1912" s="29">
        <v>84129137.387907207</v>
      </c>
      <c r="D1912" s="29">
        <v>0</v>
      </c>
      <c r="E1912" s="29">
        <v>0</v>
      </c>
      <c r="F1912" s="20">
        <v>0</v>
      </c>
    </row>
    <row r="1913" spans="2:6" x14ac:dyDescent="0.25">
      <c r="B1913" s="18">
        <v>1910</v>
      </c>
      <c r="C1913" s="29">
        <v>114455236.91255388</v>
      </c>
      <c r="D1913" s="29">
        <v>0</v>
      </c>
      <c r="E1913" s="29">
        <v>0</v>
      </c>
      <c r="F1913" s="20">
        <v>0</v>
      </c>
    </row>
    <row r="1914" spans="2:6" x14ac:dyDescent="0.25">
      <c r="B1914" s="18">
        <v>1911</v>
      </c>
      <c r="C1914" s="29">
        <v>161914887.58931217</v>
      </c>
      <c r="D1914" s="29">
        <v>0</v>
      </c>
      <c r="E1914" s="29">
        <v>0</v>
      </c>
      <c r="F1914" s="20">
        <v>0</v>
      </c>
    </row>
    <row r="1915" spans="2:6" x14ac:dyDescent="0.25">
      <c r="B1915" s="18">
        <v>1912</v>
      </c>
      <c r="C1915" s="29">
        <v>116703269.07719985</v>
      </c>
      <c r="D1915" s="29">
        <v>0</v>
      </c>
      <c r="E1915" s="29">
        <v>0</v>
      </c>
      <c r="F1915" s="20">
        <v>0</v>
      </c>
    </row>
    <row r="1916" spans="2:6" x14ac:dyDescent="0.25">
      <c r="B1916" s="18">
        <v>1913</v>
      </c>
      <c r="C1916" s="29">
        <v>156300336.77385041</v>
      </c>
      <c r="D1916" s="29">
        <v>0</v>
      </c>
      <c r="E1916" s="29">
        <v>0</v>
      </c>
      <c r="F1916" s="20">
        <v>0</v>
      </c>
    </row>
    <row r="1917" spans="2:6" x14ac:dyDescent="0.25">
      <c r="B1917" s="18">
        <v>1914</v>
      </c>
      <c r="C1917" s="29">
        <v>102570824.12672085</v>
      </c>
      <c r="D1917" s="29">
        <v>0</v>
      </c>
      <c r="E1917" s="29">
        <v>0</v>
      </c>
      <c r="F1917" s="20">
        <v>0</v>
      </c>
    </row>
    <row r="1918" spans="2:6" x14ac:dyDescent="0.25">
      <c r="B1918" s="18">
        <v>1915</v>
      </c>
      <c r="C1918" s="29">
        <v>137495907.45526874</v>
      </c>
      <c r="D1918" s="29">
        <v>0</v>
      </c>
      <c r="E1918" s="29">
        <v>0</v>
      </c>
      <c r="F1918" s="20">
        <v>0</v>
      </c>
    </row>
    <row r="1919" spans="2:6" x14ac:dyDescent="0.25">
      <c r="B1919" s="18">
        <v>1916</v>
      </c>
      <c r="C1919" s="29">
        <v>122529508.08380891</v>
      </c>
      <c r="D1919" s="29">
        <v>0</v>
      </c>
      <c r="E1919" s="29">
        <v>0</v>
      </c>
      <c r="F1919" s="20">
        <v>0</v>
      </c>
    </row>
    <row r="1920" spans="2:6" x14ac:dyDescent="0.25">
      <c r="B1920" s="18">
        <v>1917</v>
      </c>
      <c r="C1920" s="29">
        <v>137069447.42812374</v>
      </c>
      <c r="D1920" s="29">
        <v>0</v>
      </c>
      <c r="E1920" s="29">
        <v>0</v>
      </c>
      <c r="F1920" s="20">
        <v>0</v>
      </c>
    </row>
    <row r="1921" spans="2:6" x14ac:dyDescent="0.25">
      <c r="B1921" s="18">
        <v>1918</v>
      </c>
      <c r="C1921" s="29">
        <v>93425439.245580852</v>
      </c>
      <c r="D1921" s="29">
        <v>0</v>
      </c>
      <c r="E1921" s="29">
        <v>0</v>
      </c>
      <c r="F1921" s="20">
        <v>0</v>
      </c>
    </row>
    <row r="1922" spans="2:6" x14ac:dyDescent="0.25">
      <c r="B1922" s="18">
        <v>1919</v>
      </c>
      <c r="C1922" s="29">
        <v>202243758.25295657</v>
      </c>
      <c r="D1922" s="29">
        <v>0</v>
      </c>
      <c r="E1922" s="29">
        <v>0</v>
      </c>
      <c r="F1922" s="20">
        <v>0</v>
      </c>
    </row>
    <row r="1923" spans="2:6" x14ac:dyDescent="0.25">
      <c r="B1923" s="18">
        <v>1920</v>
      </c>
      <c r="C1923" s="29">
        <v>97229435.821392313</v>
      </c>
      <c r="D1923" s="29">
        <v>0</v>
      </c>
      <c r="E1923" s="29">
        <v>0</v>
      </c>
      <c r="F1923" s="20">
        <v>0</v>
      </c>
    </row>
    <row r="1924" spans="2:6" x14ac:dyDescent="0.25">
      <c r="B1924" s="18">
        <v>1921</v>
      </c>
      <c r="C1924" s="29">
        <v>141115234.22019711</v>
      </c>
      <c r="D1924" s="29">
        <v>0</v>
      </c>
      <c r="E1924" s="29">
        <v>0</v>
      </c>
      <c r="F1924" s="20">
        <v>0</v>
      </c>
    </row>
    <row r="1925" spans="2:6" x14ac:dyDescent="0.25">
      <c r="B1925" s="18">
        <v>1922</v>
      </c>
      <c r="C1925" s="29">
        <v>99773307.218936622</v>
      </c>
      <c r="D1925" s="29">
        <v>0</v>
      </c>
      <c r="E1925" s="29">
        <v>0</v>
      </c>
      <c r="F1925" s="20">
        <v>0</v>
      </c>
    </row>
    <row r="1926" spans="2:6" x14ac:dyDescent="0.25">
      <c r="B1926" s="18">
        <v>1923</v>
      </c>
      <c r="C1926" s="29">
        <v>97419293.840820462</v>
      </c>
      <c r="D1926" s="29">
        <v>0</v>
      </c>
      <c r="E1926" s="29">
        <v>0</v>
      </c>
      <c r="F1926" s="20">
        <v>0</v>
      </c>
    </row>
    <row r="1927" spans="2:6" x14ac:dyDescent="0.25">
      <c r="B1927" s="18">
        <v>1924</v>
      </c>
      <c r="C1927" s="29">
        <v>101754357.40396863</v>
      </c>
      <c r="D1927" s="29">
        <v>0</v>
      </c>
      <c r="E1927" s="29">
        <v>0</v>
      </c>
      <c r="F1927" s="20">
        <v>0</v>
      </c>
    </row>
    <row r="1928" spans="2:6" x14ac:dyDescent="0.25">
      <c r="B1928" s="18">
        <v>1925</v>
      </c>
      <c r="C1928" s="29">
        <v>97764390.143995002</v>
      </c>
      <c r="D1928" s="29">
        <v>0</v>
      </c>
      <c r="E1928" s="29">
        <v>0</v>
      </c>
      <c r="F1928" s="20">
        <v>0</v>
      </c>
    </row>
    <row r="1929" spans="2:6" x14ac:dyDescent="0.25">
      <c r="B1929" s="18">
        <v>1926</v>
      </c>
      <c r="C1929" s="29">
        <v>88978217.030876487</v>
      </c>
      <c r="D1929" s="29">
        <v>0</v>
      </c>
      <c r="E1929" s="29">
        <v>0</v>
      </c>
      <c r="F1929" s="20">
        <v>0</v>
      </c>
    </row>
    <row r="1930" spans="2:6" x14ac:dyDescent="0.25">
      <c r="B1930" s="18">
        <v>1927</v>
      </c>
      <c r="C1930" s="29">
        <v>109023836.37308653</v>
      </c>
      <c r="D1930" s="29">
        <v>0</v>
      </c>
      <c r="E1930" s="29">
        <v>0</v>
      </c>
      <c r="F1930" s="20">
        <v>0</v>
      </c>
    </row>
    <row r="1931" spans="2:6" x14ac:dyDescent="0.25">
      <c r="B1931" s="18">
        <v>1928</v>
      </c>
      <c r="C1931" s="29">
        <v>122120815.70794308</v>
      </c>
      <c r="D1931" s="29">
        <v>0</v>
      </c>
      <c r="E1931" s="29">
        <v>0</v>
      </c>
      <c r="F1931" s="20">
        <v>0</v>
      </c>
    </row>
    <row r="1932" spans="2:6" x14ac:dyDescent="0.25">
      <c r="B1932" s="18">
        <v>1929</v>
      </c>
      <c r="C1932" s="29">
        <v>108311779.14376464</v>
      </c>
      <c r="D1932" s="29">
        <v>0</v>
      </c>
      <c r="E1932" s="29">
        <v>0</v>
      </c>
      <c r="F1932" s="20">
        <v>0</v>
      </c>
    </row>
    <row r="1933" spans="2:6" x14ac:dyDescent="0.25">
      <c r="B1933" s="18">
        <v>1930</v>
      </c>
      <c r="C1933" s="29">
        <v>43630040.762892023</v>
      </c>
      <c r="D1933" s="29">
        <v>0</v>
      </c>
      <c r="E1933" s="29">
        <v>0</v>
      </c>
      <c r="F1933" s="20">
        <v>0</v>
      </c>
    </row>
    <row r="1934" spans="2:6" x14ac:dyDescent="0.25">
      <c r="B1934" s="18">
        <v>1931</v>
      </c>
      <c r="C1934" s="29">
        <v>109867130.77712536</v>
      </c>
      <c r="D1934" s="29">
        <v>0</v>
      </c>
      <c r="E1934" s="29">
        <v>0</v>
      </c>
      <c r="F1934" s="20">
        <v>0</v>
      </c>
    </row>
    <row r="1935" spans="2:6" x14ac:dyDescent="0.25">
      <c r="B1935" s="18">
        <v>1932</v>
      </c>
      <c r="C1935" s="29">
        <v>91279168.329172701</v>
      </c>
      <c r="D1935" s="29">
        <v>0</v>
      </c>
      <c r="E1935" s="29">
        <v>0</v>
      </c>
      <c r="F1935" s="20">
        <v>0</v>
      </c>
    </row>
    <row r="1936" spans="2:6" x14ac:dyDescent="0.25">
      <c r="B1936" s="18">
        <v>1933</v>
      </c>
      <c r="C1936" s="29">
        <v>84043558.866125554</v>
      </c>
      <c r="D1936" s="29">
        <v>0</v>
      </c>
      <c r="E1936" s="29">
        <v>0</v>
      </c>
      <c r="F1936" s="20">
        <v>0</v>
      </c>
    </row>
    <row r="1937" spans="2:6" x14ac:dyDescent="0.25">
      <c r="B1937" s="18">
        <v>1934</v>
      </c>
      <c r="C1937" s="29">
        <v>101484663.87564972</v>
      </c>
      <c r="D1937" s="29">
        <v>0</v>
      </c>
      <c r="E1937" s="29">
        <v>0</v>
      </c>
      <c r="F1937" s="20">
        <v>0</v>
      </c>
    </row>
    <row r="1938" spans="2:6" x14ac:dyDescent="0.25">
      <c r="B1938" s="18">
        <v>1935</v>
      </c>
      <c r="C1938" s="29">
        <v>123702844.60950071</v>
      </c>
      <c r="D1938" s="29">
        <v>0</v>
      </c>
      <c r="E1938" s="29">
        <v>0</v>
      </c>
      <c r="F1938" s="20">
        <v>0</v>
      </c>
    </row>
    <row r="1939" spans="2:6" x14ac:dyDescent="0.25">
      <c r="B1939" s="18">
        <v>1936</v>
      </c>
      <c r="C1939" s="29">
        <v>86939956.874190241</v>
      </c>
      <c r="D1939" s="29">
        <v>0</v>
      </c>
      <c r="E1939" s="29">
        <v>0</v>
      </c>
      <c r="F1939" s="20">
        <v>0</v>
      </c>
    </row>
    <row r="1940" spans="2:6" x14ac:dyDescent="0.25">
      <c r="B1940" s="18">
        <v>1937</v>
      </c>
      <c r="C1940" s="29">
        <v>125039660.48891275</v>
      </c>
      <c r="D1940" s="29">
        <v>0</v>
      </c>
      <c r="E1940" s="29">
        <v>0</v>
      </c>
      <c r="F1940" s="20">
        <v>0</v>
      </c>
    </row>
    <row r="1941" spans="2:6" x14ac:dyDescent="0.25">
      <c r="B1941" s="18">
        <v>1938</v>
      </c>
      <c r="C1941" s="29">
        <v>88187150.184067458</v>
      </c>
      <c r="D1941" s="29">
        <v>0</v>
      </c>
      <c r="E1941" s="29">
        <v>0</v>
      </c>
      <c r="F1941" s="20">
        <v>0</v>
      </c>
    </row>
    <row r="1942" spans="2:6" x14ac:dyDescent="0.25">
      <c r="B1942" s="18">
        <v>1939</v>
      </c>
      <c r="C1942" s="29">
        <v>98439798.75819388</v>
      </c>
      <c r="D1942" s="29">
        <v>0</v>
      </c>
      <c r="E1942" s="29">
        <v>0</v>
      </c>
      <c r="F1942" s="20">
        <v>0</v>
      </c>
    </row>
    <row r="1943" spans="2:6" x14ac:dyDescent="0.25">
      <c r="B1943" s="18">
        <v>1940</v>
      </c>
      <c r="C1943" s="29">
        <v>199780051.6625371</v>
      </c>
      <c r="D1943" s="29">
        <v>0</v>
      </c>
      <c r="E1943" s="29">
        <v>0</v>
      </c>
      <c r="F1943" s="20">
        <v>0</v>
      </c>
    </row>
    <row r="1944" spans="2:6" x14ac:dyDescent="0.25">
      <c r="B1944" s="18">
        <v>1941</v>
      </c>
      <c r="C1944" s="29">
        <v>83481908.918622613</v>
      </c>
      <c r="D1944" s="29">
        <v>0</v>
      </c>
      <c r="E1944" s="29">
        <v>0</v>
      </c>
      <c r="F1944" s="20">
        <v>0</v>
      </c>
    </row>
    <row r="1945" spans="2:6" x14ac:dyDescent="0.25">
      <c r="B1945" s="18">
        <v>1942</v>
      </c>
      <c r="C1945" s="29">
        <v>80566177.344552845</v>
      </c>
      <c r="D1945" s="29">
        <v>0</v>
      </c>
      <c r="E1945" s="29">
        <v>0</v>
      </c>
      <c r="F1945" s="20">
        <v>0</v>
      </c>
    </row>
    <row r="1946" spans="2:6" x14ac:dyDescent="0.25">
      <c r="B1946" s="18">
        <v>1943</v>
      </c>
      <c r="C1946" s="29">
        <v>104561289.79690862</v>
      </c>
      <c r="D1946" s="29">
        <v>0</v>
      </c>
      <c r="E1946" s="29">
        <v>0</v>
      </c>
      <c r="F1946" s="20">
        <v>0</v>
      </c>
    </row>
    <row r="1947" spans="2:6" x14ac:dyDescent="0.25">
      <c r="B1947" s="18">
        <v>1944</v>
      </c>
      <c r="C1947" s="29">
        <v>107632384.48297065</v>
      </c>
      <c r="D1947" s="29">
        <v>0</v>
      </c>
      <c r="E1947" s="29">
        <v>0</v>
      </c>
      <c r="F1947" s="20">
        <v>0</v>
      </c>
    </row>
    <row r="1948" spans="2:6" x14ac:dyDescent="0.25">
      <c r="B1948" s="18">
        <v>1945</v>
      </c>
      <c r="C1948" s="29">
        <v>123022053.99274784</v>
      </c>
      <c r="D1948" s="29">
        <v>0</v>
      </c>
      <c r="E1948" s="29">
        <v>0</v>
      </c>
      <c r="F1948" s="20">
        <v>0</v>
      </c>
    </row>
    <row r="1949" spans="2:6" x14ac:dyDescent="0.25">
      <c r="B1949" s="18">
        <v>1946</v>
      </c>
      <c r="C1949" s="29">
        <v>94887224.890350968</v>
      </c>
      <c r="D1949" s="29">
        <v>0</v>
      </c>
      <c r="E1949" s="29">
        <v>0</v>
      </c>
      <c r="F1949" s="20">
        <v>0</v>
      </c>
    </row>
    <row r="1950" spans="2:6" x14ac:dyDescent="0.25">
      <c r="B1950" s="18">
        <v>1947</v>
      </c>
      <c r="C1950" s="29">
        <v>76019152.35077326</v>
      </c>
      <c r="D1950" s="29">
        <v>0</v>
      </c>
      <c r="E1950" s="29">
        <v>0</v>
      </c>
      <c r="F1950" s="20">
        <v>0</v>
      </c>
    </row>
    <row r="1951" spans="2:6" x14ac:dyDescent="0.25">
      <c r="B1951" s="18">
        <v>1948</v>
      </c>
      <c r="C1951" s="29">
        <v>95579152.457162663</v>
      </c>
      <c r="D1951" s="29">
        <v>0</v>
      </c>
      <c r="E1951" s="29">
        <v>0</v>
      </c>
      <c r="F1951" s="20">
        <v>0</v>
      </c>
    </row>
    <row r="1952" spans="2:6" x14ac:dyDescent="0.25">
      <c r="B1952" s="18">
        <v>1949</v>
      </c>
      <c r="C1952" s="29">
        <v>93084637.134245932</v>
      </c>
      <c r="D1952" s="29">
        <v>0</v>
      </c>
      <c r="E1952" s="29">
        <v>0</v>
      </c>
      <c r="F1952" s="20">
        <v>0</v>
      </c>
    </row>
    <row r="1953" spans="2:6" x14ac:dyDescent="0.25">
      <c r="B1953" s="18">
        <v>1950</v>
      </c>
      <c r="C1953" s="29">
        <v>78467129.179384574</v>
      </c>
      <c r="D1953" s="29">
        <v>0</v>
      </c>
      <c r="E1953" s="29">
        <v>0</v>
      </c>
      <c r="F1953" s="20">
        <v>0</v>
      </c>
    </row>
    <row r="1954" spans="2:6" x14ac:dyDescent="0.25">
      <c r="B1954" s="18">
        <v>1951</v>
      </c>
      <c r="C1954" s="29">
        <v>123075615.63436696</v>
      </c>
      <c r="D1954" s="29">
        <v>0</v>
      </c>
      <c r="E1954" s="29">
        <v>0</v>
      </c>
      <c r="F1954" s="20">
        <v>0</v>
      </c>
    </row>
    <row r="1955" spans="2:6" x14ac:dyDescent="0.25">
      <c r="B1955" s="18">
        <v>1952</v>
      </c>
      <c r="C1955" s="29">
        <v>97679779.460338861</v>
      </c>
      <c r="D1955" s="29">
        <v>0</v>
      </c>
      <c r="E1955" s="29">
        <v>0</v>
      </c>
      <c r="F1955" s="20">
        <v>0</v>
      </c>
    </row>
    <row r="1956" spans="2:6" x14ac:dyDescent="0.25">
      <c r="B1956" s="18">
        <v>1953</v>
      </c>
      <c r="C1956" s="29">
        <v>95254993.63016355</v>
      </c>
      <c r="D1956" s="29">
        <v>0</v>
      </c>
      <c r="E1956" s="29">
        <v>0</v>
      </c>
      <c r="F1956" s="20">
        <v>0</v>
      </c>
    </row>
    <row r="1957" spans="2:6" x14ac:dyDescent="0.25">
      <c r="B1957" s="18">
        <v>1954</v>
      </c>
      <c r="C1957" s="29">
        <v>105113699.41051534</v>
      </c>
      <c r="D1957" s="29">
        <v>0</v>
      </c>
      <c r="E1957" s="29">
        <v>0</v>
      </c>
      <c r="F1957" s="20">
        <v>0</v>
      </c>
    </row>
    <row r="1958" spans="2:6" x14ac:dyDescent="0.25">
      <c r="B1958" s="18">
        <v>1955</v>
      </c>
      <c r="C1958" s="29">
        <v>93556089.918283433</v>
      </c>
      <c r="D1958" s="29">
        <v>0</v>
      </c>
      <c r="E1958" s="29">
        <v>0</v>
      </c>
      <c r="F1958" s="20">
        <v>0</v>
      </c>
    </row>
    <row r="1959" spans="2:6" x14ac:dyDescent="0.25">
      <c r="B1959" s="18">
        <v>1956</v>
      </c>
      <c r="C1959" s="29">
        <v>92089527.632510498</v>
      </c>
      <c r="D1959" s="29">
        <v>0</v>
      </c>
      <c r="E1959" s="29">
        <v>0</v>
      </c>
      <c r="F1959" s="20">
        <v>0</v>
      </c>
    </row>
    <row r="1960" spans="2:6" x14ac:dyDescent="0.25">
      <c r="B1960" s="18">
        <v>1957</v>
      </c>
      <c r="C1960" s="29">
        <v>99251182.249746963</v>
      </c>
      <c r="D1960" s="29">
        <v>0</v>
      </c>
      <c r="E1960" s="29">
        <v>0</v>
      </c>
      <c r="F1960" s="20">
        <v>0</v>
      </c>
    </row>
    <row r="1961" spans="2:6" x14ac:dyDescent="0.25">
      <c r="B1961" s="18">
        <v>1958</v>
      </c>
      <c r="C1961" s="29">
        <v>90187797.50195913</v>
      </c>
      <c r="D1961" s="29">
        <v>0</v>
      </c>
      <c r="E1961" s="29">
        <v>0</v>
      </c>
      <c r="F1961" s="20">
        <v>0</v>
      </c>
    </row>
    <row r="1962" spans="2:6" x14ac:dyDescent="0.25">
      <c r="B1962" s="18">
        <v>1959</v>
      </c>
      <c r="C1962" s="29">
        <v>88279912.07457535</v>
      </c>
      <c r="D1962" s="29">
        <v>0</v>
      </c>
      <c r="E1962" s="29">
        <v>0</v>
      </c>
      <c r="F1962" s="20">
        <v>0</v>
      </c>
    </row>
    <row r="1963" spans="2:6" x14ac:dyDescent="0.25">
      <c r="B1963" s="18">
        <v>1960</v>
      </c>
      <c r="C1963" s="29">
        <v>94646039.219288722</v>
      </c>
      <c r="D1963" s="29">
        <v>0</v>
      </c>
      <c r="E1963" s="29">
        <v>0</v>
      </c>
      <c r="F1963" s="20">
        <v>0</v>
      </c>
    </row>
    <row r="1964" spans="2:6" x14ac:dyDescent="0.25">
      <c r="B1964" s="18">
        <v>1961</v>
      </c>
      <c r="C1964" s="29">
        <v>107482257.41517641</v>
      </c>
      <c r="D1964" s="29">
        <v>0</v>
      </c>
      <c r="E1964" s="29">
        <v>0</v>
      </c>
      <c r="F1964" s="20">
        <v>0</v>
      </c>
    </row>
    <row r="1965" spans="2:6" x14ac:dyDescent="0.25">
      <c r="B1965" s="18">
        <v>1962</v>
      </c>
      <c r="C1965" s="29">
        <v>89835422.775598601</v>
      </c>
      <c r="D1965" s="29">
        <v>0</v>
      </c>
      <c r="E1965" s="29">
        <v>0</v>
      </c>
      <c r="F1965" s="20">
        <v>0</v>
      </c>
    </row>
    <row r="1966" spans="2:6" x14ac:dyDescent="0.25">
      <c r="B1966" s="18">
        <v>1963</v>
      </c>
      <c r="C1966" s="29">
        <v>97880254.169824332</v>
      </c>
      <c r="D1966" s="29">
        <v>0</v>
      </c>
      <c r="E1966" s="29">
        <v>0</v>
      </c>
      <c r="F1966" s="20">
        <v>0</v>
      </c>
    </row>
    <row r="1967" spans="2:6" x14ac:dyDescent="0.25">
      <c r="B1967" s="18">
        <v>1964</v>
      </c>
      <c r="C1967" s="29">
        <v>131567646.76216127</v>
      </c>
      <c r="D1967" s="29">
        <v>0</v>
      </c>
      <c r="E1967" s="29">
        <v>0</v>
      </c>
      <c r="F1967" s="20">
        <v>0</v>
      </c>
    </row>
    <row r="1968" spans="2:6" x14ac:dyDescent="0.25">
      <c r="B1968" s="18">
        <v>1965</v>
      </c>
      <c r="C1968" s="29">
        <v>48916014.549698398</v>
      </c>
      <c r="D1968" s="29">
        <v>0</v>
      </c>
      <c r="E1968" s="29">
        <v>0</v>
      </c>
      <c r="F1968" s="20">
        <v>0</v>
      </c>
    </row>
    <row r="1969" spans="2:6" x14ac:dyDescent="0.25">
      <c r="B1969" s="18">
        <v>1966</v>
      </c>
      <c r="C1969" s="29">
        <v>107799758.64185435</v>
      </c>
      <c r="D1969" s="29">
        <v>0</v>
      </c>
      <c r="E1969" s="29">
        <v>0</v>
      </c>
      <c r="F1969" s="20">
        <v>0</v>
      </c>
    </row>
    <row r="1970" spans="2:6" x14ac:dyDescent="0.25">
      <c r="B1970" s="18">
        <v>1967</v>
      </c>
      <c r="C1970" s="29">
        <v>110002468.61206649</v>
      </c>
      <c r="D1970" s="29">
        <v>0</v>
      </c>
      <c r="E1970" s="29">
        <v>0</v>
      </c>
      <c r="F1970" s="20">
        <v>0</v>
      </c>
    </row>
    <row r="1971" spans="2:6" x14ac:dyDescent="0.25">
      <c r="B1971" s="18">
        <v>1968</v>
      </c>
      <c r="C1971" s="29">
        <v>94017722.101214796</v>
      </c>
      <c r="D1971" s="29">
        <v>0</v>
      </c>
      <c r="E1971" s="29">
        <v>0</v>
      </c>
      <c r="F1971" s="20">
        <v>0</v>
      </c>
    </row>
    <row r="1972" spans="2:6" x14ac:dyDescent="0.25">
      <c r="B1972" s="18">
        <v>1969</v>
      </c>
      <c r="C1972" s="29">
        <v>130420112.41111752</v>
      </c>
      <c r="D1972" s="29">
        <v>0</v>
      </c>
      <c r="E1972" s="29">
        <v>0</v>
      </c>
      <c r="F1972" s="20">
        <v>0</v>
      </c>
    </row>
    <row r="1973" spans="2:6" x14ac:dyDescent="0.25">
      <c r="B1973" s="18">
        <v>1970</v>
      </c>
      <c r="C1973" s="29">
        <v>99948907.874245673</v>
      </c>
      <c r="D1973" s="29">
        <v>0</v>
      </c>
      <c r="E1973" s="29">
        <v>0</v>
      </c>
      <c r="F1973" s="20">
        <v>0</v>
      </c>
    </row>
    <row r="1974" spans="2:6" x14ac:dyDescent="0.25">
      <c r="B1974" s="18">
        <v>1971</v>
      </c>
      <c r="C1974" s="29">
        <v>89616668.681058511</v>
      </c>
      <c r="D1974" s="29">
        <v>0</v>
      </c>
      <c r="E1974" s="29">
        <v>0</v>
      </c>
      <c r="F1974" s="20">
        <v>0</v>
      </c>
    </row>
    <row r="1975" spans="2:6" x14ac:dyDescent="0.25">
      <c r="B1975" s="18">
        <v>1972</v>
      </c>
      <c r="C1975" s="29">
        <v>133081777.99865742</v>
      </c>
      <c r="D1975" s="29">
        <v>0</v>
      </c>
      <c r="E1975" s="29">
        <v>0</v>
      </c>
      <c r="F1975" s="20">
        <v>0</v>
      </c>
    </row>
    <row r="1976" spans="2:6" x14ac:dyDescent="0.25">
      <c r="B1976" s="18">
        <v>1973</v>
      </c>
      <c r="C1976" s="29">
        <v>106705879.22842935</v>
      </c>
      <c r="D1976" s="29">
        <v>0</v>
      </c>
      <c r="E1976" s="29">
        <v>0</v>
      </c>
      <c r="F1976" s="20">
        <v>0</v>
      </c>
    </row>
    <row r="1977" spans="2:6" x14ac:dyDescent="0.25">
      <c r="B1977" s="18">
        <v>1974</v>
      </c>
      <c r="C1977" s="29">
        <v>114967040.34244955</v>
      </c>
      <c r="D1977" s="29">
        <v>0</v>
      </c>
      <c r="E1977" s="29">
        <v>0</v>
      </c>
      <c r="F1977" s="20">
        <v>0</v>
      </c>
    </row>
    <row r="1978" spans="2:6" x14ac:dyDescent="0.25">
      <c r="B1978" s="18">
        <v>1975</v>
      </c>
      <c r="C1978" s="29">
        <v>99056800.316851124</v>
      </c>
      <c r="D1978" s="29">
        <v>0</v>
      </c>
      <c r="E1978" s="29">
        <v>0</v>
      </c>
      <c r="F1978" s="20">
        <v>0</v>
      </c>
    </row>
    <row r="1979" spans="2:6" x14ac:dyDescent="0.25">
      <c r="B1979" s="18">
        <v>1976</v>
      </c>
      <c r="C1979" s="29">
        <v>98041507.005952939</v>
      </c>
      <c r="D1979" s="29">
        <v>0</v>
      </c>
      <c r="E1979" s="29">
        <v>0</v>
      </c>
      <c r="F1979" s="20">
        <v>0</v>
      </c>
    </row>
    <row r="1980" spans="2:6" x14ac:dyDescent="0.25">
      <c r="B1980" s="18">
        <v>1977</v>
      </c>
      <c r="C1980" s="29">
        <v>108488764.16651893</v>
      </c>
      <c r="D1980" s="29">
        <v>0</v>
      </c>
      <c r="E1980" s="29">
        <v>0</v>
      </c>
      <c r="F1980" s="20">
        <v>0</v>
      </c>
    </row>
    <row r="1981" spans="2:6" x14ac:dyDescent="0.25">
      <c r="B1981" s="18">
        <v>1978</v>
      </c>
      <c r="C1981" s="29">
        <v>116753029.24083488</v>
      </c>
      <c r="D1981" s="29">
        <v>0</v>
      </c>
      <c r="E1981" s="29">
        <v>0</v>
      </c>
      <c r="F1981" s="20">
        <v>0</v>
      </c>
    </row>
    <row r="1982" spans="2:6" x14ac:dyDescent="0.25">
      <c r="B1982" s="18">
        <v>1979</v>
      </c>
      <c r="C1982" s="29">
        <v>148677771.52207232</v>
      </c>
      <c r="D1982" s="29">
        <v>0</v>
      </c>
      <c r="E1982" s="29">
        <v>0</v>
      </c>
      <c r="F1982" s="20">
        <v>0</v>
      </c>
    </row>
    <row r="1983" spans="2:6" x14ac:dyDescent="0.25">
      <c r="B1983" s="18">
        <v>1980</v>
      </c>
      <c r="C1983" s="29">
        <v>120186378.40490878</v>
      </c>
      <c r="D1983" s="29">
        <v>0</v>
      </c>
      <c r="E1983" s="29">
        <v>0</v>
      </c>
      <c r="F1983" s="20">
        <v>0</v>
      </c>
    </row>
    <row r="1984" spans="2:6" x14ac:dyDescent="0.25">
      <c r="B1984" s="18">
        <v>1981</v>
      </c>
      <c r="C1984" s="29">
        <v>106645839.2623581</v>
      </c>
      <c r="D1984" s="29">
        <v>0</v>
      </c>
      <c r="E1984" s="29">
        <v>0</v>
      </c>
      <c r="F1984" s="20">
        <v>0</v>
      </c>
    </row>
    <row r="1985" spans="2:6" x14ac:dyDescent="0.25">
      <c r="B1985" s="18">
        <v>1982</v>
      </c>
      <c r="C1985" s="29">
        <v>96084908.555290103</v>
      </c>
      <c r="D1985" s="29">
        <v>0</v>
      </c>
      <c r="E1985" s="29">
        <v>0</v>
      </c>
      <c r="F1985" s="20">
        <v>0</v>
      </c>
    </row>
    <row r="1986" spans="2:6" x14ac:dyDescent="0.25">
      <c r="B1986" s="18">
        <v>1983</v>
      </c>
      <c r="C1986" s="29">
        <v>118284492.92266528</v>
      </c>
      <c r="D1986" s="29">
        <v>0</v>
      </c>
      <c r="E1986" s="29">
        <v>0</v>
      </c>
      <c r="F1986" s="20">
        <v>0</v>
      </c>
    </row>
    <row r="1987" spans="2:6" x14ac:dyDescent="0.25">
      <c r="B1987" s="18">
        <v>1984</v>
      </c>
      <c r="C1987" s="29">
        <v>143910207.47124445</v>
      </c>
      <c r="D1987" s="29">
        <v>0</v>
      </c>
      <c r="E1987" s="29">
        <v>0</v>
      </c>
      <c r="F1987" s="20">
        <v>0</v>
      </c>
    </row>
    <row r="1988" spans="2:6" x14ac:dyDescent="0.25">
      <c r="B1988" s="18">
        <v>1985</v>
      </c>
      <c r="C1988" s="29">
        <v>139242049.80135855</v>
      </c>
      <c r="D1988" s="29">
        <v>0</v>
      </c>
      <c r="E1988" s="29">
        <v>0</v>
      </c>
      <c r="F1988" s="20">
        <v>0</v>
      </c>
    </row>
    <row r="1989" spans="2:6" x14ac:dyDescent="0.25">
      <c r="B1989" s="18">
        <v>1986</v>
      </c>
      <c r="C1989" s="29">
        <v>98883492.572671309</v>
      </c>
      <c r="D1989" s="29">
        <v>0</v>
      </c>
      <c r="E1989" s="29">
        <v>0</v>
      </c>
      <c r="F1989" s="20">
        <v>0</v>
      </c>
    </row>
    <row r="1990" spans="2:6" x14ac:dyDescent="0.25">
      <c r="B1990" s="18">
        <v>1987</v>
      </c>
      <c r="C1990" s="29">
        <v>170976488.47753331</v>
      </c>
      <c r="D1990" s="29">
        <v>0</v>
      </c>
      <c r="E1990" s="29">
        <v>0</v>
      </c>
      <c r="F1990" s="20">
        <v>0</v>
      </c>
    </row>
    <row r="1991" spans="2:6" x14ac:dyDescent="0.25">
      <c r="B1991" s="18">
        <v>1988</v>
      </c>
      <c r="C1991" s="29">
        <v>109537384.45824078</v>
      </c>
      <c r="D1991" s="29">
        <v>0</v>
      </c>
      <c r="E1991" s="29">
        <v>0</v>
      </c>
      <c r="F1991" s="20">
        <v>0</v>
      </c>
    </row>
    <row r="1992" spans="2:6" x14ac:dyDescent="0.25">
      <c r="B1992" s="18">
        <v>1989</v>
      </c>
      <c r="C1992" s="29">
        <v>92798815.803005025</v>
      </c>
      <c r="D1992" s="29">
        <v>0</v>
      </c>
      <c r="E1992" s="29">
        <v>0</v>
      </c>
      <c r="F1992" s="20">
        <v>0</v>
      </c>
    </row>
    <row r="1993" spans="2:6" x14ac:dyDescent="0.25">
      <c r="B1993" s="18">
        <v>1990</v>
      </c>
      <c r="C1993" s="29">
        <v>117212539.98680374</v>
      </c>
      <c r="D1993" s="29">
        <v>0</v>
      </c>
      <c r="E1993" s="29">
        <v>0</v>
      </c>
      <c r="F1993" s="20">
        <v>0</v>
      </c>
    </row>
    <row r="1994" spans="2:6" x14ac:dyDescent="0.25">
      <c r="B1994" s="18">
        <v>1991</v>
      </c>
      <c r="C1994" s="29">
        <v>118379878.32727413</v>
      </c>
      <c r="D1994" s="29">
        <v>0</v>
      </c>
      <c r="E1994" s="29">
        <v>0</v>
      </c>
      <c r="F1994" s="20">
        <v>0</v>
      </c>
    </row>
    <row r="1995" spans="2:6" x14ac:dyDescent="0.25">
      <c r="B1995" s="18">
        <v>1992</v>
      </c>
      <c r="C1995" s="29">
        <v>121422110.67288096</v>
      </c>
      <c r="D1995" s="29">
        <v>0</v>
      </c>
      <c r="E1995" s="29">
        <v>0</v>
      </c>
      <c r="F1995" s="20">
        <v>0</v>
      </c>
    </row>
    <row r="1996" spans="2:6" x14ac:dyDescent="0.25">
      <c r="B1996" s="18">
        <v>1993</v>
      </c>
      <c r="C1996" s="29">
        <v>103670407.16146529</v>
      </c>
      <c r="D1996" s="29">
        <v>0</v>
      </c>
      <c r="E1996" s="29">
        <v>0</v>
      </c>
      <c r="F1996" s="20">
        <v>0</v>
      </c>
    </row>
    <row r="1997" spans="2:6" x14ac:dyDescent="0.25">
      <c r="B1997" s="18">
        <v>1994</v>
      </c>
      <c r="C1997" s="29">
        <v>80339236.547765046</v>
      </c>
      <c r="D1997" s="29">
        <v>0</v>
      </c>
      <c r="E1997" s="29">
        <v>0</v>
      </c>
      <c r="F1997" s="20">
        <v>0</v>
      </c>
    </row>
    <row r="1998" spans="2:6" x14ac:dyDescent="0.25">
      <c r="B1998" s="18">
        <v>1995</v>
      </c>
      <c r="C1998" s="29">
        <v>134282382.56653565</v>
      </c>
      <c r="D1998" s="29">
        <v>0</v>
      </c>
      <c r="E1998" s="29">
        <v>0</v>
      </c>
      <c r="F1998" s="20">
        <v>0</v>
      </c>
    </row>
    <row r="1999" spans="2:6" x14ac:dyDescent="0.25">
      <c r="B1999" s="18">
        <v>1996</v>
      </c>
      <c r="C1999" s="29">
        <v>61295583.880270734</v>
      </c>
      <c r="D1999" s="29">
        <v>0</v>
      </c>
      <c r="E1999" s="29">
        <v>0</v>
      </c>
      <c r="F1999" s="20">
        <v>0</v>
      </c>
    </row>
    <row r="2000" spans="2:6" x14ac:dyDescent="0.25">
      <c r="B2000" s="18">
        <v>1997</v>
      </c>
      <c r="C2000" s="29">
        <v>98140495.97354202</v>
      </c>
      <c r="D2000" s="29">
        <v>0</v>
      </c>
      <c r="E2000" s="29">
        <v>0</v>
      </c>
      <c r="F2000" s="20">
        <v>0</v>
      </c>
    </row>
    <row r="2001" spans="2:6" x14ac:dyDescent="0.25">
      <c r="B2001" s="18">
        <v>1998</v>
      </c>
      <c r="C2001" s="29">
        <v>181783953.89391309</v>
      </c>
      <c r="D2001" s="29">
        <v>0</v>
      </c>
      <c r="E2001" s="29">
        <v>0</v>
      </c>
      <c r="F2001" s="20">
        <v>0</v>
      </c>
    </row>
    <row r="2002" spans="2:6" x14ac:dyDescent="0.25">
      <c r="B2002" s="18">
        <v>1999</v>
      </c>
      <c r="C2002" s="29">
        <v>89828154.189849883</v>
      </c>
      <c r="D2002" s="29">
        <v>0</v>
      </c>
      <c r="E2002" s="29">
        <v>0</v>
      </c>
      <c r="F2002" s="20">
        <v>0</v>
      </c>
    </row>
    <row r="2003" spans="2:6" x14ac:dyDescent="0.25">
      <c r="B2003" s="18">
        <v>2000</v>
      </c>
      <c r="C2003" s="29">
        <v>91202695.951319426</v>
      </c>
      <c r="D2003" s="29">
        <v>0</v>
      </c>
      <c r="E2003" s="29">
        <v>0</v>
      </c>
      <c r="F2003" s="20">
        <v>0</v>
      </c>
    </row>
    <row r="2004" spans="2:6" x14ac:dyDescent="0.25">
      <c r="B2004" s="18">
        <v>2001</v>
      </c>
      <c r="C2004" s="29">
        <v>108730807.89677599</v>
      </c>
      <c r="D2004" s="29">
        <v>0</v>
      </c>
      <c r="E2004" s="29">
        <v>0</v>
      </c>
      <c r="F2004" s="20">
        <v>0</v>
      </c>
    </row>
    <row r="2005" spans="2:6" x14ac:dyDescent="0.25">
      <c r="B2005" s="18">
        <v>2002</v>
      </c>
      <c r="C2005" s="29">
        <v>83561097.864756882</v>
      </c>
      <c r="D2005" s="29">
        <v>0</v>
      </c>
      <c r="E2005" s="29">
        <v>0</v>
      </c>
      <c r="F2005" s="20">
        <v>0</v>
      </c>
    </row>
    <row r="2006" spans="2:6" x14ac:dyDescent="0.25">
      <c r="B2006" s="18">
        <v>2003</v>
      </c>
      <c r="C2006" s="29">
        <v>102203973.7417099</v>
      </c>
      <c r="D2006" s="29">
        <v>0</v>
      </c>
      <c r="E2006" s="29">
        <v>0</v>
      </c>
      <c r="F2006" s="20">
        <v>0</v>
      </c>
    </row>
    <row r="2007" spans="2:6" x14ac:dyDescent="0.25">
      <c r="B2007" s="18">
        <v>2004</v>
      </c>
      <c r="C2007" s="29">
        <v>175433552.80919793</v>
      </c>
      <c r="D2007" s="29">
        <v>0</v>
      </c>
      <c r="E2007" s="29">
        <v>0</v>
      </c>
      <c r="F2007" s="20">
        <v>0</v>
      </c>
    </row>
    <row r="2008" spans="2:6" x14ac:dyDescent="0.25">
      <c r="B2008" s="18">
        <v>2005</v>
      </c>
      <c r="C2008" s="29">
        <v>121058412.56042697</v>
      </c>
      <c r="D2008" s="29">
        <v>0</v>
      </c>
      <c r="E2008" s="29">
        <v>0</v>
      </c>
      <c r="F2008" s="20">
        <v>0</v>
      </c>
    </row>
    <row r="2009" spans="2:6" x14ac:dyDescent="0.25">
      <c r="B2009" s="18">
        <v>2006</v>
      </c>
      <c r="C2009" s="29">
        <v>94328335.429148406</v>
      </c>
      <c r="D2009" s="29">
        <v>0</v>
      </c>
      <c r="E2009" s="29">
        <v>0</v>
      </c>
      <c r="F2009" s="20">
        <v>0</v>
      </c>
    </row>
    <row r="2010" spans="2:6" x14ac:dyDescent="0.25">
      <c r="B2010" s="18">
        <v>2007</v>
      </c>
      <c r="C2010" s="29">
        <v>82001451.687865928</v>
      </c>
      <c r="D2010" s="29">
        <v>0</v>
      </c>
      <c r="E2010" s="29">
        <v>0</v>
      </c>
      <c r="F2010" s="20">
        <v>0</v>
      </c>
    </row>
    <row r="2011" spans="2:6" x14ac:dyDescent="0.25">
      <c r="B2011" s="18">
        <v>2008</v>
      </c>
      <c r="C2011" s="29">
        <v>100946221.16934547</v>
      </c>
      <c r="D2011" s="29">
        <v>0</v>
      </c>
      <c r="E2011" s="29">
        <v>0</v>
      </c>
      <c r="F2011" s="20">
        <v>0</v>
      </c>
    </row>
    <row r="2012" spans="2:6" x14ac:dyDescent="0.25">
      <c r="B2012" s="18">
        <v>2009</v>
      </c>
      <c r="C2012" s="29">
        <v>101797074.49680142</v>
      </c>
      <c r="D2012" s="29">
        <v>0</v>
      </c>
      <c r="E2012" s="29">
        <v>0</v>
      </c>
      <c r="F2012" s="20">
        <v>0</v>
      </c>
    </row>
    <row r="2013" spans="2:6" x14ac:dyDescent="0.25">
      <c r="B2013" s="18">
        <v>2010</v>
      </c>
      <c r="C2013" s="29">
        <v>106702999.22919548</v>
      </c>
      <c r="D2013" s="29">
        <v>0</v>
      </c>
      <c r="E2013" s="29">
        <v>0</v>
      </c>
      <c r="F2013" s="20">
        <v>0</v>
      </c>
    </row>
    <row r="2014" spans="2:6" x14ac:dyDescent="0.25">
      <c r="B2014" s="18">
        <v>2011</v>
      </c>
      <c r="C2014" s="29">
        <v>86438570.919272885</v>
      </c>
      <c r="D2014" s="29">
        <v>0</v>
      </c>
      <c r="E2014" s="29">
        <v>0</v>
      </c>
      <c r="F2014" s="20">
        <v>0</v>
      </c>
    </row>
    <row r="2015" spans="2:6" x14ac:dyDescent="0.25">
      <c r="B2015" s="18">
        <v>2012</v>
      </c>
      <c r="C2015" s="29">
        <v>87343721.11998646</v>
      </c>
      <c r="D2015" s="29">
        <v>0</v>
      </c>
      <c r="E2015" s="29">
        <v>0</v>
      </c>
      <c r="F2015" s="20">
        <v>0</v>
      </c>
    </row>
    <row r="2016" spans="2:6" x14ac:dyDescent="0.25">
      <c r="B2016" s="18">
        <v>2013</v>
      </c>
      <c r="C2016" s="29">
        <v>177209407.73272303</v>
      </c>
      <c r="D2016" s="29">
        <v>0</v>
      </c>
      <c r="E2016" s="29">
        <v>0</v>
      </c>
      <c r="F2016" s="20">
        <v>0</v>
      </c>
    </row>
    <row r="2017" spans="2:6" x14ac:dyDescent="0.25">
      <c r="B2017" s="18">
        <v>2014</v>
      </c>
      <c r="C2017" s="29">
        <v>107760950.44841285</v>
      </c>
      <c r="D2017" s="29">
        <v>0</v>
      </c>
      <c r="E2017" s="29">
        <v>0</v>
      </c>
      <c r="F2017" s="20">
        <v>0</v>
      </c>
    </row>
    <row r="2018" spans="2:6" x14ac:dyDescent="0.25">
      <c r="B2018" s="18">
        <v>2015</v>
      </c>
      <c r="C2018" s="29">
        <v>90269926.881894529</v>
      </c>
      <c r="D2018" s="29">
        <v>0</v>
      </c>
      <c r="E2018" s="29">
        <v>0</v>
      </c>
      <c r="F2018" s="20">
        <v>0</v>
      </c>
    </row>
    <row r="2019" spans="2:6" x14ac:dyDescent="0.25">
      <c r="B2019" s="18">
        <v>2016</v>
      </c>
      <c r="C2019" s="29">
        <v>87164980.347275153</v>
      </c>
      <c r="D2019" s="29">
        <v>0</v>
      </c>
      <c r="E2019" s="29">
        <v>0</v>
      </c>
      <c r="F2019" s="20">
        <v>0</v>
      </c>
    </row>
    <row r="2020" spans="2:6" x14ac:dyDescent="0.25">
      <c r="B2020" s="18">
        <v>2017</v>
      </c>
      <c r="C2020" s="29">
        <v>150026839.46917504</v>
      </c>
      <c r="D2020" s="29">
        <v>0</v>
      </c>
      <c r="E2020" s="29">
        <v>0</v>
      </c>
      <c r="F2020" s="20">
        <v>0</v>
      </c>
    </row>
    <row r="2021" spans="2:6" x14ac:dyDescent="0.25">
      <c r="B2021" s="18">
        <v>2018</v>
      </c>
      <c r="C2021" s="29">
        <v>94355351.195554107</v>
      </c>
      <c r="D2021" s="29">
        <v>0</v>
      </c>
      <c r="E2021" s="29">
        <v>0</v>
      </c>
      <c r="F2021" s="20">
        <v>0</v>
      </c>
    </row>
    <row r="2022" spans="2:6" x14ac:dyDescent="0.25">
      <c r="B2022" s="18">
        <v>2019</v>
      </c>
      <c r="C2022" s="29">
        <v>97410954.585157171</v>
      </c>
      <c r="D2022" s="29">
        <v>0</v>
      </c>
      <c r="E2022" s="29">
        <v>0</v>
      </c>
      <c r="F2022" s="20">
        <v>0</v>
      </c>
    </row>
    <row r="2023" spans="2:6" x14ac:dyDescent="0.25">
      <c r="B2023" s="18">
        <v>2020</v>
      </c>
      <c r="C2023" s="29">
        <v>81463639.124237567</v>
      </c>
      <c r="D2023" s="29">
        <v>0</v>
      </c>
      <c r="E2023" s="29">
        <v>0</v>
      </c>
      <c r="F2023" s="20">
        <v>0</v>
      </c>
    </row>
    <row r="2024" spans="2:6" x14ac:dyDescent="0.25">
      <c r="B2024" s="18">
        <v>2021</v>
      </c>
      <c r="C2024" s="29">
        <v>70444418.679193199</v>
      </c>
      <c r="D2024" s="29">
        <v>0</v>
      </c>
      <c r="E2024" s="29">
        <v>0</v>
      </c>
      <c r="F2024" s="20">
        <v>0</v>
      </c>
    </row>
    <row r="2025" spans="2:6" x14ac:dyDescent="0.25">
      <c r="B2025" s="18">
        <v>2022</v>
      </c>
      <c r="C2025" s="29">
        <v>120348953.45043381</v>
      </c>
      <c r="D2025" s="29">
        <v>0</v>
      </c>
      <c r="E2025" s="29">
        <v>0</v>
      </c>
      <c r="F2025" s="20">
        <v>0</v>
      </c>
    </row>
    <row r="2026" spans="2:6" x14ac:dyDescent="0.25">
      <c r="B2026" s="18">
        <v>2023</v>
      </c>
      <c r="C2026" s="29">
        <v>135421202.0516682</v>
      </c>
      <c r="D2026" s="29">
        <v>0</v>
      </c>
      <c r="E2026" s="29">
        <v>0</v>
      </c>
      <c r="F2026" s="20">
        <v>0</v>
      </c>
    </row>
    <row r="2027" spans="2:6" x14ac:dyDescent="0.25">
      <c r="B2027" s="18">
        <v>2024</v>
      </c>
      <c r="C2027" s="29">
        <v>103249024.61755218</v>
      </c>
      <c r="D2027" s="29">
        <v>0</v>
      </c>
      <c r="E2027" s="29">
        <v>0</v>
      </c>
      <c r="F2027" s="20">
        <v>0</v>
      </c>
    </row>
    <row r="2028" spans="2:6" x14ac:dyDescent="0.25">
      <c r="B2028" s="18">
        <v>2025</v>
      </c>
      <c r="C2028" s="29">
        <v>70231256.626437947</v>
      </c>
      <c r="D2028" s="29">
        <v>0</v>
      </c>
      <c r="E2028" s="29">
        <v>0</v>
      </c>
      <c r="F2028" s="20">
        <v>0</v>
      </c>
    </row>
    <row r="2029" spans="2:6" x14ac:dyDescent="0.25">
      <c r="B2029" s="18">
        <v>2026</v>
      </c>
      <c r="C2029" s="29">
        <v>108120543.86967465</v>
      </c>
      <c r="D2029" s="29">
        <v>0</v>
      </c>
      <c r="E2029" s="29">
        <v>0</v>
      </c>
      <c r="F2029" s="20">
        <v>0</v>
      </c>
    </row>
    <row r="2030" spans="2:6" x14ac:dyDescent="0.25">
      <c r="B2030" s="18">
        <v>2027</v>
      </c>
      <c r="C2030" s="29">
        <v>77589463.051537871</v>
      </c>
      <c r="D2030" s="29">
        <v>0</v>
      </c>
      <c r="E2030" s="29">
        <v>0</v>
      </c>
      <c r="F2030" s="20">
        <v>0</v>
      </c>
    </row>
    <row r="2031" spans="2:6" x14ac:dyDescent="0.25">
      <c r="B2031" s="18">
        <v>2028</v>
      </c>
      <c r="C2031" s="29">
        <v>93415813.647068053</v>
      </c>
      <c r="D2031" s="29">
        <v>0</v>
      </c>
      <c r="E2031" s="29">
        <v>0</v>
      </c>
      <c r="F2031" s="20">
        <v>0</v>
      </c>
    </row>
    <row r="2032" spans="2:6" x14ac:dyDescent="0.25">
      <c r="B2032" s="18">
        <v>2029</v>
      </c>
      <c r="C2032" s="29">
        <v>90076808.063694224</v>
      </c>
      <c r="D2032" s="29">
        <v>0</v>
      </c>
      <c r="E2032" s="29">
        <v>0</v>
      </c>
      <c r="F2032" s="20">
        <v>0</v>
      </c>
    </row>
    <row r="2033" spans="2:6" x14ac:dyDescent="0.25">
      <c r="B2033" s="18">
        <v>2030</v>
      </c>
      <c r="C2033" s="29">
        <v>124603675.46190868</v>
      </c>
      <c r="D2033" s="29">
        <v>0</v>
      </c>
      <c r="E2033" s="29">
        <v>0</v>
      </c>
      <c r="F2033" s="20">
        <v>0</v>
      </c>
    </row>
    <row r="2034" spans="2:6" x14ac:dyDescent="0.25">
      <c r="B2034" s="18">
        <v>2031</v>
      </c>
      <c r="C2034" s="29">
        <v>92967352.267071903</v>
      </c>
      <c r="D2034" s="29">
        <v>0</v>
      </c>
      <c r="E2034" s="29">
        <v>0</v>
      </c>
      <c r="F2034" s="20">
        <v>0</v>
      </c>
    </row>
    <row r="2035" spans="2:6" x14ac:dyDescent="0.25">
      <c r="B2035" s="18">
        <v>2032</v>
      </c>
      <c r="C2035" s="29">
        <v>100223852.78169017</v>
      </c>
      <c r="D2035" s="29">
        <v>0</v>
      </c>
      <c r="E2035" s="29">
        <v>0</v>
      </c>
      <c r="F2035" s="20">
        <v>0</v>
      </c>
    </row>
    <row r="2036" spans="2:6" x14ac:dyDescent="0.25">
      <c r="B2036" s="18">
        <v>2033</v>
      </c>
      <c r="C2036" s="29">
        <v>94619228.746458277</v>
      </c>
      <c r="D2036" s="29">
        <v>0</v>
      </c>
      <c r="E2036" s="29">
        <v>0</v>
      </c>
      <c r="F2036" s="20">
        <v>0</v>
      </c>
    </row>
    <row r="2037" spans="2:6" x14ac:dyDescent="0.25">
      <c r="B2037" s="18">
        <v>2034</v>
      </c>
      <c r="C2037" s="29">
        <v>101261924.27438205</v>
      </c>
      <c r="D2037" s="29">
        <v>0</v>
      </c>
      <c r="E2037" s="29">
        <v>0</v>
      </c>
      <c r="F2037" s="20">
        <v>0</v>
      </c>
    </row>
    <row r="2038" spans="2:6" x14ac:dyDescent="0.25">
      <c r="B2038" s="18">
        <v>2035</v>
      </c>
      <c r="C2038" s="29">
        <v>99850561.90696682</v>
      </c>
      <c r="D2038" s="29">
        <v>0</v>
      </c>
      <c r="E2038" s="29">
        <v>0</v>
      </c>
      <c r="F2038" s="20">
        <v>0</v>
      </c>
    </row>
    <row r="2039" spans="2:6" x14ac:dyDescent="0.25">
      <c r="B2039" s="18">
        <v>2036</v>
      </c>
      <c r="C2039" s="29">
        <v>142695107.72922698</v>
      </c>
      <c r="D2039" s="29">
        <v>0</v>
      </c>
      <c r="E2039" s="29">
        <v>0</v>
      </c>
      <c r="F2039" s="20">
        <v>0</v>
      </c>
    </row>
    <row r="2040" spans="2:6" x14ac:dyDescent="0.25">
      <c r="B2040" s="18">
        <v>2037</v>
      </c>
      <c r="C2040" s="29">
        <v>99762353.017691404</v>
      </c>
      <c r="D2040" s="29">
        <v>0</v>
      </c>
      <c r="E2040" s="29">
        <v>0</v>
      </c>
      <c r="F2040" s="20">
        <v>0</v>
      </c>
    </row>
    <row r="2041" spans="2:6" x14ac:dyDescent="0.25">
      <c r="B2041" s="18">
        <v>2038</v>
      </c>
      <c r="C2041" s="29">
        <v>165119830.53721049</v>
      </c>
      <c r="D2041" s="29">
        <v>0</v>
      </c>
      <c r="E2041" s="29">
        <v>0</v>
      </c>
      <c r="F2041" s="20">
        <v>0</v>
      </c>
    </row>
    <row r="2042" spans="2:6" x14ac:dyDescent="0.25">
      <c r="B2042" s="18">
        <v>2039</v>
      </c>
      <c r="C2042" s="29">
        <v>80880616.585431933</v>
      </c>
      <c r="D2042" s="29">
        <v>0</v>
      </c>
      <c r="E2042" s="29">
        <v>0</v>
      </c>
      <c r="F2042" s="20">
        <v>0</v>
      </c>
    </row>
    <row r="2043" spans="2:6" x14ac:dyDescent="0.25">
      <c r="B2043" s="18">
        <v>2040</v>
      </c>
      <c r="C2043" s="29">
        <v>115462910.03893761</v>
      </c>
      <c r="D2043" s="29">
        <v>0</v>
      </c>
      <c r="E2043" s="29">
        <v>0</v>
      </c>
      <c r="F2043" s="20">
        <v>0</v>
      </c>
    </row>
    <row r="2044" spans="2:6" x14ac:dyDescent="0.25">
      <c r="B2044" s="18">
        <v>2041</v>
      </c>
      <c r="C2044" s="29">
        <v>117149421.23494145</v>
      </c>
      <c r="D2044" s="29">
        <v>0</v>
      </c>
      <c r="E2044" s="29">
        <v>0</v>
      </c>
      <c r="F2044" s="20">
        <v>0</v>
      </c>
    </row>
    <row r="2045" spans="2:6" x14ac:dyDescent="0.25">
      <c r="B2045" s="18">
        <v>2042</v>
      </c>
      <c r="C2045" s="29">
        <v>158143547.03412619</v>
      </c>
      <c r="D2045" s="29">
        <v>0</v>
      </c>
      <c r="E2045" s="29">
        <v>0</v>
      </c>
      <c r="F2045" s="20">
        <v>0</v>
      </c>
    </row>
    <row r="2046" spans="2:6" x14ac:dyDescent="0.25">
      <c r="B2046" s="18">
        <v>2043</v>
      </c>
      <c r="C2046" s="29">
        <v>92623270.278096706</v>
      </c>
      <c r="D2046" s="29">
        <v>0</v>
      </c>
      <c r="E2046" s="29">
        <v>0</v>
      </c>
      <c r="F2046" s="20">
        <v>0</v>
      </c>
    </row>
    <row r="2047" spans="2:6" x14ac:dyDescent="0.25">
      <c r="B2047" s="18">
        <v>2044</v>
      </c>
      <c r="C2047" s="29">
        <v>80670725.870906055</v>
      </c>
      <c r="D2047" s="29">
        <v>0</v>
      </c>
      <c r="E2047" s="29">
        <v>0</v>
      </c>
      <c r="F2047" s="20">
        <v>0</v>
      </c>
    </row>
    <row r="2048" spans="2:6" x14ac:dyDescent="0.25">
      <c r="B2048" s="18">
        <v>2045</v>
      </c>
      <c r="C2048" s="29">
        <v>94057141.609941289</v>
      </c>
      <c r="D2048" s="29">
        <v>0</v>
      </c>
      <c r="E2048" s="29">
        <v>0</v>
      </c>
      <c r="F2048" s="20">
        <v>0</v>
      </c>
    </row>
    <row r="2049" spans="2:6" x14ac:dyDescent="0.25">
      <c r="B2049" s="18">
        <v>2046</v>
      </c>
      <c r="C2049" s="29">
        <v>93539206.38931413</v>
      </c>
      <c r="D2049" s="29">
        <v>0</v>
      </c>
      <c r="E2049" s="29">
        <v>0</v>
      </c>
      <c r="F2049" s="20">
        <v>0</v>
      </c>
    </row>
    <row r="2050" spans="2:6" x14ac:dyDescent="0.25">
      <c r="B2050" s="18">
        <v>2047</v>
      </c>
      <c r="C2050" s="29">
        <v>104499738.1102878</v>
      </c>
      <c r="D2050" s="29">
        <v>0</v>
      </c>
      <c r="E2050" s="29">
        <v>0</v>
      </c>
      <c r="F2050" s="20">
        <v>0</v>
      </c>
    </row>
    <row r="2051" spans="2:6" x14ac:dyDescent="0.25">
      <c r="B2051" s="18">
        <v>2048</v>
      </c>
      <c r="C2051" s="29">
        <v>87642735.246101186</v>
      </c>
      <c r="D2051" s="29">
        <v>0</v>
      </c>
      <c r="E2051" s="29">
        <v>0</v>
      </c>
      <c r="F2051" s="20">
        <v>0</v>
      </c>
    </row>
    <row r="2052" spans="2:6" x14ac:dyDescent="0.25">
      <c r="B2052" s="18">
        <v>2049</v>
      </c>
      <c r="C2052" s="29">
        <v>108986174.60855412</v>
      </c>
      <c r="D2052" s="29">
        <v>0</v>
      </c>
      <c r="E2052" s="29">
        <v>0</v>
      </c>
      <c r="F2052" s="20">
        <v>0</v>
      </c>
    </row>
    <row r="2053" spans="2:6" x14ac:dyDescent="0.25">
      <c r="B2053" s="18">
        <v>2050</v>
      </c>
      <c r="C2053" s="29">
        <v>58397278.884376466</v>
      </c>
      <c r="D2053" s="29">
        <v>0</v>
      </c>
      <c r="E2053" s="29">
        <v>0</v>
      </c>
      <c r="F2053" s="20">
        <v>0</v>
      </c>
    </row>
    <row r="2054" spans="2:6" x14ac:dyDescent="0.25">
      <c r="B2054" s="18">
        <v>2051</v>
      </c>
      <c r="C2054" s="29">
        <v>138024893.04663664</v>
      </c>
      <c r="D2054" s="29">
        <v>0</v>
      </c>
      <c r="E2054" s="29">
        <v>0</v>
      </c>
      <c r="F2054" s="20">
        <v>0</v>
      </c>
    </row>
    <row r="2055" spans="2:6" x14ac:dyDescent="0.25">
      <c r="B2055" s="18">
        <v>2052</v>
      </c>
      <c r="C2055" s="29">
        <v>73224574.513264984</v>
      </c>
      <c r="D2055" s="29">
        <v>0</v>
      </c>
      <c r="E2055" s="29">
        <v>0</v>
      </c>
      <c r="F2055" s="20">
        <v>0</v>
      </c>
    </row>
    <row r="2056" spans="2:6" x14ac:dyDescent="0.25">
      <c r="B2056" s="18">
        <v>2053</v>
      </c>
      <c r="C2056" s="29">
        <v>88435585.970915735</v>
      </c>
      <c r="D2056" s="29">
        <v>0</v>
      </c>
      <c r="E2056" s="29">
        <v>0</v>
      </c>
      <c r="F2056" s="20">
        <v>0</v>
      </c>
    </row>
    <row r="2057" spans="2:6" x14ac:dyDescent="0.25">
      <c r="B2057" s="18">
        <v>2054</v>
      </c>
      <c r="C2057" s="29">
        <v>107922955.02293603</v>
      </c>
      <c r="D2057" s="29">
        <v>0</v>
      </c>
      <c r="E2057" s="29">
        <v>0</v>
      </c>
      <c r="F2057" s="20">
        <v>0</v>
      </c>
    </row>
    <row r="2058" spans="2:6" x14ac:dyDescent="0.25">
      <c r="B2058" s="18">
        <v>2055</v>
      </c>
      <c r="C2058" s="29">
        <v>108987887.68617034</v>
      </c>
      <c r="D2058" s="29">
        <v>0</v>
      </c>
      <c r="E2058" s="29">
        <v>0</v>
      </c>
      <c r="F2058" s="20">
        <v>0</v>
      </c>
    </row>
    <row r="2059" spans="2:6" x14ac:dyDescent="0.25">
      <c r="B2059" s="18">
        <v>2056</v>
      </c>
      <c r="C2059" s="29">
        <v>129035583.64815731</v>
      </c>
      <c r="D2059" s="29">
        <v>0</v>
      </c>
      <c r="E2059" s="29">
        <v>0</v>
      </c>
      <c r="F2059" s="20">
        <v>0</v>
      </c>
    </row>
    <row r="2060" spans="2:6" x14ac:dyDescent="0.25">
      <c r="B2060" s="18">
        <v>2057</v>
      </c>
      <c r="C2060" s="29">
        <v>79620868.247175619</v>
      </c>
      <c r="D2060" s="29">
        <v>0</v>
      </c>
      <c r="E2060" s="29">
        <v>0</v>
      </c>
      <c r="F2060" s="20">
        <v>0</v>
      </c>
    </row>
    <row r="2061" spans="2:6" x14ac:dyDescent="0.25">
      <c r="B2061" s="18">
        <v>2058</v>
      </c>
      <c r="C2061" s="29">
        <v>118308291.32629302</v>
      </c>
      <c r="D2061" s="29">
        <v>0</v>
      </c>
      <c r="E2061" s="29">
        <v>0</v>
      </c>
      <c r="F2061" s="20">
        <v>0</v>
      </c>
    </row>
    <row r="2062" spans="2:6" x14ac:dyDescent="0.25">
      <c r="B2062" s="18">
        <v>2059</v>
      </c>
      <c r="C2062" s="29">
        <v>143053812.6204972</v>
      </c>
      <c r="D2062" s="29">
        <v>0</v>
      </c>
      <c r="E2062" s="29">
        <v>0</v>
      </c>
      <c r="F2062" s="20">
        <v>0</v>
      </c>
    </row>
    <row r="2063" spans="2:6" x14ac:dyDescent="0.25">
      <c r="B2063" s="18">
        <v>2060</v>
      </c>
      <c r="C2063" s="29">
        <v>237396653.23230574</v>
      </c>
      <c r="D2063" s="29">
        <v>0</v>
      </c>
      <c r="E2063" s="29">
        <v>0</v>
      </c>
      <c r="F2063" s="20">
        <v>0</v>
      </c>
    </row>
    <row r="2064" spans="2:6" x14ac:dyDescent="0.25">
      <c r="B2064" s="18">
        <v>2061</v>
      </c>
      <c r="C2064" s="29">
        <v>131881690.53582206</v>
      </c>
      <c r="D2064" s="29">
        <v>0</v>
      </c>
      <c r="E2064" s="29">
        <v>0</v>
      </c>
      <c r="F2064" s="20">
        <v>0</v>
      </c>
    </row>
    <row r="2065" spans="2:6" x14ac:dyDescent="0.25">
      <c r="B2065" s="18">
        <v>2062</v>
      </c>
      <c r="C2065" s="29">
        <v>81886104.7906387</v>
      </c>
      <c r="D2065" s="29">
        <v>0</v>
      </c>
      <c r="E2065" s="29">
        <v>0</v>
      </c>
      <c r="F2065" s="20">
        <v>0</v>
      </c>
    </row>
    <row r="2066" spans="2:6" x14ac:dyDescent="0.25">
      <c r="B2066" s="18">
        <v>2063</v>
      </c>
      <c r="C2066" s="29">
        <v>128501978.71010259</v>
      </c>
      <c r="D2066" s="29">
        <v>0</v>
      </c>
      <c r="E2066" s="29">
        <v>0</v>
      </c>
      <c r="F2066" s="20">
        <v>0</v>
      </c>
    </row>
    <row r="2067" spans="2:6" x14ac:dyDescent="0.25">
      <c r="B2067" s="18">
        <v>2064</v>
      </c>
      <c r="C2067" s="29">
        <v>202656580.94071454</v>
      </c>
      <c r="D2067" s="29">
        <v>0</v>
      </c>
      <c r="E2067" s="29">
        <v>0</v>
      </c>
      <c r="F2067" s="20">
        <v>0</v>
      </c>
    </row>
    <row r="2068" spans="2:6" x14ac:dyDescent="0.25">
      <c r="B2068" s="18">
        <v>2065</v>
      </c>
      <c r="C2068" s="29">
        <v>85991032.702434525</v>
      </c>
      <c r="D2068" s="29">
        <v>0</v>
      </c>
      <c r="E2068" s="29">
        <v>0</v>
      </c>
      <c r="F2068" s="20">
        <v>0</v>
      </c>
    </row>
    <row r="2069" spans="2:6" x14ac:dyDescent="0.25">
      <c r="B2069" s="18">
        <v>2066</v>
      </c>
      <c r="C2069" s="29">
        <v>130471826.59098449</v>
      </c>
      <c r="D2069" s="29">
        <v>0</v>
      </c>
      <c r="E2069" s="29">
        <v>0</v>
      </c>
      <c r="F2069" s="20">
        <v>0</v>
      </c>
    </row>
    <row r="2070" spans="2:6" x14ac:dyDescent="0.25">
      <c r="B2070" s="18">
        <v>2067</v>
      </c>
      <c r="C2070" s="29">
        <v>76672975.58103472</v>
      </c>
      <c r="D2070" s="29">
        <v>0</v>
      </c>
      <c r="E2070" s="29">
        <v>0</v>
      </c>
      <c r="F2070" s="20">
        <v>0</v>
      </c>
    </row>
    <row r="2071" spans="2:6" x14ac:dyDescent="0.25">
      <c r="B2071" s="18">
        <v>2068</v>
      </c>
      <c r="C2071" s="29">
        <v>84882702.948281199</v>
      </c>
      <c r="D2071" s="29">
        <v>0</v>
      </c>
      <c r="E2071" s="29">
        <v>0</v>
      </c>
      <c r="F2071" s="20">
        <v>0</v>
      </c>
    </row>
    <row r="2072" spans="2:6" x14ac:dyDescent="0.25">
      <c r="B2072" s="18">
        <v>2069</v>
      </c>
      <c r="C2072" s="29">
        <v>90374628.228188127</v>
      </c>
      <c r="D2072" s="29">
        <v>0</v>
      </c>
      <c r="E2072" s="29">
        <v>0</v>
      </c>
      <c r="F2072" s="20">
        <v>0</v>
      </c>
    </row>
    <row r="2073" spans="2:6" x14ac:dyDescent="0.25">
      <c r="B2073" s="18">
        <v>2070</v>
      </c>
      <c r="C2073" s="29">
        <v>89170945.890473917</v>
      </c>
      <c r="D2073" s="29">
        <v>0</v>
      </c>
      <c r="E2073" s="29">
        <v>0</v>
      </c>
      <c r="F2073" s="20">
        <v>0</v>
      </c>
    </row>
    <row r="2074" spans="2:6" x14ac:dyDescent="0.25">
      <c r="B2074" s="18">
        <v>2071</v>
      </c>
      <c r="C2074" s="29">
        <v>127292117.01492865</v>
      </c>
      <c r="D2074" s="29">
        <v>0</v>
      </c>
      <c r="E2074" s="29">
        <v>0</v>
      </c>
      <c r="F2074" s="20">
        <v>0</v>
      </c>
    </row>
    <row r="2075" spans="2:6" x14ac:dyDescent="0.25">
      <c r="B2075" s="18">
        <v>2072</v>
      </c>
      <c r="C2075" s="29">
        <v>81358687.202588648</v>
      </c>
      <c r="D2075" s="29">
        <v>0</v>
      </c>
      <c r="E2075" s="29">
        <v>0</v>
      </c>
      <c r="F2075" s="20">
        <v>0</v>
      </c>
    </row>
    <row r="2076" spans="2:6" x14ac:dyDescent="0.25">
      <c r="B2076" s="18">
        <v>2073</v>
      </c>
      <c r="C2076" s="29">
        <v>79729952.503204614</v>
      </c>
      <c r="D2076" s="29">
        <v>0</v>
      </c>
      <c r="E2076" s="29">
        <v>0</v>
      </c>
      <c r="F2076" s="20">
        <v>0</v>
      </c>
    </row>
    <row r="2077" spans="2:6" x14ac:dyDescent="0.25">
      <c r="B2077" s="18">
        <v>2074</v>
      </c>
      <c r="C2077" s="29">
        <v>138912480.07786056</v>
      </c>
      <c r="D2077" s="29">
        <v>0</v>
      </c>
      <c r="E2077" s="29">
        <v>0</v>
      </c>
      <c r="F2077" s="20">
        <v>0</v>
      </c>
    </row>
    <row r="2078" spans="2:6" x14ac:dyDescent="0.25">
      <c r="B2078" s="18">
        <v>2075</v>
      </c>
      <c r="C2078" s="29">
        <v>90795820.802922338</v>
      </c>
      <c r="D2078" s="29">
        <v>0</v>
      </c>
      <c r="E2078" s="29">
        <v>0</v>
      </c>
      <c r="F2078" s="20">
        <v>0</v>
      </c>
    </row>
    <row r="2079" spans="2:6" x14ac:dyDescent="0.25">
      <c r="B2079" s="18">
        <v>2076</v>
      </c>
      <c r="C2079" s="29">
        <v>76023860.07641241</v>
      </c>
      <c r="D2079" s="29">
        <v>0</v>
      </c>
      <c r="E2079" s="29">
        <v>0</v>
      </c>
      <c r="F2079" s="20">
        <v>0</v>
      </c>
    </row>
    <row r="2080" spans="2:6" x14ac:dyDescent="0.25">
      <c r="B2080" s="18">
        <v>2077</v>
      </c>
      <c r="C2080" s="29">
        <v>106154900.17850916</v>
      </c>
      <c r="D2080" s="29">
        <v>0</v>
      </c>
      <c r="E2080" s="29">
        <v>0</v>
      </c>
      <c r="F2080" s="20">
        <v>0</v>
      </c>
    </row>
    <row r="2081" spans="2:6" x14ac:dyDescent="0.25">
      <c r="B2081" s="18">
        <v>2078</v>
      </c>
      <c r="C2081" s="29">
        <v>104915410.66005756</v>
      </c>
      <c r="D2081" s="29">
        <v>0</v>
      </c>
      <c r="E2081" s="29">
        <v>0</v>
      </c>
      <c r="F2081" s="20">
        <v>0</v>
      </c>
    </row>
    <row r="2082" spans="2:6" x14ac:dyDescent="0.25">
      <c r="B2082" s="18">
        <v>2079</v>
      </c>
      <c r="C2082" s="29">
        <v>99830725.937991768</v>
      </c>
      <c r="D2082" s="29">
        <v>0</v>
      </c>
      <c r="E2082" s="29">
        <v>0</v>
      </c>
      <c r="F2082" s="20">
        <v>0</v>
      </c>
    </row>
    <row r="2083" spans="2:6" x14ac:dyDescent="0.25">
      <c r="B2083" s="18">
        <v>2080</v>
      </c>
      <c r="C2083" s="29">
        <v>133138878.29225233</v>
      </c>
      <c r="D2083" s="29">
        <v>0</v>
      </c>
      <c r="E2083" s="29">
        <v>0</v>
      </c>
      <c r="F2083" s="20">
        <v>0</v>
      </c>
    </row>
    <row r="2084" spans="2:6" x14ac:dyDescent="0.25">
      <c r="B2084" s="18">
        <v>2081</v>
      </c>
      <c r="C2084" s="29">
        <v>90787283.209958091</v>
      </c>
      <c r="D2084" s="29">
        <v>0</v>
      </c>
      <c r="E2084" s="29">
        <v>0</v>
      </c>
      <c r="F2084" s="20">
        <v>0</v>
      </c>
    </row>
    <row r="2085" spans="2:6" x14ac:dyDescent="0.25">
      <c r="B2085" s="18">
        <v>2082</v>
      </c>
      <c r="C2085" s="29">
        <v>131952826.09196201</v>
      </c>
      <c r="D2085" s="29">
        <v>0</v>
      </c>
      <c r="E2085" s="29">
        <v>0</v>
      </c>
      <c r="F2085" s="20">
        <v>0</v>
      </c>
    </row>
    <row r="2086" spans="2:6" x14ac:dyDescent="0.25">
      <c r="B2086" s="18">
        <v>2083</v>
      </c>
      <c r="C2086" s="29">
        <v>106728612.18827018</v>
      </c>
      <c r="D2086" s="29">
        <v>0</v>
      </c>
      <c r="E2086" s="29">
        <v>0</v>
      </c>
      <c r="F2086" s="20">
        <v>0</v>
      </c>
    </row>
    <row r="2087" spans="2:6" x14ac:dyDescent="0.25">
      <c r="B2087" s="18">
        <v>2084</v>
      </c>
      <c r="C2087" s="29">
        <v>95937498.900651127</v>
      </c>
      <c r="D2087" s="29">
        <v>0</v>
      </c>
      <c r="E2087" s="29">
        <v>0</v>
      </c>
      <c r="F2087" s="20">
        <v>0</v>
      </c>
    </row>
    <row r="2088" spans="2:6" x14ac:dyDescent="0.25">
      <c r="B2088" s="18">
        <v>2085</v>
      </c>
      <c r="C2088" s="29">
        <v>99507136.996694565</v>
      </c>
      <c r="D2088" s="29">
        <v>0</v>
      </c>
      <c r="E2088" s="29">
        <v>0</v>
      </c>
      <c r="F2088" s="20">
        <v>0</v>
      </c>
    </row>
    <row r="2089" spans="2:6" x14ac:dyDescent="0.25">
      <c r="B2089" s="18">
        <v>2086</v>
      </c>
      <c r="C2089" s="29">
        <v>86464454.991730332</v>
      </c>
      <c r="D2089" s="29">
        <v>0</v>
      </c>
      <c r="E2089" s="29">
        <v>0</v>
      </c>
      <c r="F2089" s="20">
        <v>0</v>
      </c>
    </row>
    <row r="2090" spans="2:6" x14ac:dyDescent="0.25">
      <c r="B2090" s="18">
        <v>2087</v>
      </c>
      <c r="C2090" s="29">
        <v>111798039.85913892</v>
      </c>
      <c r="D2090" s="29">
        <v>0</v>
      </c>
      <c r="E2090" s="29">
        <v>0</v>
      </c>
      <c r="F2090" s="20">
        <v>0</v>
      </c>
    </row>
    <row r="2091" spans="2:6" x14ac:dyDescent="0.25">
      <c r="B2091" s="18">
        <v>2088</v>
      </c>
      <c r="C2091" s="29">
        <v>137625554.35712528</v>
      </c>
      <c r="D2091" s="29">
        <v>0</v>
      </c>
      <c r="E2091" s="29">
        <v>0</v>
      </c>
      <c r="F2091" s="20">
        <v>0</v>
      </c>
    </row>
    <row r="2092" spans="2:6" x14ac:dyDescent="0.25">
      <c r="B2092" s="18">
        <v>2089</v>
      </c>
      <c r="C2092" s="29">
        <v>76646272.155138895</v>
      </c>
      <c r="D2092" s="29">
        <v>0</v>
      </c>
      <c r="E2092" s="29">
        <v>0</v>
      </c>
      <c r="F2092" s="20">
        <v>0</v>
      </c>
    </row>
    <row r="2093" spans="2:6" x14ac:dyDescent="0.25">
      <c r="B2093" s="18">
        <v>2090</v>
      </c>
      <c r="C2093" s="29">
        <v>93871020.187224522</v>
      </c>
      <c r="D2093" s="29">
        <v>0</v>
      </c>
      <c r="E2093" s="29">
        <v>0</v>
      </c>
      <c r="F2093" s="20">
        <v>0</v>
      </c>
    </row>
    <row r="2094" spans="2:6" x14ac:dyDescent="0.25">
      <c r="B2094" s="18">
        <v>2091</v>
      </c>
      <c r="C2094" s="29">
        <v>151613161.94655651</v>
      </c>
      <c r="D2094" s="29">
        <v>0</v>
      </c>
      <c r="E2094" s="29">
        <v>0</v>
      </c>
      <c r="F2094" s="20">
        <v>0</v>
      </c>
    </row>
    <row r="2095" spans="2:6" x14ac:dyDescent="0.25">
      <c r="B2095" s="18">
        <v>2092</v>
      </c>
      <c r="C2095" s="29">
        <v>75940139.721088678</v>
      </c>
      <c r="D2095" s="29">
        <v>0</v>
      </c>
      <c r="E2095" s="29">
        <v>0</v>
      </c>
      <c r="F2095" s="20">
        <v>0</v>
      </c>
    </row>
    <row r="2096" spans="2:6" x14ac:dyDescent="0.25">
      <c r="B2096" s="18">
        <v>2093</v>
      </c>
      <c r="C2096" s="29">
        <v>85945314.507576734</v>
      </c>
      <c r="D2096" s="29">
        <v>0</v>
      </c>
      <c r="E2096" s="29">
        <v>0</v>
      </c>
      <c r="F2096" s="20">
        <v>0</v>
      </c>
    </row>
    <row r="2097" spans="2:6" x14ac:dyDescent="0.25">
      <c r="B2097" s="18">
        <v>2094</v>
      </c>
      <c r="C2097" s="29">
        <v>103704589.59390205</v>
      </c>
      <c r="D2097" s="29">
        <v>0</v>
      </c>
      <c r="E2097" s="29">
        <v>0</v>
      </c>
      <c r="F2097" s="20">
        <v>0</v>
      </c>
    </row>
    <row r="2098" spans="2:6" x14ac:dyDescent="0.25">
      <c r="B2098" s="18">
        <v>2095</v>
      </c>
      <c r="C2098" s="29">
        <v>100044745.76556964</v>
      </c>
      <c r="D2098" s="29">
        <v>0</v>
      </c>
      <c r="E2098" s="29">
        <v>0</v>
      </c>
      <c r="F2098" s="20">
        <v>0</v>
      </c>
    </row>
    <row r="2099" spans="2:6" x14ac:dyDescent="0.25">
      <c r="B2099" s="18">
        <v>2096</v>
      </c>
      <c r="C2099" s="29">
        <v>81170933.692146018</v>
      </c>
      <c r="D2099" s="29">
        <v>0</v>
      </c>
      <c r="E2099" s="29">
        <v>0</v>
      </c>
      <c r="F2099" s="20">
        <v>0</v>
      </c>
    </row>
    <row r="2100" spans="2:6" x14ac:dyDescent="0.25">
      <c r="B2100" s="18">
        <v>2097</v>
      </c>
      <c r="C2100" s="29">
        <v>121240156.44078571</v>
      </c>
      <c r="D2100" s="29">
        <v>0</v>
      </c>
      <c r="E2100" s="29">
        <v>0</v>
      </c>
      <c r="F2100" s="20">
        <v>0</v>
      </c>
    </row>
    <row r="2101" spans="2:6" x14ac:dyDescent="0.25">
      <c r="B2101" s="18">
        <v>2098</v>
      </c>
      <c r="C2101" s="29">
        <v>102524608.53766342</v>
      </c>
      <c r="D2101" s="29">
        <v>0</v>
      </c>
      <c r="E2101" s="29">
        <v>0</v>
      </c>
      <c r="F2101" s="20">
        <v>0</v>
      </c>
    </row>
    <row r="2102" spans="2:6" x14ac:dyDescent="0.25">
      <c r="B2102" s="18">
        <v>2099</v>
      </c>
      <c r="C2102" s="29">
        <v>149788539.02699906</v>
      </c>
      <c r="D2102" s="29">
        <v>0</v>
      </c>
      <c r="E2102" s="29">
        <v>0</v>
      </c>
      <c r="F2102" s="20">
        <v>0</v>
      </c>
    </row>
    <row r="2103" spans="2:6" x14ac:dyDescent="0.25">
      <c r="B2103" s="18">
        <v>2100</v>
      </c>
      <c r="C2103" s="29">
        <v>100282016.82527922</v>
      </c>
      <c r="D2103" s="29">
        <v>0</v>
      </c>
      <c r="E2103" s="29">
        <v>0</v>
      </c>
      <c r="F2103" s="20">
        <v>0</v>
      </c>
    </row>
    <row r="2104" spans="2:6" x14ac:dyDescent="0.25">
      <c r="B2104" s="18">
        <v>2101</v>
      </c>
      <c r="C2104" s="29">
        <v>80224723.755900607</v>
      </c>
      <c r="D2104" s="29">
        <v>0</v>
      </c>
      <c r="E2104" s="29">
        <v>0</v>
      </c>
      <c r="F2104" s="20">
        <v>0</v>
      </c>
    </row>
    <row r="2105" spans="2:6" x14ac:dyDescent="0.25">
      <c r="B2105" s="18">
        <v>2102</v>
      </c>
      <c r="C2105" s="29">
        <v>112379749.57977748</v>
      </c>
      <c r="D2105" s="29">
        <v>0</v>
      </c>
      <c r="E2105" s="29">
        <v>0</v>
      </c>
      <c r="F2105" s="20">
        <v>0</v>
      </c>
    </row>
    <row r="2106" spans="2:6" x14ac:dyDescent="0.25">
      <c r="B2106" s="18">
        <v>2103</v>
      </c>
      <c r="C2106" s="29">
        <v>102889991.24657544</v>
      </c>
      <c r="D2106" s="29">
        <v>0</v>
      </c>
      <c r="E2106" s="29">
        <v>0</v>
      </c>
      <c r="F2106" s="20">
        <v>0</v>
      </c>
    </row>
    <row r="2107" spans="2:6" x14ac:dyDescent="0.25">
      <c r="B2107" s="18">
        <v>2104</v>
      </c>
      <c r="C2107" s="29">
        <v>92639564.184830308</v>
      </c>
      <c r="D2107" s="29">
        <v>0</v>
      </c>
      <c r="E2107" s="29">
        <v>0</v>
      </c>
      <c r="F2107" s="20">
        <v>0</v>
      </c>
    </row>
    <row r="2108" spans="2:6" x14ac:dyDescent="0.25">
      <c r="B2108" s="18">
        <v>2105</v>
      </c>
      <c r="C2108" s="29">
        <v>86344935.965311974</v>
      </c>
      <c r="D2108" s="29">
        <v>0</v>
      </c>
      <c r="E2108" s="29">
        <v>0</v>
      </c>
      <c r="F2108" s="20">
        <v>0</v>
      </c>
    </row>
    <row r="2109" spans="2:6" x14ac:dyDescent="0.25">
      <c r="B2109" s="18">
        <v>2106</v>
      </c>
      <c r="C2109" s="29">
        <v>84193690.001426369</v>
      </c>
      <c r="D2109" s="29">
        <v>0</v>
      </c>
      <c r="E2109" s="29">
        <v>0</v>
      </c>
      <c r="F2109" s="20">
        <v>0</v>
      </c>
    </row>
    <row r="2110" spans="2:6" x14ac:dyDescent="0.25">
      <c r="B2110" s="18">
        <v>2107</v>
      </c>
      <c r="C2110" s="29">
        <v>99234638.568046719</v>
      </c>
      <c r="D2110" s="29">
        <v>0</v>
      </c>
      <c r="E2110" s="29">
        <v>0</v>
      </c>
      <c r="F2110" s="20">
        <v>0</v>
      </c>
    </row>
    <row r="2111" spans="2:6" x14ac:dyDescent="0.25">
      <c r="B2111" s="18">
        <v>2108</v>
      </c>
      <c r="C2111" s="29">
        <v>85698172.755272523</v>
      </c>
      <c r="D2111" s="29">
        <v>0</v>
      </c>
      <c r="E2111" s="29">
        <v>0</v>
      </c>
      <c r="F2111" s="20">
        <v>0</v>
      </c>
    </row>
    <row r="2112" spans="2:6" x14ac:dyDescent="0.25">
      <c r="B2112" s="18">
        <v>2109</v>
      </c>
      <c r="C2112" s="29">
        <v>92045398.352498963</v>
      </c>
      <c r="D2112" s="29">
        <v>0</v>
      </c>
      <c r="E2112" s="29">
        <v>0</v>
      </c>
      <c r="F2112" s="20">
        <v>0</v>
      </c>
    </row>
    <row r="2113" spans="2:6" x14ac:dyDescent="0.25">
      <c r="B2113" s="18">
        <v>2110</v>
      </c>
      <c r="C2113" s="29">
        <v>131207217.46662995</v>
      </c>
      <c r="D2113" s="29">
        <v>0</v>
      </c>
      <c r="E2113" s="29">
        <v>0</v>
      </c>
      <c r="F2113" s="20">
        <v>0</v>
      </c>
    </row>
    <row r="2114" spans="2:6" x14ac:dyDescent="0.25">
      <c r="B2114" s="18">
        <v>2111</v>
      </c>
      <c r="C2114" s="29">
        <v>105092378.47907126</v>
      </c>
      <c r="D2114" s="29">
        <v>0</v>
      </c>
      <c r="E2114" s="29">
        <v>0</v>
      </c>
      <c r="F2114" s="20">
        <v>0</v>
      </c>
    </row>
    <row r="2115" spans="2:6" x14ac:dyDescent="0.25">
      <c r="B2115" s="18">
        <v>2112</v>
      </c>
      <c r="C2115" s="29">
        <v>94058507.352779925</v>
      </c>
      <c r="D2115" s="29">
        <v>0</v>
      </c>
      <c r="E2115" s="29">
        <v>0</v>
      </c>
      <c r="F2115" s="20">
        <v>0</v>
      </c>
    </row>
    <row r="2116" spans="2:6" x14ac:dyDescent="0.25">
      <c r="B2116" s="18">
        <v>2113</v>
      </c>
      <c r="C2116" s="29">
        <v>81797829.13145265</v>
      </c>
      <c r="D2116" s="29">
        <v>0</v>
      </c>
      <c r="E2116" s="29">
        <v>0</v>
      </c>
      <c r="F2116" s="20">
        <v>0</v>
      </c>
    </row>
    <row r="2117" spans="2:6" x14ac:dyDescent="0.25">
      <c r="B2117" s="18">
        <v>2114</v>
      </c>
      <c r="C2117" s="29">
        <v>91714168.510644779</v>
      </c>
      <c r="D2117" s="29">
        <v>0</v>
      </c>
      <c r="E2117" s="29">
        <v>0</v>
      </c>
      <c r="F2117" s="20">
        <v>0</v>
      </c>
    </row>
    <row r="2118" spans="2:6" x14ac:dyDescent="0.25">
      <c r="B2118" s="18">
        <v>2115</v>
      </c>
      <c r="C2118" s="29">
        <v>87875811.289820448</v>
      </c>
      <c r="D2118" s="29">
        <v>0</v>
      </c>
      <c r="E2118" s="29">
        <v>0</v>
      </c>
      <c r="F2118" s="20">
        <v>0</v>
      </c>
    </row>
    <row r="2119" spans="2:6" x14ac:dyDescent="0.25">
      <c r="B2119" s="18">
        <v>2116</v>
      </c>
      <c r="C2119" s="29">
        <v>111947113.43364191</v>
      </c>
      <c r="D2119" s="29">
        <v>0</v>
      </c>
      <c r="E2119" s="29">
        <v>0</v>
      </c>
      <c r="F2119" s="20">
        <v>0</v>
      </c>
    </row>
    <row r="2120" spans="2:6" x14ac:dyDescent="0.25">
      <c r="B2120" s="18">
        <v>2117</v>
      </c>
      <c r="C2120" s="29">
        <v>112399669.55668454</v>
      </c>
      <c r="D2120" s="29">
        <v>0</v>
      </c>
      <c r="E2120" s="29">
        <v>0</v>
      </c>
      <c r="F2120" s="20">
        <v>0</v>
      </c>
    </row>
    <row r="2121" spans="2:6" x14ac:dyDescent="0.25">
      <c r="B2121" s="18">
        <v>2118</v>
      </c>
      <c r="C2121" s="29">
        <v>151697518.24163961</v>
      </c>
      <c r="D2121" s="29">
        <v>0</v>
      </c>
      <c r="E2121" s="29">
        <v>0</v>
      </c>
      <c r="F2121" s="20">
        <v>0</v>
      </c>
    </row>
    <row r="2122" spans="2:6" x14ac:dyDescent="0.25">
      <c r="B2122" s="18">
        <v>2119</v>
      </c>
      <c r="C2122" s="29">
        <v>78285206.276287287</v>
      </c>
      <c r="D2122" s="29">
        <v>0</v>
      </c>
      <c r="E2122" s="29">
        <v>0</v>
      </c>
      <c r="F2122" s="20">
        <v>0</v>
      </c>
    </row>
    <row r="2123" spans="2:6" x14ac:dyDescent="0.25">
      <c r="B2123" s="18">
        <v>2120</v>
      </c>
      <c r="C2123" s="29">
        <v>84533819.282997504</v>
      </c>
      <c r="D2123" s="29">
        <v>0</v>
      </c>
      <c r="E2123" s="29">
        <v>0</v>
      </c>
      <c r="F2123" s="20">
        <v>0</v>
      </c>
    </row>
    <row r="2124" spans="2:6" x14ac:dyDescent="0.25">
      <c r="B2124" s="18">
        <v>2121</v>
      </c>
      <c r="C2124" s="29">
        <v>101839143.30316785</v>
      </c>
      <c r="D2124" s="29">
        <v>0</v>
      </c>
      <c r="E2124" s="29">
        <v>0</v>
      </c>
      <c r="F2124" s="20">
        <v>0</v>
      </c>
    </row>
    <row r="2125" spans="2:6" x14ac:dyDescent="0.25">
      <c r="B2125" s="18">
        <v>2122</v>
      </c>
      <c r="C2125" s="29">
        <v>88761214.537533268</v>
      </c>
      <c r="D2125" s="29">
        <v>0</v>
      </c>
      <c r="E2125" s="29">
        <v>0</v>
      </c>
      <c r="F2125" s="20">
        <v>0</v>
      </c>
    </row>
    <row r="2126" spans="2:6" x14ac:dyDescent="0.25">
      <c r="B2126" s="18">
        <v>2123</v>
      </c>
      <c r="C2126" s="29">
        <v>111352640.98038304</v>
      </c>
      <c r="D2126" s="29">
        <v>0</v>
      </c>
      <c r="E2126" s="29">
        <v>0</v>
      </c>
      <c r="F2126" s="20">
        <v>0</v>
      </c>
    </row>
    <row r="2127" spans="2:6" x14ac:dyDescent="0.25">
      <c r="B2127" s="18">
        <v>2124</v>
      </c>
      <c r="C2127" s="29">
        <v>91255587.081054181</v>
      </c>
      <c r="D2127" s="29">
        <v>0</v>
      </c>
      <c r="E2127" s="29">
        <v>0</v>
      </c>
      <c r="F2127" s="20">
        <v>0</v>
      </c>
    </row>
    <row r="2128" spans="2:6" x14ac:dyDescent="0.25">
      <c r="B2128" s="18">
        <v>2125</v>
      </c>
      <c r="C2128" s="29">
        <v>105515550.72202465</v>
      </c>
      <c r="D2128" s="29">
        <v>0</v>
      </c>
      <c r="E2128" s="29">
        <v>0</v>
      </c>
      <c r="F2128" s="20">
        <v>0</v>
      </c>
    </row>
    <row r="2129" spans="2:6" x14ac:dyDescent="0.25">
      <c r="B2129" s="18">
        <v>2126</v>
      </c>
      <c r="C2129" s="29">
        <v>86092702.849837527</v>
      </c>
      <c r="D2129" s="29">
        <v>0</v>
      </c>
      <c r="E2129" s="29">
        <v>0</v>
      </c>
      <c r="F2129" s="20">
        <v>0</v>
      </c>
    </row>
    <row r="2130" spans="2:6" x14ac:dyDescent="0.25">
      <c r="B2130" s="18">
        <v>2127</v>
      </c>
      <c r="C2130" s="29">
        <v>152173845.87065655</v>
      </c>
      <c r="D2130" s="29">
        <v>0</v>
      </c>
      <c r="E2130" s="29">
        <v>0</v>
      </c>
      <c r="F2130" s="20">
        <v>0</v>
      </c>
    </row>
    <row r="2131" spans="2:6" x14ac:dyDescent="0.25">
      <c r="B2131" s="18">
        <v>2128</v>
      </c>
      <c r="C2131" s="29">
        <v>97143807.6433938</v>
      </c>
      <c r="D2131" s="29">
        <v>0</v>
      </c>
      <c r="E2131" s="29">
        <v>0</v>
      </c>
      <c r="F2131" s="20">
        <v>0</v>
      </c>
    </row>
    <row r="2132" spans="2:6" x14ac:dyDescent="0.25">
      <c r="B2132" s="18">
        <v>2129</v>
      </c>
      <c r="C2132" s="29">
        <v>106554751.008965</v>
      </c>
      <c r="D2132" s="29">
        <v>0</v>
      </c>
      <c r="E2132" s="29">
        <v>0</v>
      </c>
      <c r="F2132" s="20">
        <v>0</v>
      </c>
    </row>
    <row r="2133" spans="2:6" x14ac:dyDescent="0.25">
      <c r="B2133" s="18">
        <v>2130</v>
      </c>
      <c r="C2133" s="29">
        <v>79649357.92885837</v>
      </c>
      <c r="D2133" s="29">
        <v>0</v>
      </c>
      <c r="E2133" s="29">
        <v>0</v>
      </c>
      <c r="F2133" s="20">
        <v>0</v>
      </c>
    </row>
    <row r="2134" spans="2:6" x14ac:dyDescent="0.25">
      <c r="B2134" s="18">
        <v>2131</v>
      </c>
      <c r="C2134" s="29">
        <v>121338386.62989464</v>
      </c>
      <c r="D2134" s="29">
        <v>0</v>
      </c>
      <c r="E2134" s="29">
        <v>0</v>
      </c>
      <c r="F2134" s="20">
        <v>0</v>
      </c>
    </row>
    <row r="2135" spans="2:6" x14ac:dyDescent="0.25">
      <c r="B2135" s="18">
        <v>2132</v>
      </c>
      <c r="C2135" s="29">
        <v>93735152.010768384</v>
      </c>
      <c r="D2135" s="29">
        <v>0</v>
      </c>
      <c r="E2135" s="29">
        <v>0</v>
      </c>
      <c r="F2135" s="20">
        <v>0</v>
      </c>
    </row>
    <row r="2136" spans="2:6" x14ac:dyDescent="0.25">
      <c r="B2136" s="18">
        <v>2133</v>
      </c>
      <c r="C2136" s="29">
        <v>96091705.328469977</v>
      </c>
      <c r="D2136" s="29">
        <v>0</v>
      </c>
      <c r="E2136" s="29">
        <v>0</v>
      </c>
      <c r="F2136" s="20">
        <v>0</v>
      </c>
    </row>
    <row r="2137" spans="2:6" x14ac:dyDescent="0.25">
      <c r="B2137" s="18">
        <v>2134</v>
      </c>
      <c r="C2137" s="29">
        <v>57433171.868075795</v>
      </c>
      <c r="D2137" s="29">
        <v>0</v>
      </c>
      <c r="E2137" s="29">
        <v>0</v>
      </c>
      <c r="F2137" s="20">
        <v>0</v>
      </c>
    </row>
    <row r="2138" spans="2:6" x14ac:dyDescent="0.25">
      <c r="B2138" s="18">
        <v>2135</v>
      </c>
      <c r="C2138" s="29">
        <v>89161521.624554291</v>
      </c>
      <c r="D2138" s="29">
        <v>0</v>
      </c>
      <c r="E2138" s="29">
        <v>0</v>
      </c>
      <c r="F2138" s="20">
        <v>0</v>
      </c>
    </row>
    <row r="2139" spans="2:6" x14ac:dyDescent="0.25">
      <c r="B2139" s="18">
        <v>2136</v>
      </c>
      <c r="C2139" s="29">
        <v>98606109.655535594</v>
      </c>
      <c r="D2139" s="29">
        <v>0</v>
      </c>
      <c r="E2139" s="29">
        <v>0</v>
      </c>
      <c r="F2139" s="20">
        <v>0</v>
      </c>
    </row>
    <row r="2140" spans="2:6" x14ac:dyDescent="0.25">
      <c r="B2140" s="18">
        <v>2137</v>
      </c>
      <c r="C2140" s="29">
        <v>93065810.276532888</v>
      </c>
      <c r="D2140" s="29">
        <v>0</v>
      </c>
      <c r="E2140" s="29">
        <v>0</v>
      </c>
      <c r="F2140" s="20">
        <v>0</v>
      </c>
    </row>
    <row r="2141" spans="2:6" x14ac:dyDescent="0.25">
      <c r="B2141" s="18">
        <v>2138</v>
      </c>
      <c r="C2141" s="29">
        <v>134977680.74001849</v>
      </c>
      <c r="D2141" s="29">
        <v>0</v>
      </c>
      <c r="E2141" s="29">
        <v>0</v>
      </c>
      <c r="F2141" s="20">
        <v>0</v>
      </c>
    </row>
    <row r="2142" spans="2:6" x14ac:dyDescent="0.25">
      <c r="B2142" s="18">
        <v>2139</v>
      </c>
      <c r="C2142" s="29">
        <v>107667738.49137889</v>
      </c>
      <c r="D2142" s="29">
        <v>0</v>
      </c>
      <c r="E2142" s="29">
        <v>0</v>
      </c>
      <c r="F2142" s="20">
        <v>0</v>
      </c>
    </row>
    <row r="2143" spans="2:6" x14ac:dyDescent="0.25">
      <c r="B2143" s="18">
        <v>2140</v>
      </c>
      <c r="C2143" s="29">
        <v>130268121.8510713</v>
      </c>
      <c r="D2143" s="29">
        <v>0</v>
      </c>
      <c r="E2143" s="29">
        <v>0</v>
      </c>
      <c r="F2143" s="20">
        <v>0</v>
      </c>
    </row>
    <row r="2144" spans="2:6" x14ac:dyDescent="0.25">
      <c r="B2144" s="18">
        <v>2141</v>
      </c>
      <c r="C2144" s="29">
        <v>87988229.519776106</v>
      </c>
      <c r="D2144" s="29">
        <v>0</v>
      </c>
      <c r="E2144" s="29">
        <v>0</v>
      </c>
      <c r="F2144" s="20">
        <v>0</v>
      </c>
    </row>
    <row r="2145" spans="2:6" x14ac:dyDescent="0.25">
      <c r="B2145" s="18">
        <v>2142</v>
      </c>
      <c r="C2145" s="29">
        <v>84377042.693988502</v>
      </c>
      <c r="D2145" s="29">
        <v>0</v>
      </c>
      <c r="E2145" s="29">
        <v>0</v>
      </c>
      <c r="F2145" s="20">
        <v>0</v>
      </c>
    </row>
    <row r="2146" spans="2:6" x14ac:dyDescent="0.25">
      <c r="B2146" s="18">
        <v>2143</v>
      </c>
      <c r="C2146" s="29">
        <v>82962254.609811738</v>
      </c>
      <c r="D2146" s="29">
        <v>0</v>
      </c>
      <c r="E2146" s="29">
        <v>0</v>
      </c>
      <c r="F2146" s="20">
        <v>0</v>
      </c>
    </row>
    <row r="2147" spans="2:6" x14ac:dyDescent="0.25">
      <c r="B2147" s="18">
        <v>2144</v>
      </c>
      <c r="C2147" s="29">
        <v>80757962.185969055</v>
      </c>
      <c r="D2147" s="29">
        <v>0</v>
      </c>
      <c r="E2147" s="29">
        <v>0</v>
      </c>
      <c r="F2147" s="20">
        <v>0</v>
      </c>
    </row>
    <row r="2148" spans="2:6" x14ac:dyDescent="0.25">
      <c r="B2148" s="18">
        <v>2145</v>
      </c>
      <c r="C2148" s="29">
        <v>81847141.601058662</v>
      </c>
      <c r="D2148" s="29">
        <v>0</v>
      </c>
      <c r="E2148" s="29">
        <v>0</v>
      </c>
      <c r="F2148" s="20">
        <v>0</v>
      </c>
    </row>
    <row r="2149" spans="2:6" x14ac:dyDescent="0.25">
      <c r="B2149" s="18">
        <v>2146</v>
      </c>
      <c r="C2149" s="29">
        <v>116210792.74610175</v>
      </c>
      <c r="D2149" s="29">
        <v>0</v>
      </c>
      <c r="E2149" s="29">
        <v>0</v>
      </c>
      <c r="F2149" s="20">
        <v>0</v>
      </c>
    </row>
    <row r="2150" spans="2:6" x14ac:dyDescent="0.25">
      <c r="B2150" s="18">
        <v>2147</v>
      </c>
      <c r="C2150" s="29">
        <v>88631820.736562967</v>
      </c>
      <c r="D2150" s="29">
        <v>0</v>
      </c>
      <c r="E2150" s="29">
        <v>0</v>
      </c>
      <c r="F2150" s="20">
        <v>0</v>
      </c>
    </row>
    <row r="2151" spans="2:6" x14ac:dyDescent="0.25">
      <c r="B2151" s="18">
        <v>2148</v>
      </c>
      <c r="C2151" s="29">
        <v>114449364.17372762</v>
      </c>
      <c r="D2151" s="29">
        <v>0</v>
      </c>
      <c r="E2151" s="29">
        <v>0</v>
      </c>
      <c r="F2151" s="20">
        <v>0</v>
      </c>
    </row>
    <row r="2152" spans="2:6" x14ac:dyDescent="0.25">
      <c r="B2152" s="18">
        <v>2149</v>
      </c>
      <c r="C2152" s="29">
        <v>243240034.23074329</v>
      </c>
      <c r="D2152" s="29">
        <v>0</v>
      </c>
      <c r="E2152" s="29">
        <v>0</v>
      </c>
      <c r="F2152" s="20">
        <v>0</v>
      </c>
    </row>
    <row r="2153" spans="2:6" x14ac:dyDescent="0.25">
      <c r="B2153" s="18">
        <v>2150</v>
      </c>
      <c r="C2153" s="29">
        <v>70119472.576145947</v>
      </c>
      <c r="D2153" s="29">
        <v>0</v>
      </c>
      <c r="E2153" s="29">
        <v>0</v>
      </c>
      <c r="F2153" s="20">
        <v>0</v>
      </c>
    </row>
    <row r="2154" spans="2:6" x14ac:dyDescent="0.25">
      <c r="B2154" s="18">
        <v>2151</v>
      </c>
      <c r="C2154" s="29">
        <v>112433111.57117625</v>
      </c>
      <c r="D2154" s="29">
        <v>0</v>
      </c>
      <c r="E2154" s="29">
        <v>0</v>
      </c>
      <c r="F2154" s="20">
        <v>0</v>
      </c>
    </row>
    <row r="2155" spans="2:6" x14ac:dyDescent="0.25">
      <c r="B2155" s="18">
        <v>2152</v>
      </c>
      <c r="C2155" s="29">
        <v>116507831.54545112</v>
      </c>
      <c r="D2155" s="29">
        <v>0</v>
      </c>
      <c r="E2155" s="29">
        <v>0</v>
      </c>
      <c r="F2155" s="20">
        <v>0</v>
      </c>
    </row>
    <row r="2156" spans="2:6" x14ac:dyDescent="0.25">
      <c r="B2156" s="18">
        <v>2153</v>
      </c>
      <c r="C2156" s="29">
        <v>54726991.601954028</v>
      </c>
      <c r="D2156" s="29">
        <v>0</v>
      </c>
      <c r="E2156" s="29">
        <v>0</v>
      </c>
      <c r="F2156" s="20">
        <v>0</v>
      </c>
    </row>
    <row r="2157" spans="2:6" x14ac:dyDescent="0.25">
      <c r="B2157" s="18">
        <v>2154</v>
      </c>
      <c r="C2157" s="29">
        <v>149260011.97774178</v>
      </c>
      <c r="D2157" s="29">
        <v>0</v>
      </c>
      <c r="E2157" s="29">
        <v>0</v>
      </c>
      <c r="F2157" s="20">
        <v>0</v>
      </c>
    </row>
    <row r="2158" spans="2:6" x14ac:dyDescent="0.25">
      <c r="B2158" s="18">
        <v>2155</v>
      </c>
      <c r="C2158" s="29">
        <v>76545702.989583999</v>
      </c>
      <c r="D2158" s="29">
        <v>0</v>
      </c>
      <c r="E2158" s="29">
        <v>0</v>
      </c>
      <c r="F2158" s="20">
        <v>0</v>
      </c>
    </row>
    <row r="2159" spans="2:6" x14ac:dyDescent="0.25">
      <c r="B2159" s="18">
        <v>2156</v>
      </c>
      <c r="C2159" s="29">
        <v>60314042.844282776</v>
      </c>
      <c r="D2159" s="29">
        <v>0</v>
      </c>
      <c r="E2159" s="29">
        <v>0</v>
      </c>
      <c r="F2159" s="20">
        <v>0</v>
      </c>
    </row>
    <row r="2160" spans="2:6" x14ac:dyDescent="0.25">
      <c r="B2160" s="18">
        <v>2157</v>
      </c>
      <c r="C2160" s="29">
        <v>142809069.18882337</v>
      </c>
      <c r="D2160" s="29">
        <v>0</v>
      </c>
      <c r="E2160" s="29">
        <v>0</v>
      </c>
      <c r="F2160" s="20">
        <v>0</v>
      </c>
    </row>
    <row r="2161" spans="2:6" x14ac:dyDescent="0.25">
      <c r="B2161" s="18">
        <v>2158</v>
      </c>
      <c r="C2161" s="29">
        <v>96137345.048065305</v>
      </c>
      <c r="D2161" s="29">
        <v>0</v>
      </c>
      <c r="E2161" s="29">
        <v>0</v>
      </c>
      <c r="F2161" s="20">
        <v>0</v>
      </c>
    </row>
    <row r="2162" spans="2:6" x14ac:dyDescent="0.25">
      <c r="B2162" s="18">
        <v>2159</v>
      </c>
      <c r="C2162" s="29">
        <v>111603474.79897207</v>
      </c>
      <c r="D2162" s="29">
        <v>0</v>
      </c>
      <c r="E2162" s="29">
        <v>0</v>
      </c>
      <c r="F2162" s="20">
        <v>0</v>
      </c>
    </row>
    <row r="2163" spans="2:6" x14ac:dyDescent="0.25">
      <c r="B2163" s="18">
        <v>2160</v>
      </c>
      <c r="C2163" s="29">
        <v>96306644.974801198</v>
      </c>
      <c r="D2163" s="29">
        <v>0</v>
      </c>
      <c r="E2163" s="29">
        <v>0</v>
      </c>
      <c r="F2163" s="20">
        <v>0</v>
      </c>
    </row>
    <row r="2164" spans="2:6" x14ac:dyDescent="0.25">
      <c r="B2164" s="18">
        <v>2161</v>
      </c>
      <c r="C2164" s="29">
        <v>114151556.04644656</v>
      </c>
      <c r="D2164" s="29">
        <v>0</v>
      </c>
      <c r="E2164" s="29">
        <v>0</v>
      </c>
      <c r="F2164" s="20">
        <v>0</v>
      </c>
    </row>
    <row r="2165" spans="2:6" x14ac:dyDescent="0.25">
      <c r="B2165" s="18">
        <v>2162</v>
      </c>
      <c r="C2165" s="29">
        <v>110485688.93814434</v>
      </c>
      <c r="D2165" s="29">
        <v>0</v>
      </c>
      <c r="E2165" s="29">
        <v>0</v>
      </c>
      <c r="F2165" s="20">
        <v>0</v>
      </c>
    </row>
    <row r="2166" spans="2:6" x14ac:dyDescent="0.25">
      <c r="B2166" s="18">
        <v>2163</v>
      </c>
      <c r="C2166" s="29">
        <v>90874803.362560138</v>
      </c>
      <c r="D2166" s="29">
        <v>0</v>
      </c>
      <c r="E2166" s="29">
        <v>0</v>
      </c>
      <c r="F2166" s="20">
        <v>0</v>
      </c>
    </row>
    <row r="2167" spans="2:6" x14ac:dyDescent="0.25">
      <c r="B2167" s="18">
        <v>2164</v>
      </c>
      <c r="C2167" s="29">
        <v>102731217.30073886</v>
      </c>
      <c r="D2167" s="29">
        <v>0</v>
      </c>
      <c r="E2167" s="29">
        <v>0</v>
      </c>
      <c r="F2167" s="20">
        <v>0</v>
      </c>
    </row>
    <row r="2168" spans="2:6" x14ac:dyDescent="0.25">
      <c r="B2168" s="18">
        <v>2165</v>
      </c>
      <c r="C2168" s="29">
        <v>90374178.269817218</v>
      </c>
      <c r="D2168" s="29">
        <v>0</v>
      </c>
      <c r="E2168" s="29">
        <v>0</v>
      </c>
      <c r="F2168" s="20">
        <v>0</v>
      </c>
    </row>
    <row r="2169" spans="2:6" x14ac:dyDescent="0.25">
      <c r="B2169" s="18">
        <v>2166</v>
      </c>
      <c r="C2169" s="29">
        <v>103047644.7035702</v>
      </c>
      <c r="D2169" s="29">
        <v>0</v>
      </c>
      <c r="E2169" s="29">
        <v>0</v>
      </c>
      <c r="F2169" s="20">
        <v>0</v>
      </c>
    </row>
    <row r="2170" spans="2:6" x14ac:dyDescent="0.25">
      <c r="B2170" s="18">
        <v>2167</v>
      </c>
      <c r="C2170" s="29">
        <v>84469453.39060992</v>
      </c>
      <c r="D2170" s="29">
        <v>0</v>
      </c>
      <c r="E2170" s="29">
        <v>0</v>
      </c>
      <c r="F2170" s="20">
        <v>0</v>
      </c>
    </row>
    <row r="2171" spans="2:6" x14ac:dyDescent="0.25">
      <c r="B2171" s="18">
        <v>2168</v>
      </c>
      <c r="C2171" s="29">
        <v>126807065.9277733</v>
      </c>
      <c r="D2171" s="29">
        <v>0</v>
      </c>
      <c r="E2171" s="29">
        <v>0</v>
      </c>
      <c r="F2171" s="20">
        <v>0</v>
      </c>
    </row>
    <row r="2172" spans="2:6" x14ac:dyDescent="0.25">
      <c r="B2172" s="18">
        <v>2169</v>
      </c>
      <c r="C2172" s="29">
        <v>103921508.04749949</v>
      </c>
      <c r="D2172" s="29">
        <v>0</v>
      </c>
      <c r="E2172" s="29">
        <v>0</v>
      </c>
      <c r="F2172" s="20">
        <v>0</v>
      </c>
    </row>
    <row r="2173" spans="2:6" x14ac:dyDescent="0.25">
      <c r="B2173" s="18">
        <v>2170</v>
      </c>
      <c r="C2173" s="29">
        <v>75939357.507053301</v>
      </c>
      <c r="D2173" s="29">
        <v>0</v>
      </c>
      <c r="E2173" s="29">
        <v>0</v>
      </c>
      <c r="F2173" s="20">
        <v>0</v>
      </c>
    </row>
    <row r="2174" spans="2:6" x14ac:dyDescent="0.25">
      <c r="B2174" s="18">
        <v>2171</v>
      </c>
      <c r="C2174" s="29">
        <v>86155130.467844635</v>
      </c>
      <c r="D2174" s="29">
        <v>0</v>
      </c>
      <c r="E2174" s="29">
        <v>0</v>
      </c>
      <c r="F2174" s="20">
        <v>0</v>
      </c>
    </row>
    <row r="2175" spans="2:6" x14ac:dyDescent="0.25">
      <c r="B2175" s="18">
        <v>2172</v>
      </c>
      <c r="C2175" s="29">
        <v>96535465.894447684</v>
      </c>
      <c r="D2175" s="29">
        <v>0</v>
      </c>
      <c r="E2175" s="29">
        <v>0</v>
      </c>
      <c r="F2175" s="20">
        <v>0</v>
      </c>
    </row>
    <row r="2176" spans="2:6" x14ac:dyDescent="0.25">
      <c r="B2176" s="18">
        <v>2173</v>
      </c>
      <c r="C2176" s="29">
        <v>81393691.542607024</v>
      </c>
      <c r="D2176" s="29">
        <v>0</v>
      </c>
      <c r="E2176" s="29">
        <v>0</v>
      </c>
      <c r="F2176" s="20">
        <v>0</v>
      </c>
    </row>
    <row r="2177" spans="2:6" x14ac:dyDescent="0.25">
      <c r="B2177" s="18">
        <v>2174</v>
      </c>
      <c r="C2177" s="29">
        <v>84936456.44868359</v>
      </c>
      <c r="D2177" s="29">
        <v>0</v>
      </c>
      <c r="E2177" s="29">
        <v>0</v>
      </c>
      <c r="F2177" s="20">
        <v>0</v>
      </c>
    </row>
    <row r="2178" spans="2:6" x14ac:dyDescent="0.25">
      <c r="B2178" s="18">
        <v>2175</v>
      </c>
      <c r="C2178" s="29">
        <v>87553787.017694414</v>
      </c>
      <c r="D2178" s="29">
        <v>0</v>
      </c>
      <c r="E2178" s="29">
        <v>0</v>
      </c>
      <c r="F2178" s="20">
        <v>0</v>
      </c>
    </row>
    <row r="2179" spans="2:6" x14ac:dyDescent="0.25">
      <c r="B2179" s="18">
        <v>2176</v>
      </c>
      <c r="C2179" s="29">
        <v>121310452.61746131</v>
      </c>
      <c r="D2179" s="29">
        <v>0</v>
      </c>
      <c r="E2179" s="29">
        <v>0</v>
      </c>
      <c r="F2179" s="20">
        <v>0</v>
      </c>
    </row>
    <row r="2180" spans="2:6" x14ac:dyDescent="0.25">
      <c r="B2180" s="18">
        <v>2177</v>
      </c>
      <c r="C2180" s="29">
        <v>88609400.412517488</v>
      </c>
      <c r="D2180" s="29">
        <v>0</v>
      </c>
      <c r="E2180" s="29">
        <v>0</v>
      </c>
      <c r="F2180" s="20">
        <v>0</v>
      </c>
    </row>
    <row r="2181" spans="2:6" x14ac:dyDescent="0.25">
      <c r="B2181" s="18">
        <v>2178</v>
      </c>
      <c r="C2181" s="29">
        <v>82580878.591357887</v>
      </c>
      <c r="D2181" s="29">
        <v>0</v>
      </c>
      <c r="E2181" s="29">
        <v>0</v>
      </c>
      <c r="F2181" s="20">
        <v>0</v>
      </c>
    </row>
    <row r="2182" spans="2:6" x14ac:dyDescent="0.25">
      <c r="B2182" s="18">
        <v>2179</v>
      </c>
      <c r="C2182" s="29">
        <v>95095230.922890708</v>
      </c>
      <c r="D2182" s="29">
        <v>0</v>
      </c>
      <c r="E2182" s="29">
        <v>0</v>
      </c>
      <c r="F2182" s="20">
        <v>0</v>
      </c>
    </row>
    <row r="2183" spans="2:6" x14ac:dyDescent="0.25">
      <c r="B2183" s="18">
        <v>2180</v>
      </c>
      <c r="C2183" s="29">
        <v>110048120.2274605</v>
      </c>
      <c r="D2183" s="29">
        <v>0</v>
      </c>
      <c r="E2183" s="29">
        <v>0</v>
      </c>
      <c r="F2183" s="20">
        <v>0</v>
      </c>
    </row>
    <row r="2184" spans="2:6" x14ac:dyDescent="0.25">
      <c r="B2184" s="18">
        <v>2181</v>
      </c>
      <c r="C2184" s="29">
        <v>85710202.056958348</v>
      </c>
      <c r="D2184" s="29">
        <v>0</v>
      </c>
      <c r="E2184" s="29">
        <v>0</v>
      </c>
      <c r="F2184" s="20">
        <v>0</v>
      </c>
    </row>
    <row r="2185" spans="2:6" x14ac:dyDescent="0.25">
      <c r="B2185" s="18">
        <v>2182</v>
      </c>
      <c r="C2185" s="29">
        <v>111145686.33848016</v>
      </c>
      <c r="D2185" s="29">
        <v>0</v>
      </c>
      <c r="E2185" s="29">
        <v>0</v>
      </c>
      <c r="F2185" s="20">
        <v>0</v>
      </c>
    </row>
    <row r="2186" spans="2:6" x14ac:dyDescent="0.25">
      <c r="B2186" s="18">
        <v>2183</v>
      </c>
      <c r="C2186" s="29">
        <v>87362446.241371617</v>
      </c>
      <c r="D2186" s="29">
        <v>0</v>
      </c>
      <c r="E2186" s="29">
        <v>0</v>
      </c>
      <c r="F2186" s="20">
        <v>0</v>
      </c>
    </row>
    <row r="2187" spans="2:6" x14ac:dyDescent="0.25">
      <c r="B2187" s="18">
        <v>2184</v>
      </c>
      <c r="C2187" s="29">
        <v>102447443.85959591</v>
      </c>
      <c r="D2187" s="29">
        <v>0</v>
      </c>
      <c r="E2187" s="29">
        <v>0</v>
      </c>
      <c r="F2187" s="20">
        <v>0</v>
      </c>
    </row>
    <row r="2188" spans="2:6" x14ac:dyDescent="0.25">
      <c r="B2188" s="18">
        <v>2185</v>
      </c>
      <c r="C2188" s="29">
        <v>88929726.205614105</v>
      </c>
      <c r="D2188" s="29">
        <v>0</v>
      </c>
      <c r="E2188" s="29">
        <v>0</v>
      </c>
      <c r="F2188" s="20">
        <v>0</v>
      </c>
    </row>
    <row r="2189" spans="2:6" x14ac:dyDescent="0.25">
      <c r="B2189" s="18">
        <v>2186</v>
      </c>
      <c r="C2189" s="29">
        <v>101842233.56430115</v>
      </c>
      <c r="D2189" s="29">
        <v>0</v>
      </c>
      <c r="E2189" s="29">
        <v>0</v>
      </c>
      <c r="F2189" s="20">
        <v>0</v>
      </c>
    </row>
    <row r="2190" spans="2:6" x14ac:dyDescent="0.25">
      <c r="B2190" s="18">
        <v>2187</v>
      </c>
      <c r="C2190" s="29">
        <v>90079024.843804613</v>
      </c>
      <c r="D2190" s="29">
        <v>0</v>
      </c>
      <c r="E2190" s="29">
        <v>0</v>
      </c>
      <c r="F2190" s="20">
        <v>0</v>
      </c>
    </row>
    <row r="2191" spans="2:6" x14ac:dyDescent="0.25">
      <c r="B2191" s="18">
        <v>2188</v>
      </c>
      <c r="C2191" s="29">
        <v>102734097.06795697</v>
      </c>
      <c r="D2191" s="29">
        <v>0</v>
      </c>
      <c r="E2191" s="29">
        <v>0</v>
      </c>
      <c r="F2191" s="20">
        <v>0</v>
      </c>
    </row>
    <row r="2192" spans="2:6" x14ac:dyDescent="0.25">
      <c r="B2192" s="18">
        <v>2189</v>
      </c>
      <c r="C2192" s="29">
        <v>101818726.73946235</v>
      </c>
      <c r="D2192" s="29">
        <v>0</v>
      </c>
      <c r="E2192" s="29">
        <v>0</v>
      </c>
      <c r="F2192" s="20">
        <v>0</v>
      </c>
    </row>
    <row r="2193" spans="2:6" x14ac:dyDescent="0.25">
      <c r="B2193" s="18">
        <v>2190</v>
      </c>
      <c r="C2193" s="29">
        <v>110903790.41795057</v>
      </c>
      <c r="D2193" s="29">
        <v>0</v>
      </c>
      <c r="E2193" s="29">
        <v>0</v>
      </c>
      <c r="F2193" s="20">
        <v>0</v>
      </c>
    </row>
    <row r="2194" spans="2:6" x14ac:dyDescent="0.25">
      <c r="B2194" s="18">
        <v>2191</v>
      </c>
      <c r="C2194" s="29">
        <v>84386584.664170519</v>
      </c>
      <c r="D2194" s="29">
        <v>0</v>
      </c>
      <c r="E2194" s="29">
        <v>0</v>
      </c>
      <c r="F2194" s="20">
        <v>0</v>
      </c>
    </row>
    <row r="2195" spans="2:6" x14ac:dyDescent="0.25">
      <c r="B2195" s="18">
        <v>2192</v>
      </c>
      <c r="C2195" s="29">
        <v>91631612.29828082</v>
      </c>
      <c r="D2195" s="29">
        <v>0</v>
      </c>
      <c r="E2195" s="29">
        <v>0</v>
      </c>
      <c r="F2195" s="20">
        <v>0</v>
      </c>
    </row>
    <row r="2196" spans="2:6" x14ac:dyDescent="0.25">
      <c r="B2196" s="18">
        <v>2193</v>
      </c>
      <c r="C2196" s="29">
        <v>99667556.02265279</v>
      </c>
      <c r="D2196" s="29">
        <v>0</v>
      </c>
      <c r="E2196" s="29">
        <v>0</v>
      </c>
      <c r="F2196" s="20">
        <v>0</v>
      </c>
    </row>
    <row r="2197" spans="2:6" x14ac:dyDescent="0.25">
      <c r="B2197" s="18">
        <v>2194</v>
      </c>
      <c r="C2197" s="29">
        <v>90105862.970209062</v>
      </c>
      <c r="D2197" s="29">
        <v>0</v>
      </c>
      <c r="E2197" s="29">
        <v>0</v>
      </c>
      <c r="F2197" s="20">
        <v>0</v>
      </c>
    </row>
    <row r="2198" spans="2:6" x14ac:dyDescent="0.25">
      <c r="B2198" s="18">
        <v>2195</v>
      </c>
      <c r="C2198" s="29">
        <v>101708334.66668597</v>
      </c>
      <c r="D2198" s="29">
        <v>0</v>
      </c>
      <c r="E2198" s="29">
        <v>0</v>
      </c>
      <c r="F2198" s="20">
        <v>0</v>
      </c>
    </row>
    <row r="2199" spans="2:6" x14ac:dyDescent="0.25">
      <c r="B2199" s="18">
        <v>2196</v>
      </c>
      <c r="C2199" s="29">
        <v>85009286.356156781</v>
      </c>
      <c r="D2199" s="29">
        <v>0</v>
      </c>
      <c r="E2199" s="29">
        <v>0</v>
      </c>
      <c r="F2199" s="20">
        <v>0</v>
      </c>
    </row>
    <row r="2200" spans="2:6" x14ac:dyDescent="0.25">
      <c r="B2200" s="18">
        <v>2197</v>
      </c>
      <c r="C2200" s="29">
        <v>90780600.050109774</v>
      </c>
      <c r="D2200" s="29">
        <v>0</v>
      </c>
      <c r="E2200" s="29">
        <v>0</v>
      </c>
      <c r="F2200" s="20">
        <v>0</v>
      </c>
    </row>
    <row r="2201" spans="2:6" x14ac:dyDescent="0.25">
      <c r="B2201" s="18">
        <v>2198</v>
      </c>
      <c r="C2201" s="29">
        <v>99968443.274253577</v>
      </c>
      <c r="D2201" s="29">
        <v>0</v>
      </c>
      <c r="E2201" s="29">
        <v>0</v>
      </c>
      <c r="F2201" s="20">
        <v>0</v>
      </c>
    </row>
    <row r="2202" spans="2:6" x14ac:dyDescent="0.25">
      <c r="B2202" s="18">
        <v>2199</v>
      </c>
      <c r="C2202" s="29">
        <v>73510013.100983471</v>
      </c>
      <c r="D2202" s="29">
        <v>0</v>
      </c>
      <c r="E2202" s="29">
        <v>0</v>
      </c>
      <c r="F2202" s="20">
        <v>0</v>
      </c>
    </row>
    <row r="2203" spans="2:6" x14ac:dyDescent="0.25">
      <c r="B2203" s="18">
        <v>2200</v>
      </c>
      <c r="C2203" s="29">
        <v>98781882.751241833</v>
      </c>
      <c r="D2203" s="29">
        <v>0</v>
      </c>
      <c r="E2203" s="29">
        <v>0</v>
      </c>
      <c r="F2203" s="20">
        <v>0</v>
      </c>
    </row>
    <row r="2204" spans="2:6" x14ac:dyDescent="0.25">
      <c r="B2204" s="18">
        <v>2201</v>
      </c>
      <c r="C2204" s="29">
        <v>160359422.30797106</v>
      </c>
      <c r="D2204" s="29">
        <v>0</v>
      </c>
      <c r="E2204" s="29">
        <v>0</v>
      </c>
      <c r="F2204" s="20">
        <v>0</v>
      </c>
    </row>
    <row r="2205" spans="2:6" x14ac:dyDescent="0.25">
      <c r="B2205" s="18">
        <v>2202</v>
      </c>
      <c r="C2205" s="29">
        <v>89625925.157590166</v>
      </c>
      <c r="D2205" s="29">
        <v>0</v>
      </c>
      <c r="E2205" s="29">
        <v>0</v>
      </c>
      <c r="F2205" s="20">
        <v>0</v>
      </c>
    </row>
    <row r="2206" spans="2:6" x14ac:dyDescent="0.25">
      <c r="B2206" s="18">
        <v>2203</v>
      </c>
      <c r="C2206" s="29">
        <v>95968684.779351622</v>
      </c>
      <c r="D2206" s="29">
        <v>0</v>
      </c>
      <c r="E2206" s="29">
        <v>0</v>
      </c>
      <c r="F2206" s="20">
        <v>0</v>
      </c>
    </row>
    <row r="2207" spans="2:6" x14ac:dyDescent="0.25">
      <c r="B2207" s="18">
        <v>2204</v>
      </c>
      <c r="C2207" s="29">
        <v>135963459.19011307</v>
      </c>
      <c r="D2207" s="29">
        <v>0</v>
      </c>
      <c r="E2207" s="29">
        <v>0</v>
      </c>
      <c r="F2207" s="20">
        <v>0</v>
      </c>
    </row>
    <row r="2208" spans="2:6" x14ac:dyDescent="0.25">
      <c r="B2208" s="18">
        <v>2205</v>
      </c>
      <c r="C2208" s="29">
        <v>73596817.70254387</v>
      </c>
      <c r="D2208" s="29">
        <v>0</v>
      </c>
      <c r="E2208" s="29">
        <v>0</v>
      </c>
      <c r="F2208" s="20">
        <v>0</v>
      </c>
    </row>
    <row r="2209" spans="2:6" x14ac:dyDescent="0.25">
      <c r="B2209" s="18">
        <v>2206</v>
      </c>
      <c r="C2209" s="29">
        <v>91951369.694284111</v>
      </c>
      <c r="D2209" s="29">
        <v>0</v>
      </c>
      <c r="E2209" s="29">
        <v>0</v>
      </c>
      <c r="F2209" s="20">
        <v>0</v>
      </c>
    </row>
    <row r="2210" spans="2:6" x14ac:dyDescent="0.25">
      <c r="B2210" s="18">
        <v>2207</v>
      </c>
      <c r="C2210" s="29">
        <v>162561573.48845759</v>
      </c>
      <c r="D2210" s="29">
        <v>0</v>
      </c>
      <c r="E2210" s="29">
        <v>0</v>
      </c>
      <c r="F2210" s="20">
        <v>0</v>
      </c>
    </row>
    <row r="2211" spans="2:6" x14ac:dyDescent="0.25">
      <c r="B2211" s="18">
        <v>2208</v>
      </c>
      <c r="C2211" s="29">
        <v>85731708.585299313</v>
      </c>
      <c r="D2211" s="29">
        <v>0</v>
      </c>
      <c r="E2211" s="29">
        <v>0</v>
      </c>
      <c r="F2211" s="20">
        <v>0</v>
      </c>
    </row>
    <row r="2212" spans="2:6" x14ac:dyDescent="0.25">
      <c r="B2212" s="18">
        <v>2209</v>
      </c>
      <c r="C2212" s="29">
        <v>146981028.04682538</v>
      </c>
      <c r="D2212" s="29">
        <v>0</v>
      </c>
      <c r="E2212" s="29">
        <v>0</v>
      </c>
      <c r="F2212" s="20">
        <v>0</v>
      </c>
    </row>
    <row r="2213" spans="2:6" x14ac:dyDescent="0.25">
      <c r="B2213" s="18">
        <v>2210</v>
      </c>
      <c r="C2213" s="29">
        <v>160775866.96967262</v>
      </c>
      <c r="D2213" s="29">
        <v>0</v>
      </c>
      <c r="E2213" s="29">
        <v>0</v>
      </c>
      <c r="F2213" s="20">
        <v>0</v>
      </c>
    </row>
    <row r="2214" spans="2:6" x14ac:dyDescent="0.25">
      <c r="B2214" s="18">
        <v>2211</v>
      </c>
      <c r="C2214" s="29">
        <v>109300121.69529235</v>
      </c>
      <c r="D2214" s="29">
        <v>0</v>
      </c>
      <c r="E2214" s="29">
        <v>0</v>
      </c>
      <c r="F2214" s="20">
        <v>0</v>
      </c>
    </row>
    <row r="2215" spans="2:6" x14ac:dyDescent="0.25">
      <c r="B2215" s="18">
        <v>2212</v>
      </c>
      <c r="C2215" s="29">
        <v>85085067.01058042</v>
      </c>
      <c r="D2215" s="29">
        <v>0</v>
      </c>
      <c r="E2215" s="29">
        <v>0</v>
      </c>
      <c r="F2215" s="20">
        <v>0</v>
      </c>
    </row>
    <row r="2216" spans="2:6" x14ac:dyDescent="0.25">
      <c r="B2216" s="18">
        <v>2213</v>
      </c>
      <c r="C2216" s="29">
        <v>75163372.955396339</v>
      </c>
      <c r="D2216" s="29">
        <v>0</v>
      </c>
      <c r="E2216" s="29">
        <v>0</v>
      </c>
      <c r="F2216" s="20">
        <v>0</v>
      </c>
    </row>
    <row r="2217" spans="2:6" x14ac:dyDescent="0.25">
      <c r="B2217" s="18">
        <v>2214</v>
      </c>
      <c r="C2217" s="29">
        <v>94506929.455595151</v>
      </c>
      <c r="D2217" s="29">
        <v>0</v>
      </c>
      <c r="E2217" s="29">
        <v>0</v>
      </c>
      <c r="F2217" s="20">
        <v>0</v>
      </c>
    </row>
    <row r="2218" spans="2:6" x14ac:dyDescent="0.25">
      <c r="B2218" s="18">
        <v>2215</v>
      </c>
      <c r="C2218" s="29">
        <v>106571897.52845412</v>
      </c>
      <c r="D2218" s="29">
        <v>0</v>
      </c>
      <c r="E2218" s="29">
        <v>0</v>
      </c>
      <c r="F2218" s="20">
        <v>0</v>
      </c>
    </row>
    <row r="2219" spans="2:6" x14ac:dyDescent="0.25">
      <c r="B2219" s="18">
        <v>2216</v>
      </c>
      <c r="C2219" s="29">
        <v>84458816.393995911</v>
      </c>
      <c r="D2219" s="29">
        <v>0</v>
      </c>
      <c r="E2219" s="29">
        <v>0</v>
      </c>
      <c r="F2219" s="20">
        <v>0</v>
      </c>
    </row>
    <row r="2220" spans="2:6" x14ac:dyDescent="0.25">
      <c r="B2220" s="18">
        <v>2217</v>
      </c>
      <c r="C2220" s="29">
        <v>78205381.845465004</v>
      </c>
      <c r="D2220" s="29">
        <v>0</v>
      </c>
      <c r="E2220" s="29">
        <v>0</v>
      </c>
      <c r="F2220" s="20">
        <v>0</v>
      </c>
    </row>
    <row r="2221" spans="2:6" x14ac:dyDescent="0.25">
      <c r="B2221" s="18">
        <v>2218</v>
      </c>
      <c r="C2221" s="29">
        <v>125070484.21842504</v>
      </c>
      <c r="D2221" s="29">
        <v>0</v>
      </c>
      <c r="E2221" s="29">
        <v>0</v>
      </c>
      <c r="F2221" s="20">
        <v>0</v>
      </c>
    </row>
    <row r="2222" spans="2:6" x14ac:dyDescent="0.25">
      <c r="B2222" s="18">
        <v>2219</v>
      </c>
      <c r="C2222" s="29">
        <v>83850226.830151707</v>
      </c>
      <c r="D2222" s="29">
        <v>0</v>
      </c>
      <c r="E2222" s="29">
        <v>0</v>
      </c>
      <c r="F2222" s="20">
        <v>0</v>
      </c>
    </row>
    <row r="2223" spans="2:6" x14ac:dyDescent="0.25">
      <c r="B2223" s="18">
        <v>2220</v>
      </c>
      <c r="C2223" s="29">
        <v>116053741.01390302</v>
      </c>
      <c r="D2223" s="29">
        <v>0</v>
      </c>
      <c r="E2223" s="29">
        <v>0</v>
      </c>
      <c r="F2223" s="20">
        <v>0</v>
      </c>
    </row>
    <row r="2224" spans="2:6" x14ac:dyDescent="0.25">
      <c r="B2224" s="18">
        <v>2221</v>
      </c>
      <c r="C2224" s="29">
        <v>99454902.095618472</v>
      </c>
      <c r="D2224" s="29">
        <v>0</v>
      </c>
      <c r="E2224" s="29">
        <v>0</v>
      </c>
      <c r="F2224" s="20">
        <v>0</v>
      </c>
    </row>
    <row r="2225" spans="2:6" x14ac:dyDescent="0.25">
      <c r="B2225" s="18">
        <v>2222</v>
      </c>
      <c r="C2225" s="29">
        <v>96818743.280743465</v>
      </c>
      <c r="D2225" s="29">
        <v>0</v>
      </c>
      <c r="E2225" s="29">
        <v>0</v>
      </c>
      <c r="F2225" s="20">
        <v>0</v>
      </c>
    </row>
    <row r="2226" spans="2:6" x14ac:dyDescent="0.25">
      <c r="B2226" s="18">
        <v>2223</v>
      </c>
      <c r="C2226" s="29">
        <v>96052773.152137846</v>
      </c>
      <c r="D2226" s="29">
        <v>0</v>
      </c>
      <c r="E2226" s="29">
        <v>0</v>
      </c>
      <c r="F2226" s="20">
        <v>0</v>
      </c>
    </row>
    <row r="2227" spans="2:6" x14ac:dyDescent="0.25">
      <c r="B2227" s="18">
        <v>2224</v>
      </c>
      <c r="C2227" s="29">
        <v>77215533.186712593</v>
      </c>
      <c r="D2227" s="29">
        <v>0</v>
      </c>
      <c r="E2227" s="29">
        <v>0</v>
      </c>
      <c r="F2227" s="20">
        <v>0</v>
      </c>
    </row>
    <row r="2228" spans="2:6" x14ac:dyDescent="0.25">
      <c r="B2228" s="18">
        <v>2225</v>
      </c>
      <c r="C2228" s="29">
        <v>103130193.34724267</v>
      </c>
      <c r="D2228" s="29">
        <v>0</v>
      </c>
      <c r="E2228" s="29">
        <v>0</v>
      </c>
      <c r="F2228" s="20">
        <v>0</v>
      </c>
    </row>
    <row r="2229" spans="2:6" x14ac:dyDescent="0.25">
      <c r="B2229" s="18">
        <v>2226</v>
      </c>
      <c r="C2229" s="29">
        <v>95665312.648287699</v>
      </c>
      <c r="D2229" s="29">
        <v>0</v>
      </c>
      <c r="E2229" s="29">
        <v>0</v>
      </c>
      <c r="F2229" s="20">
        <v>0</v>
      </c>
    </row>
    <row r="2230" spans="2:6" x14ac:dyDescent="0.25">
      <c r="B2230" s="18">
        <v>2227</v>
      </c>
      <c r="C2230" s="29">
        <v>88527778.582069084</v>
      </c>
      <c r="D2230" s="29">
        <v>0</v>
      </c>
      <c r="E2230" s="29">
        <v>0</v>
      </c>
      <c r="F2230" s="20">
        <v>0</v>
      </c>
    </row>
    <row r="2231" spans="2:6" x14ac:dyDescent="0.25">
      <c r="B2231" s="18">
        <v>2228</v>
      </c>
      <c r="C2231" s="29">
        <v>143028640.96170747</v>
      </c>
      <c r="D2231" s="29">
        <v>0</v>
      </c>
      <c r="E2231" s="29">
        <v>0</v>
      </c>
      <c r="F2231" s="20">
        <v>0</v>
      </c>
    </row>
    <row r="2232" spans="2:6" x14ac:dyDescent="0.25">
      <c r="B2232" s="18">
        <v>2229</v>
      </c>
      <c r="C2232" s="29">
        <v>86026760.511184037</v>
      </c>
      <c r="D2232" s="29">
        <v>0</v>
      </c>
      <c r="E2232" s="29">
        <v>0</v>
      </c>
      <c r="F2232" s="20">
        <v>0</v>
      </c>
    </row>
    <row r="2233" spans="2:6" x14ac:dyDescent="0.25">
      <c r="B2233" s="18">
        <v>2230</v>
      </c>
      <c r="C2233" s="29">
        <v>103892638.05043928</v>
      </c>
      <c r="D2233" s="29">
        <v>0</v>
      </c>
      <c r="E2233" s="29">
        <v>0</v>
      </c>
      <c r="F2233" s="20">
        <v>0</v>
      </c>
    </row>
    <row r="2234" spans="2:6" x14ac:dyDescent="0.25">
      <c r="B2234" s="18">
        <v>2231</v>
      </c>
      <c r="C2234" s="29">
        <v>88783881.574192181</v>
      </c>
      <c r="D2234" s="29">
        <v>0</v>
      </c>
      <c r="E2234" s="29">
        <v>0</v>
      </c>
      <c r="F2234" s="20">
        <v>0</v>
      </c>
    </row>
    <row r="2235" spans="2:6" x14ac:dyDescent="0.25">
      <c r="B2235" s="18">
        <v>2232</v>
      </c>
      <c r="C2235" s="29">
        <v>112409142.61589837</v>
      </c>
      <c r="D2235" s="29">
        <v>0</v>
      </c>
      <c r="E2235" s="29">
        <v>0</v>
      </c>
      <c r="F2235" s="20">
        <v>0</v>
      </c>
    </row>
    <row r="2236" spans="2:6" x14ac:dyDescent="0.25">
      <c r="B2236" s="18">
        <v>2233</v>
      </c>
      <c r="C2236" s="29">
        <v>114084544.04039946</v>
      </c>
      <c r="D2236" s="29">
        <v>0</v>
      </c>
      <c r="E2236" s="29">
        <v>0</v>
      </c>
      <c r="F2236" s="20">
        <v>0</v>
      </c>
    </row>
    <row r="2237" spans="2:6" x14ac:dyDescent="0.25">
      <c r="B2237" s="18">
        <v>2234</v>
      </c>
      <c r="C2237" s="29">
        <v>99793540.386019126</v>
      </c>
      <c r="D2237" s="29">
        <v>0</v>
      </c>
      <c r="E2237" s="29">
        <v>0</v>
      </c>
      <c r="F2237" s="20">
        <v>0</v>
      </c>
    </row>
    <row r="2238" spans="2:6" x14ac:dyDescent="0.25">
      <c r="B2238" s="18">
        <v>2235</v>
      </c>
      <c r="C2238" s="29">
        <v>175916106.83977062</v>
      </c>
      <c r="D2238" s="29">
        <v>0</v>
      </c>
      <c r="E2238" s="29">
        <v>0</v>
      </c>
      <c r="F2238" s="20">
        <v>0</v>
      </c>
    </row>
    <row r="2239" spans="2:6" x14ac:dyDescent="0.25">
      <c r="B2239" s="18">
        <v>2236</v>
      </c>
      <c r="C2239" s="29">
        <v>99273593.043803751</v>
      </c>
      <c r="D2239" s="29">
        <v>0</v>
      </c>
      <c r="E2239" s="29">
        <v>0</v>
      </c>
      <c r="F2239" s="20">
        <v>0</v>
      </c>
    </row>
    <row r="2240" spans="2:6" x14ac:dyDescent="0.25">
      <c r="B2240" s="18">
        <v>2237</v>
      </c>
      <c r="C2240" s="29">
        <v>97241045.185723439</v>
      </c>
      <c r="D2240" s="29">
        <v>0</v>
      </c>
      <c r="E2240" s="29">
        <v>0</v>
      </c>
      <c r="F2240" s="20">
        <v>0</v>
      </c>
    </row>
    <row r="2241" spans="2:6" x14ac:dyDescent="0.25">
      <c r="B2241" s="18">
        <v>2238</v>
      </c>
      <c r="C2241" s="29">
        <v>98399161.749428466</v>
      </c>
      <c r="D2241" s="29">
        <v>0</v>
      </c>
      <c r="E2241" s="29">
        <v>0</v>
      </c>
      <c r="F2241" s="20">
        <v>0</v>
      </c>
    </row>
    <row r="2242" spans="2:6" x14ac:dyDescent="0.25">
      <c r="B2242" s="18">
        <v>2239</v>
      </c>
      <c r="C2242" s="29">
        <v>83593285.192803442</v>
      </c>
      <c r="D2242" s="29">
        <v>0</v>
      </c>
      <c r="E2242" s="29">
        <v>0</v>
      </c>
      <c r="F2242" s="20">
        <v>0</v>
      </c>
    </row>
    <row r="2243" spans="2:6" x14ac:dyDescent="0.25">
      <c r="B2243" s="18">
        <v>2240</v>
      </c>
      <c r="C2243" s="29">
        <v>93184182.200584054</v>
      </c>
      <c r="D2243" s="29">
        <v>0</v>
      </c>
      <c r="E2243" s="29">
        <v>0</v>
      </c>
      <c r="F2243" s="20">
        <v>0</v>
      </c>
    </row>
    <row r="2244" spans="2:6" x14ac:dyDescent="0.25">
      <c r="B2244" s="18">
        <v>2241</v>
      </c>
      <c r="C2244" s="29">
        <v>113819737.45775302</v>
      </c>
      <c r="D2244" s="29">
        <v>0</v>
      </c>
      <c r="E2244" s="29">
        <v>0</v>
      </c>
      <c r="F2244" s="20">
        <v>0</v>
      </c>
    </row>
    <row r="2245" spans="2:6" x14ac:dyDescent="0.25">
      <c r="B2245" s="18">
        <v>2242</v>
      </c>
      <c r="C2245" s="29">
        <v>85659187.370545641</v>
      </c>
      <c r="D2245" s="29">
        <v>0</v>
      </c>
      <c r="E2245" s="29">
        <v>0</v>
      </c>
      <c r="F2245" s="20">
        <v>0</v>
      </c>
    </row>
    <row r="2246" spans="2:6" x14ac:dyDescent="0.25">
      <c r="B2246" s="18">
        <v>2243</v>
      </c>
      <c r="C2246" s="29">
        <v>125242945.46908027</v>
      </c>
      <c r="D2246" s="29">
        <v>0</v>
      </c>
      <c r="E2246" s="29">
        <v>0</v>
      </c>
      <c r="F2246" s="20">
        <v>0</v>
      </c>
    </row>
    <row r="2247" spans="2:6" x14ac:dyDescent="0.25">
      <c r="B2247" s="18">
        <v>2244</v>
      </c>
      <c r="C2247" s="29">
        <v>93336989.768326804</v>
      </c>
      <c r="D2247" s="29">
        <v>0</v>
      </c>
      <c r="E2247" s="29">
        <v>0</v>
      </c>
      <c r="F2247" s="20">
        <v>0</v>
      </c>
    </row>
    <row r="2248" spans="2:6" x14ac:dyDescent="0.25">
      <c r="B2248" s="18">
        <v>2245</v>
      </c>
      <c r="C2248" s="29">
        <v>83377661.237553105</v>
      </c>
      <c r="D2248" s="29">
        <v>0</v>
      </c>
      <c r="E2248" s="29">
        <v>0</v>
      </c>
      <c r="F2248" s="20">
        <v>0</v>
      </c>
    </row>
    <row r="2249" spans="2:6" x14ac:dyDescent="0.25">
      <c r="B2249" s="18">
        <v>2246</v>
      </c>
      <c r="C2249" s="29">
        <v>73571326.15382576</v>
      </c>
      <c r="D2249" s="29">
        <v>0</v>
      </c>
      <c r="E2249" s="29">
        <v>0</v>
      </c>
      <c r="F2249" s="20">
        <v>0</v>
      </c>
    </row>
    <row r="2250" spans="2:6" x14ac:dyDescent="0.25">
      <c r="B2250" s="18">
        <v>2247</v>
      </c>
      <c r="C2250" s="29">
        <v>99061263.78073135</v>
      </c>
      <c r="D2250" s="29">
        <v>0</v>
      </c>
      <c r="E2250" s="29">
        <v>0</v>
      </c>
      <c r="F2250" s="20">
        <v>0</v>
      </c>
    </row>
    <row r="2251" spans="2:6" x14ac:dyDescent="0.25">
      <c r="B2251" s="18">
        <v>2248</v>
      </c>
      <c r="C2251" s="29">
        <v>106866290.88998081</v>
      </c>
      <c r="D2251" s="29">
        <v>0</v>
      </c>
      <c r="E2251" s="29">
        <v>0</v>
      </c>
      <c r="F2251" s="20">
        <v>0</v>
      </c>
    </row>
    <row r="2252" spans="2:6" x14ac:dyDescent="0.25">
      <c r="B2252" s="18">
        <v>2249</v>
      </c>
      <c r="C2252" s="29">
        <v>80846552.805203199</v>
      </c>
      <c r="D2252" s="29">
        <v>0</v>
      </c>
      <c r="E2252" s="29">
        <v>0</v>
      </c>
      <c r="F2252" s="20">
        <v>0</v>
      </c>
    </row>
    <row r="2253" spans="2:6" x14ac:dyDescent="0.25">
      <c r="B2253" s="18">
        <v>2250</v>
      </c>
      <c r="C2253" s="29">
        <v>102235979.45862143</v>
      </c>
      <c r="D2253" s="29">
        <v>0</v>
      </c>
      <c r="E2253" s="29">
        <v>0</v>
      </c>
      <c r="F2253" s="20">
        <v>0</v>
      </c>
    </row>
    <row r="2254" spans="2:6" x14ac:dyDescent="0.25">
      <c r="B2254" s="18">
        <v>2251</v>
      </c>
      <c r="C2254" s="29">
        <v>86972277.679466501</v>
      </c>
      <c r="D2254" s="29">
        <v>0</v>
      </c>
      <c r="E2254" s="29">
        <v>0</v>
      </c>
      <c r="F2254" s="20">
        <v>0</v>
      </c>
    </row>
    <row r="2255" spans="2:6" x14ac:dyDescent="0.25">
      <c r="B2255" s="18">
        <v>2252</v>
      </c>
      <c r="C2255" s="29">
        <v>144051461.58612734</v>
      </c>
      <c r="D2255" s="29">
        <v>0</v>
      </c>
      <c r="E2255" s="29">
        <v>0</v>
      </c>
      <c r="F2255" s="20">
        <v>0</v>
      </c>
    </row>
    <row r="2256" spans="2:6" x14ac:dyDescent="0.25">
      <c r="B2256" s="18">
        <v>2253</v>
      </c>
      <c r="C2256" s="29">
        <v>127374674.09186544</v>
      </c>
      <c r="D2256" s="29">
        <v>0</v>
      </c>
      <c r="E2256" s="29">
        <v>0</v>
      </c>
      <c r="F2256" s="20">
        <v>0</v>
      </c>
    </row>
    <row r="2257" spans="2:6" x14ac:dyDescent="0.25">
      <c r="B2257" s="18">
        <v>2254</v>
      </c>
      <c r="C2257" s="29">
        <v>85591813.276770741</v>
      </c>
      <c r="D2257" s="29">
        <v>0</v>
      </c>
      <c r="E2257" s="29">
        <v>0</v>
      </c>
      <c r="F2257" s="20">
        <v>0</v>
      </c>
    </row>
    <row r="2258" spans="2:6" x14ac:dyDescent="0.25">
      <c r="B2258" s="18">
        <v>2255</v>
      </c>
      <c r="C2258" s="29">
        <v>120306297.99658233</v>
      </c>
      <c r="D2258" s="29">
        <v>0</v>
      </c>
      <c r="E2258" s="29">
        <v>0</v>
      </c>
      <c r="F2258" s="20">
        <v>0</v>
      </c>
    </row>
    <row r="2259" spans="2:6" x14ac:dyDescent="0.25">
      <c r="B2259" s="18">
        <v>2256</v>
      </c>
      <c r="C2259" s="29">
        <v>116527936.44912621</v>
      </c>
      <c r="D2259" s="29">
        <v>0</v>
      </c>
      <c r="E2259" s="29">
        <v>0</v>
      </c>
      <c r="F2259" s="20">
        <v>0</v>
      </c>
    </row>
    <row r="2260" spans="2:6" x14ac:dyDescent="0.25">
      <c r="B2260" s="18">
        <v>2257</v>
      </c>
      <c r="C2260" s="29">
        <v>133172277.69757563</v>
      </c>
      <c r="D2260" s="29">
        <v>0</v>
      </c>
      <c r="E2260" s="29">
        <v>0</v>
      </c>
      <c r="F2260" s="20">
        <v>0</v>
      </c>
    </row>
    <row r="2261" spans="2:6" x14ac:dyDescent="0.25">
      <c r="B2261" s="18">
        <v>2258</v>
      </c>
      <c r="C2261" s="29">
        <v>106435989.76696974</v>
      </c>
      <c r="D2261" s="29">
        <v>0</v>
      </c>
      <c r="E2261" s="29">
        <v>0</v>
      </c>
      <c r="F2261" s="20">
        <v>0</v>
      </c>
    </row>
    <row r="2262" spans="2:6" x14ac:dyDescent="0.25">
      <c r="B2262" s="18">
        <v>2259</v>
      </c>
      <c r="C2262" s="29">
        <v>136886693.20067611</v>
      </c>
      <c r="D2262" s="29">
        <v>0</v>
      </c>
      <c r="E2262" s="29">
        <v>0</v>
      </c>
      <c r="F2262" s="20">
        <v>0</v>
      </c>
    </row>
    <row r="2263" spans="2:6" x14ac:dyDescent="0.25">
      <c r="B2263" s="18">
        <v>2260</v>
      </c>
      <c r="C2263" s="29">
        <v>102106895.44630319</v>
      </c>
      <c r="D2263" s="29">
        <v>0</v>
      </c>
      <c r="E2263" s="29">
        <v>0</v>
      </c>
      <c r="F2263" s="20">
        <v>0</v>
      </c>
    </row>
    <row r="2264" spans="2:6" x14ac:dyDescent="0.25">
      <c r="B2264" s="18">
        <v>2261</v>
      </c>
      <c r="C2264" s="29">
        <v>123168132.39682059</v>
      </c>
      <c r="D2264" s="29">
        <v>0</v>
      </c>
      <c r="E2264" s="29">
        <v>0</v>
      </c>
      <c r="F2264" s="20">
        <v>0</v>
      </c>
    </row>
    <row r="2265" spans="2:6" x14ac:dyDescent="0.25">
      <c r="B2265" s="18">
        <v>2262</v>
      </c>
      <c r="C2265" s="29">
        <v>106306686.31477198</v>
      </c>
      <c r="D2265" s="29">
        <v>0</v>
      </c>
      <c r="E2265" s="29">
        <v>0</v>
      </c>
      <c r="F2265" s="20">
        <v>0</v>
      </c>
    </row>
    <row r="2266" spans="2:6" x14ac:dyDescent="0.25">
      <c r="B2266" s="18">
        <v>2263</v>
      </c>
      <c r="C2266" s="29">
        <v>79650998.104787558</v>
      </c>
      <c r="D2266" s="29">
        <v>0</v>
      </c>
      <c r="E2266" s="29">
        <v>0</v>
      </c>
      <c r="F2266" s="20">
        <v>0</v>
      </c>
    </row>
    <row r="2267" spans="2:6" x14ac:dyDescent="0.25">
      <c r="B2267" s="18">
        <v>2264</v>
      </c>
      <c r="C2267" s="29">
        <v>87684642.660743326</v>
      </c>
      <c r="D2267" s="29">
        <v>0</v>
      </c>
      <c r="E2267" s="29">
        <v>0</v>
      </c>
      <c r="F2267" s="20">
        <v>0</v>
      </c>
    </row>
    <row r="2268" spans="2:6" x14ac:dyDescent="0.25">
      <c r="B2268" s="18">
        <v>2265</v>
      </c>
      <c r="C2268" s="29">
        <v>92745705.879380286</v>
      </c>
      <c r="D2268" s="29">
        <v>0</v>
      </c>
      <c r="E2268" s="29">
        <v>0</v>
      </c>
      <c r="F2268" s="20">
        <v>0</v>
      </c>
    </row>
    <row r="2269" spans="2:6" x14ac:dyDescent="0.25">
      <c r="B2269" s="18">
        <v>2266</v>
      </c>
      <c r="C2269" s="29">
        <v>91884114.304107204</v>
      </c>
      <c r="D2269" s="29">
        <v>0</v>
      </c>
      <c r="E2269" s="29">
        <v>0</v>
      </c>
      <c r="F2269" s="20">
        <v>0</v>
      </c>
    </row>
    <row r="2270" spans="2:6" x14ac:dyDescent="0.25">
      <c r="B2270" s="18">
        <v>2267</v>
      </c>
      <c r="C2270" s="29">
        <v>97163936.271977156</v>
      </c>
      <c r="D2270" s="29">
        <v>0</v>
      </c>
      <c r="E2270" s="29">
        <v>0</v>
      </c>
      <c r="F2270" s="20">
        <v>0</v>
      </c>
    </row>
    <row r="2271" spans="2:6" x14ac:dyDescent="0.25">
      <c r="B2271" s="18">
        <v>2268</v>
      </c>
      <c r="C2271" s="29">
        <v>88961699.865309477</v>
      </c>
      <c r="D2271" s="29">
        <v>0</v>
      </c>
      <c r="E2271" s="29">
        <v>0</v>
      </c>
      <c r="F2271" s="20">
        <v>0</v>
      </c>
    </row>
    <row r="2272" spans="2:6" x14ac:dyDescent="0.25">
      <c r="B2272" s="18">
        <v>2269</v>
      </c>
      <c r="C2272" s="29">
        <v>108147530.26497982</v>
      </c>
      <c r="D2272" s="29">
        <v>0</v>
      </c>
      <c r="E2272" s="29">
        <v>0</v>
      </c>
      <c r="F2272" s="20">
        <v>0</v>
      </c>
    </row>
    <row r="2273" spans="2:6" x14ac:dyDescent="0.25">
      <c r="B2273" s="18">
        <v>2270</v>
      </c>
      <c r="C2273" s="29">
        <v>105425165.35410471</v>
      </c>
      <c r="D2273" s="29">
        <v>0</v>
      </c>
      <c r="E2273" s="29">
        <v>0</v>
      </c>
      <c r="F2273" s="20">
        <v>0</v>
      </c>
    </row>
    <row r="2274" spans="2:6" x14ac:dyDescent="0.25">
      <c r="B2274" s="18">
        <v>2271</v>
      </c>
      <c r="C2274" s="29">
        <v>135980464.61907881</v>
      </c>
      <c r="D2274" s="29">
        <v>0</v>
      </c>
      <c r="E2274" s="29">
        <v>0</v>
      </c>
      <c r="F2274" s="20">
        <v>0</v>
      </c>
    </row>
    <row r="2275" spans="2:6" x14ac:dyDescent="0.25">
      <c r="B2275" s="18">
        <v>2272</v>
      </c>
      <c r="C2275" s="29">
        <v>86502211.677282304</v>
      </c>
      <c r="D2275" s="29">
        <v>0</v>
      </c>
      <c r="E2275" s="29">
        <v>0</v>
      </c>
      <c r="F2275" s="20">
        <v>0</v>
      </c>
    </row>
    <row r="2276" spans="2:6" x14ac:dyDescent="0.25">
      <c r="B2276" s="18">
        <v>2273</v>
      </c>
      <c r="C2276" s="29">
        <v>76327274.707301691</v>
      </c>
      <c r="D2276" s="29">
        <v>0</v>
      </c>
      <c r="E2276" s="29">
        <v>0</v>
      </c>
      <c r="F2276" s="20">
        <v>0</v>
      </c>
    </row>
    <row r="2277" spans="2:6" x14ac:dyDescent="0.25">
      <c r="B2277" s="18">
        <v>2274</v>
      </c>
      <c r="C2277" s="29">
        <v>91676097.090171054</v>
      </c>
      <c r="D2277" s="29">
        <v>0</v>
      </c>
      <c r="E2277" s="29">
        <v>0</v>
      </c>
      <c r="F2277" s="20">
        <v>0</v>
      </c>
    </row>
    <row r="2278" spans="2:6" x14ac:dyDescent="0.25">
      <c r="B2278" s="18">
        <v>2275</v>
      </c>
      <c r="C2278" s="29">
        <v>124606148.12063925</v>
      </c>
      <c r="D2278" s="29">
        <v>0</v>
      </c>
      <c r="E2278" s="29">
        <v>0</v>
      </c>
      <c r="F2278" s="20">
        <v>0</v>
      </c>
    </row>
    <row r="2279" spans="2:6" x14ac:dyDescent="0.25">
      <c r="B2279" s="18">
        <v>2276</v>
      </c>
      <c r="C2279" s="29">
        <v>91346407.177093565</v>
      </c>
      <c r="D2279" s="29">
        <v>0</v>
      </c>
      <c r="E2279" s="29">
        <v>0</v>
      </c>
      <c r="F2279" s="20">
        <v>0</v>
      </c>
    </row>
    <row r="2280" spans="2:6" x14ac:dyDescent="0.25">
      <c r="B2280" s="18">
        <v>2277</v>
      </c>
      <c r="C2280" s="29">
        <v>131672065.04989247</v>
      </c>
      <c r="D2280" s="29">
        <v>0</v>
      </c>
      <c r="E2280" s="29">
        <v>0</v>
      </c>
      <c r="F2280" s="20">
        <v>0</v>
      </c>
    </row>
    <row r="2281" spans="2:6" x14ac:dyDescent="0.25">
      <c r="B2281" s="18">
        <v>2278</v>
      </c>
      <c r="C2281" s="29">
        <v>77819286.951632813</v>
      </c>
      <c r="D2281" s="29">
        <v>0</v>
      </c>
      <c r="E2281" s="29">
        <v>0</v>
      </c>
      <c r="F2281" s="20">
        <v>0</v>
      </c>
    </row>
    <row r="2282" spans="2:6" x14ac:dyDescent="0.25">
      <c r="B2282" s="18">
        <v>2279</v>
      </c>
      <c r="C2282" s="29">
        <v>118896574.36021487</v>
      </c>
      <c r="D2282" s="29">
        <v>0</v>
      </c>
      <c r="E2282" s="29">
        <v>0</v>
      </c>
      <c r="F2282" s="20">
        <v>0</v>
      </c>
    </row>
    <row r="2283" spans="2:6" x14ac:dyDescent="0.25">
      <c r="B2283" s="18">
        <v>2280</v>
      </c>
      <c r="C2283" s="29">
        <v>130975845.34282492</v>
      </c>
      <c r="D2283" s="29">
        <v>0</v>
      </c>
      <c r="E2283" s="29">
        <v>0</v>
      </c>
      <c r="F2283" s="20">
        <v>0</v>
      </c>
    </row>
    <row r="2284" spans="2:6" x14ac:dyDescent="0.25">
      <c r="B2284" s="18">
        <v>2281</v>
      </c>
      <c r="C2284" s="29">
        <v>90068313.796331957</v>
      </c>
      <c r="D2284" s="29">
        <v>0</v>
      </c>
      <c r="E2284" s="29">
        <v>0</v>
      </c>
      <c r="F2284" s="20">
        <v>0</v>
      </c>
    </row>
    <row r="2285" spans="2:6" x14ac:dyDescent="0.25">
      <c r="B2285" s="18">
        <v>2282</v>
      </c>
      <c r="C2285" s="29">
        <v>61873015.036394984</v>
      </c>
      <c r="D2285" s="29">
        <v>0</v>
      </c>
      <c r="E2285" s="29">
        <v>0</v>
      </c>
      <c r="F2285" s="20">
        <v>0</v>
      </c>
    </row>
    <row r="2286" spans="2:6" x14ac:dyDescent="0.25">
      <c r="B2286" s="18">
        <v>2283</v>
      </c>
      <c r="C2286" s="29">
        <v>106065141.0836288</v>
      </c>
      <c r="D2286" s="29">
        <v>0</v>
      </c>
      <c r="E2286" s="29">
        <v>0</v>
      </c>
      <c r="F2286" s="20">
        <v>0</v>
      </c>
    </row>
    <row r="2287" spans="2:6" x14ac:dyDescent="0.25">
      <c r="B2287" s="18">
        <v>2284</v>
      </c>
      <c r="C2287" s="29">
        <v>137299503.99369702</v>
      </c>
      <c r="D2287" s="29">
        <v>0</v>
      </c>
      <c r="E2287" s="29">
        <v>0</v>
      </c>
      <c r="F2287" s="20">
        <v>0</v>
      </c>
    </row>
    <row r="2288" spans="2:6" x14ac:dyDescent="0.25">
      <c r="B2288" s="18">
        <v>2285</v>
      </c>
      <c r="C2288" s="29">
        <v>105522308.31416163</v>
      </c>
      <c r="D2288" s="29">
        <v>0</v>
      </c>
      <c r="E2288" s="29">
        <v>0</v>
      </c>
      <c r="F2288" s="20">
        <v>0</v>
      </c>
    </row>
    <row r="2289" spans="2:6" x14ac:dyDescent="0.25">
      <c r="B2289" s="18">
        <v>2286</v>
      </c>
      <c r="C2289" s="29">
        <v>87999950.392270505</v>
      </c>
      <c r="D2289" s="29">
        <v>0</v>
      </c>
      <c r="E2289" s="29">
        <v>0</v>
      </c>
      <c r="F2289" s="20">
        <v>0</v>
      </c>
    </row>
    <row r="2290" spans="2:6" x14ac:dyDescent="0.25">
      <c r="B2290" s="18">
        <v>2287</v>
      </c>
      <c r="C2290" s="29">
        <v>83832320.008685812</v>
      </c>
      <c r="D2290" s="29">
        <v>0</v>
      </c>
      <c r="E2290" s="29">
        <v>0</v>
      </c>
      <c r="F2290" s="20">
        <v>0</v>
      </c>
    </row>
    <row r="2291" spans="2:6" x14ac:dyDescent="0.25">
      <c r="B2291" s="18">
        <v>2288</v>
      </c>
      <c r="C2291" s="29">
        <v>122505666.96843389</v>
      </c>
      <c r="D2291" s="29">
        <v>0</v>
      </c>
      <c r="E2291" s="29">
        <v>0</v>
      </c>
      <c r="F2291" s="20">
        <v>0</v>
      </c>
    </row>
    <row r="2292" spans="2:6" x14ac:dyDescent="0.25">
      <c r="B2292" s="18">
        <v>2289</v>
      </c>
      <c r="C2292" s="29">
        <v>79522225.420536891</v>
      </c>
      <c r="D2292" s="29">
        <v>0</v>
      </c>
      <c r="E2292" s="29">
        <v>0</v>
      </c>
      <c r="F2292" s="20">
        <v>0</v>
      </c>
    </row>
    <row r="2293" spans="2:6" x14ac:dyDescent="0.25">
      <c r="B2293" s="18">
        <v>2290</v>
      </c>
      <c r="C2293" s="29">
        <v>82839862.394455537</v>
      </c>
      <c r="D2293" s="29">
        <v>0</v>
      </c>
      <c r="E2293" s="29">
        <v>0</v>
      </c>
      <c r="F2293" s="20">
        <v>0</v>
      </c>
    </row>
    <row r="2294" spans="2:6" x14ac:dyDescent="0.25">
      <c r="B2294" s="18">
        <v>2291</v>
      </c>
      <c r="C2294" s="29">
        <v>124941956.08295605</v>
      </c>
      <c r="D2294" s="29">
        <v>0</v>
      </c>
      <c r="E2294" s="29">
        <v>0</v>
      </c>
      <c r="F2294" s="20">
        <v>0</v>
      </c>
    </row>
    <row r="2295" spans="2:6" x14ac:dyDescent="0.25">
      <c r="B2295" s="18">
        <v>2292</v>
      </c>
      <c r="C2295" s="29">
        <v>122348868.33924371</v>
      </c>
      <c r="D2295" s="29">
        <v>0</v>
      </c>
      <c r="E2295" s="29">
        <v>0</v>
      </c>
      <c r="F2295" s="20">
        <v>0</v>
      </c>
    </row>
    <row r="2296" spans="2:6" x14ac:dyDescent="0.25">
      <c r="B2296" s="18">
        <v>2293</v>
      </c>
      <c r="C2296" s="29">
        <v>84335180.794841334</v>
      </c>
      <c r="D2296" s="29">
        <v>0</v>
      </c>
      <c r="E2296" s="29">
        <v>0</v>
      </c>
      <c r="F2296" s="20">
        <v>0</v>
      </c>
    </row>
    <row r="2297" spans="2:6" x14ac:dyDescent="0.25">
      <c r="B2297" s="18">
        <v>2294</v>
      </c>
      <c r="C2297" s="29">
        <v>74821999.171259284</v>
      </c>
      <c r="D2297" s="29">
        <v>0</v>
      </c>
      <c r="E2297" s="29">
        <v>0</v>
      </c>
      <c r="F2297" s="20">
        <v>0</v>
      </c>
    </row>
    <row r="2298" spans="2:6" x14ac:dyDescent="0.25">
      <c r="B2298" s="18">
        <v>2295</v>
      </c>
      <c r="C2298" s="29">
        <v>83568921.367832959</v>
      </c>
      <c r="D2298" s="29">
        <v>0</v>
      </c>
      <c r="E2298" s="29">
        <v>0</v>
      </c>
      <c r="F2298" s="20">
        <v>0</v>
      </c>
    </row>
    <row r="2299" spans="2:6" x14ac:dyDescent="0.25">
      <c r="B2299" s="18">
        <v>2296</v>
      </c>
      <c r="C2299" s="29">
        <v>120401145.44790241</v>
      </c>
      <c r="D2299" s="29">
        <v>0</v>
      </c>
      <c r="E2299" s="29">
        <v>0</v>
      </c>
      <c r="F2299" s="20">
        <v>0</v>
      </c>
    </row>
    <row r="2300" spans="2:6" x14ac:dyDescent="0.25">
      <c r="B2300" s="18">
        <v>2297</v>
      </c>
      <c r="C2300" s="29">
        <v>107563771.15779333</v>
      </c>
      <c r="D2300" s="29">
        <v>0</v>
      </c>
      <c r="E2300" s="29">
        <v>0</v>
      </c>
      <c r="F2300" s="20">
        <v>0</v>
      </c>
    </row>
    <row r="2301" spans="2:6" x14ac:dyDescent="0.25">
      <c r="B2301" s="18">
        <v>2298</v>
      </c>
      <c r="C2301" s="29">
        <v>93885843.852363274</v>
      </c>
      <c r="D2301" s="29">
        <v>0</v>
      </c>
      <c r="E2301" s="29">
        <v>0</v>
      </c>
      <c r="F2301" s="20">
        <v>0</v>
      </c>
    </row>
    <row r="2302" spans="2:6" x14ac:dyDescent="0.25">
      <c r="B2302" s="18">
        <v>2299</v>
      </c>
      <c r="C2302" s="29">
        <v>87346834.1479498</v>
      </c>
      <c r="D2302" s="29">
        <v>0</v>
      </c>
      <c r="E2302" s="29">
        <v>0</v>
      </c>
      <c r="F2302" s="20">
        <v>0</v>
      </c>
    </row>
    <row r="2303" spans="2:6" x14ac:dyDescent="0.25">
      <c r="B2303" s="18">
        <v>2300</v>
      </c>
      <c r="C2303" s="29">
        <v>98372045.176334888</v>
      </c>
      <c r="D2303" s="29">
        <v>0</v>
      </c>
      <c r="E2303" s="29">
        <v>0</v>
      </c>
      <c r="F2303" s="20">
        <v>0</v>
      </c>
    </row>
    <row r="2304" spans="2:6" x14ac:dyDescent="0.25">
      <c r="B2304" s="18">
        <v>2301</v>
      </c>
      <c r="C2304" s="29">
        <v>89408445.911486477</v>
      </c>
      <c r="D2304" s="29">
        <v>0</v>
      </c>
      <c r="E2304" s="29">
        <v>0</v>
      </c>
      <c r="F2304" s="20">
        <v>0</v>
      </c>
    </row>
    <row r="2305" spans="2:6" x14ac:dyDescent="0.25">
      <c r="B2305" s="18">
        <v>2302</v>
      </c>
      <c r="C2305" s="29">
        <v>93217194.078760758</v>
      </c>
      <c r="D2305" s="29">
        <v>0</v>
      </c>
      <c r="E2305" s="29">
        <v>0</v>
      </c>
      <c r="F2305" s="20">
        <v>0</v>
      </c>
    </row>
    <row r="2306" spans="2:6" x14ac:dyDescent="0.25">
      <c r="B2306" s="18">
        <v>2303</v>
      </c>
      <c r="C2306" s="29">
        <v>56925563.442611322</v>
      </c>
      <c r="D2306" s="29">
        <v>0</v>
      </c>
      <c r="E2306" s="29">
        <v>0</v>
      </c>
      <c r="F2306" s="20">
        <v>0</v>
      </c>
    </row>
    <row r="2307" spans="2:6" x14ac:dyDescent="0.25">
      <c r="B2307" s="18">
        <v>2304</v>
      </c>
      <c r="C2307" s="29">
        <v>109565938.26464488</v>
      </c>
      <c r="D2307" s="29">
        <v>0</v>
      </c>
      <c r="E2307" s="29">
        <v>0</v>
      </c>
      <c r="F2307" s="20">
        <v>0</v>
      </c>
    </row>
    <row r="2308" spans="2:6" x14ac:dyDescent="0.25">
      <c r="B2308" s="18">
        <v>2305</v>
      </c>
      <c r="C2308" s="29">
        <v>164287120.80709589</v>
      </c>
      <c r="D2308" s="29">
        <v>0</v>
      </c>
      <c r="E2308" s="29">
        <v>0</v>
      </c>
      <c r="F2308" s="20">
        <v>0</v>
      </c>
    </row>
    <row r="2309" spans="2:6" x14ac:dyDescent="0.25">
      <c r="B2309" s="18">
        <v>2306</v>
      </c>
      <c r="C2309" s="29">
        <v>90446397.320941612</v>
      </c>
      <c r="D2309" s="29">
        <v>0</v>
      </c>
      <c r="E2309" s="29">
        <v>0</v>
      </c>
      <c r="F2309" s="20">
        <v>0</v>
      </c>
    </row>
    <row r="2310" spans="2:6" x14ac:dyDescent="0.25">
      <c r="B2310" s="18">
        <v>2307</v>
      </c>
      <c r="C2310" s="29">
        <v>123405527.71740167</v>
      </c>
      <c r="D2310" s="29">
        <v>0</v>
      </c>
      <c r="E2310" s="29">
        <v>0</v>
      </c>
      <c r="F2310" s="20">
        <v>0</v>
      </c>
    </row>
    <row r="2311" spans="2:6" x14ac:dyDescent="0.25">
      <c r="B2311" s="18">
        <v>2308</v>
      </c>
      <c r="C2311" s="29">
        <v>90417362.273742497</v>
      </c>
      <c r="D2311" s="29">
        <v>0</v>
      </c>
      <c r="E2311" s="29">
        <v>0</v>
      </c>
      <c r="F2311" s="20">
        <v>0</v>
      </c>
    </row>
    <row r="2312" spans="2:6" x14ac:dyDescent="0.25">
      <c r="B2312" s="18">
        <v>2309</v>
      </c>
      <c r="C2312" s="29">
        <v>104230643.05437765</v>
      </c>
      <c r="D2312" s="29">
        <v>0</v>
      </c>
      <c r="E2312" s="29">
        <v>0</v>
      </c>
      <c r="F2312" s="20">
        <v>0</v>
      </c>
    </row>
    <row r="2313" spans="2:6" x14ac:dyDescent="0.25">
      <c r="B2313" s="18">
        <v>2310</v>
      </c>
      <c r="C2313" s="29">
        <v>85972476.956352621</v>
      </c>
      <c r="D2313" s="29">
        <v>0</v>
      </c>
      <c r="E2313" s="29">
        <v>0</v>
      </c>
      <c r="F2313" s="20">
        <v>0</v>
      </c>
    </row>
    <row r="2314" spans="2:6" x14ac:dyDescent="0.25">
      <c r="B2314" s="18">
        <v>2311</v>
      </c>
      <c r="C2314" s="29">
        <v>117856225.49078733</v>
      </c>
      <c r="D2314" s="29">
        <v>0</v>
      </c>
      <c r="E2314" s="29">
        <v>0</v>
      </c>
      <c r="F2314" s="20">
        <v>0</v>
      </c>
    </row>
    <row r="2315" spans="2:6" x14ac:dyDescent="0.25">
      <c r="B2315" s="18">
        <v>2312</v>
      </c>
      <c r="C2315" s="29">
        <v>103293078.53281309</v>
      </c>
      <c r="D2315" s="29">
        <v>0</v>
      </c>
      <c r="E2315" s="29">
        <v>0</v>
      </c>
      <c r="F2315" s="20">
        <v>0</v>
      </c>
    </row>
    <row r="2316" spans="2:6" x14ac:dyDescent="0.25">
      <c r="B2316" s="18">
        <v>2313</v>
      </c>
      <c r="C2316" s="29">
        <v>83505522.564350054</v>
      </c>
      <c r="D2316" s="29">
        <v>0</v>
      </c>
      <c r="E2316" s="29">
        <v>0</v>
      </c>
      <c r="F2316" s="20">
        <v>0</v>
      </c>
    </row>
    <row r="2317" spans="2:6" x14ac:dyDescent="0.25">
      <c r="B2317" s="18">
        <v>2314</v>
      </c>
      <c r="C2317" s="29">
        <v>81706686.53485997</v>
      </c>
      <c r="D2317" s="29">
        <v>0</v>
      </c>
      <c r="E2317" s="29">
        <v>0</v>
      </c>
      <c r="F2317" s="20">
        <v>0</v>
      </c>
    </row>
    <row r="2318" spans="2:6" x14ac:dyDescent="0.25">
      <c r="B2318" s="18">
        <v>2315</v>
      </c>
      <c r="C2318" s="29">
        <v>113488038.62610833</v>
      </c>
      <c r="D2318" s="29">
        <v>0</v>
      </c>
      <c r="E2318" s="29">
        <v>0</v>
      </c>
      <c r="F2318" s="20">
        <v>0</v>
      </c>
    </row>
    <row r="2319" spans="2:6" x14ac:dyDescent="0.25">
      <c r="B2319" s="18">
        <v>2316</v>
      </c>
      <c r="C2319" s="29">
        <v>80564830.438550875</v>
      </c>
      <c r="D2319" s="29">
        <v>0</v>
      </c>
      <c r="E2319" s="29">
        <v>0</v>
      </c>
      <c r="F2319" s="20">
        <v>0</v>
      </c>
    </row>
    <row r="2320" spans="2:6" x14ac:dyDescent="0.25">
      <c r="B2320" s="18">
        <v>2317</v>
      </c>
      <c r="C2320" s="29">
        <v>89635075.185858101</v>
      </c>
      <c r="D2320" s="29">
        <v>0</v>
      </c>
      <c r="E2320" s="29">
        <v>0</v>
      </c>
      <c r="F2320" s="20">
        <v>0</v>
      </c>
    </row>
    <row r="2321" spans="2:6" x14ac:dyDescent="0.25">
      <c r="B2321" s="18">
        <v>2318</v>
      </c>
      <c r="C2321" s="29">
        <v>128757007.16017047</v>
      </c>
      <c r="D2321" s="29">
        <v>0</v>
      </c>
      <c r="E2321" s="29">
        <v>0</v>
      </c>
      <c r="F2321" s="20">
        <v>0</v>
      </c>
    </row>
    <row r="2322" spans="2:6" x14ac:dyDescent="0.25">
      <c r="B2322" s="18">
        <v>2319</v>
      </c>
      <c r="C2322" s="29">
        <v>104394639.57224518</v>
      </c>
      <c r="D2322" s="29">
        <v>0</v>
      </c>
      <c r="E2322" s="29">
        <v>0</v>
      </c>
      <c r="F2322" s="20">
        <v>0</v>
      </c>
    </row>
    <row r="2323" spans="2:6" x14ac:dyDescent="0.25">
      <c r="B2323" s="18">
        <v>2320</v>
      </c>
      <c r="C2323" s="29">
        <v>107689154.77764328</v>
      </c>
      <c r="D2323" s="29">
        <v>0</v>
      </c>
      <c r="E2323" s="29">
        <v>0</v>
      </c>
      <c r="F2323" s="20">
        <v>0</v>
      </c>
    </row>
    <row r="2324" spans="2:6" x14ac:dyDescent="0.25">
      <c r="B2324" s="18">
        <v>2321</v>
      </c>
      <c r="C2324" s="29">
        <v>82427382.870567575</v>
      </c>
      <c r="D2324" s="29">
        <v>0</v>
      </c>
      <c r="E2324" s="29">
        <v>0</v>
      </c>
      <c r="F2324" s="20">
        <v>0</v>
      </c>
    </row>
    <row r="2325" spans="2:6" x14ac:dyDescent="0.25">
      <c r="B2325" s="18">
        <v>2322</v>
      </c>
      <c r="C2325" s="29">
        <v>77479691.253355891</v>
      </c>
      <c r="D2325" s="29">
        <v>0</v>
      </c>
      <c r="E2325" s="29">
        <v>0</v>
      </c>
      <c r="F2325" s="20">
        <v>0</v>
      </c>
    </row>
    <row r="2326" spans="2:6" x14ac:dyDescent="0.25">
      <c r="B2326" s="18">
        <v>2323</v>
      </c>
      <c r="C2326" s="29">
        <v>129668999.70629995</v>
      </c>
      <c r="D2326" s="29">
        <v>0</v>
      </c>
      <c r="E2326" s="29">
        <v>0</v>
      </c>
      <c r="F2326" s="20">
        <v>0</v>
      </c>
    </row>
    <row r="2327" spans="2:6" x14ac:dyDescent="0.25">
      <c r="B2327" s="18">
        <v>2324</v>
      </c>
      <c r="C2327" s="29">
        <v>92106899.786073014</v>
      </c>
      <c r="D2327" s="29">
        <v>0</v>
      </c>
      <c r="E2327" s="29">
        <v>0</v>
      </c>
      <c r="F2327" s="20">
        <v>0</v>
      </c>
    </row>
    <row r="2328" spans="2:6" x14ac:dyDescent="0.25">
      <c r="B2328" s="18">
        <v>2325</v>
      </c>
      <c r="C2328" s="29">
        <v>96140411.50305371</v>
      </c>
      <c r="D2328" s="29">
        <v>0</v>
      </c>
      <c r="E2328" s="29">
        <v>0</v>
      </c>
      <c r="F2328" s="20">
        <v>0</v>
      </c>
    </row>
    <row r="2329" spans="2:6" x14ac:dyDescent="0.25">
      <c r="B2329" s="18">
        <v>2326</v>
      </c>
      <c r="C2329" s="29">
        <v>136606395.99231961</v>
      </c>
      <c r="D2329" s="29">
        <v>0</v>
      </c>
      <c r="E2329" s="29">
        <v>0</v>
      </c>
      <c r="F2329" s="20">
        <v>0</v>
      </c>
    </row>
    <row r="2330" spans="2:6" x14ac:dyDescent="0.25">
      <c r="B2330" s="18">
        <v>2327</v>
      </c>
      <c r="C2330" s="29">
        <v>94944546.746333256</v>
      </c>
      <c r="D2330" s="29">
        <v>0</v>
      </c>
      <c r="E2330" s="29">
        <v>0</v>
      </c>
      <c r="F2330" s="20">
        <v>0</v>
      </c>
    </row>
    <row r="2331" spans="2:6" x14ac:dyDescent="0.25">
      <c r="B2331" s="18">
        <v>2328</v>
      </c>
      <c r="C2331" s="29">
        <v>96147279.675322995</v>
      </c>
      <c r="D2331" s="29">
        <v>0</v>
      </c>
      <c r="E2331" s="29">
        <v>0</v>
      </c>
      <c r="F2331" s="20">
        <v>0</v>
      </c>
    </row>
    <row r="2332" spans="2:6" x14ac:dyDescent="0.25">
      <c r="B2332" s="18">
        <v>2329</v>
      </c>
      <c r="C2332" s="29">
        <v>84761065.953341007</v>
      </c>
      <c r="D2332" s="29">
        <v>0</v>
      </c>
      <c r="E2332" s="29">
        <v>0</v>
      </c>
      <c r="F2332" s="20">
        <v>0</v>
      </c>
    </row>
    <row r="2333" spans="2:6" x14ac:dyDescent="0.25">
      <c r="B2333" s="18">
        <v>2330</v>
      </c>
      <c r="C2333" s="29">
        <v>89951062.078345671</v>
      </c>
      <c r="D2333" s="29">
        <v>0</v>
      </c>
      <c r="E2333" s="29">
        <v>0</v>
      </c>
      <c r="F2333" s="20">
        <v>0</v>
      </c>
    </row>
    <row r="2334" spans="2:6" x14ac:dyDescent="0.25">
      <c r="B2334" s="18">
        <v>2331</v>
      </c>
      <c r="C2334" s="29">
        <v>122608833.43178378</v>
      </c>
      <c r="D2334" s="29">
        <v>0</v>
      </c>
      <c r="E2334" s="29">
        <v>0</v>
      </c>
      <c r="F2334" s="20">
        <v>0</v>
      </c>
    </row>
    <row r="2335" spans="2:6" x14ac:dyDescent="0.25">
      <c r="B2335" s="18">
        <v>2332</v>
      </c>
      <c r="C2335" s="29">
        <v>142169943.75474626</v>
      </c>
      <c r="D2335" s="29">
        <v>0</v>
      </c>
      <c r="E2335" s="29">
        <v>0</v>
      </c>
      <c r="F2335" s="20">
        <v>0</v>
      </c>
    </row>
    <row r="2336" spans="2:6" x14ac:dyDescent="0.25">
      <c r="B2336" s="18">
        <v>2333</v>
      </c>
      <c r="C2336" s="29">
        <v>89534272.491154283</v>
      </c>
      <c r="D2336" s="29">
        <v>0</v>
      </c>
      <c r="E2336" s="29">
        <v>0</v>
      </c>
      <c r="F2336" s="20">
        <v>0</v>
      </c>
    </row>
    <row r="2337" spans="2:6" x14ac:dyDescent="0.25">
      <c r="B2337" s="18">
        <v>2334</v>
      </c>
      <c r="C2337" s="29">
        <v>93884897.833990693</v>
      </c>
      <c r="D2337" s="29">
        <v>0</v>
      </c>
      <c r="E2337" s="29">
        <v>0</v>
      </c>
      <c r="F2337" s="20">
        <v>0</v>
      </c>
    </row>
    <row r="2338" spans="2:6" x14ac:dyDescent="0.25">
      <c r="B2338" s="18">
        <v>2335</v>
      </c>
      <c r="C2338" s="29">
        <v>105268105.32392922</v>
      </c>
      <c r="D2338" s="29">
        <v>0</v>
      </c>
      <c r="E2338" s="29">
        <v>0</v>
      </c>
      <c r="F2338" s="20">
        <v>0</v>
      </c>
    </row>
    <row r="2339" spans="2:6" x14ac:dyDescent="0.25">
      <c r="B2339" s="18">
        <v>2336</v>
      </c>
      <c r="C2339" s="29">
        <v>99119733.700638741</v>
      </c>
      <c r="D2339" s="29">
        <v>0</v>
      </c>
      <c r="E2339" s="29">
        <v>0</v>
      </c>
      <c r="F2339" s="20">
        <v>0</v>
      </c>
    </row>
    <row r="2340" spans="2:6" x14ac:dyDescent="0.25">
      <c r="B2340" s="18">
        <v>2337</v>
      </c>
      <c r="C2340" s="29">
        <v>140593067.49058628</v>
      </c>
      <c r="D2340" s="29">
        <v>0</v>
      </c>
      <c r="E2340" s="29">
        <v>0</v>
      </c>
      <c r="F2340" s="20">
        <v>0</v>
      </c>
    </row>
    <row r="2341" spans="2:6" x14ac:dyDescent="0.25">
      <c r="B2341" s="18">
        <v>2338</v>
      </c>
      <c r="C2341" s="29">
        <v>87382605.592450976</v>
      </c>
      <c r="D2341" s="29">
        <v>0</v>
      </c>
      <c r="E2341" s="29">
        <v>0</v>
      </c>
      <c r="F2341" s="20">
        <v>0</v>
      </c>
    </row>
    <row r="2342" spans="2:6" x14ac:dyDescent="0.25">
      <c r="B2342" s="18">
        <v>2339</v>
      </c>
      <c r="C2342" s="29">
        <v>90513280.556699142</v>
      </c>
      <c r="D2342" s="29">
        <v>0</v>
      </c>
      <c r="E2342" s="29">
        <v>0</v>
      </c>
      <c r="F2342" s="20">
        <v>0</v>
      </c>
    </row>
    <row r="2343" spans="2:6" x14ac:dyDescent="0.25">
      <c r="B2343" s="18">
        <v>2340</v>
      </c>
      <c r="C2343" s="29">
        <v>99035349.340615451</v>
      </c>
      <c r="D2343" s="29">
        <v>0</v>
      </c>
      <c r="E2343" s="29">
        <v>0</v>
      </c>
      <c r="F2343" s="20">
        <v>0</v>
      </c>
    </row>
    <row r="2344" spans="2:6" x14ac:dyDescent="0.25">
      <c r="B2344" s="18">
        <v>2341</v>
      </c>
      <c r="C2344" s="29">
        <v>98789676.108127534</v>
      </c>
      <c r="D2344" s="29">
        <v>0</v>
      </c>
      <c r="E2344" s="29">
        <v>0</v>
      </c>
      <c r="F2344" s="20">
        <v>0</v>
      </c>
    </row>
    <row r="2345" spans="2:6" x14ac:dyDescent="0.25">
      <c r="B2345" s="18">
        <v>2342</v>
      </c>
      <c r="C2345" s="29">
        <v>81727558.671333551</v>
      </c>
      <c r="D2345" s="29">
        <v>0</v>
      </c>
      <c r="E2345" s="29">
        <v>0</v>
      </c>
      <c r="F2345" s="20">
        <v>0</v>
      </c>
    </row>
    <row r="2346" spans="2:6" x14ac:dyDescent="0.25">
      <c r="B2346" s="18">
        <v>2343</v>
      </c>
      <c r="C2346" s="29">
        <v>95339567.385450184</v>
      </c>
      <c r="D2346" s="29">
        <v>0</v>
      </c>
      <c r="E2346" s="29">
        <v>0</v>
      </c>
      <c r="F2346" s="20">
        <v>0</v>
      </c>
    </row>
    <row r="2347" spans="2:6" x14ac:dyDescent="0.25">
      <c r="B2347" s="18">
        <v>2344</v>
      </c>
      <c r="C2347" s="29">
        <v>101083807.24720323</v>
      </c>
      <c r="D2347" s="29">
        <v>0</v>
      </c>
      <c r="E2347" s="29">
        <v>0</v>
      </c>
      <c r="F2347" s="20">
        <v>0</v>
      </c>
    </row>
    <row r="2348" spans="2:6" x14ac:dyDescent="0.25">
      <c r="B2348" s="18">
        <v>2345</v>
      </c>
      <c r="C2348" s="29">
        <v>89552629.667436033</v>
      </c>
      <c r="D2348" s="29">
        <v>0</v>
      </c>
      <c r="E2348" s="29">
        <v>0</v>
      </c>
      <c r="F2348" s="20">
        <v>0</v>
      </c>
    </row>
    <row r="2349" spans="2:6" x14ac:dyDescent="0.25">
      <c r="B2349" s="18">
        <v>2346</v>
      </c>
      <c r="C2349" s="29">
        <v>100429222.65901969</v>
      </c>
      <c r="D2349" s="29">
        <v>0</v>
      </c>
      <c r="E2349" s="29">
        <v>0</v>
      </c>
      <c r="F2349" s="20">
        <v>0</v>
      </c>
    </row>
    <row r="2350" spans="2:6" x14ac:dyDescent="0.25">
      <c r="B2350" s="18">
        <v>2347</v>
      </c>
      <c r="C2350" s="29">
        <v>85023207.397048324</v>
      </c>
      <c r="D2350" s="29">
        <v>0</v>
      </c>
      <c r="E2350" s="29">
        <v>0</v>
      </c>
      <c r="F2350" s="20">
        <v>0</v>
      </c>
    </row>
    <row r="2351" spans="2:6" x14ac:dyDescent="0.25">
      <c r="B2351" s="18">
        <v>2348</v>
      </c>
      <c r="C2351" s="29">
        <v>92403744.012121156</v>
      </c>
      <c r="D2351" s="29">
        <v>0</v>
      </c>
      <c r="E2351" s="29">
        <v>0</v>
      </c>
      <c r="F2351" s="20">
        <v>0</v>
      </c>
    </row>
    <row r="2352" spans="2:6" x14ac:dyDescent="0.25">
      <c r="B2352" s="18">
        <v>2349</v>
      </c>
      <c r="C2352" s="29">
        <v>117123384.67011182</v>
      </c>
      <c r="D2352" s="29">
        <v>0</v>
      </c>
      <c r="E2352" s="29">
        <v>0</v>
      </c>
      <c r="F2352" s="20">
        <v>0</v>
      </c>
    </row>
    <row r="2353" spans="2:6" x14ac:dyDescent="0.25">
      <c r="B2353" s="18">
        <v>2350</v>
      </c>
      <c r="C2353" s="29">
        <v>143243978.11601397</v>
      </c>
      <c r="D2353" s="29">
        <v>0</v>
      </c>
      <c r="E2353" s="29">
        <v>0</v>
      </c>
      <c r="F2353" s="20">
        <v>0</v>
      </c>
    </row>
    <row r="2354" spans="2:6" x14ac:dyDescent="0.25">
      <c r="B2354" s="18">
        <v>2351</v>
      </c>
      <c r="C2354" s="29">
        <v>103726301.43357162</v>
      </c>
      <c r="D2354" s="29">
        <v>0</v>
      </c>
      <c r="E2354" s="29">
        <v>0</v>
      </c>
      <c r="F2354" s="20">
        <v>0</v>
      </c>
    </row>
    <row r="2355" spans="2:6" x14ac:dyDescent="0.25">
      <c r="B2355" s="18">
        <v>2352</v>
      </c>
      <c r="C2355" s="29">
        <v>91057311.020437911</v>
      </c>
      <c r="D2355" s="29">
        <v>0</v>
      </c>
      <c r="E2355" s="29">
        <v>0</v>
      </c>
      <c r="F2355" s="20">
        <v>0</v>
      </c>
    </row>
    <row r="2356" spans="2:6" x14ac:dyDescent="0.25">
      <c r="B2356" s="18">
        <v>2353</v>
      </c>
      <c r="C2356" s="29">
        <v>140785730.85490039</v>
      </c>
      <c r="D2356" s="29">
        <v>0</v>
      </c>
      <c r="E2356" s="29">
        <v>0</v>
      </c>
      <c r="F2356" s="20">
        <v>0</v>
      </c>
    </row>
    <row r="2357" spans="2:6" x14ac:dyDescent="0.25">
      <c r="B2357" s="18">
        <v>2354</v>
      </c>
      <c r="C2357" s="29">
        <v>89365179.989783093</v>
      </c>
      <c r="D2357" s="29">
        <v>0</v>
      </c>
      <c r="E2357" s="29">
        <v>0</v>
      </c>
      <c r="F2357" s="20">
        <v>0</v>
      </c>
    </row>
    <row r="2358" spans="2:6" x14ac:dyDescent="0.25">
      <c r="B2358" s="18">
        <v>2355</v>
      </c>
      <c r="C2358" s="29">
        <v>111439090.01194912</v>
      </c>
      <c r="D2358" s="29">
        <v>0</v>
      </c>
      <c r="E2358" s="29">
        <v>0</v>
      </c>
      <c r="F2358" s="20">
        <v>0</v>
      </c>
    </row>
    <row r="2359" spans="2:6" x14ac:dyDescent="0.25">
      <c r="B2359" s="18">
        <v>2356</v>
      </c>
      <c r="C2359" s="29">
        <v>104962726.78343624</v>
      </c>
      <c r="D2359" s="29">
        <v>0</v>
      </c>
      <c r="E2359" s="29">
        <v>0</v>
      </c>
      <c r="F2359" s="20">
        <v>0</v>
      </c>
    </row>
    <row r="2360" spans="2:6" x14ac:dyDescent="0.25">
      <c r="B2360" s="18">
        <v>2357</v>
      </c>
      <c r="C2360" s="29">
        <v>87088170.692123666</v>
      </c>
      <c r="D2360" s="29">
        <v>0</v>
      </c>
      <c r="E2360" s="29">
        <v>0</v>
      </c>
      <c r="F2360" s="20">
        <v>0</v>
      </c>
    </row>
    <row r="2361" spans="2:6" x14ac:dyDescent="0.25">
      <c r="B2361" s="18">
        <v>2358</v>
      </c>
      <c r="C2361" s="29">
        <v>113356369.05626622</v>
      </c>
      <c r="D2361" s="29">
        <v>0</v>
      </c>
      <c r="E2361" s="29">
        <v>0</v>
      </c>
      <c r="F2361" s="20">
        <v>0</v>
      </c>
    </row>
    <row r="2362" spans="2:6" x14ac:dyDescent="0.25">
      <c r="B2362" s="18">
        <v>2359</v>
      </c>
      <c r="C2362" s="29">
        <v>102525019.67450096</v>
      </c>
      <c r="D2362" s="29">
        <v>0</v>
      </c>
      <c r="E2362" s="29">
        <v>0</v>
      </c>
      <c r="F2362" s="20">
        <v>0</v>
      </c>
    </row>
    <row r="2363" spans="2:6" x14ac:dyDescent="0.25">
      <c r="B2363" s="18">
        <v>2360</v>
      </c>
      <c r="C2363" s="29">
        <v>111696962.46959864</v>
      </c>
      <c r="D2363" s="29">
        <v>0</v>
      </c>
      <c r="E2363" s="29">
        <v>0</v>
      </c>
      <c r="F2363" s="20">
        <v>0</v>
      </c>
    </row>
    <row r="2364" spans="2:6" x14ac:dyDescent="0.25">
      <c r="B2364" s="18">
        <v>2361</v>
      </c>
      <c r="C2364" s="29">
        <v>110357435.48783641</v>
      </c>
      <c r="D2364" s="29">
        <v>0</v>
      </c>
      <c r="E2364" s="29">
        <v>0</v>
      </c>
      <c r="F2364" s="20">
        <v>0</v>
      </c>
    </row>
    <row r="2365" spans="2:6" x14ac:dyDescent="0.25">
      <c r="B2365" s="18">
        <v>2362</v>
      </c>
      <c r="C2365" s="29">
        <v>90877439.454727843</v>
      </c>
      <c r="D2365" s="29">
        <v>0</v>
      </c>
      <c r="E2365" s="29">
        <v>0</v>
      </c>
      <c r="F2365" s="20">
        <v>0</v>
      </c>
    </row>
    <row r="2366" spans="2:6" x14ac:dyDescent="0.25">
      <c r="B2366" s="18">
        <v>2363</v>
      </c>
      <c r="C2366" s="29">
        <v>111022601.43426381</v>
      </c>
      <c r="D2366" s="29">
        <v>0</v>
      </c>
      <c r="E2366" s="29">
        <v>0</v>
      </c>
      <c r="F2366" s="20">
        <v>0</v>
      </c>
    </row>
    <row r="2367" spans="2:6" x14ac:dyDescent="0.25">
      <c r="B2367" s="18">
        <v>2364</v>
      </c>
      <c r="C2367" s="29">
        <v>111483737.85305779</v>
      </c>
      <c r="D2367" s="29">
        <v>0</v>
      </c>
      <c r="E2367" s="29">
        <v>0</v>
      </c>
      <c r="F2367" s="20">
        <v>0</v>
      </c>
    </row>
    <row r="2368" spans="2:6" x14ac:dyDescent="0.25">
      <c r="B2368" s="18">
        <v>2365</v>
      </c>
      <c r="C2368" s="29">
        <v>85291858.906049356</v>
      </c>
      <c r="D2368" s="29">
        <v>0</v>
      </c>
      <c r="E2368" s="29">
        <v>0</v>
      </c>
      <c r="F2368" s="20">
        <v>0</v>
      </c>
    </row>
    <row r="2369" spans="2:6" x14ac:dyDescent="0.25">
      <c r="B2369" s="18">
        <v>2366</v>
      </c>
      <c r="C2369" s="29">
        <v>63933324.44098857</v>
      </c>
      <c r="D2369" s="29">
        <v>0</v>
      </c>
      <c r="E2369" s="29">
        <v>0</v>
      </c>
      <c r="F2369" s="20">
        <v>0</v>
      </c>
    </row>
    <row r="2370" spans="2:6" x14ac:dyDescent="0.25">
      <c r="B2370" s="18">
        <v>2367</v>
      </c>
      <c r="C2370" s="29">
        <v>101660113.74266161</v>
      </c>
      <c r="D2370" s="29">
        <v>0</v>
      </c>
      <c r="E2370" s="29">
        <v>0</v>
      </c>
      <c r="F2370" s="20">
        <v>0</v>
      </c>
    </row>
    <row r="2371" spans="2:6" x14ac:dyDescent="0.25">
      <c r="B2371" s="18">
        <v>2368</v>
      </c>
      <c r="C2371" s="29">
        <v>114386521.33888076</v>
      </c>
      <c r="D2371" s="29">
        <v>0</v>
      </c>
      <c r="E2371" s="29">
        <v>0</v>
      </c>
      <c r="F2371" s="20">
        <v>0</v>
      </c>
    </row>
    <row r="2372" spans="2:6" x14ac:dyDescent="0.25">
      <c r="B2372" s="18">
        <v>2369</v>
      </c>
      <c r="C2372" s="29">
        <v>78389097.445497483</v>
      </c>
      <c r="D2372" s="29">
        <v>0</v>
      </c>
      <c r="E2372" s="29">
        <v>0</v>
      </c>
      <c r="F2372" s="20">
        <v>0</v>
      </c>
    </row>
    <row r="2373" spans="2:6" x14ac:dyDescent="0.25">
      <c r="B2373" s="18">
        <v>2370</v>
      </c>
      <c r="C2373" s="29">
        <v>109205617.46235521</v>
      </c>
      <c r="D2373" s="29">
        <v>0</v>
      </c>
      <c r="E2373" s="29">
        <v>0</v>
      </c>
      <c r="F2373" s="20">
        <v>0</v>
      </c>
    </row>
    <row r="2374" spans="2:6" x14ac:dyDescent="0.25">
      <c r="B2374" s="18">
        <v>2371</v>
      </c>
      <c r="C2374" s="29">
        <v>105203386.3581057</v>
      </c>
      <c r="D2374" s="29">
        <v>0</v>
      </c>
      <c r="E2374" s="29">
        <v>0</v>
      </c>
      <c r="F2374" s="20">
        <v>0</v>
      </c>
    </row>
    <row r="2375" spans="2:6" x14ac:dyDescent="0.25">
      <c r="B2375" s="18">
        <v>2372</v>
      </c>
      <c r="C2375" s="29">
        <v>145127050.47184044</v>
      </c>
      <c r="D2375" s="29">
        <v>0</v>
      </c>
      <c r="E2375" s="29">
        <v>0</v>
      </c>
      <c r="F2375" s="20">
        <v>0</v>
      </c>
    </row>
    <row r="2376" spans="2:6" x14ac:dyDescent="0.25">
      <c r="B2376" s="18">
        <v>2373</v>
      </c>
      <c r="C2376" s="29">
        <v>103906965.63632792</v>
      </c>
      <c r="D2376" s="29">
        <v>0</v>
      </c>
      <c r="E2376" s="29">
        <v>0</v>
      </c>
      <c r="F2376" s="20">
        <v>0</v>
      </c>
    </row>
    <row r="2377" spans="2:6" x14ac:dyDescent="0.25">
      <c r="B2377" s="18">
        <v>2374</v>
      </c>
      <c r="C2377" s="29">
        <v>78563776.234919071</v>
      </c>
      <c r="D2377" s="29">
        <v>0</v>
      </c>
      <c r="E2377" s="29">
        <v>0</v>
      </c>
      <c r="F2377" s="20">
        <v>0</v>
      </c>
    </row>
    <row r="2378" spans="2:6" x14ac:dyDescent="0.25">
      <c r="B2378" s="18">
        <v>2375</v>
      </c>
      <c r="C2378" s="29">
        <v>103834290.73978837</v>
      </c>
      <c r="D2378" s="29">
        <v>0</v>
      </c>
      <c r="E2378" s="29">
        <v>0</v>
      </c>
      <c r="F2378" s="20">
        <v>0</v>
      </c>
    </row>
    <row r="2379" spans="2:6" x14ac:dyDescent="0.25">
      <c r="B2379" s="18">
        <v>2376</v>
      </c>
      <c r="C2379" s="29">
        <v>95025400.498586297</v>
      </c>
      <c r="D2379" s="29">
        <v>0</v>
      </c>
      <c r="E2379" s="29">
        <v>0</v>
      </c>
      <c r="F2379" s="20">
        <v>0</v>
      </c>
    </row>
    <row r="2380" spans="2:6" x14ac:dyDescent="0.25">
      <c r="B2380" s="18">
        <v>2377</v>
      </c>
      <c r="C2380" s="29">
        <v>97855670.818793207</v>
      </c>
      <c r="D2380" s="29">
        <v>0</v>
      </c>
      <c r="E2380" s="29">
        <v>0</v>
      </c>
      <c r="F2380" s="20">
        <v>0</v>
      </c>
    </row>
    <row r="2381" spans="2:6" x14ac:dyDescent="0.25">
      <c r="B2381" s="18">
        <v>2378</v>
      </c>
      <c r="C2381" s="29">
        <v>99418900.374573246</v>
      </c>
      <c r="D2381" s="29">
        <v>0</v>
      </c>
      <c r="E2381" s="29">
        <v>0</v>
      </c>
      <c r="F2381" s="20">
        <v>0</v>
      </c>
    </row>
    <row r="2382" spans="2:6" x14ac:dyDescent="0.25">
      <c r="B2382" s="18">
        <v>2379</v>
      </c>
      <c r="C2382" s="29">
        <v>109907546.87554692</v>
      </c>
      <c r="D2382" s="29">
        <v>0</v>
      </c>
      <c r="E2382" s="29">
        <v>0</v>
      </c>
      <c r="F2382" s="20">
        <v>0</v>
      </c>
    </row>
    <row r="2383" spans="2:6" x14ac:dyDescent="0.25">
      <c r="B2383" s="18">
        <v>2380</v>
      </c>
      <c r="C2383" s="29">
        <v>75389983.336341619</v>
      </c>
      <c r="D2383" s="29">
        <v>0</v>
      </c>
      <c r="E2383" s="29">
        <v>0</v>
      </c>
      <c r="F2383" s="20">
        <v>0</v>
      </c>
    </row>
    <row r="2384" spans="2:6" x14ac:dyDescent="0.25">
      <c r="B2384" s="18">
        <v>2381</v>
      </c>
      <c r="C2384" s="29">
        <v>100874735.453612</v>
      </c>
      <c r="D2384" s="29">
        <v>0</v>
      </c>
      <c r="E2384" s="29">
        <v>0</v>
      </c>
      <c r="F2384" s="20">
        <v>0</v>
      </c>
    </row>
    <row r="2385" spans="2:6" x14ac:dyDescent="0.25">
      <c r="B2385" s="18">
        <v>2382</v>
      </c>
      <c r="C2385" s="29">
        <v>122110615.65116578</v>
      </c>
      <c r="D2385" s="29">
        <v>0</v>
      </c>
      <c r="E2385" s="29">
        <v>0</v>
      </c>
      <c r="F2385" s="20">
        <v>0</v>
      </c>
    </row>
    <row r="2386" spans="2:6" x14ac:dyDescent="0.25">
      <c r="B2386" s="18">
        <v>2383</v>
      </c>
      <c r="C2386" s="29">
        <v>92753118.525714099</v>
      </c>
      <c r="D2386" s="29">
        <v>0</v>
      </c>
      <c r="E2386" s="29">
        <v>0</v>
      </c>
      <c r="F2386" s="20">
        <v>0</v>
      </c>
    </row>
    <row r="2387" spans="2:6" x14ac:dyDescent="0.25">
      <c r="B2387" s="18">
        <v>2384</v>
      </c>
      <c r="C2387" s="29">
        <v>81665395.814077184</v>
      </c>
      <c r="D2387" s="29">
        <v>0</v>
      </c>
      <c r="E2387" s="29">
        <v>0</v>
      </c>
      <c r="F2387" s="20">
        <v>0</v>
      </c>
    </row>
    <row r="2388" spans="2:6" x14ac:dyDescent="0.25">
      <c r="B2388" s="18">
        <v>2385</v>
      </c>
      <c r="C2388" s="29">
        <v>84426368.888975009</v>
      </c>
      <c r="D2388" s="29">
        <v>0</v>
      </c>
      <c r="E2388" s="29">
        <v>0</v>
      </c>
      <c r="F2388" s="20">
        <v>0</v>
      </c>
    </row>
    <row r="2389" spans="2:6" x14ac:dyDescent="0.25">
      <c r="B2389" s="18">
        <v>2386</v>
      </c>
      <c r="C2389" s="29">
        <v>97934354.263364181</v>
      </c>
      <c r="D2389" s="29">
        <v>0</v>
      </c>
      <c r="E2389" s="29">
        <v>0</v>
      </c>
      <c r="F2389" s="20">
        <v>0</v>
      </c>
    </row>
    <row r="2390" spans="2:6" x14ac:dyDescent="0.25">
      <c r="B2390" s="18">
        <v>2387</v>
      </c>
      <c r="C2390" s="29">
        <v>134559566.61978382</v>
      </c>
      <c r="D2390" s="29">
        <v>0</v>
      </c>
      <c r="E2390" s="29">
        <v>0</v>
      </c>
      <c r="F2390" s="20">
        <v>0</v>
      </c>
    </row>
    <row r="2391" spans="2:6" x14ac:dyDescent="0.25">
      <c r="B2391" s="18">
        <v>2388</v>
      </c>
      <c r="C2391" s="29">
        <v>90334786.278502896</v>
      </c>
      <c r="D2391" s="29">
        <v>0</v>
      </c>
      <c r="E2391" s="29">
        <v>0</v>
      </c>
      <c r="F2391" s="20">
        <v>0</v>
      </c>
    </row>
    <row r="2392" spans="2:6" x14ac:dyDescent="0.25">
      <c r="B2392" s="18">
        <v>2389</v>
      </c>
      <c r="C2392" s="29">
        <v>113929122.60986403</v>
      </c>
      <c r="D2392" s="29">
        <v>0</v>
      </c>
      <c r="E2392" s="29">
        <v>0</v>
      </c>
      <c r="F2392" s="20">
        <v>0</v>
      </c>
    </row>
    <row r="2393" spans="2:6" x14ac:dyDescent="0.25">
      <c r="B2393" s="18">
        <v>2390</v>
      </c>
      <c r="C2393" s="29">
        <v>99057842.791442975</v>
      </c>
      <c r="D2393" s="29">
        <v>0</v>
      </c>
      <c r="E2393" s="29">
        <v>0</v>
      </c>
      <c r="F2393" s="20">
        <v>0</v>
      </c>
    </row>
    <row r="2394" spans="2:6" x14ac:dyDescent="0.25">
      <c r="B2394" s="18">
        <v>2391</v>
      </c>
      <c r="C2394" s="29">
        <v>84557279.785977259</v>
      </c>
      <c r="D2394" s="29">
        <v>0</v>
      </c>
      <c r="E2394" s="29">
        <v>0</v>
      </c>
      <c r="F2394" s="20">
        <v>0</v>
      </c>
    </row>
    <row r="2395" spans="2:6" x14ac:dyDescent="0.25">
      <c r="B2395" s="18">
        <v>2392</v>
      </c>
      <c r="C2395" s="29">
        <v>95383373.095069632</v>
      </c>
      <c r="D2395" s="29">
        <v>0</v>
      </c>
      <c r="E2395" s="29">
        <v>0</v>
      </c>
      <c r="F2395" s="20">
        <v>0</v>
      </c>
    </row>
    <row r="2396" spans="2:6" x14ac:dyDescent="0.25">
      <c r="B2396" s="18">
        <v>2393</v>
      </c>
      <c r="C2396" s="29">
        <v>105572742.97752294</v>
      </c>
      <c r="D2396" s="29">
        <v>0</v>
      </c>
      <c r="E2396" s="29">
        <v>0</v>
      </c>
      <c r="F2396" s="20">
        <v>0</v>
      </c>
    </row>
    <row r="2397" spans="2:6" x14ac:dyDescent="0.25">
      <c r="B2397" s="18">
        <v>2394</v>
      </c>
      <c r="C2397" s="29">
        <v>97119377.055934593</v>
      </c>
      <c r="D2397" s="29">
        <v>0</v>
      </c>
      <c r="E2397" s="29">
        <v>0</v>
      </c>
      <c r="F2397" s="20">
        <v>0</v>
      </c>
    </row>
    <row r="2398" spans="2:6" x14ac:dyDescent="0.25">
      <c r="B2398" s="18">
        <v>2395</v>
      </c>
      <c r="C2398" s="29">
        <v>100335233.40563537</v>
      </c>
      <c r="D2398" s="29">
        <v>0</v>
      </c>
      <c r="E2398" s="29">
        <v>0</v>
      </c>
      <c r="F2398" s="20">
        <v>0</v>
      </c>
    </row>
    <row r="2399" spans="2:6" x14ac:dyDescent="0.25">
      <c r="B2399" s="18">
        <v>2396</v>
      </c>
      <c r="C2399" s="29">
        <v>103257983.98881699</v>
      </c>
      <c r="D2399" s="29">
        <v>0</v>
      </c>
      <c r="E2399" s="29">
        <v>0</v>
      </c>
      <c r="F2399" s="20">
        <v>0</v>
      </c>
    </row>
    <row r="2400" spans="2:6" x14ac:dyDescent="0.25">
      <c r="B2400" s="18">
        <v>2397</v>
      </c>
      <c r="C2400" s="29">
        <v>88051178.200217053</v>
      </c>
      <c r="D2400" s="29">
        <v>0</v>
      </c>
      <c r="E2400" s="29">
        <v>0</v>
      </c>
      <c r="F2400" s="20">
        <v>0</v>
      </c>
    </row>
    <row r="2401" spans="2:6" x14ac:dyDescent="0.25">
      <c r="B2401" s="18">
        <v>2398</v>
      </c>
      <c r="C2401" s="29">
        <v>87923121.904278278</v>
      </c>
      <c r="D2401" s="29">
        <v>0</v>
      </c>
      <c r="E2401" s="29">
        <v>0</v>
      </c>
      <c r="F2401" s="20">
        <v>0</v>
      </c>
    </row>
    <row r="2402" spans="2:6" x14ac:dyDescent="0.25">
      <c r="B2402" s="18">
        <v>2399</v>
      </c>
      <c r="C2402" s="29">
        <v>101206415.86280718</v>
      </c>
      <c r="D2402" s="29">
        <v>0</v>
      </c>
      <c r="E2402" s="29">
        <v>0</v>
      </c>
      <c r="F2402" s="20">
        <v>0</v>
      </c>
    </row>
    <row r="2403" spans="2:6" x14ac:dyDescent="0.25">
      <c r="B2403" s="18">
        <v>2400</v>
      </c>
      <c r="C2403" s="29">
        <v>131957060.07789673</v>
      </c>
      <c r="D2403" s="29">
        <v>0</v>
      </c>
      <c r="E2403" s="29">
        <v>0</v>
      </c>
      <c r="F2403" s="20">
        <v>0</v>
      </c>
    </row>
    <row r="2404" spans="2:6" x14ac:dyDescent="0.25">
      <c r="B2404" s="18">
        <v>2401</v>
      </c>
      <c r="C2404" s="29">
        <v>121437875.28868988</v>
      </c>
      <c r="D2404" s="29">
        <v>0</v>
      </c>
      <c r="E2404" s="29">
        <v>0</v>
      </c>
      <c r="F2404" s="20">
        <v>0</v>
      </c>
    </row>
    <row r="2405" spans="2:6" x14ac:dyDescent="0.25">
      <c r="B2405" s="18">
        <v>2402</v>
      </c>
      <c r="C2405" s="29">
        <v>110020705.23963624</v>
      </c>
      <c r="D2405" s="29">
        <v>0</v>
      </c>
      <c r="E2405" s="29">
        <v>0</v>
      </c>
      <c r="F2405" s="20">
        <v>0</v>
      </c>
    </row>
    <row r="2406" spans="2:6" x14ac:dyDescent="0.25">
      <c r="B2406" s="18">
        <v>2403</v>
      </c>
      <c r="C2406" s="29">
        <v>140741123.39243522</v>
      </c>
      <c r="D2406" s="29">
        <v>0</v>
      </c>
      <c r="E2406" s="29">
        <v>0</v>
      </c>
      <c r="F2406" s="20">
        <v>0</v>
      </c>
    </row>
    <row r="2407" spans="2:6" x14ac:dyDescent="0.25">
      <c r="B2407" s="18">
        <v>2404</v>
      </c>
      <c r="C2407" s="29">
        <v>183649856.09490991</v>
      </c>
      <c r="D2407" s="29">
        <v>0</v>
      </c>
      <c r="E2407" s="29">
        <v>0</v>
      </c>
      <c r="F2407" s="20">
        <v>0</v>
      </c>
    </row>
    <row r="2408" spans="2:6" x14ac:dyDescent="0.25">
      <c r="B2408" s="18">
        <v>2405</v>
      </c>
      <c r="C2408" s="29">
        <v>81604819.057768255</v>
      </c>
      <c r="D2408" s="29">
        <v>0</v>
      </c>
      <c r="E2408" s="29">
        <v>0</v>
      </c>
      <c r="F2408" s="20">
        <v>0</v>
      </c>
    </row>
    <row r="2409" spans="2:6" x14ac:dyDescent="0.25">
      <c r="B2409" s="18">
        <v>2406</v>
      </c>
      <c r="C2409" s="29">
        <v>100526023.97650386</v>
      </c>
      <c r="D2409" s="29">
        <v>0</v>
      </c>
      <c r="E2409" s="29">
        <v>0</v>
      </c>
      <c r="F2409" s="20">
        <v>0</v>
      </c>
    </row>
    <row r="2410" spans="2:6" x14ac:dyDescent="0.25">
      <c r="B2410" s="18">
        <v>2407</v>
      </c>
      <c r="C2410" s="29">
        <v>84186332.774396181</v>
      </c>
      <c r="D2410" s="29">
        <v>0</v>
      </c>
      <c r="E2410" s="29">
        <v>0</v>
      </c>
      <c r="F2410" s="20">
        <v>0</v>
      </c>
    </row>
    <row r="2411" spans="2:6" x14ac:dyDescent="0.25">
      <c r="B2411" s="18">
        <v>2408</v>
      </c>
      <c r="C2411" s="29">
        <v>108697595.59586726</v>
      </c>
      <c r="D2411" s="29">
        <v>0</v>
      </c>
      <c r="E2411" s="29">
        <v>0</v>
      </c>
      <c r="F2411" s="20">
        <v>0</v>
      </c>
    </row>
    <row r="2412" spans="2:6" x14ac:dyDescent="0.25">
      <c r="B2412" s="18">
        <v>2409</v>
      </c>
      <c r="C2412" s="29">
        <v>141266220.51880938</v>
      </c>
      <c r="D2412" s="29">
        <v>0</v>
      </c>
      <c r="E2412" s="29">
        <v>0</v>
      </c>
      <c r="F2412" s="20">
        <v>0</v>
      </c>
    </row>
    <row r="2413" spans="2:6" x14ac:dyDescent="0.25">
      <c r="B2413" s="18">
        <v>2410</v>
      </c>
      <c r="C2413" s="29">
        <v>87313894.979672343</v>
      </c>
      <c r="D2413" s="29">
        <v>0</v>
      </c>
      <c r="E2413" s="29">
        <v>0</v>
      </c>
      <c r="F2413" s="20">
        <v>0</v>
      </c>
    </row>
    <row r="2414" spans="2:6" x14ac:dyDescent="0.25">
      <c r="B2414" s="18">
        <v>2411</v>
      </c>
      <c r="C2414" s="29">
        <v>83043748.251720279</v>
      </c>
      <c r="D2414" s="29">
        <v>0</v>
      </c>
      <c r="E2414" s="29">
        <v>0</v>
      </c>
      <c r="F2414" s="20">
        <v>0</v>
      </c>
    </row>
    <row r="2415" spans="2:6" x14ac:dyDescent="0.25">
      <c r="B2415" s="18">
        <v>2412</v>
      </c>
      <c r="C2415" s="29">
        <v>105271837.96990485</v>
      </c>
      <c r="D2415" s="29">
        <v>0</v>
      </c>
      <c r="E2415" s="29">
        <v>0</v>
      </c>
      <c r="F2415" s="20">
        <v>0</v>
      </c>
    </row>
    <row r="2416" spans="2:6" x14ac:dyDescent="0.25">
      <c r="B2416" s="18">
        <v>2413</v>
      </c>
      <c r="C2416" s="29">
        <v>87088001.580205545</v>
      </c>
      <c r="D2416" s="29">
        <v>0</v>
      </c>
      <c r="E2416" s="29">
        <v>0</v>
      </c>
      <c r="F2416" s="20">
        <v>0</v>
      </c>
    </row>
    <row r="2417" spans="2:6" x14ac:dyDescent="0.25">
      <c r="B2417" s="18">
        <v>2414</v>
      </c>
      <c r="C2417" s="29">
        <v>116286115.32867947</v>
      </c>
      <c r="D2417" s="29">
        <v>0</v>
      </c>
      <c r="E2417" s="29">
        <v>0</v>
      </c>
      <c r="F2417" s="20">
        <v>0</v>
      </c>
    </row>
    <row r="2418" spans="2:6" x14ac:dyDescent="0.25">
      <c r="B2418" s="18">
        <v>2415</v>
      </c>
      <c r="C2418" s="29">
        <v>101408474.6142953</v>
      </c>
      <c r="D2418" s="29">
        <v>0</v>
      </c>
      <c r="E2418" s="29">
        <v>0</v>
      </c>
      <c r="F2418" s="20">
        <v>0</v>
      </c>
    </row>
    <row r="2419" spans="2:6" x14ac:dyDescent="0.25">
      <c r="B2419" s="18">
        <v>2416</v>
      </c>
      <c r="C2419" s="29">
        <v>106710548.04195842</v>
      </c>
      <c r="D2419" s="29">
        <v>0</v>
      </c>
      <c r="E2419" s="29">
        <v>0</v>
      </c>
      <c r="F2419" s="20">
        <v>0</v>
      </c>
    </row>
    <row r="2420" spans="2:6" x14ac:dyDescent="0.25">
      <c r="B2420" s="18">
        <v>2417</v>
      </c>
      <c r="C2420" s="29">
        <v>77434442.746126562</v>
      </c>
      <c r="D2420" s="29">
        <v>0</v>
      </c>
      <c r="E2420" s="29">
        <v>0</v>
      </c>
      <c r="F2420" s="20">
        <v>0</v>
      </c>
    </row>
    <row r="2421" spans="2:6" x14ac:dyDescent="0.25">
      <c r="B2421" s="18">
        <v>2418</v>
      </c>
      <c r="C2421" s="29">
        <v>105839437.74096055</v>
      </c>
      <c r="D2421" s="29">
        <v>0</v>
      </c>
      <c r="E2421" s="29">
        <v>0</v>
      </c>
      <c r="F2421" s="20">
        <v>0</v>
      </c>
    </row>
    <row r="2422" spans="2:6" x14ac:dyDescent="0.25">
      <c r="B2422" s="18">
        <v>2419</v>
      </c>
      <c r="C2422" s="29">
        <v>94458833.051432669</v>
      </c>
      <c r="D2422" s="29">
        <v>0</v>
      </c>
      <c r="E2422" s="29">
        <v>0</v>
      </c>
      <c r="F2422" s="20">
        <v>0</v>
      </c>
    </row>
    <row r="2423" spans="2:6" x14ac:dyDescent="0.25">
      <c r="B2423" s="18">
        <v>2420</v>
      </c>
      <c r="C2423" s="29">
        <v>101872236.56860301</v>
      </c>
      <c r="D2423" s="29">
        <v>0</v>
      </c>
      <c r="E2423" s="29">
        <v>0</v>
      </c>
      <c r="F2423" s="20">
        <v>0</v>
      </c>
    </row>
    <row r="2424" spans="2:6" x14ac:dyDescent="0.25">
      <c r="B2424" s="18">
        <v>2421</v>
      </c>
      <c r="C2424" s="29">
        <v>147857698.57343936</v>
      </c>
      <c r="D2424" s="29">
        <v>0</v>
      </c>
      <c r="E2424" s="29">
        <v>0</v>
      </c>
      <c r="F2424" s="20">
        <v>0</v>
      </c>
    </row>
    <row r="2425" spans="2:6" x14ac:dyDescent="0.25">
      <c r="B2425" s="18">
        <v>2422</v>
      </c>
      <c r="C2425" s="29">
        <v>114857167.99264403</v>
      </c>
      <c r="D2425" s="29">
        <v>0</v>
      </c>
      <c r="E2425" s="29">
        <v>0</v>
      </c>
      <c r="F2425" s="20">
        <v>0</v>
      </c>
    </row>
    <row r="2426" spans="2:6" x14ac:dyDescent="0.25">
      <c r="B2426" s="18">
        <v>2423</v>
      </c>
      <c r="C2426" s="29">
        <v>142091839.88240287</v>
      </c>
      <c r="D2426" s="29">
        <v>0</v>
      </c>
      <c r="E2426" s="29">
        <v>0</v>
      </c>
      <c r="F2426" s="20">
        <v>0</v>
      </c>
    </row>
    <row r="2427" spans="2:6" x14ac:dyDescent="0.25">
      <c r="B2427" s="18">
        <v>2424</v>
      </c>
      <c r="C2427" s="29">
        <v>119387878.82389213</v>
      </c>
      <c r="D2427" s="29">
        <v>0</v>
      </c>
      <c r="E2427" s="29">
        <v>0</v>
      </c>
      <c r="F2427" s="20">
        <v>0</v>
      </c>
    </row>
    <row r="2428" spans="2:6" x14ac:dyDescent="0.25">
      <c r="B2428" s="18">
        <v>2425</v>
      </c>
      <c r="C2428" s="29">
        <v>115224207.20321651</v>
      </c>
      <c r="D2428" s="29">
        <v>0</v>
      </c>
      <c r="E2428" s="29">
        <v>0</v>
      </c>
      <c r="F2428" s="20">
        <v>0</v>
      </c>
    </row>
    <row r="2429" spans="2:6" x14ac:dyDescent="0.25">
      <c r="B2429" s="18">
        <v>2426</v>
      </c>
      <c r="C2429" s="29">
        <v>80907123.068342626</v>
      </c>
      <c r="D2429" s="29">
        <v>0</v>
      </c>
      <c r="E2429" s="29">
        <v>0</v>
      </c>
      <c r="F2429" s="20">
        <v>0</v>
      </c>
    </row>
    <row r="2430" spans="2:6" x14ac:dyDescent="0.25">
      <c r="B2430" s="18">
        <v>2427</v>
      </c>
      <c r="C2430" s="29">
        <v>121441425.29049413</v>
      </c>
      <c r="D2430" s="29">
        <v>0</v>
      </c>
      <c r="E2430" s="29">
        <v>0</v>
      </c>
      <c r="F2430" s="20">
        <v>0</v>
      </c>
    </row>
    <row r="2431" spans="2:6" x14ac:dyDescent="0.25">
      <c r="B2431" s="18">
        <v>2428</v>
      </c>
      <c r="C2431" s="29">
        <v>114982698.57829621</v>
      </c>
      <c r="D2431" s="29">
        <v>0</v>
      </c>
      <c r="E2431" s="29">
        <v>0</v>
      </c>
      <c r="F2431" s="20">
        <v>0</v>
      </c>
    </row>
    <row r="2432" spans="2:6" x14ac:dyDescent="0.25">
      <c r="B2432" s="18">
        <v>2429</v>
      </c>
      <c r="C2432" s="29">
        <v>134395832.76288188</v>
      </c>
      <c r="D2432" s="29">
        <v>0</v>
      </c>
      <c r="E2432" s="29">
        <v>0</v>
      </c>
      <c r="F2432" s="20">
        <v>0</v>
      </c>
    </row>
    <row r="2433" spans="2:6" x14ac:dyDescent="0.25">
      <c r="B2433" s="18">
        <v>2430</v>
      </c>
      <c r="C2433" s="29">
        <v>90870178.203436926</v>
      </c>
      <c r="D2433" s="29">
        <v>0</v>
      </c>
      <c r="E2433" s="29">
        <v>0</v>
      </c>
      <c r="F2433" s="20">
        <v>0</v>
      </c>
    </row>
    <row r="2434" spans="2:6" x14ac:dyDescent="0.25">
      <c r="B2434" s="18">
        <v>2431</v>
      </c>
      <c r="C2434" s="29">
        <v>95444745.878839076</v>
      </c>
      <c r="D2434" s="29">
        <v>0</v>
      </c>
      <c r="E2434" s="29">
        <v>0</v>
      </c>
      <c r="F2434" s="20">
        <v>0</v>
      </c>
    </row>
    <row r="2435" spans="2:6" x14ac:dyDescent="0.25">
      <c r="B2435" s="18">
        <v>2432</v>
      </c>
      <c r="C2435" s="29">
        <v>131720203.53200197</v>
      </c>
      <c r="D2435" s="29">
        <v>0</v>
      </c>
      <c r="E2435" s="29">
        <v>0</v>
      </c>
      <c r="F2435" s="20">
        <v>0</v>
      </c>
    </row>
    <row r="2436" spans="2:6" x14ac:dyDescent="0.25">
      <c r="B2436" s="18">
        <v>2433</v>
      </c>
      <c r="C2436" s="29">
        <v>81048289.796570405</v>
      </c>
      <c r="D2436" s="29">
        <v>0</v>
      </c>
      <c r="E2436" s="29">
        <v>0</v>
      </c>
      <c r="F2436" s="20">
        <v>0</v>
      </c>
    </row>
    <row r="2437" spans="2:6" x14ac:dyDescent="0.25">
      <c r="B2437" s="18">
        <v>2434</v>
      </c>
      <c r="C2437" s="29">
        <v>81335651.469141766</v>
      </c>
      <c r="D2437" s="29">
        <v>0</v>
      </c>
      <c r="E2437" s="29">
        <v>0</v>
      </c>
      <c r="F2437" s="20">
        <v>0</v>
      </c>
    </row>
    <row r="2438" spans="2:6" x14ac:dyDescent="0.25">
      <c r="B2438" s="18">
        <v>2435</v>
      </c>
      <c r="C2438" s="29">
        <v>96309050.289406881</v>
      </c>
      <c r="D2438" s="29">
        <v>0</v>
      </c>
      <c r="E2438" s="29">
        <v>0</v>
      </c>
      <c r="F2438" s="20">
        <v>0</v>
      </c>
    </row>
    <row r="2439" spans="2:6" x14ac:dyDescent="0.25">
      <c r="B2439" s="18">
        <v>2436</v>
      </c>
      <c r="C2439" s="29">
        <v>87323718.411221534</v>
      </c>
      <c r="D2439" s="29">
        <v>0</v>
      </c>
      <c r="E2439" s="29">
        <v>0</v>
      </c>
      <c r="F2439" s="20">
        <v>0</v>
      </c>
    </row>
    <row r="2440" spans="2:6" x14ac:dyDescent="0.25">
      <c r="B2440" s="18">
        <v>2437</v>
      </c>
      <c r="C2440" s="29">
        <v>64212329.62435998</v>
      </c>
      <c r="D2440" s="29">
        <v>0</v>
      </c>
      <c r="E2440" s="29">
        <v>0</v>
      </c>
      <c r="F2440" s="20">
        <v>0</v>
      </c>
    </row>
    <row r="2441" spans="2:6" x14ac:dyDescent="0.25">
      <c r="B2441" s="18">
        <v>2438</v>
      </c>
      <c r="C2441" s="29">
        <v>119609441.98494416</v>
      </c>
      <c r="D2441" s="29">
        <v>0</v>
      </c>
      <c r="E2441" s="29">
        <v>0</v>
      </c>
      <c r="F2441" s="20">
        <v>0</v>
      </c>
    </row>
    <row r="2442" spans="2:6" x14ac:dyDescent="0.25">
      <c r="B2442" s="18">
        <v>2439</v>
      </c>
      <c r="C2442" s="29">
        <v>98391737.456205308</v>
      </c>
      <c r="D2442" s="29">
        <v>0</v>
      </c>
      <c r="E2442" s="29">
        <v>0</v>
      </c>
      <c r="F2442" s="20">
        <v>0</v>
      </c>
    </row>
    <row r="2443" spans="2:6" x14ac:dyDescent="0.25">
      <c r="B2443" s="18">
        <v>2440</v>
      </c>
      <c r="C2443" s="29">
        <v>98505463.30556421</v>
      </c>
      <c r="D2443" s="29">
        <v>0</v>
      </c>
      <c r="E2443" s="29">
        <v>0</v>
      </c>
      <c r="F2443" s="20">
        <v>0</v>
      </c>
    </row>
    <row r="2444" spans="2:6" x14ac:dyDescent="0.25">
      <c r="B2444" s="18">
        <v>2441</v>
      </c>
      <c r="C2444" s="29">
        <v>97960202.717991978</v>
      </c>
      <c r="D2444" s="29">
        <v>0</v>
      </c>
      <c r="E2444" s="29">
        <v>0</v>
      </c>
      <c r="F2444" s="20">
        <v>0</v>
      </c>
    </row>
    <row r="2445" spans="2:6" x14ac:dyDescent="0.25">
      <c r="B2445" s="18">
        <v>2442</v>
      </c>
      <c r="C2445" s="29">
        <v>89966502.709557161</v>
      </c>
      <c r="D2445" s="29">
        <v>0</v>
      </c>
      <c r="E2445" s="29">
        <v>0</v>
      </c>
      <c r="F2445" s="20">
        <v>0</v>
      </c>
    </row>
    <row r="2446" spans="2:6" x14ac:dyDescent="0.25">
      <c r="B2446" s="18">
        <v>2443</v>
      </c>
      <c r="C2446" s="29">
        <v>137654475.62466294</v>
      </c>
      <c r="D2446" s="29">
        <v>0</v>
      </c>
      <c r="E2446" s="29">
        <v>0</v>
      </c>
      <c r="F2446" s="20">
        <v>0</v>
      </c>
    </row>
    <row r="2447" spans="2:6" x14ac:dyDescent="0.25">
      <c r="B2447" s="18">
        <v>2444</v>
      </c>
      <c r="C2447" s="29">
        <v>103334863.47825293</v>
      </c>
      <c r="D2447" s="29">
        <v>0</v>
      </c>
      <c r="E2447" s="29">
        <v>0</v>
      </c>
      <c r="F2447" s="20">
        <v>0</v>
      </c>
    </row>
    <row r="2448" spans="2:6" x14ac:dyDescent="0.25">
      <c r="B2448" s="18">
        <v>2445</v>
      </c>
      <c r="C2448" s="29">
        <v>120323288.06738481</v>
      </c>
      <c r="D2448" s="29">
        <v>0</v>
      </c>
      <c r="E2448" s="29">
        <v>0</v>
      </c>
      <c r="F2448" s="20">
        <v>0</v>
      </c>
    </row>
    <row r="2449" spans="2:6" x14ac:dyDescent="0.25">
      <c r="B2449" s="18">
        <v>2446</v>
      </c>
      <c r="C2449" s="29">
        <v>89869250.134510875</v>
      </c>
      <c r="D2449" s="29">
        <v>0</v>
      </c>
      <c r="E2449" s="29">
        <v>0</v>
      </c>
      <c r="F2449" s="20">
        <v>0</v>
      </c>
    </row>
    <row r="2450" spans="2:6" x14ac:dyDescent="0.25">
      <c r="B2450" s="18">
        <v>2447</v>
      </c>
      <c r="C2450" s="29">
        <v>100263222.78962256</v>
      </c>
      <c r="D2450" s="29">
        <v>0</v>
      </c>
      <c r="E2450" s="29">
        <v>0</v>
      </c>
      <c r="F2450" s="20">
        <v>0</v>
      </c>
    </row>
    <row r="2451" spans="2:6" x14ac:dyDescent="0.25">
      <c r="B2451" s="18">
        <v>2448</v>
      </c>
      <c r="C2451" s="29">
        <v>94030424.510863021</v>
      </c>
      <c r="D2451" s="29">
        <v>0</v>
      </c>
      <c r="E2451" s="29">
        <v>0</v>
      </c>
      <c r="F2451" s="20">
        <v>0</v>
      </c>
    </row>
    <row r="2452" spans="2:6" x14ac:dyDescent="0.25">
      <c r="B2452" s="18">
        <v>2449</v>
      </c>
      <c r="C2452" s="29">
        <v>134037547.74065633</v>
      </c>
      <c r="D2452" s="29">
        <v>0</v>
      </c>
      <c r="E2452" s="29">
        <v>0</v>
      </c>
      <c r="F2452" s="20">
        <v>0</v>
      </c>
    </row>
    <row r="2453" spans="2:6" x14ac:dyDescent="0.25">
      <c r="B2453" s="18">
        <v>2450</v>
      </c>
      <c r="C2453" s="29">
        <v>103408882.82005186</v>
      </c>
      <c r="D2453" s="29">
        <v>0</v>
      </c>
      <c r="E2453" s="29">
        <v>0</v>
      </c>
      <c r="F2453" s="20">
        <v>0</v>
      </c>
    </row>
    <row r="2454" spans="2:6" x14ac:dyDescent="0.25">
      <c r="B2454" s="18">
        <v>2451</v>
      </c>
      <c r="C2454" s="29">
        <v>80198402.814928427</v>
      </c>
      <c r="D2454" s="29">
        <v>0</v>
      </c>
      <c r="E2454" s="29">
        <v>0</v>
      </c>
      <c r="F2454" s="20">
        <v>0</v>
      </c>
    </row>
    <row r="2455" spans="2:6" x14ac:dyDescent="0.25">
      <c r="B2455" s="18">
        <v>2452</v>
      </c>
      <c r="C2455" s="29">
        <v>94832169.074550211</v>
      </c>
      <c r="D2455" s="29">
        <v>0</v>
      </c>
      <c r="E2455" s="29">
        <v>0</v>
      </c>
      <c r="F2455" s="20">
        <v>0</v>
      </c>
    </row>
    <row r="2456" spans="2:6" x14ac:dyDescent="0.25">
      <c r="B2456" s="18">
        <v>2453</v>
      </c>
      <c r="C2456" s="29">
        <v>125179403.27639998</v>
      </c>
      <c r="D2456" s="29">
        <v>0</v>
      </c>
      <c r="E2456" s="29">
        <v>0</v>
      </c>
      <c r="F2456" s="20">
        <v>0</v>
      </c>
    </row>
    <row r="2457" spans="2:6" x14ac:dyDescent="0.25">
      <c r="B2457" s="18">
        <v>2454</v>
      </c>
      <c r="C2457" s="29">
        <v>59153232.828588001</v>
      </c>
      <c r="D2457" s="29">
        <v>0</v>
      </c>
      <c r="E2457" s="29">
        <v>0</v>
      </c>
      <c r="F2457" s="20">
        <v>0</v>
      </c>
    </row>
    <row r="2458" spans="2:6" x14ac:dyDescent="0.25">
      <c r="B2458" s="18">
        <v>2455</v>
      </c>
      <c r="C2458" s="29">
        <v>105551027.23843418</v>
      </c>
      <c r="D2458" s="29">
        <v>0</v>
      </c>
      <c r="E2458" s="29">
        <v>0</v>
      </c>
      <c r="F2458" s="20">
        <v>0</v>
      </c>
    </row>
    <row r="2459" spans="2:6" x14ac:dyDescent="0.25">
      <c r="B2459" s="18">
        <v>2456</v>
      </c>
      <c r="C2459" s="29">
        <v>116465126.35708743</v>
      </c>
      <c r="D2459" s="29">
        <v>0</v>
      </c>
      <c r="E2459" s="29">
        <v>0</v>
      </c>
      <c r="F2459" s="20">
        <v>0</v>
      </c>
    </row>
    <row r="2460" spans="2:6" x14ac:dyDescent="0.25">
      <c r="B2460" s="18">
        <v>2457</v>
      </c>
      <c r="C2460" s="29">
        <v>99673330.246252835</v>
      </c>
      <c r="D2460" s="29">
        <v>0</v>
      </c>
      <c r="E2460" s="29">
        <v>0</v>
      </c>
      <c r="F2460" s="20">
        <v>0</v>
      </c>
    </row>
    <row r="2461" spans="2:6" x14ac:dyDescent="0.25">
      <c r="B2461" s="18">
        <v>2458</v>
      </c>
      <c r="C2461" s="29">
        <v>82757009.86322926</v>
      </c>
      <c r="D2461" s="29">
        <v>0</v>
      </c>
      <c r="E2461" s="29">
        <v>0</v>
      </c>
      <c r="F2461" s="20">
        <v>0</v>
      </c>
    </row>
    <row r="2462" spans="2:6" x14ac:dyDescent="0.25">
      <c r="B2462" s="18">
        <v>2459</v>
      </c>
      <c r="C2462" s="29">
        <v>97075094.655868098</v>
      </c>
      <c r="D2462" s="29">
        <v>0</v>
      </c>
      <c r="E2462" s="29">
        <v>0</v>
      </c>
      <c r="F2462" s="20">
        <v>0</v>
      </c>
    </row>
    <row r="2463" spans="2:6" x14ac:dyDescent="0.25">
      <c r="B2463" s="18">
        <v>2460</v>
      </c>
      <c r="C2463" s="29">
        <v>131205228.08901647</v>
      </c>
      <c r="D2463" s="29">
        <v>0</v>
      </c>
      <c r="E2463" s="29">
        <v>0</v>
      </c>
      <c r="F2463" s="20">
        <v>0</v>
      </c>
    </row>
    <row r="2464" spans="2:6" x14ac:dyDescent="0.25">
      <c r="B2464" s="18">
        <v>2461</v>
      </c>
      <c r="C2464" s="29">
        <v>148865378.23159593</v>
      </c>
      <c r="D2464" s="29">
        <v>0</v>
      </c>
      <c r="E2464" s="29">
        <v>0</v>
      </c>
      <c r="F2464" s="20">
        <v>0</v>
      </c>
    </row>
    <row r="2465" spans="2:6" x14ac:dyDescent="0.25">
      <c r="B2465" s="18">
        <v>2462</v>
      </c>
      <c r="C2465" s="29">
        <v>93466309.320272356</v>
      </c>
      <c r="D2465" s="29">
        <v>0</v>
      </c>
      <c r="E2465" s="29">
        <v>0</v>
      </c>
      <c r="F2465" s="20">
        <v>0</v>
      </c>
    </row>
    <row r="2466" spans="2:6" x14ac:dyDescent="0.25">
      <c r="B2466" s="18">
        <v>2463</v>
      </c>
      <c r="C2466" s="29">
        <v>123460510.09611456</v>
      </c>
      <c r="D2466" s="29">
        <v>0</v>
      </c>
      <c r="E2466" s="29">
        <v>0</v>
      </c>
      <c r="F2466" s="20">
        <v>0</v>
      </c>
    </row>
    <row r="2467" spans="2:6" x14ac:dyDescent="0.25">
      <c r="B2467" s="18">
        <v>2464</v>
      </c>
      <c r="C2467" s="29">
        <v>103815691.8221617</v>
      </c>
      <c r="D2467" s="29">
        <v>0</v>
      </c>
      <c r="E2467" s="29">
        <v>0</v>
      </c>
      <c r="F2467" s="20">
        <v>0</v>
      </c>
    </row>
    <row r="2468" spans="2:6" x14ac:dyDescent="0.25">
      <c r="B2468" s="18">
        <v>2465</v>
      </c>
      <c r="C2468" s="29">
        <v>79277482.836601719</v>
      </c>
      <c r="D2468" s="29">
        <v>0</v>
      </c>
      <c r="E2468" s="29">
        <v>0</v>
      </c>
      <c r="F2468" s="20">
        <v>0</v>
      </c>
    </row>
    <row r="2469" spans="2:6" x14ac:dyDescent="0.25">
      <c r="B2469" s="18">
        <v>2466</v>
      </c>
      <c r="C2469" s="29">
        <v>83280873.474543437</v>
      </c>
      <c r="D2469" s="29">
        <v>0</v>
      </c>
      <c r="E2469" s="29">
        <v>0</v>
      </c>
      <c r="F2469" s="20">
        <v>0</v>
      </c>
    </row>
    <row r="2470" spans="2:6" x14ac:dyDescent="0.25">
      <c r="B2470" s="18">
        <v>2467</v>
      </c>
      <c r="C2470" s="29">
        <v>87088539.932050243</v>
      </c>
      <c r="D2470" s="29">
        <v>0</v>
      </c>
      <c r="E2470" s="29">
        <v>0</v>
      </c>
      <c r="F2470" s="20">
        <v>0</v>
      </c>
    </row>
    <row r="2471" spans="2:6" x14ac:dyDescent="0.25">
      <c r="B2471" s="18">
        <v>2468</v>
      </c>
      <c r="C2471" s="29">
        <v>165293850.37783116</v>
      </c>
      <c r="D2471" s="29">
        <v>0</v>
      </c>
      <c r="E2471" s="29">
        <v>0</v>
      </c>
      <c r="F2471" s="20">
        <v>0</v>
      </c>
    </row>
    <row r="2472" spans="2:6" x14ac:dyDescent="0.25">
      <c r="B2472" s="18">
        <v>2469</v>
      </c>
      <c r="C2472" s="29">
        <v>139908016.35476458</v>
      </c>
      <c r="D2472" s="29">
        <v>0</v>
      </c>
      <c r="E2472" s="29">
        <v>0</v>
      </c>
      <c r="F2472" s="20">
        <v>0</v>
      </c>
    </row>
    <row r="2473" spans="2:6" x14ac:dyDescent="0.25">
      <c r="B2473" s="18">
        <v>2470</v>
      </c>
      <c r="C2473" s="29">
        <v>112445113.11127937</v>
      </c>
      <c r="D2473" s="29">
        <v>0</v>
      </c>
      <c r="E2473" s="29">
        <v>0</v>
      </c>
      <c r="F2473" s="20">
        <v>0</v>
      </c>
    </row>
    <row r="2474" spans="2:6" x14ac:dyDescent="0.25">
      <c r="B2474" s="18">
        <v>2471</v>
      </c>
      <c r="C2474" s="29">
        <v>124159824.04576148</v>
      </c>
      <c r="D2474" s="29">
        <v>0</v>
      </c>
      <c r="E2474" s="29">
        <v>0</v>
      </c>
      <c r="F2474" s="20">
        <v>0</v>
      </c>
    </row>
    <row r="2475" spans="2:6" x14ac:dyDescent="0.25">
      <c r="B2475" s="18">
        <v>2472</v>
      </c>
      <c r="C2475" s="29">
        <v>99966738.243007183</v>
      </c>
      <c r="D2475" s="29">
        <v>0</v>
      </c>
      <c r="E2475" s="29">
        <v>0</v>
      </c>
      <c r="F2475" s="20">
        <v>0</v>
      </c>
    </row>
    <row r="2476" spans="2:6" x14ac:dyDescent="0.25">
      <c r="B2476" s="18">
        <v>2473</v>
      </c>
      <c r="C2476" s="29">
        <v>76853194.216587871</v>
      </c>
      <c r="D2476" s="29">
        <v>0</v>
      </c>
      <c r="E2476" s="29">
        <v>0</v>
      </c>
      <c r="F2476" s="20">
        <v>0</v>
      </c>
    </row>
    <row r="2477" spans="2:6" x14ac:dyDescent="0.25">
      <c r="B2477" s="18">
        <v>2474</v>
      </c>
      <c r="C2477" s="29">
        <v>90873721.953272447</v>
      </c>
      <c r="D2477" s="29">
        <v>0</v>
      </c>
      <c r="E2477" s="29">
        <v>0</v>
      </c>
      <c r="F2477" s="20">
        <v>0</v>
      </c>
    </row>
    <row r="2478" spans="2:6" x14ac:dyDescent="0.25">
      <c r="B2478" s="18">
        <v>2475</v>
      </c>
      <c r="C2478" s="29">
        <v>87573657.310127825</v>
      </c>
      <c r="D2478" s="29">
        <v>0</v>
      </c>
      <c r="E2478" s="29">
        <v>0</v>
      </c>
      <c r="F2478" s="20">
        <v>0</v>
      </c>
    </row>
    <row r="2479" spans="2:6" x14ac:dyDescent="0.25">
      <c r="B2479" s="18">
        <v>2476</v>
      </c>
      <c r="C2479" s="29">
        <v>92477521.955539286</v>
      </c>
      <c r="D2479" s="29">
        <v>0</v>
      </c>
      <c r="E2479" s="29">
        <v>0</v>
      </c>
      <c r="F2479" s="20">
        <v>0</v>
      </c>
    </row>
    <row r="2480" spans="2:6" x14ac:dyDescent="0.25">
      <c r="B2480" s="18">
        <v>2477</v>
      </c>
      <c r="C2480" s="29">
        <v>95577639.099481851</v>
      </c>
      <c r="D2480" s="29">
        <v>0</v>
      </c>
      <c r="E2480" s="29">
        <v>0</v>
      </c>
      <c r="F2480" s="20">
        <v>0</v>
      </c>
    </row>
    <row r="2481" spans="2:6" x14ac:dyDescent="0.25">
      <c r="B2481" s="18">
        <v>2478</v>
      </c>
      <c r="C2481" s="29">
        <v>115305095.40345968</v>
      </c>
      <c r="D2481" s="29">
        <v>0</v>
      </c>
      <c r="E2481" s="29">
        <v>0</v>
      </c>
      <c r="F2481" s="20">
        <v>0</v>
      </c>
    </row>
    <row r="2482" spans="2:6" x14ac:dyDescent="0.25">
      <c r="B2482" s="18">
        <v>2479</v>
      </c>
      <c r="C2482" s="29">
        <v>93537096.061114192</v>
      </c>
      <c r="D2482" s="29">
        <v>0</v>
      </c>
      <c r="E2482" s="29">
        <v>0</v>
      </c>
      <c r="F2482" s="20">
        <v>0</v>
      </c>
    </row>
    <row r="2483" spans="2:6" x14ac:dyDescent="0.25">
      <c r="B2483" s="18">
        <v>2480</v>
      </c>
      <c r="C2483" s="29">
        <v>132767818.6100502</v>
      </c>
      <c r="D2483" s="29">
        <v>0</v>
      </c>
      <c r="E2483" s="29">
        <v>0</v>
      </c>
      <c r="F2483" s="20">
        <v>0</v>
      </c>
    </row>
    <row r="2484" spans="2:6" x14ac:dyDescent="0.25">
      <c r="B2484" s="18">
        <v>2481</v>
      </c>
      <c r="C2484" s="29">
        <v>113756619.34851855</v>
      </c>
      <c r="D2484" s="29">
        <v>0</v>
      </c>
      <c r="E2484" s="29">
        <v>0</v>
      </c>
      <c r="F2484" s="20">
        <v>0</v>
      </c>
    </row>
    <row r="2485" spans="2:6" x14ac:dyDescent="0.25">
      <c r="B2485" s="18">
        <v>2482</v>
      </c>
      <c r="C2485" s="29">
        <v>137326577.15275046</v>
      </c>
      <c r="D2485" s="29">
        <v>0</v>
      </c>
      <c r="E2485" s="29">
        <v>0</v>
      </c>
      <c r="F2485" s="20">
        <v>0</v>
      </c>
    </row>
    <row r="2486" spans="2:6" x14ac:dyDescent="0.25">
      <c r="B2486" s="18">
        <v>2483</v>
      </c>
      <c r="C2486" s="29">
        <v>82380725.36809814</v>
      </c>
      <c r="D2486" s="29">
        <v>0</v>
      </c>
      <c r="E2486" s="29">
        <v>0</v>
      </c>
      <c r="F2486" s="20">
        <v>0</v>
      </c>
    </row>
    <row r="2487" spans="2:6" x14ac:dyDescent="0.25">
      <c r="B2487" s="18">
        <v>2484</v>
      </c>
      <c r="C2487" s="29">
        <v>79416834.44634144</v>
      </c>
      <c r="D2487" s="29">
        <v>0</v>
      </c>
      <c r="E2487" s="29">
        <v>0</v>
      </c>
      <c r="F2487" s="20">
        <v>0</v>
      </c>
    </row>
    <row r="2488" spans="2:6" x14ac:dyDescent="0.25">
      <c r="B2488" s="18">
        <v>2485</v>
      </c>
      <c r="C2488" s="29">
        <v>115346667.98885241</v>
      </c>
      <c r="D2488" s="29">
        <v>0</v>
      </c>
      <c r="E2488" s="29">
        <v>0</v>
      </c>
      <c r="F2488" s="20">
        <v>0</v>
      </c>
    </row>
    <row r="2489" spans="2:6" x14ac:dyDescent="0.25">
      <c r="B2489" s="18">
        <v>2486</v>
      </c>
      <c r="C2489" s="29">
        <v>91619224.573111296</v>
      </c>
      <c r="D2489" s="29">
        <v>0</v>
      </c>
      <c r="E2489" s="29">
        <v>0</v>
      </c>
      <c r="F2489" s="20">
        <v>0</v>
      </c>
    </row>
    <row r="2490" spans="2:6" x14ac:dyDescent="0.25">
      <c r="B2490" s="18">
        <v>2487</v>
      </c>
      <c r="C2490" s="29">
        <v>70516942.315495327</v>
      </c>
      <c r="D2490" s="29">
        <v>0</v>
      </c>
      <c r="E2490" s="29">
        <v>0</v>
      </c>
      <c r="F2490" s="20">
        <v>0</v>
      </c>
    </row>
    <row r="2491" spans="2:6" x14ac:dyDescent="0.25">
      <c r="B2491" s="18">
        <v>2488</v>
      </c>
      <c r="C2491" s="29">
        <v>94502760.625274345</v>
      </c>
      <c r="D2491" s="29">
        <v>0</v>
      </c>
      <c r="E2491" s="29">
        <v>0</v>
      </c>
      <c r="F2491" s="20">
        <v>0</v>
      </c>
    </row>
    <row r="2492" spans="2:6" x14ac:dyDescent="0.25">
      <c r="B2492" s="18">
        <v>2489</v>
      </c>
      <c r="C2492" s="29">
        <v>95190666.880516648</v>
      </c>
      <c r="D2492" s="29">
        <v>0</v>
      </c>
      <c r="E2492" s="29">
        <v>0</v>
      </c>
      <c r="F2492" s="20">
        <v>0</v>
      </c>
    </row>
    <row r="2493" spans="2:6" x14ac:dyDescent="0.25">
      <c r="B2493" s="18">
        <v>2490</v>
      </c>
      <c r="C2493" s="29">
        <v>100145645.60560609</v>
      </c>
      <c r="D2493" s="29">
        <v>0</v>
      </c>
      <c r="E2493" s="29">
        <v>0</v>
      </c>
      <c r="F2493" s="20">
        <v>0</v>
      </c>
    </row>
    <row r="2494" spans="2:6" x14ac:dyDescent="0.25">
      <c r="B2494" s="18">
        <v>2491</v>
      </c>
      <c r="C2494" s="29">
        <v>87938286.030862227</v>
      </c>
      <c r="D2494" s="29">
        <v>0</v>
      </c>
      <c r="E2494" s="29">
        <v>0</v>
      </c>
      <c r="F2494" s="20">
        <v>0</v>
      </c>
    </row>
    <row r="2495" spans="2:6" x14ac:dyDescent="0.25">
      <c r="B2495" s="18">
        <v>2492</v>
      </c>
      <c r="C2495" s="29">
        <v>115121194.43441889</v>
      </c>
      <c r="D2495" s="29">
        <v>0</v>
      </c>
      <c r="E2495" s="29">
        <v>0</v>
      </c>
      <c r="F2495" s="20">
        <v>0</v>
      </c>
    </row>
    <row r="2496" spans="2:6" x14ac:dyDescent="0.25">
      <c r="B2496" s="18">
        <v>2493</v>
      </c>
      <c r="C2496" s="29">
        <v>107142962.95608005</v>
      </c>
      <c r="D2496" s="29">
        <v>0</v>
      </c>
      <c r="E2496" s="29">
        <v>0</v>
      </c>
      <c r="F2496" s="20">
        <v>0</v>
      </c>
    </row>
    <row r="2497" spans="2:6" x14ac:dyDescent="0.25">
      <c r="B2497" s="18">
        <v>2494</v>
      </c>
      <c r="C2497" s="29">
        <v>95464025.320574179</v>
      </c>
      <c r="D2497" s="29">
        <v>0</v>
      </c>
      <c r="E2497" s="29">
        <v>0</v>
      </c>
      <c r="F2497" s="20">
        <v>0</v>
      </c>
    </row>
    <row r="2498" spans="2:6" x14ac:dyDescent="0.25">
      <c r="B2498" s="18">
        <v>2495</v>
      </c>
      <c r="C2498" s="29">
        <v>99015112.564702153</v>
      </c>
      <c r="D2498" s="29">
        <v>0</v>
      </c>
      <c r="E2498" s="29">
        <v>0</v>
      </c>
      <c r="F2498" s="20">
        <v>0</v>
      </c>
    </row>
    <row r="2499" spans="2:6" x14ac:dyDescent="0.25">
      <c r="B2499" s="18">
        <v>2496</v>
      </c>
      <c r="C2499" s="29">
        <v>92401858.859727189</v>
      </c>
      <c r="D2499" s="29">
        <v>0</v>
      </c>
      <c r="E2499" s="29">
        <v>0</v>
      </c>
      <c r="F2499" s="20">
        <v>0</v>
      </c>
    </row>
    <row r="2500" spans="2:6" x14ac:dyDescent="0.25">
      <c r="B2500" s="18">
        <v>2497</v>
      </c>
      <c r="C2500" s="29">
        <v>119732561.7458424</v>
      </c>
      <c r="D2500" s="29">
        <v>0</v>
      </c>
      <c r="E2500" s="29">
        <v>0</v>
      </c>
      <c r="F2500" s="20">
        <v>0</v>
      </c>
    </row>
    <row r="2501" spans="2:6" x14ac:dyDescent="0.25">
      <c r="B2501" s="18">
        <v>2498</v>
      </c>
      <c r="C2501" s="29">
        <v>112220729.44474709</v>
      </c>
      <c r="D2501" s="29">
        <v>0</v>
      </c>
      <c r="E2501" s="29">
        <v>0</v>
      </c>
      <c r="F2501" s="20">
        <v>0</v>
      </c>
    </row>
    <row r="2502" spans="2:6" x14ac:dyDescent="0.25">
      <c r="B2502" s="18">
        <v>2499</v>
      </c>
      <c r="C2502" s="29">
        <v>106817968.20966987</v>
      </c>
      <c r="D2502" s="29">
        <v>0</v>
      </c>
      <c r="E2502" s="29">
        <v>0</v>
      </c>
      <c r="F2502" s="20">
        <v>0</v>
      </c>
    </row>
    <row r="2503" spans="2:6" x14ac:dyDescent="0.25">
      <c r="B2503" s="18">
        <v>2500</v>
      </c>
      <c r="C2503" s="29">
        <v>64498030.143346071</v>
      </c>
      <c r="D2503" s="29">
        <v>0</v>
      </c>
      <c r="E2503" s="29">
        <v>0</v>
      </c>
      <c r="F2503" s="20">
        <v>0</v>
      </c>
    </row>
    <row r="2504" spans="2:6" x14ac:dyDescent="0.25">
      <c r="B2504" s="18">
        <v>2501</v>
      </c>
      <c r="C2504" s="29">
        <v>106595983.27552387</v>
      </c>
      <c r="D2504" s="29">
        <v>0</v>
      </c>
      <c r="E2504" s="29">
        <v>0</v>
      </c>
      <c r="F2504" s="20">
        <v>0</v>
      </c>
    </row>
    <row r="2505" spans="2:6" x14ac:dyDescent="0.25">
      <c r="B2505" s="18">
        <v>2502</v>
      </c>
      <c r="C2505" s="29">
        <v>122574482.78644022</v>
      </c>
      <c r="D2505" s="29">
        <v>0</v>
      </c>
      <c r="E2505" s="29">
        <v>0</v>
      </c>
      <c r="F2505" s="20">
        <v>0</v>
      </c>
    </row>
    <row r="2506" spans="2:6" x14ac:dyDescent="0.25">
      <c r="B2506" s="18">
        <v>2503</v>
      </c>
      <c r="C2506" s="29">
        <v>145547387.73296764</v>
      </c>
      <c r="D2506" s="29">
        <v>0</v>
      </c>
      <c r="E2506" s="29">
        <v>0</v>
      </c>
      <c r="F2506" s="20">
        <v>0</v>
      </c>
    </row>
    <row r="2507" spans="2:6" x14ac:dyDescent="0.25">
      <c r="B2507" s="18">
        <v>2504</v>
      </c>
      <c r="C2507" s="29">
        <v>73135343.95352605</v>
      </c>
      <c r="D2507" s="29">
        <v>0</v>
      </c>
      <c r="E2507" s="29">
        <v>0</v>
      </c>
      <c r="F2507" s="20">
        <v>0</v>
      </c>
    </row>
    <row r="2508" spans="2:6" x14ac:dyDescent="0.25">
      <c r="B2508" s="18">
        <v>2505</v>
      </c>
      <c r="C2508" s="29">
        <v>171743089.90338039</v>
      </c>
      <c r="D2508" s="29">
        <v>0</v>
      </c>
      <c r="E2508" s="29">
        <v>0</v>
      </c>
      <c r="F2508" s="20">
        <v>0</v>
      </c>
    </row>
    <row r="2509" spans="2:6" x14ac:dyDescent="0.25">
      <c r="B2509" s="18">
        <v>2506</v>
      </c>
      <c r="C2509" s="29">
        <v>81055595.168487817</v>
      </c>
      <c r="D2509" s="29">
        <v>0</v>
      </c>
      <c r="E2509" s="29">
        <v>0</v>
      </c>
      <c r="F2509" s="20">
        <v>0</v>
      </c>
    </row>
    <row r="2510" spans="2:6" x14ac:dyDescent="0.25">
      <c r="B2510" s="18">
        <v>2507</v>
      </c>
      <c r="C2510" s="29">
        <v>93793938.504893914</v>
      </c>
      <c r="D2510" s="29">
        <v>0</v>
      </c>
      <c r="E2510" s="29">
        <v>0</v>
      </c>
      <c r="F2510" s="20">
        <v>0</v>
      </c>
    </row>
    <row r="2511" spans="2:6" x14ac:dyDescent="0.25">
      <c r="B2511" s="18">
        <v>2508</v>
      </c>
      <c r="C2511" s="29">
        <v>115948388.5901098</v>
      </c>
      <c r="D2511" s="29">
        <v>0</v>
      </c>
      <c r="E2511" s="29">
        <v>0</v>
      </c>
      <c r="F2511" s="20">
        <v>0</v>
      </c>
    </row>
    <row r="2512" spans="2:6" x14ac:dyDescent="0.25">
      <c r="B2512" s="18">
        <v>2509</v>
      </c>
      <c r="C2512" s="29">
        <v>91467134.271930948</v>
      </c>
      <c r="D2512" s="29">
        <v>0</v>
      </c>
      <c r="E2512" s="29">
        <v>0</v>
      </c>
      <c r="F2512" s="20">
        <v>0</v>
      </c>
    </row>
    <row r="2513" spans="2:6" x14ac:dyDescent="0.25">
      <c r="B2513" s="18">
        <v>2510</v>
      </c>
      <c r="C2513" s="29">
        <v>109581118.30081071</v>
      </c>
      <c r="D2513" s="29">
        <v>0</v>
      </c>
      <c r="E2513" s="29">
        <v>0</v>
      </c>
      <c r="F2513" s="20">
        <v>0</v>
      </c>
    </row>
    <row r="2514" spans="2:6" x14ac:dyDescent="0.25">
      <c r="B2514" s="18">
        <v>2511</v>
      </c>
      <c r="C2514" s="29">
        <v>142079644.9325915</v>
      </c>
      <c r="D2514" s="29">
        <v>0</v>
      </c>
      <c r="E2514" s="29">
        <v>0</v>
      </c>
      <c r="F2514" s="20">
        <v>0</v>
      </c>
    </row>
    <row r="2515" spans="2:6" x14ac:dyDescent="0.25">
      <c r="B2515" s="18">
        <v>2512</v>
      </c>
      <c r="C2515" s="29">
        <v>103079912.88164558</v>
      </c>
      <c r="D2515" s="29">
        <v>0</v>
      </c>
      <c r="E2515" s="29">
        <v>0</v>
      </c>
      <c r="F2515" s="20">
        <v>0</v>
      </c>
    </row>
    <row r="2516" spans="2:6" x14ac:dyDescent="0.25">
      <c r="B2516" s="18">
        <v>2513</v>
      </c>
      <c r="C2516" s="29">
        <v>106974636.55185686</v>
      </c>
      <c r="D2516" s="29">
        <v>0</v>
      </c>
      <c r="E2516" s="29">
        <v>0</v>
      </c>
      <c r="F2516" s="20">
        <v>0</v>
      </c>
    </row>
    <row r="2517" spans="2:6" x14ac:dyDescent="0.25">
      <c r="B2517" s="18">
        <v>2514</v>
      </c>
      <c r="C2517" s="29">
        <v>159866290.32952788</v>
      </c>
      <c r="D2517" s="29">
        <v>0</v>
      </c>
      <c r="E2517" s="29">
        <v>0</v>
      </c>
      <c r="F2517" s="20">
        <v>0</v>
      </c>
    </row>
    <row r="2518" spans="2:6" x14ac:dyDescent="0.25">
      <c r="B2518" s="18">
        <v>2515</v>
      </c>
      <c r="C2518" s="29">
        <v>131765695.63831139</v>
      </c>
      <c r="D2518" s="29">
        <v>0</v>
      </c>
      <c r="E2518" s="29">
        <v>0</v>
      </c>
      <c r="F2518" s="20">
        <v>0</v>
      </c>
    </row>
    <row r="2519" spans="2:6" x14ac:dyDescent="0.25">
      <c r="B2519" s="18">
        <v>2516</v>
      </c>
      <c r="C2519" s="29">
        <v>70624444.820589826</v>
      </c>
      <c r="D2519" s="29">
        <v>0</v>
      </c>
      <c r="E2519" s="29">
        <v>0</v>
      </c>
      <c r="F2519" s="20">
        <v>0</v>
      </c>
    </row>
    <row r="2520" spans="2:6" x14ac:dyDescent="0.25">
      <c r="B2520" s="18">
        <v>2517</v>
      </c>
      <c r="C2520" s="29">
        <v>167655907.06025618</v>
      </c>
      <c r="D2520" s="29">
        <v>0</v>
      </c>
      <c r="E2520" s="29">
        <v>0</v>
      </c>
      <c r="F2520" s="20">
        <v>0</v>
      </c>
    </row>
    <row r="2521" spans="2:6" x14ac:dyDescent="0.25">
      <c r="B2521" s="18">
        <v>2518</v>
      </c>
      <c r="C2521" s="29">
        <v>118813231.61479807</v>
      </c>
      <c r="D2521" s="29">
        <v>0</v>
      </c>
      <c r="E2521" s="29">
        <v>0</v>
      </c>
      <c r="F2521" s="20">
        <v>0</v>
      </c>
    </row>
    <row r="2522" spans="2:6" x14ac:dyDescent="0.25">
      <c r="B2522" s="18">
        <v>2519</v>
      </c>
      <c r="C2522" s="29">
        <v>87483064.332289815</v>
      </c>
      <c r="D2522" s="29">
        <v>0</v>
      </c>
      <c r="E2522" s="29">
        <v>0</v>
      </c>
      <c r="F2522" s="20">
        <v>0</v>
      </c>
    </row>
    <row r="2523" spans="2:6" x14ac:dyDescent="0.25">
      <c r="B2523" s="18">
        <v>2520</v>
      </c>
      <c r="C2523" s="29">
        <v>151454829.22704121</v>
      </c>
      <c r="D2523" s="29">
        <v>0</v>
      </c>
      <c r="E2523" s="29">
        <v>0</v>
      </c>
      <c r="F2523" s="20">
        <v>0</v>
      </c>
    </row>
    <row r="2524" spans="2:6" x14ac:dyDescent="0.25">
      <c r="B2524" s="18">
        <v>2521</v>
      </c>
      <c r="C2524" s="29">
        <v>184441905.16807979</v>
      </c>
      <c r="D2524" s="29">
        <v>0</v>
      </c>
      <c r="E2524" s="29">
        <v>0</v>
      </c>
      <c r="F2524" s="20">
        <v>0</v>
      </c>
    </row>
    <row r="2525" spans="2:6" x14ac:dyDescent="0.25">
      <c r="B2525" s="18">
        <v>2522</v>
      </c>
      <c r="C2525" s="29">
        <v>87832538.708175987</v>
      </c>
      <c r="D2525" s="29">
        <v>0</v>
      </c>
      <c r="E2525" s="29">
        <v>0</v>
      </c>
      <c r="F2525" s="20">
        <v>0</v>
      </c>
    </row>
    <row r="2526" spans="2:6" x14ac:dyDescent="0.25">
      <c r="B2526" s="18">
        <v>2523</v>
      </c>
      <c r="C2526" s="29">
        <v>101125365.46563666</v>
      </c>
      <c r="D2526" s="29">
        <v>0</v>
      </c>
      <c r="E2526" s="29">
        <v>0</v>
      </c>
      <c r="F2526" s="20">
        <v>0</v>
      </c>
    </row>
    <row r="2527" spans="2:6" x14ac:dyDescent="0.25">
      <c r="B2527" s="18">
        <v>2524</v>
      </c>
      <c r="C2527" s="29">
        <v>77721769.143171042</v>
      </c>
      <c r="D2527" s="29">
        <v>0</v>
      </c>
      <c r="E2527" s="29">
        <v>0</v>
      </c>
      <c r="F2527" s="20">
        <v>0</v>
      </c>
    </row>
    <row r="2528" spans="2:6" x14ac:dyDescent="0.25">
      <c r="B2528" s="18">
        <v>2525</v>
      </c>
      <c r="C2528" s="29">
        <v>104784460.14161098</v>
      </c>
      <c r="D2528" s="29">
        <v>0</v>
      </c>
      <c r="E2528" s="29">
        <v>0</v>
      </c>
      <c r="F2528" s="20">
        <v>0</v>
      </c>
    </row>
    <row r="2529" spans="2:6" x14ac:dyDescent="0.25">
      <c r="B2529" s="18">
        <v>2526</v>
      </c>
      <c r="C2529" s="29">
        <v>87104044.636037946</v>
      </c>
      <c r="D2529" s="29">
        <v>0</v>
      </c>
      <c r="E2529" s="29">
        <v>0</v>
      </c>
      <c r="F2529" s="20">
        <v>0</v>
      </c>
    </row>
    <row r="2530" spans="2:6" x14ac:dyDescent="0.25">
      <c r="B2530" s="18">
        <v>2527</v>
      </c>
      <c r="C2530" s="29">
        <v>111880893.59121133</v>
      </c>
      <c r="D2530" s="29">
        <v>0</v>
      </c>
      <c r="E2530" s="29">
        <v>0</v>
      </c>
      <c r="F2530" s="20">
        <v>0</v>
      </c>
    </row>
    <row r="2531" spans="2:6" x14ac:dyDescent="0.25">
      <c r="B2531" s="18">
        <v>2528</v>
      </c>
      <c r="C2531" s="29">
        <v>103468781.41849568</v>
      </c>
      <c r="D2531" s="29">
        <v>0</v>
      </c>
      <c r="E2531" s="29">
        <v>0</v>
      </c>
      <c r="F2531" s="20">
        <v>0</v>
      </c>
    </row>
    <row r="2532" spans="2:6" x14ac:dyDescent="0.25">
      <c r="B2532" s="18">
        <v>2529</v>
      </c>
      <c r="C2532" s="29">
        <v>110920996.62997779</v>
      </c>
      <c r="D2532" s="29">
        <v>0</v>
      </c>
      <c r="E2532" s="29">
        <v>0</v>
      </c>
      <c r="F2532" s="20">
        <v>0</v>
      </c>
    </row>
    <row r="2533" spans="2:6" x14ac:dyDescent="0.25">
      <c r="B2533" s="18">
        <v>2530</v>
      </c>
      <c r="C2533" s="29">
        <v>82521122.660942778</v>
      </c>
      <c r="D2533" s="29">
        <v>0</v>
      </c>
      <c r="E2533" s="29">
        <v>0</v>
      </c>
      <c r="F2533" s="20">
        <v>0</v>
      </c>
    </row>
    <row r="2534" spans="2:6" x14ac:dyDescent="0.25">
      <c r="B2534" s="18">
        <v>2531</v>
      </c>
      <c r="C2534" s="29">
        <v>85747083.969601393</v>
      </c>
      <c r="D2534" s="29">
        <v>0</v>
      </c>
      <c r="E2534" s="29">
        <v>0</v>
      </c>
      <c r="F2534" s="20">
        <v>0</v>
      </c>
    </row>
    <row r="2535" spans="2:6" x14ac:dyDescent="0.25">
      <c r="B2535" s="18">
        <v>2532</v>
      </c>
      <c r="C2535" s="29">
        <v>85660325.578554496</v>
      </c>
      <c r="D2535" s="29">
        <v>0</v>
      </c>
      <c r="E2535" s="29">
        <v>0</v>
      </c>
      <c r="F2535" s="20">
        <v>0</v>
      </c>
    </row>
    <row r="2536" spans="2:6" x14ac:dyDescent="0.25">
      <c r="B2536" s="18">
        <v>2533</v>
      </c>
      <c r="C2536" s="29">
        <v>90271265.931415632</v>
      </c>
      <c r="D2536" s="29">
        <v>0</v>
      </c>
      <c r="E2536" s="29">
        <v>0</v>
      </c>
      <c r="F2536" s="20">
        <v>0</v>
      </c>
    </row>
    <row r="2537" spans="2:6" x14ac:dyDescent="0.25">
      <c r="B2537" s="18">
        <v>2534</v>
      </c>
      <c r="C2537" s="29">
        <v>94651065.37124911</v>
      </c>
      <c r="D2537" s="29">
        <v>0</v>
      </c>
      <c r="E2537" s="29">
        <v>0</v>
      </c>
      <c r="F2537" s="20">
        <v>0</v>
      </c>
    </row>
    <row r="2538" spans="2:6" x14ac:dyDescent="0.25">
      <c r="B2538" s="18">
        <v>2535</v>
      </c>
      <c r="C2538" s="29">
        <v>81455330.697556391</v>
      </c>
      <c r="D2538" s="29">
        <v>0</v>
      </c>
      <c r="E2538" s="29">
        <v>0</v>
      </c>
      <c r="F2538" s="20">
        <v>0</v>
      </c>
    </row>
    <row r="2539" spans="2:6" x14ac:dyDescent="0.25">
      <c r="B2539" s="18">
        <v>2536</v>
      </c>
      <c r="C2539" s="29">
        <v>75168055.050892562</v>
      </c>
      <c r="D2539" s="29">
        <v>0</v>
      </c>
      <c r="E2539" s="29">
        <v>0</v>
      </c>
      <c r="F2539" s="20">
        <v>0</v>
      </c>
    </row>
    <row r="2540" spans="2:6" x14ac:dyDescent="0.25">
      <c r="B2540" s="18">
        <v>2537</v>
      </c>
      <c r="C2540" s="29">
        <v>94289637.794529557</v>
      </c>
      <c r="D2540" s="29">
        <v>0</v>
      </c>
      <c r="E2540" s="29">
        <v>0</v>
      </c>
      <c r="F2540" s="20">
        <v>0</v>
      </c>
    </row>
    <row r="2541" spans="2:6" x14ac:dyDescent="0.25">
      <c r="B2541" s="18">
        <v>2538</v>
      </c>
      <c r="C2541" s="29">
        <v>102184434.95787962</v>
      </c>
      <c r="D2541" s="29">
        <v>0</v>
      </c>
      <c r="E2541" s="29">
        <v>0</v>
      </c>
      <c r="F2541" s="20">
        <v>0</v>
      </c>
    </row>
    <row r="2542" spans="2:6" x14ac:dyDescent="0.25">
      <c r="B2542" s="18">
        <v>2539</v>
      </c>
      <c r="C2542" s="29">
        <v>107623366.3915561</v>
      </c>
      <c r="D2542" s="29">
        <v>0</v>
      </c>
      <c r="E2542" s="29">
        <v>0</v>
      </c>
      <c r="F2542" s="20">
        <v>0</v>
      </c>
    </row>
    <row r="2543" spans="2:6" x14ac:dyDescent="0.25">
      <c r="B2543" s="18">
        <v>2540</v>
      </c>
      <c r="C2543" s="29">
        <v>98539027.276646152</v>
      </c>
      <c r="D2543" s="29">
        <v>0</v>
      </c>
      <c r="E2543" s="29">
        <v>0</v>
      </c>
      <c r="F2543" s="20">
        <v>0</v>
      </c>
    </row>
    <row r="2544" spans="2:6" x14ac:dyDescent="0.25">
      <c r="B2544" s="18">
        <v>2541</v>
      </c>
      <c r="C2544" s="29">
        <v>74506257.488644883</v>
      </c>
      <c r="D2544" s="29">
        <v>0</v>
      </c>
      <c r="E2544" s="29">
        <v>0</v>
      </c>
      <c r="F2544" s="20">
        <v>0</v>
      </c>
    </row>
    <row r="2545" spans="2:6" x14ac:dyDescent="0.25">
      <c r="B2545" s="18">
        <v>2542</v>
      </c>
      <c r="C2545" s="29">
        <v>150061328.79278091</v>
      </c>
      <c r="D2545" s="29">
        <v>0</v>
      </c>
      <c r="E2545" s="29">
        <v>0</v>
      </c>
      <c r="F2545" s="20">
        <v>0</v>
      </c>
    </row>
    <row r="2546" spans="2:6" x14ac:dyDescent="0.25">
      <c r="B2546" s="18">
        <v>2543</v>
      </c>
      <c r="C2546" s="29">
        <v>132102033.52277777</v>
      </c>
      <c r="D2546" s="29">
        <v>0</v>
      </c>
      <c r="E2546" s="29">
        <v>0</v>
      </c>
      <c r="F2546" s="20">
        <v>0</v>
      </c>
    </row>
    <row r="2547" spans="2:6" x14ac:dyDescent="0.25">
      <c r="B2547" s="18">
        <v>2544</v>
      </c>
      <c r="C2547" s="29">
        <v>87118236.122505218</v>
      </c>
      <c r="D2547" s="29">
        <v>0</v>
      </c>
      <c r="E2547" s="29">
        <v>0</v>
      </c>
      <c r="F2547" s="20">
        <v>0</v>
      </c>
    </row>
    <row r="2548" spans="2:6" x14ac:dyDescent="0.25">
      <c r="B2548" s="18">
        <v>2545</v>
      </c>
      <c r="C2548" s="29">
        <v>122952269.32114418</v>
      </c>
      <c r="D2548" s="29">
        <v>0</v>
      </c>
      <c r="E2548" s="29">
        <v>0</v>
      </c>
      <c r="F2548" s="20">
        <v>0</v>
      </c>
    </row>
    <row r="2549" spans="2:6" x14ac:dyDescent="0.25">
      <c r="B2549" s="18">
        <v>2546</v>
      </c>
      <c r="C2549" s="29">
        <v>101298205.59629416</v>
      </c>
      <c r="D2549" s="29">
        <v>0</v>
      </c>
      <c r="E2549" s="29">
        <v>0</v>
      </c>
      <c r="F2549" s="20">
        <v>0</v>
      </c>
    </row>
    <row r="2550" spans="2:6" x14ac:dyDescent="0.25">
      <c r="B2550" s="18">
        <v>2547</v>
      </c>
      <c r="C2550" s="29">
        <v>137052595.91285378</v>
      </c>
      <c r="D2550" s="29">
        <v>0</v>
      </c>
      <c r="E2550" s="29">
        <v>0</v>
      </c>
      <c r="F2550" s="20">
        <v>0</v>
      </c>
    </row>
    <row r="2551" spans="2:6" x14ac:dyDescent="0.25">
      <c r="B2551" s="18">
        <v>2548</v>
      </c>
      <c r="C2551" s="29">
        <v>91414140.43689169</v>
      </c>
      <c r="D2551" s="29">
        <v>0</v>
      </c>
      <c r="E2551" s="29">
        <v>0</v>
      </c>
      <c r="F2551" s="20">
        <v>0</v>
      </c>
    </row>
    <row r="2552" spans="2:6" x14ac:dyDescent="0.25">
      <c r="B2552" s="18">
        <v>2549</v>
      </c>
      <c r="C2552" s="29">
        <v>69279418.111522704</v>
      </c>
      <c r="D2552" s="29">
        <v>0</v>
      </c>
      <c r="E2552" s="29">
        <v>0</v>
      </c>
      <c r="F2552" s="20">
        <v>0</v>
      </c>
    </row>
    <row r="2553" spans="2:6" x14ac:dyDescent="0.25">
      <c r="B2553" s="18">
        <v>2550</v>
      </c>
      <c r="C2553" s="29">
        <v>93381351.223103121</v>
      </c>
      <c r="D2553" s="29">
        <v>0</v>
      </c>
      <c r="E2553" s="29">
        <v>0</v>
      </c>
      <c r="F2553" s="20">
        <v>0</v>
      </c>
    </row>
    <row r="2554" spans="2:6" x14ac:dyDescent="0.25">
      <c r="B2554" s="18">
        <v>2551</v>
      </c>
      <c r="C2554" s="29">
        <v>137512347.56856316</v>
      </c>
      <c r="D2554" s="29">
        <v>0</v>
      </c>
      <c r="E2554" s="29">
        <v>0</v>
      </c>
      <c r="F2554" s="20">
        <v>0</v>
      </c>
    </row>
    <row r="2555" spans="2:6" x14ac:dyDescent="0.25">
      <c r="B2555" s="18">
        <v>2552</v>
      </c>
      <c r="C2555" s="29">
        <v>118267983.52496976</v>
      </c>
      <c r="D2555" s="29">
        <v>0</v>
      </c>
      <c r="E2555" s="29">
        <v>0</v>
      </c>
      <c r="F2555" s="20">
        <v>0</v>
      </c>
    </row>
    <row r="2556" spans="2:6" x14ac:dyDescent="0.25">
      <c r="B2556" s="18">
        <v>2553</v>
      </c>
      <c r="C2556" s="29">
        <v>94401985.363841623</v>
      </c>
      <c r="D2556" s="29">
        <v>0</v>
      </c>
      <c r="E2556" s="29">
        <v>0</v>
      </c>
      <c r="F2556" s="20">
        <v>0</v>
      </c>
    </row>
    <row r="2557" spans="2:6" x14ac:dyDescent="0.25">
      <c r="B2557" s="18">
        <v>2554</v>
      </c>
      <c r="C2557" s="29">
        <v>126392888.70420977</v>
      </c>
      <c r="D2557" s="29">
        <v>0</v>
      </c>
      <c r="E2557" s="29">
        <v>0</v>
      </c>
      <c r="F2557" s="20">
        <v>0</v>
      </c>
    </row>
    <row r="2558" spans="2:6" x14ac:dyDescent="0.25">
      <c r="B2558" s="18">
        <v>2555</v>
      </c>
      <c r="C2558" s="29">
        <v>127572770.89019191</v>
      </c>
      <c r="D2558" s="29">
        <v>0</v>
      </c>
      <c r="E2558" s="29">
        <v>0</v>
      </c>
      <c r="F2558" s="20">
        <v>0</v>
      </c>
    </row>
    <row r="2559" spans="2:6" x14ac:dyDescent="0.25">
      <c r="B2559" s="18">
        <v>2556</v>
      </c>
      <c r="C2559" s="29">
        <v>118156486.23420677</v>
      </c>
      <c r="D2559" s="29">
        <v>0</v>
      </c>
      <c r="E2559" s="29">
        <v>0</v>
      </c>
      <c r="F2559" s="20">
        <v>0</v>
      </c>
    </row>
    <row r="2560" spans="2:6" x14ac:dyDescent="0.25">
      <c r="B2560" s="18">
        <v>2557</v>
      </c>
      <c r="C2560" s="29">
        <v>91449343.131689087</v>
      </c>
      <c r="D2560" s="29">
        <v>0</v>
      </c>
      <c r="E2560" s="29">
        <v>0</v>
      </c>
      <c r="F2560" s="20">
        <v>0</v>
      </c>
    </row>
    <row r="2561" spans="2:6" x14ac:dyDescent="0.25">
      <c r="B2561" s="18">
        <v>2558</v>
      </c>
      <c r="C2561" s="29">
        <v>81353081.443617329</v>
      </c>
      <c r="D2561" s="29">
        <v>0</v>
      </c>
      <c r="E2561" s="29">
        <v>0</v>
      </c>
      <c r="F2561" s="20">
        <v>0</v>
      </c>
    </row>
    <row r="2562" spans="2:6" x14ac:dyDescent="0.25">
      <c r="B2562" s="18">
        <v>2559</v>
      </c>
      <c r="C2562" s="29">
        <v>96203711.451455787</v>
      </c>
      <c r="D2562" s="29">
        <v>0</v>
      </c>
      <c r="E2562" s="29">
        <v>0</v>
      </c>
      <c r="F2562" s="20">
        <v>0</v>
      </c>
    </row>
    <row r="2563" spans="2:6" x14ac:dyDescent="0.25">
      <c r="B2563" s="18">
        <v>2560</v>
      </c>
      <c r="C2563" s="29">
        <v>76292827.095297933</v>
      </c>
      <c r="D2563" s="29">
        <v>0</v>
      </c>
      <c r="E2563" s="29">
        <v>0</v>
      </c>
      <c r="F2563" s="20">
        <v>0</v>
      </c>
    </row>
    <row r="2564" spans="2:6" x14ac:dyDescent="0.25">
      <c r="B2564" s="18">
        <v>2561</v>
      </c>
      <c r="C2564" s="29">
        <v>93005514.007888779</v>
      </c>
      <c r="D2564" s="29">
        <v>0</v>
      </c>
      <c r="E2564" s="29">
        <v>0</v>
      </c>
      <c r="F2564" s="20">
        <v>0</v>
      </c>
    </row>
    <row r="2565" spans="2:6" x14ac:dyDescent="0.25">
      <c r="B2565" s="18">
        <v>2562</v>
      </c>
      <c r="C2565" s="29">
        <v>113772999.03751348</v>
      </c>
      <c r="D2565" s="29">
        <v>0</v>
      </c>
      <c r="E2565" s="29">
        <v>0</v>
      </c>
      <c r="F2565" s="20">
        <v>0</v>
      </c>
    </row>
    <row r="2566" spans="2:6" x14ac:dyDescent="0.25">
      <c r="B2566" s="18">
        <v>2563</v>
      </c>
      <c r="C2566" s="29">
        <v>94988197.635832086</v>
      </c>
      <c r="D2566" s="29">
        <v>0</v>
      </c>
      <c r="E2566" s="29">
        <v>0</v>
      </c>
      <c r="F2566" s="20">
        <v>0</v>
      </c>
    </row>
    <row r="2567" spans="2:6" x14ac:dyDescent="0.25">
      <c r="B2567" s="18">
        <v>2564</v>
      </c>
      <c r="C2567" s="29">
        <v>185887184.47456881</v>
      </c>
      <c r="D2567" s="29">
        <v>0</v>
      </c>
      <c r="E2567" s="29">
        <v>0</v>
      </c>
      <c r="F2567" s="20">
        <v>0</v>
      </c>
    </row>
    <row r="2568" spans="2:6" x14ac:dyDescent="0.25">
      <c r="B2568" s="18">
        <v>2565</v>
      </c>
      <c r="C2568" s="29">
        <v>187383128.9717679</v>
      </c>
      <c r="D2568" s="29">
        <v>0</v>
      </c>
      <c r="E2568" s="29">
        <v>0</v>
      </c>
      <c r="F2568" s="20">
        <v>0</v>
      </c>
    </row>
    <row r="2569" spans="2:6" x14ac:dyDescent="0.25">
      <c r="B2569" s="18">
        <v>2566</v>
      </c>
      <c r="C2569" s="29">
        <v>103252133.42379029</v>
      </c>
      <c r="D2569" s="29">
        <v>0</v>
      </c>
      <c r="E2569" s="29">
        <v>0</v>
      </c>
      <c r="F2569" s="20">
        <v>0</v>
      </c>
    </row>
    <row r="2570" spans="2:6" x14ac:dyDescent="0.25">
      <c r="B2570" s="18">
        <v>2567</v>
      </c>
      <c r="C2570" s="29">
        <v>130740016.36732098</v>
      </c>
      <c r="D2570" s="29">
        <v>0</v>
      </c>
      <c r="E2570" s="29">
        <v>0</v>
      </c>
      <c r="F2570" s="20">
        <v>0</v>
      </c>
    </row>
    <row r="2571" spans="2:6" x14ac:dyDescent="0.25">
      <c r="B2571" s="18">
        <v>2568</v>
      </c>
      <c r="C2571" s="29">
        <v>95821425.152955696</v>
      </c>
      <c r="D2571" s="29">
        <v>0</v>
      </c>
      <c r="E2571" s="29">
        <v>0</v>
      </c>
      <c r="F2571" s="20">
        <v>0</v>
      </c>
    </row>
    <row r="2572" spans="2:6" x14ac:dyDescent="0.25">
      <c r="B2572" s="18">
        <v>2569</v>
      </c>
      <c r="C2572" s="29">
        <v>117581414.40565521</v>
      </c>
      <c r="D2572" s="29">
        <v>0</v>
      </c>
      <c r="E2572" s="29">
        <v>0</v>
      </c>
      <c r="F2572" s="20">
        <v>0</v>
      </c>
    </row>
    <row r="2573" spans="2:6" x14ac:dyDescent="0.25">
      <c r="B2573" s="18">
        <v>2570</v>
      </c>
      <c r="C2573" s="29">
        <v>83490396.508126497</v>
      </c>
      <c r="D2573" s="29">
        <v>0</v>
      </c>
      <c r="E2573" s="29">
        <v>0</v>
      </c>
      <c r="F2573" s="20">
        <v>0</v>
      </c>
    </row>
    <row r="2574" spans="2:6" x14ac:dyDescent="0.25">
      <c r="B2574" s="18">
        <v>2571</v>
      </c>
      <c r="C2574" s="29">
        <v>101683083.97544053</v>
      </c>
      <c r="D2574" s="29">
        <v>0</v>
      </c>
      <c r="E2574" s="29">
        <v>0</v>
      </c>
      <c r="F2574" s="20">
        <v>0</v>
      </c>
    </row>
    <row r="2575" spans="2:6" x14ac:dyDescent="0.25">
      <c r="B2575" s="18">
        <v>2572</v>
      </c>
      <c r="C2575" s="29">
        <v>99448729.562167317</v>
      </c>
      <c r="D2575" s="29">
        <v>0</v>
      </c>
      <c r="E2575" s="29">
        <v>0</v>
      </c>
      <c r="F2575" s="20">
        <v>0</v>
      </c>
    </row>
    <row r="2576" spans="2:6" x14ac:dyDescent="0.25">
      <c r="B2576" s="18">
        <v>2573</v>
      </c>
      <c r="C2576" s="29">
        <v>124164904.63117552</v>
      </c>
      <c r="D2576" s="29">
        <v>0</v>
      </c>
      <c r="E2576" s="29">
        <v>0</v>
      </c>
      <c r="F2576" s="20">
        <v>0</v>
      </c>
    </row>
    <row r="2577" spans="2:6" x14ac:dyDescent="0.25">
      <c r="B2577" s="18">
        <v>2574</v>
      </c>
      <c r="C2577" s="29">
        <v>83437098.73859106</v>
      </c>
      <c r="D2577" s="29">
        <v>0</v>
      </c>
      <c r="E2577" s="29">
        <v>0</v>
      </c>
      <c r="F2577" s="20">
        <v>0</v>
      </c>
    </row>
    <row r="2578" spans="2:6" x14ac:dyDescent="0.25">
      <c r="B2578" s="18">
        <v>2575</v>
      </c>
      <c r="C2578" s="29">
        <v>101001283.57037149</v>
      </c>
      <c r="D2578" s="29">
        <v>0</v>
      </c>
      <c r="E2578" s="29">
        <v>0</v>
      </c>
      <c r="F2578" s="20">
        <v>0</v>
      </c>
    </row>
    <row r="2579" spans="2:6" x14ac:dyDescent="0.25">
      <c r="B2579" s="18">
        <v>2576</v>
      </c>
      <c r="C2579" s="29">
        <v>81979222.488303393</v>
      </c>
      <c r="D2579" s="29">
        <v>0</v>
      </c>
      <c r="E2579" s="29">
        <v>0</v>
      </c>
      <c r="F2579" s="20">
        <v>0</v>
      </c>
    </row>
    <row r="2580" spans="2:6" x14ac:dyDescent="0.25">
      <c r="B2580" s="18">
        <v>2577</v>
      </c>
      <c r="C2580" s="29">
        <v>164818193.8147971</v>
      </c>
      <c r="D2580" s="29">
        <v>0</v>
      </c>
      <c r="E2580" s="29">
        <v>0</v>
      </c>
      <c r="F2580" s="20">
        <v>0</v>
      </c>
    </row>
    <row r="2581" spans="2:6" x14ac:dyDescent="0.25">
      <c r="B2581" s="18">
        <v>2578</v>
      </c>
      <c r="C2581" s="29">
        <v>125426562.66803667</v>
      </c>
      <c r="D2581" s="29">
        <v>0</v>
      </c>
      <c r="E2581" s="29">
        <v>0</v>
      </c>
      <c r="F2581" s="20">
        <v>0</v>
      </c>
    </row>
    <row r="2582" spans="2:6" x14ac:dyDescent="0.25">
      <c r="B2582" s="18">
        <v>2579</v>
      </c>
      <c r="C2582" s="29">
        <v>103880087.49779175</v>
      </c>
      <c r="D2582" s="29">
        <v>0</v>
      </c>
      <c r="E2582" s="29">
        <v>0</v>
      </c>
      <c r="F2582" s="20">
        <v>0</v>
      </c>
    </row>
    <row r="2583" spans="2:6" x14ac:dyDescent="0.25">
      <c r="B2583" s="18">
        <v>2580</v>
      </c>
      <c r="C2583" s="29">
        <v>125653503.44973432</v>
      </c>
      <c r="D2583" s="29">
        <v>0</v>
      </c>
      <c r="E2583" s="29">
        <v>0</v>
      </c>
      <c r="F2583" s="20">
        <v>0</v>
      </c>
    </row>
    <row r="2584" spans="2:6" x14ac:dyDescent="0.25">
      <c r="B2584" s="18">
        <v>2581</v>
      </c>
      <c r="C2584" s="29">
        <v>85237764.16624707</v>
      </c>
      <c r="D2584" s="29">
        <v>0</v>
      </c>
      <c r="E2584" s="29">
        <v>0</v>
      </c>
      <c r="F2584" s="20">
        <v>0</v>
      </c>
    </row>
    <row r="2585" spans="2:6" x14ac:dyDescent="0.25">
      <c r="B2585" s="18">
        <v>2582</v>
      </c>
      <c r="C2585" s="29">
        <v>78985821.830377132</v>
      </c>
      <c r="D2585" s="29">
        <v>0</v>
      </c>
      <c r="E2585" s="29">
        <v>0</v>
      </c>
      <c r="F2585" s="20">
        <v>0</v>
      </c>
    </row>
    <row r="2586" spans="2:6" x14ac:dyDescent="0.25">
      <c r="B2586" s="18">
        <v>2583</v>
      </c>
      <c r="C2586" s="29">
        <v>112112272.43389185</v>
      </c>
      <c r="D2586" s="29">
        <v>0</v>
      </c>
      <c r="E2586" s="29">
        <v>0</v>
      </c>
      <c r="F2586" s="20">
        <v>0</v>
      </c>
    </row>
    <row r="2587" spans="2:6" x14ac:dyDescent="0.25">
      <c r="B2587" s="18">
        <v>2584</v>
      </c>
      <c r="C2587" s="29">
        <v>92560507.576084584</v>
      </c>
      <c r="D2587" s="29">
        <v>0</v>
      </c>
      <c r="E2587" s="29">
        <v>0</v>
      </c>
      <c r="F2587" s="20">
        <v>0</v>
      </c>
    </row>
    <row r="2588" spans="2:6" x14ac:dyDescent="0.25">
      <c r="B2588" s="18">
        <v>2585</v>
      </c>
      <c r="C2588" s="29">
        <v>91159654.384222835</v>
      </c>
      <c r="D2588" s="29">
        <v>0</v>
      </c>
      <c r="E2588" s="29">
        <v>0</v>
      </c>
      <c r="F2588" s="20">
        <v>0</v>
      </c>
    </row>
    <row r="2589" spans="2:6" x14ac:dyDescent="0.25">
      <c r="B2589" s="18">
        <v>2586</v>
      </c>
      <c r="C2589" s="29">
        <v>98895069.648438573</v>
      </c>
      <c r="D2589" s="29">
        <v>0</v>
      </c>
      <c r="E2589" s="29">
        <v>0</v>
      </c>
      <c r="F2589" s="20">
        <v>0</v>
      </c>
    </row>
    <row r="2590" spans="2:6" x14ac:dyDescent="0.25">
      <c r="B2590" s="18">
        <v>2587</v>
      </c>
      <c r="C2590" s="29">
        <v>80094265.249755457</v>
      </c>
      <c r="D2590" s="29">
        <v>0</v>
      </c>
      <c r="E2590" s="29">
        <v>0</v>
      </c>
      <c r="F2590" s="20">
        <v>0</v>
      </c>
    </row>
    <row r="2591" spans="2:6" x14ac:dyDescent="0.25">
      <c r="B2591" s="18">
        <v>2588</v>
      </c>
      <c r="C2591" s="29">
        <v>107092975.65159966</v>
      </c>
      <c r="D2591" s="29">
        <v>0</v>
      </c>
      <c r="E2591" s="29">
        <v>0</v>
      </c>
      <c r="F2591" s="20">
        <v>0</v>
      </c>
    </row>
    <row r="2592" spans="2:6" x14ac:dyDescent="0.25">
      <c r="B2592" s="18">
        <v>2589</v>
      </c>
      <c r="C2592" s="29">
        <v>82772759.066641182</v>
      </c>
      <c r="D2592" s="29">
        <v>0</v>
      </c>
      <c r="E2592" s="29">
        <v>0</v>
      </c>
      <c r="F2592" s="20">
        <v>0</v>
      </c>
    </row>
    <row r="2593" spans="2:6" x14ac:dyDescent="0.25">
      <c r="B2593" s="18">
        <v>2590</v>
      </c>
      <c r="C2593" s="29">
        <v>84691408.11736092</v>
      </c>
      <c r="D2593" s="29">
        <v>0</v>
      </c>
      <c r="E2593" s="29">
        <v>0</v>
      </c>
      <c r="F2593" s="20">
        <v>0</v>
      </c>
    </row>
    <row r="2594" spans="2:6" x14ac:dyDescent="0.25">
      <c r="B2594" s="18">
        <v>2591</v>
      </c>
      <c r="C2594" s="29">
        <v>83747750.300028905</v>
      </c>
      <c r="D2594" s="29">
        <v>0</v>
      </c>
      <c r="E2594" s="29">
        <v>0</v>
      </c>
      <c r="F2594" s="20">
        <v>0</v>
      </c>
    </row>
    <row r="2595" spans="2:6" x14ac:dyDescent="0.25">
      <c r="B2595" s="18">
        <v>2592</v>
      </c>
      <c r="C2595" s="29">
        <v>100644274.52782594</v>
      </c>
      <c r="D2595" s="29">
        <v>0</v>
      </c>
      <c r="E2595" s="29">
        <v>0</v>
      </c>
      <c r="F2595" s="20">
        <v>0</v>
      </c>
    </row>
    <row r="2596" spans="2:6" x14ac:dyDescent="0.25">
      <c r="B2596" s="18">
        <v>2593</v>
      </c>
      <c r="C2596" s="29">
        <v>71962968.22693865</v>
      </c>
      <c r="D2596" s="29">
        <v>0</v>
      </c>
      <c r="E2596" s="29">
        <v>0</v>
      </c>
      <c r="F2596" s="20">
        <v>0</v>
      </c>
    </row>
    <row r="2597" spans="2:6" x14ac:dyDescent="0.25">
      <c r="B2597" s="18">
        <v>2594</v>
      </c>
      <c r="C2597" s="29">
        <v>91110204.220592007</v>
      </c>
      <c r="D2597" s="29">
        <v>0</v>
      </c>
      <c r="E2597" s="29">
        <v>0</v>
      </c>
      <c r="F2597" s="20">
        <v>0</v>
      </c>
    </row>
    <row r="2598" spans="2:6" x14ac:dyDescent="0.25">
      <c r="B2598" s="18">
        <v>2595</v>
      </c>
      <c r="C2598" s="29">
        <v>79788732.748022676</v>
      </c>
      <c r="D2598" s="29">
        <v>0</v>
      </c>
      <c r="E2598" s="29">
        <v>0</v>
      </c>
      <c r="F2598" s="20">
        <v>0</v>
      </c>
    </row>
    <row r="2599" spans="2:6" x14ac:dyDescent="0.25">
      <c r="B2599" s="18">
        <v>2596</v>
      </c>
      <c r="C2599" s="29">
        <v>71864944.918276072</v>
      </c>
      <c r="D2599" s="29">
        <v>0</v>
      </c>
      <c r="E2599" s="29">
        <v>0</v>
      </c>
      <c r="F2599" s="20">
        <v>0</v>
      </c>
    </row>
    <row r="2600" spans="2:6" x14ac:dyDescent="0.25">
      <c r="B2600" s="18">
        <v>2597</v>
      </c>
      <c r="C2600" s="29">
        <v>77666536.046894208</v>
      </c>
      <c r="D2600" s="29">
        <v>0</v>
      </c>
      <c r="E2600" s="29">
        <v>0</v>
      </c>
      <c r="F2600" s="20">
        <v>0</v>
      </c>
    </row>
    <row r="2601" spans="2:6" x14ac:dyDescent="0.25">
      <c r="B2601" s="18">
        <v>2598</v>
      </c>
      <c r="C2601" s="29">
        <v>109047666.18709822</v>
      </c>
      <c r="D2601" s="29">
        <v>0</v>
      </c>
      <c r="E2601" s="29">
        <v>0</v>
      </c>
      <c r="F2601" s="20">
        <v>0</v>
      </c>
    </row>
    <row r="2602" spans="2:6" x14ac:dyDescent="0.25">
      <c r="B2602" s="18">
        <v>2599</v>
      </c>
      <c r="C2602" s="29">
        <v>135697278.56754169</v>
      </c>
      <c r="D2602" s="29">
        <v>0</v>
      </c>
      <c r="E2602" s="29">
        <v>0</v>
      </c>
      <c r="F2602" s="20">
        <v>0</v>
      </c>
    </row>
    <row r="2603" spans="2:6" x14ac:dyDescent="0.25">
      <c r="B2603" s="18">
        <v>2600</v>
      </c>
      <c r="C2603" s="29">
        <v>190725037.13632929</v>
      </c>
      <c r="D2603" s="29">
        <v>0</v>
      </c>
      <c r="E2603" s="29">
        <v>0</v>
      </c>
      <c r="F2603" s="20">
        <v>0</v>
      </c>
    </row>
    <row r="2604" spans="2:6" x14ac:dyDescent="0.25">
      <c r="B2604" s="18">
        <v>2601</v>
      </c>
      <c r="C2604" s="29">
        <v>164186823.36076939</v>
      </c>
      <c r="D2604" s="29">
        <v>0</v>
      </c>
      <c r="E2604" s="29">
        <v>0</v>
      </c>
      <c r="F2604" s="20">
        <v>0</v>
      </c>
    </row>
    <row r="2605" spans="2:6" x14ac:dyDescent="0.25">
      <c r="B2605" s="18">
        <v>2602</v>
      </c>
      <c r="C2605" s="29">
        <v>77654286.355428293</v>
      </c>
      <c r="D2605" s="29">
        <v>0</v>
      </c>
      <c r="E2605" s="29">
        <v>0</v>
      </c>
      <c r="F2605" s="20">
        <v>0</v>
      </c>
    </row>
    <row r="2606" spans="2:6" x14ac:dyDescent="0.25">
      <c r="B2606" s="18">
        <v>2603</v>
      </c>
      <c r="C2606" s="29">
        <v>113500903.8723703</v>
      </c>
      <c r="D2606" s="29">
        <v>0</v>
      </c>
      <c r="E2606" s="29">
        <v>0</v>
      </c>
      <c r="F2606" s="20">
        <v>0</v>
      </c>
    </row>
    <row r="2607" spans="2:6" x14ac:dyDescent="0.25">
      <c r="B2607" s="18">
        <v>2604</v>
      </c>
      <c r="C2607" s="29">
        <v>87782626.328295231</v>
      </c>
      <c r="D2607" s="29">
        <v>0</v>
      </c>
      <c r="E2607" s="29">
        <v>0</v>
      </c>
      <c r="F2607" s="20">
        <v>0</v>
      </c>
    </row>
    <row r="2608" spans="2:6" x14ac:dyDescent="0.25">
      <c r="B2608" s="18">
        <v>2605</v>
      </c>
      <c r="C2608" s="29">
        <v>203080011.81624493</v>
      </c>
      <c r="D2608" s="29">
        <v>0</v>
      </c>
      <c r="E2608" s="29">
        <v>0</v>
      </c>
      <c r="F2608" s="20">
        <v>0</v>
      </c>
    </row>
    <row r="2609" spans="2:6" x14ac:dyDescent="0.25">
      <c r="B2609" s="18">
        <v>2606</v>
      </c>
      <c r="C2609" s="29">
        <v>98820117.986244127</v>
      </c>
      <c r="D2609" s="29">
        <v>0</v>
      </c>
      <c r="E2609" s="29">
        <v>0</v>
      </c>
      <c r="F2609" s="20">
        <v>0</v>
      </c>
    </row>
    <row r="2610" spans="2:6" x14ac:dyDescent="0.25">
      <c r="B2610" s="18">
        <v>2607</v>
      </c>
      <c r="C2610" s="29">
        <v>67144971.450302988</v>
      </c>
      <c r="D2610" s="29">
        <v>0</v>
      </c>
      <c r="E2610" s="29">
        <v>0</v>
      </c>
      <c r="F2610" s="20">
        <v>0</v>
      </c>
    </row>
    <row r="2611" spans="2:6" x14ac:dyDescent="0.25">
      <c r="B2611" s="18">
        <v>2608</v>
      </c>
      <c r="C2611" s="29">
        <v>117901735.50235103</v>
      </c>
      <c r="D2611" s="29">
        <v>0</v>
      </c>
      <c r="E2611" s="29">
        <v>0</v>
      </c>
      <c r="F2611" s="20">
        <v>0</v>
      </c>
    </row>
    <row r="2612" spans="2:6" x14ac:dyDescent="0.25">
      <c r="B2612" s="18">
        <v>2609</v>
      </c>
      <c r="C2612" s="29">
        <v>94802977.415223613</v>
      </c>
      <c r="D2612" s="29">
        <v>0</v>
      </c>
      <c r="E2612" s="29">
        <v>0</v>
      </c>
      <c r="F2612" s="20">
        <v>0</v>
      </c>
    </row>
    <row r="2613" spans="2:6" x14ac:dyDescent="0.25">
      <c r="B2613" s="18">
        <v>2610</v>
      </c>
      <c r="C2613" s="29">
        <v>143116245.11091989</v>
      </c>
      <c r="D2613" s="29">
        <v>0</v>
      </c>
      <c r="E2613" s="29">
        <v>0</v>
      </c>
      <c r="F2613" s="20">
        <v>0</v>
      </c>
    </row>
    <row r="2614" spans="2:6" x14ac:dyDescent="0.25">
      <c r="B2614" s="18">
        <v>2611</v>
      </c>
      <c r="C2614" s="29">
        <v>120300916.09198424</v>
      </c>
      <c r="D2614" s="29">
        <v>0</v>
      </c>
      <c r="E2614" s="29">
        <v>0</v>
      </c>
      <c r="F2614" s="20">
        <v>0</v>
      </c>
    </row>
    <row r="2615" spans="2:6" x14ac:dyDescent="0.25">
      <c r="B2615" s="18">
        <v>2612</v>
      </c>
      <c r="C2615" s="29">
        <v>116697506.69146742</v>
      </c>
      <c r="D2615" s="29">
        <v>0</v>
      </c>
      <c r="E2615" s="29">
        <v>0</v>
      </c>
      <c r="F2615" s="20">
        <v>0</v>
      </c>
    </row>
    <row r="2616" spans="2:6" x14ac:dyDescent="0.25">
      <c r="B2616" s="18">
        <v>2613</v>
      </c>
      <c r="C2616" s="29">
        <v>134385251.43740734</v>
      </c>
      <c r="D2616" s="29">
        <v>0</v>
      </c>
      <c r="E2616" s="29">
        <v>0</v>
      </c>
      <c r="F2616" s="20">
        <v>0</v>
      </c>
    </row>
    <row r="2617" spans="2:6" x14ac:dyDescent="0.25">
      <c r="B2617" s="18">
        <v>2614</v>
      </c>
      <c r="C2617" s="29">
        <v>138021573.02914876</v>
      </c>
      <c r="D2617" s="29">
        <v>0</v>
      </c>
      <c r="E2617" s="29">
        <v>0</v>
      </c>
      <c r="F2617" s="20">
        <v>0</v>
      </c>
    </row>
    <row r="2618" spans="2:6" x14ac:dyDescent="0.25">
      <c r="B2618" s="18">
        <v>2615</v>
      </c>
      <c r="C2618" s="29">
        <v>82486562.244133785</v>
      </c>
      <c r="D2618" s="29">
        <v>0</v>
      </c>
      <c r="E2618" s="29">
        <v>0</v>
      </c>
      <c r="F2618" s="20">
        <v>0</v>
      </c>
    </row>
    <row r="2619" spans="2:6" x14ac:dyDescent="0.25">
      <c r="B2619" s="18">
        <v>2616</v>
      </c>
      <c r="C2619" s="29">
        <v>103447086.40126497</v>
      </c>
      <c r="D2619" s="29">
        <v>0</v>
      </c>
      <c r="E2619" s="29">
        <v>0</v>
      </c>
      <c r="F2619" s="20">
        <v>0</v>
      </c>
    </row>
    <row r="2620" spans="2:6" x14ac:dyDescent="0.25">
      <c r="B2620" s="18">
        <v>2617</v>
      </c>
      <c r="C2620" s="29">
        <v>91148296.219432771</v>
      </c>
      <c r="D2620" s="29">
        <v>0</v>
      </c>
      <c r="E2620" s="29">
        <v>0</v>
      </c>
      <c r="F2620" s="20">
        <v>0</v>
      </c>
    </row>
    <row r="2621" spans="2:6" x14ac:dyDescent="0.25">
      <c r="B2621" s="18">
        <v>2618</v>
      </c>
      <c r="C2621" s="29">
        <v>79194896.55390422</v>
      </c>
      <c r="D2621" s="29">
        <v>0</v>
      </c>
      <c r="E2621" s="29">
        <v>0</v>
      </c>
      <c r="F2621" s="20">
        <v>0</v>
      </c>
    </row>
    <row r="2622" spans="2:6" x14ac:dyDescent="0.25">
      <c r="B2622" s="18">
        <v>2619</v>
      </c>
      <c r="C2622" s="29">
        <v>85170549.316178426</v>
      </c>
      <c r="D2622" s="29">
        <v>0</v>
      </c>
      <c r="E2622" s="29">
        <v>0</v>
      </c>
      <c r="F2622" s="20">
        <v>0</v>
      </c>
    </row>
    <row r="2623" spans="2:6" x14ac:dyDescent="0.25">
      <c r="B2623" s="18">
        <v>2620</v>
      </c>
      <c r="C2623" s="29">
        <v>144019920.00320536</v>
      </c>
      <c r="D2623" s="29">
        <v>0</v>
      </c>
      <c r="E2623" s="29">
        <v>0</v>
      </c>
      <c r="F2623" s="20">
        <v>0</v>
      </c>
    </row>
    <row r="2624" spans="2:6" x14ac:dyDescent="0.25">
      <c r="B2624" s="18">
        <v>2621</v>
      </c>
      <c r="C2624" s="29">
        <v>96716686.688810602</v>
      </c>
      <c r="D2624" s="29">
        <v>0</v>
      </c>
      <c r="E2624" s="29">
        <v>0</v>
      </c>
      <c r="F2624" s="20">
        <v>0</v>
      </c>
    </row>
    <row r="2625" spans="2:6" x14ac:dyDescent="0.25">
      <c r="B2625" s="18">
        <v>2622</v>
      </c>
      <c r="C2625" s="29">
        <v>52600080.199300364</v>
      </c>
      <c r="D2625" s="29">
        <v>0</v>
      </c>
      <c r="E2625" s="29">
        <v>0</v>
      </c>
      <c r="F2625" s="20">
        <v>0</v>
      </c>
    </row>
    <row r="2626" spans="2:6" x14ac:dyDescent="0.25">
      <c r="B2626" s="18">
        <v>2623</v>
      </c>
      <c r="C2626" s="29">
        <v>95865195.36153616</v>
      </c>
      <c r="D2626" s="29">
        <v>0</v>
      </c>
      <c r="E2626" s="29">
        <v>0</v>
      </c>
      <c r="F2626" s="20">
        <v>0</v>
      </c>
    </row>
    <row r="2627" spans="2:6" x14ac:dyDescent="0.25">
      <c r="B2627" s="18">
        <v>2624</v>
      </c>
      <c r="C2627" s="29">
        <v>66854947.845817506</v>
      </c>
      <c r="D2627" s="29">
        <v>0</v>
      </c>
      <c r="E2627" s="29">
        <v>0</v>
      </c>
      <c r="F2627" s="20">
        <v>0</v>
      </c>
    </row>
    <row r="2628" spans="2:6" x14ac:dyDescent="0.25">
      <c r="B2628" s="18">
        <v>2625</v>
      </c>
      <c r="C2628" s="29">
        <v>109169583.71198234</v>
      </c>
      <c r="D2628" s="29">
        <v>0</v>
      </c>
      <c r="E2628" s="29">
        <v>0</v>
      </c>
      <c r="F2628" s="20">
        <v>0</v>
      </c>
    </row>
    <row r="2629" spans="2:6" x14ac:dyDescent="0.25">
      <c r="B2629" s="18">
        <v>2626</v>
      </c>
      <c r="C2629" s="29">
        <v>73931848.610950708</v>
      </c>
      <c r="D2629" s="29">
        <v>0</v>
      </c>
      <c r="E2629" s="29">
        <v>0</v>
      </c>
      <c r="F2629" s="20">
        <v>0</v>
      </c>
    </row>
    <row r="2630" spans="2:6" x14ac:dyDescent="0.25">
      <c r="B2630" s="18">
        <v>2627</v>
      </c>
      <c r="C2630" s="29">
        <v>102020828.60411531</v>
      </c>
      <c r="D2630" s="29">
        <v>0</v>
      </c>
      <c r="E2630" s="29">
        <v>0</v>
      </c>
      <c r="F2630" s="20">
        <v>0</v>
      </c>
    </row>
    <row r="2631" spans="2:6" x14ac:dyDescent="0.25">
      <c r="B2631" s="18">
        <v>2628</v>
      </c>
      <c r="C2631" s="29">
        <v>60965710.157907799</v>
      </c>
      <c r="D2631" s="29">
        <v>0</v>
      </c>
      <c r="E2631" s="29">
        <v>0</v>
      </c>
      <c r="F2631" s="20">
        <v>0</v>
      </c>
    </row>
    <row r="2632" spans="2:6" x14ac:dyDescent="0.25">
      <c r="B2632" s="18">
        <v>2629</v>
      </c>
      <c r="C2632" s="29">
        <v>105410445.75535417</v>
      </c>
      <c r="D2632" s="29">
        <v>0</v>
      </c>
      <c r="E2632" s="29">
        <v>0</v>
      </c>
      <c r="F2632" s="20">
        <v>0</v>
      </c>
    </row>
    <row r="2633" spans="2:6" x14ac:dyDescent="0.25">
      <c r="B2633" s="18">
        <v>2630</v>
      </c>
      <c r="C2633" s="29">
        <v>103039013.65741496</v>
      </c>
      <c r="D2633" s="29">
        <v>0</v>
      </c>
      <c r="E2633" s="29">
        <v>0</v>
      </c>
      <c r="F2633" s="20">
        <v>0</v>
      </c>
    </row>
    <row r="2634" spans="2:6" x14ac:dyDescent="0.25">
      <c r="B2634" s="18">
        <v>2631</v>
      </c>
      <c r="C2634" s="29">
        <v>89581815.075900733</v>
      </c>
      <c r="D2634" s="29">
        <v>0</v>
      </c>
      <c r="E2634" s="29">
        <v>0</v>
      </c>
      <c r="F2634" s="20">
        <v>0</v>
      </c>
    </row>
    <row r="2635" spans="2:6" x14ac:dyDescent="0.25">
      <c r="B2635" s="18">
        <v>2632</v>
      </c>
      <c r="C2635" s="29">
        <v>160669892.15103981</v>
      </c>
      <c r="D2635" s="29">
        <v>0</v>
      </c>
      <c r="E2635" s="29">
        <v>0</v>
      </c>
      <c r="F2635" s="20">
        <v>0</v>
      </c>
    </row>
    <row r="2636" spans="2:6" x14ac:dyDescent="0.25">
      <c r="B2636" s="18">
        <v>2633</v>
      </c>
      <c r="C2636" s="29">
        <v>107279857.92896225</v>
      </c>
      <c r="D2636" s="29">
        <v>0</v>
      </c>
      <c r="E2636" s="29">
        <v>0</v>
      </c>
      <c r="F2636" s="20">
        <v>0</v>
      </c>
    </row>
    <row r="2637" spans="2:6" x14ac:dyDescent="0.25">
      <c r="B2637" s="18">
        <v>2634</v>
      </c>
      <c r="C2637" s="29">
        <v>77256710.387992665</v>
      </c>
      <c r="D2637" s="29">
        <v>0</v>
      </c>
      <c r="E2637" s="29">
        <v>0</v>
      </c>
      <c r="F2637" s="20">
        <v>0</v>
      </c>
    </row>
    <row r="2638" spans="2:6" x14ac:dyDescent="0.25">
      <c r="B2638" s="18">
        <v>2635</v>
      </c>
      <c r="C2638" s="29">
        <v>82475545.007974654</v>
      </c>
      <c r="D2638" s="29">
        <v>0</v>
      </c>
      <c r="E2638" s="29">
        <v>0</v>
      </c>
      <c r="F2638" s="20">
        <v>0</v>
      </c>
    </row>
    <row r="2639" spans="2:6" x14ac:dyDescent="0.25">
      <c r="B2639" s="18">
        <v>2636</v>
      </c>
      <c r="C2639" s="29">
        <v>99177119.478537351</v>
      </c>
      <c r="D2639" s="29">
        <v>0</v>
      </c>
      <c r="E2639" s="29">
        <v>0</v>
      </c>
      <c r="F2639" s="20">
        <v>0</v>
      </c>
    </row>
    <row r="2640" spans="2:6" x14ac:dyDescent="0.25">
      <c r="B2640" s="18">
        <v>2637</v>
      </c>
      <c r="C2640" s="29">
        <v>70246988.129601523</v>
      </c>
      <c r="D2640" s="29">
        <v>0</v>
      </c>
      <c r="E2640" s="29">
        <v>0</v>
      </c>
      <c r="F2640" s="20">
        <v>0</v>
      </c>
    </row>
    <row r="2641" spans="2:6" x14ac:dyDescent="0.25">
      <c r="B2641" s="18">
        <v>2638</v>
      </c>
      <c r="C2641" s="29">
        <v>126584529.22938637</v>
      </c>
      <c r="D2641" s="29">
        <v>0</v>
      </c>
      <c r="E2641" s="29">
        <v>0</v>
      </c>
      <c r="F2641" s="20">
        <v>0</v>
      </c>
    </row>
    <row r="2642" spans="2:6" x14ac:dyDescent="0.25">
      <c r="B2642" s="18">
        <v>2639</v>
      </c>
      <c r="C2642" s="29">
        <v>82091924.525761247</v>
      </c>
      <c r="D2642" s="29">
        <v>0</v>
      </c>
      <c r="E2642" s="29">
        <v>0</v>
      </c>
      <c r="F2642" s="20">
        <v>0</v>
      </c>
    </row>
    <row r="2643" spans="2:6" x14ac:dyDescent="0.25">
      <c r="B2643" s="18">
        <v>2640</v>
      </c>
      <c r="C2643" s="29">
        <v>105784032.66659157</v>
      </c>
      <c r="D2643" s="29">
        <v>0</v>
      </c>
      <c r="E2643" s="29">
        <v>0</v>
      </c>
      <c r="F2643" s="20">
        <v>0</v>
      </c>
    </row>
    <row r="2644" spans="2:6" x14ac:dyDescent="0.25">
      <c r="B2644" s="18">
        <v>2641</v>
      </c>
      <c r="C2644" s="29">
        <v>114036644.88017228</v>
      </c>
      <c r="D2644" s="29">
        <v>0</v>
      </c>
      <c r="E2644" s="29">
        <v>0</v>
      </c>
      <c r="F2644" s="20">
        <v>0</v>
      </c>
    </row>
    <row r="2645" spans="2:6" x14ac:dyDescent="0.25">
      <c r="B2645" s="18">
        <v>2642</v>
      </c>
      <c r="C2645" s="29">
        <v>127501411.37028591</v>
      </c>
      <c r="D2645" s="29">
        <v>0</v>
      </c>
      <c r="E2645" s="29">
        <v>0</v>
      </c>
      <c r="F2645" s="20">
        <v>0</v>
      </c>
    </row>
    <row r="2646" spans="2:6" x14ac:dyDescent="0.25">
      <c r="B2646" s="18">
        <v>2643</v>
      </c>
      <c r="C2646" s="29">
        <v>98619050.271312952</v>
      </c>
      <c r="D2646" s="29">
        <v>0</v>
      </c>
      <c r="E2646" s="29">
        <v>0</v>
      </c>
      <c r="F2646" s="20">
        <v>0</v>
      </c>
    </row>
    <row r="2647" spans="2:6" x14ac:dyDescent="0.25">
      <c r="B2647" s="18">
        <v>2644</v>
      </c>
      <c r="C2647" s="29">
        <v>111353663.75008151</v>
      </c>
      <c r="D2647" s="29">
        <v>0</v>
      </c>
      <c r="E2647" s="29">
        <v>0</v>
      </c>
      <c r="F2647" s="20">
        <v>0</v>
      </c>
    </row>
    <row r="2648" spans="2:6" x14ac:dyDescent="0.25">
      <c r="B2648" s="18">
        <v>2645</v>
      </c>
      <c r="C2648" s="29">
        <v>101244894.59577397</v>
      </c>
      <c r="D2648" s="29">
        <v>0</v>
      </c>
      <c r="E2648" s="29">
        <v>0</v>
      </c>
      <c r="F2648" s="20">
        <v>0</v>
      </c>
    </row>
    <row r="2649" spans="2:6" x14ac:dyDescent="0.25">
      <c r="B2649" s="18">
        <v>2646</v>
      </c>
      <c r="C2649" s="29">
        <v>91543932.695967197</v>
      </c>
      <c r="D2649" s="29">
        <v>0</v>
      </c>
      <c r="E2649" s="29">
        <v>0</v>
      </c>
      <c r="F2649" s="20">
        <v>0</v>
      </c>
    </row>
    <row r="2650" spans="2:6" x14ac:dyDescent="0.25">
      <c r="B2650" s="18">
        <v>2647</v>
      </c>
      <c r="C2650" s="29">
        <v>84652537.003288686</v>
      </c>
      <c r="D2650" s="29">
        <v>0</v>
      </c>
      <c r="E2650" s="29">
        <v>0</v>
      </c>
      <c r="F2650" s="20">
        <v>0</v>
      </c>
    </row>
    <row r="2651" spans="2:6" x14ac:dyDescent="0.25">
      <c r="B2651" s="18">
        <v>2648</v>
      </c>
      <c r="C2651" s="29">
        <v>86872368.586419225</v>
      </c>
      <c r="D2651" s="29">
        <v>0</v>
      </c>
      <c r="E2651" s="29">
        <v>0</v>
      </c>
      <c r="F2651" s="20">
        <v>0</v>
      </c>
    </row>
    <row r="2652" spans="2:6" x14ac:dyDescent="0.25">
      <c r="B2652" s="18">
        <v>2649</v>
      </c>
      <c r="C2652" s="29">
        <v>128916450.16619371</v>
      </c>
      <c r="D2652" s="29">
        <v>0</v>
      </c>
      <c r="E2652" s="29">
        <v>0</v>
      </c>
      <c r="F2652" s="20">
        <v>0</v>
      </c>
    </row>
    <row r="2653" spans="2:6" x14ac:dyDescent="0.25">
      <c r="B2653" s="18">
        <v>2650</v>
      </c>
      <c r="C2653" s="29">
        <v>104221378.04340231</v>
      </c>
      <c r="D2653" s="29">
        <v>0</v>
      </c>
      <c r="E2653" s="29">
        <v>0</v>
      </c>
      <c r="F2653" s="20">
        <v>0</v>
      </c>
    </row>
    <row r="2654" spans="2:6" x14ac:dyDescent="0.25">
      <c r="B2654" s="18">
        <v>2651</v>
      </c>
      <c r="C2654" s="29">
        <v>107227272.13290459</v>
      </c>
      <c r="D2654" s="29">
        <v>0</v>
      </c>
      <c r="E2654" s="29">
        <v>0</v>
      </c>
      <c r="F2654" s="20">
        <v>0</v>
      </c>
    </row>
    <row r="2655" spans="2:6" x14ac:dyDescent="0.25">
      <c r="B2655" s="18">
        <v>2652</v>
      </c>
      <c r="C2655" s="29">
        <v>77367181.143583834</v>
      </c>
      <c r="D2655" s="29">
        <v>0</v>
      </c>
      <c r="E2655" s="29">
        <v>0</v>
      </c>
      <c r="F2655" s="20">
        <v>0</v>
      </c>
    </row>
    <row r="2656" spans="2:6" x14ac:dyDescent="0.25">
      <c r="B2656" s="18">
        <v>2653</v>
      </c>
      <c r="C2656" s="29">
        <v>99258684.498811126</v>
      </c>
      <c r="D2656" s="29">
        <v>0</v>
      </c>
      <c r="E2656" s="29">
        <v>0</v>
      </c>
      <c r="F2656" s="20">
        <v>0</v>
      </c>
    </row>
    <row r="2657" spans="2:6" x14ac:dyDescent="0.25">
      <c r="B2657" s="18">
        <v>2654</v>
      </c>
      <c r="C2657" s="29">
        <v>104265286.32643326</v>
      </c>
      <c r="D2657" s="29">
        <v>0</v>
      </c>
      <c r="E2657" s="29">
        <v>0</v>
      </c>
      <c r="F2657" s="20">
        <v>0</v>
      </c>
    </row>
    <row r="2658" spans="2:6" x14ac:dyDescent="0.25">
      <c r="B2658" s="18">
        <v>2655</v>
      </c>
      <c r="C2658" s="29">
        <v>75513516.305536047</v>
      </c>
      <c r="D2658" s="29">
        <v>0</v>
      </c>
      <c r="E2658" s="29">
        <v>0</v>
      </c>
      <c r="F2658" s="20">
        <v>0</v>
      </c>
    </row>
    <row r="2659" spans="2:6" x14ac:dyDescent="0.25">
      <c r="B2659" s="18">
        <v>2656</v>
      </c>
      <c r="C2659" s="29">
        <v>93405594.224980891</v>
      </c>
      <c r="D2659" s="29">
        <v>0</v>
      </c>
      <c r="E2659" s="29">
        <v>0</v>
      </c>
      <c r="F2659" s="20">
        <v>0</v>
      </c>
    </row>
    <row r="2660" spans="2:6" x14ac:dyDescent="0.25">
      <c r="B2660" s="18">
        <v>2657</v>
      </c>
      <c r="C2660" s="29">
        <v>125526973.10228927</v>
      </c>
      <c r="D2660" s="29">
        <v>0</v>
      </c>
      <c r="E2660" s="29">
        <v>0</v>
      </c>
      <c r="F2660" s="20">
        <v>0</v>
      </c>
    </row>
    <row r="2661" spans="2:6" x14ac:dyDescent="0.25">
      <c r="B2661" s="18">
        <v>2658</v>
      </c>
      <c r="C2661" s="29">
        <v>76865374.8951419</v>
      </c>
      <c r="D2661" s="29">
        <v>0</v>
      </c>
      <c r="E2661" s="29">
        <v>0</v>
      </c>
      <c r="F2661" s="20">
        <v>0</v>
      </c>
    </row>
    <row r="2662" spans="2:6" x14ac:dyDescent="0.25">
      <c r="B2662" s="18">
        <v>2659</v>
      </c>
      <c r="C2662" s="29">
        <v>115243662.05954783</v>
      </c>
      <c r="D2662" s="29">
        <v>0</v>
      </c>
      <c r="E2662" s="29">
        <v>0</v>
      </c>
      <c r="F2662" s="20">
        <v>0</v>
      </c>
    </row>
    <row r="2663" spans="2:6" x14ac:dyDescent="0.25">
      <c r="B2663" s="18">
        <v>2660</v>
      </c>
      <c r="C2663" s="29">
        <v>105729452.14402801</v>
      </c>
      <c r="D2663" s="29">
        <v>0</v>
      </c>
      <c r="E2663" s="29">
        <v>0</v>
      </c>
      <c r="F2663" s="20">
        <v>0</v>
      </c>
    </row>
    <row r="2664" spans="2:6" x14ac:dyDescent="0.25">
      <c r="B2664" s="18">
        <v>2661</v>
      </c>
      <c r="C2664" s="29">
        <v>99067750.508139119</v>
      </c>
      <c r="D2664" s="29">
        <v>0</v>
      </c>
      <c r="E2664" s="29">
        <v>0</v>
      </c>
      <c r="F2664" s="20">
        <v>0</v>
      </c>
    </row>
    <row r="2665" spans="2:6" x14ac:dyDescent="0.25">
      <c r="B2665" s="18">
        <v>2662</v>
      </c>
      <c r="C2665" s="29">
        <v>126906412.73875979</v>
      </c>
      <c r="D2665" s="29">
        <v>0</v>
      </c>
      <c r="E2665" s="29">
        <v>0</v>
      </c>
      <c r="F2665" s="20">
        <v>0</v>
      </c>
    </row>
    <row r="2666" spans="2:6" x14ac:dyDescent="0.25">
      <c r="B2666" s="18">
        <v>2663</v>
      </c>
      <c r="C2666" s="29">
        <v>146516287.43420383</v>
      </c>
      <c r="D2666" s="29">
        <v>0</v>
      </c>
      <c r="E2666" s="29">
        <v>0</v>
      </c>
      <c r="F2666" s="20">
        <v>0</v>
      </c>
    </row>
    <row r="2667" spans="2:6" x14ac:dyDescent="0.25">
      <c r="B2667" s="18">
        <v>2664</v>
      </c>
      <c r="C2667" s="29">
        <v>94100519.667820588</v>
      </c>
      <c r="D2667" s="29">
        <v>0</v>
      </c>
      <c r="E2667" s="29">
        <v>0</v>
      </c>
      <c r="F2667" s="20">
        <v>0</v>
      </c>
    </row>
    <row r="2668" spans="2:6" x14ac:dyDescent="0.25">
      <c r="B2668" s="18">
        <v>2665</v>
      </c>
      <c r="C2668" s="29">
        <v>83885687.022056058</v>
      </c>
      <c r="D2668" s="29">
        <v>0</v>
      </c>
      <c r="E2668" s="29">
        <v>0</v>
      </c>
      <c r="F2668" s="20">
        <v>0</v>
      </c>
    </row>
    <row r="2669" spans="2:6" x14ac:dyDescent="0.25">
      <c r="B2669" s="18">
        <v>2666</v>
      </c>
      <c r="C2669" s="29">
        <v>103233229.27658206</v>
      </c>
      <c r="D2669" s="29">
        <v>0</v>
      </c>
      <c r="E2669" s="29">
        <v>0</v>
      </c>
      <c r="F2669" s="20">
        <v>0</v>
      </c>
    </row>
    <row r="2670" spans="2:6" x14ac:dyDescent="0.25">
      <c r="B2670" s="18">
        <v>2667</v>
      </c>
      <c r="C2670" s="29">
        <v>104065463.47556601</v>
      </c>
      <c r="D2670" s="29">
        <v>0</v>
      </c>
      <c r="E2670" s="29">
        <v>0</v>
      </c>
      <c r="F2670" s="20">
        <v>0</v>
      </c>
    </row>
    <row r="2671" spans="2:6" x14ac:dyDescent="0.25">
      <c r="B2671" s="18">
        <v>2668</v>
      </c>
      <c r="C2671" s="29">
        <v>108964108.45343244</v>
      </c>
      <c r="D2671" s="29">
        <v>0</v>
      </c>
      <c r="E2671" s="29">
        <v>0</v>
      </c>
      <c r="F2671" s="20">
        <v>0</v>
      </c>
    </row>
    <row r="2672" spans="2:6" x14ac:dyDescent="0.25">
      <c r="B2672" s="18">
        <v>2669</v>
      </c>
      <c r="C2672" s="29">
        <v>100708077.14923403</v>
      </c>
      <c r="D2672" s="29">
        <v>0</v>
      </c>
      <c r="E2672" s="29">
        <v>0</v>
      </c>
      <c r="F2672" s="20">
        <v>0</v>
      </c>
    </row>
    <row r="2673" spans="2:6" x14ac:dyDescent="0.25">
      <c r="B2673" s="18">
        <v>2670</v>
      </c>
      <c r="C2673" s="29">
        <v>91284086.687190622</v>
      </c>
      <c r="D2673" s="29">
        <v>0</v>
      </c>
      <c r="E2673" s="29">
        <v>0</v>
      </c>
      <c r="F2673" s="20">
        <v>0</v>
      </c>
    </row>
    <row r="2674" spans="2:6" x14ac:dyDescent="0.25">
      <c r="B2674" s="18">
        <v>2671</v>
      </c>
      <c r="C2674" s="29">
        <v>95780526.089542285</v>
      </c>
      <c r="D2674" s="29">
        <v>0</v>
      </c>
      <c r="E2674" s="29">
        <v>0</v>
      </c>
      <c r="F2674" s="20">
        <v>0</v>
      </c>
    </row>
    <row r="2675" spans="2:6" x14ac:dyDescent="0.25">
      <c r="B2675" s="18">
        <v>2672</v>
      </c>
      <c r="C2675" s="29">
        <v>90747227.689271972</v>
      </c>
      <c r="D2675" s="29">
        <v>0</v>
      </c>
      <c r="E2675" s="29">
        <v>0</v>
      </c>
      <c r="F2675" s="20">
        <v>0</v>
      </c>
    </row>
    <row r="2676" spans="2:6" x14ac:dyDescent="0.25">
      <c r="B2676" s="18">
        <v>2673</v>
      </c>
      <c r="C2676" s="29">
        <v>70314914.225878268</v>
      </c>
      <c r="D2676" s="29">
        <v>0</v>
      </c>
      <c r="E2676" s="29">
        <v>0</v>
      </c>
      <c r="F2676" s="20">
        <v>0</v>
      </c>
    </row>
    <row r="2677" spans="2:6" x14ac:dyDescent="0.25">
      <c r="B2677" s="18">
        <v>2674</v>
      </c>
      <c r="C2677" s="29">
        <v>95241835.512734741</v>
      </c>
      <c r="D2677" s="29">
        <v>0</v>
      </c>
      <c r="E2677" s="29">
        <v>0</v>
      </c>
      <c r="F2677" s="20">
        <v>0</v>
      </c>
    </row>
    <row r="2678" spans="2:6" x14ac:dyDescent="0.25">
      <c r="B2678" s="18">
        <v>2675</v>
      </c>
      <c r="C2678" s="29">
        <v>127288972.07934281</v>
      </c>
      <c r="D2678" s="29">
        <v>0</v>
      </c>
      <c r="E2678" s="29">
        <v>0</v>
      </c>
      <c r="F2678" s="20">
        <v>0</v>
      </c>
    </row>
    <row r="2679" spans="2:6" x14ac:dyDescent="0.25">
      <c r="B2679" s="18">
        <v>2676</v>
      </c>
      <c r="C2679" s="29">
        <v>108754402.52169427</v>
      </c>
      <c r="D2679" s="29">
        <v>0</v>
      </c>
      <c r="E2679" s="29">
        <v>0</v>
      </c>
      <c r="F2679" s="20">
        <v>0</v>
      </c>
    </row>
    <row r="2680" spans="2:6" x14ac:dyDescent="0.25">
      <c r="B2680" s="18">
        <v>2677</v>
      </c>
      <c r="C2680" s="29">
        <v>117021510.65752609</v>
      </c>
      <c r="D2680" s="29">
        <v>0</v>
      </c>
      <c r="E2680" s="29">
        <v>0</v>
      </c>
      <c r="F2680" s="20">
        <v>0</v>
      </c>
    </row>
    <row r="2681" spans="2:6" x14ac:dyDescent="0.25">
      <c r="B2681" s="18">
        <v>2678</v>
      </c>
      <c r="C2681" s="29">
        <v>96972562.619083792</v>
      </c>
      <c r="D2681" s="29">
        <v>0</v>
      </c>
      <c r="E2681" s="29">
        <v>0</v>
      </c>
      <c r="F2681" s="20">
        <v>0</v>
      </c>
    </row>
    <row r="2682" spans="2:6" x14ac:dyDescent="0.25">
      <c r="B2682" s="18">
        <v>2679</v>
      </c>
      <c r="C2682" s="29">
        <v>83805774.616634175</v>
      </c>
      <c r="D2682" s="29">
        <v>0</v>
      </c>
      <c r="E2682" s="29">
        <v>0</v>
      </c>
      <c r="F2682" s="20">
        <v>0</v>
      </c>
    </row>
    <row r="2683" spans="2:6" x14ac:dyDescent="0.25">
      <c r="B2683" s="18">
        <v>2680</v>
      </c>
      <c r="C2683" s="29">
        <v>180701519.34576404</v>
      </c>
      <c r="D2683" s="29">
        <v>0</v>
      </c>
      <c r="E2683" s="29">
        <v>0</v>
      </c>
      <c r="F2683" s="20">
        <v>0</v>
      </c>
    </row>
    <row r="2684" spans="2:6" x14ac:dyDescent="0.25">
      <c r="B2684" s="18">
        <v>2681</v>
      </c>
      <c r="C2684" s="29">
        <v>75939709.653109044</v>
      </c>
      <c r="D2684" s="29">
        <v>0</v>
      </c>
      <c r="E2684" s="29">
        <v>0</v>
      </c>
      <c r="F2684" s="20">
        <v>0</v>
      </c>
    </row>
    <row r="2685" spans="2:6" x14ac:dyDescent="0.25">
      <c r="B2685" s="18">
        <v>2682</v>
      </c>
      <c r="C2685" s="29">
        <v>111925478.48451404</v>
      </c>
      <c r="D2685" s="29">
        <v>0</v>
      </c>
      <c r="E2685" s="29">
        <v>0</v>
      </c>
      <c r="F2685" s="20">
        <v>0</v>
      </c>
    </row>
    <row r="2686" spans="2:6" x14ac:dyDescent="0.25">
      <c r="B2686" s="18">
        <v>2683</v>
      </c>
      <c r="C2686" s="29">
        <v>79623508.020940006</v>
      </c>
      <c r="D2686" s="29">
        <v>0</v>
      </c>
      <c r="E2686" s="29">
        <v>0</v>
      </c>
      <c r="F2686" s="20">
        <v>0</v>
      </c>
    </row>
    <row r="2687" spans="2:6" x14ac:dyDescent="0.25">
      <c r="B2687" s="18">
        <v>2684</v>
      </c>
      <c r="C2687" s="29">
        <v>85993600.28370966</v>
      </c>
      <c r="D2687" s="29">
        <v>0</v>
      </c>
      <c r="E2687" s="29">
        <v>0</v>
      </c>
      <c r="F2687" s="20">
        <v>0</v>
      </c>
    </row>
    <row r="2688" spans="2:6" x14ac:dyDescent="0.25">
      <c r="B2688" s="18">
        <v>2685</v>
      </c>
      <c r="C2688" s="29">
        <v>124519986.14846252</v>
      </c>
      <c r="D2688" s="29">
        <v>0</v>
      </c>
      <c r="E2688" s="29">
        <v>0</v>
      </c>
      <c r="F2688" s="20">
        <v>0</v>
      </c>
    </row>
    <row r="2689" spans="2:6" x14ac:dyDescent="0.25">
      <c r="B2689" s="18">
        <v>2686</v>
      </c>
      <c r="C2689" s="29">
        <v>150005693.96717</v>
      </c>
      <c r="D2689" s="29">
        <v>0</v>
      </c>
      <c r="E2689" s="29">
        <v>0</v>
      </c>
      <c r="F2689" s="20">
        <v>0</v>
      </c>
    </row>
    <row r="2690" spans="2:6" x14ac:dyDescent="0.25">
      <c r="B2690" s="18">
        <v>2687</v>
      </c>
      <c r="C2690" s="29">
        <v>96252449.596847251</v>
      </c>
      <c r="D2690" s="29">
        <v>0</v>
      </c>
      <c r="E2690" s="29">
        <v>0</v>
      </c>
      <c r="F2690" s="20">
        <v>0</v>
      </c>
    </row>
    <row r="2691" spans="2:6" x14ac:dyDescent="0.25">
      <c r="B2691" s="18">
        <v>2688</v>
      </c>
      <c r="C2691" s="29">
        <v>113378080.26156099</v>
      </c>
      <c r="D2691" s="29">
        <v>0</v>
      </c>
      <c r="E2691" s="29">
        <v>0</v>
      </c>
      <c r="F2691" s="20">
        <v>0</v>
      </c>
    </row>
    <row r="2692" spans="2:6" x14ac:dyDescent="0.25">
      <c r="B2692" s="18">
        <v>2689</v>
      </c>
      <c r="C2692" s="29">
        <v>81047705.00328052</v>
      </c>
      <c r="D2692" s="29">
        <v>0</v>
      </c>
      <c r="E2692" s="29">
        <v>0</v>
      </c>
      <c r="F2692" s="20">
        <v>0</v>
      </c>
    </row>
    <row r="2693" spans="2:6" x14ac:dyDescent="0.25">
      <c r="B2693" s="18">
        <v>2690</v>
      </c>
      <c r="C2693" s="29">
        <v>107299132.12360743</v>
      </c>
      <c r="D2693" s="29">
        <v>0</v>
      </c>
      <c r="E2693" s="29">
        <v>0</v>
      </c>
      <c r="F2693" s="20">
        <v>0</v>
      </c>
    </row>
    <row r="2694" spans="2:6" x14ac:dyDescent="0.25">
      <c r="B2694" s="18">
        <v>2691</v>
      </c>
      <c r="C2694" s="29">
        <v>95326390.614488959</v>
      </c>
      <c r="D2694" s="29">
        <v>0</v>
      </c>
      <c r="E2694" s="29">
        <v>0</v>
      </c>
      <c r="F2694" s="20">
        <v>0</v>
      </c>
    </row>
    <row r="2695" spans="2:6" x14ac:dyDescent="0.25">
      <c r="B2695" s="18">
        <v>2692</v>
      </c>
      <c r="C2695" s="29">
        <v>103359783.8282745</v>
      </c>
      <c r="D2695" s="29">
        <v>0</v>
      </c>
      <c r="E2695" s="29">
        <v>0</v>
      </c>
      <c r="F2695" s="20">
        <v>0</v>
      </c>
    </row>
    <row r="2696" spans="2:6" x14ac:dyDescent="0.25">
      <c r="B2696" s="18">
        <v>2693</v>
      </c>
      <c r="C2696" s="29">
        <v>108688865.91591066</v>
      </c>
      <c r="D2696" s="29">
        <v>0</v>
      </c>
      <c r="E2696" s="29">
        <v>0</v>
      </c>
      <c r="F2696" s="20">
        <v>0</v>
      </c>
    </row>
    <row r="2697" spans="2:6" x14ac:dyDescent="0.25">
      <c r="B2697" s="18">
        <v>2694</v>
      </c>
      <c r="C2697" s="29">
        <v>101654123.7552418</v>
      </c>
      <c r="D2697" s="29">
        <v>0</v>
      </c>
      <c r="E2697" s="29">
        <v>0</v>
      </c>
      <c r="F2697" s="20">
        <v>0</v>
      </c>
    </row>
    <row r="2698" spans="2:6" x14ac:dyDescent="0.25">
      <c r="B2698" s="18">
        <v>2695</v>
      </c>
      <c r="C2698" s="29">
        <v>99805860.391040966</v>
      </c>
      <c r="D2698" s="29">
        <v>0</v>
      </c>
      <c r="E2698" s="29">
        <v>0</v>
      </c>
      <c r="F2698" s="20">
        <v>0</v>
      </c>
    </row>
    <row r="2699" spans="2:6" x14ac:dyDescent="0.25">
      <c r="B2699" s="18">
        <v>2696</v>
      </c>
      <c r="C2699" s="29">
        <v>113712888.61964422</v>
      </c>
      <c r="D2699" s="29">
        <v>0</v>
      </c>
      <c r="E2699" s="29">
        <v>0</v>
      </c>
      <c r="F2699" s="20">
        <v>0</v>
      </c>
    </row>
    <row r="2700" spans="2:6" x14ac:dyDescent="0.25">
      <c r="B2700" s="18">
        <v>2697</v>
      </c>
      <c r="C2700" s="29">
        <v>107054160.17782256</v>
      </c>
      <c r="D2700" s="29">
        <v>0</v>
      </c>
      <c r="E2700" s="29">
        <v>0</v>
      </c>
      <c r="F2700" s="20">
        <v>0</v>
      </c>
    </row>
    <row r="2701" spans="2:6" x14ac:dyDescent="0.25">
      <c r="B2701" s="18">
        <v>2698</v>
      </c>
      <c r="C2701" s="29">
        <v>83927339.813971967</v>
      </c>
      <c r="D2701" s="29">
        <v>0</v>
      </c>
      <c r="E2701" s="29">
        <v>0</v>
      </c>
      <c r="F2701" s="20">
        <v>0</v>
      </c>
    </row>
    <row r="2702" spans="2:6" x14ac:dyDescent="0.25">
      <c r="B2702" s="18">
        <v>2699</v>
      </c>
      <c r="C2702" s="29">
        <v>118538005.32771155</v>
      </c>
      <c r="D2702" s="29">
        <v>0</v>
      </c>
      <c r="E2702" s="29">
        <v>0</v>
      </c>
      <c r="F2702" s="20">
        <v>0</v>
      </c>
    </row>
    <row r="2703" spans="2:6" x14ac:dyDescent="0.25">
      <c r="B2703" s="18">
        <v>2700</v>
      </c>
      <c r="C2703" s="29">
        <v>95550047.053533554</v>
      </c>
      <c r="D2703" s="29">
        <v>0</v>
      </c>
      <c r="E2703" s="29">
        <v>0</v>
      </c>
      <c r="F2703" s="20">
        <v>0</v>
      </c>
    </row>
    <row r="2704" spans="2:6" x14ac:dyDescent="0.25">
      <c r="B2704" s="18">
        <v>2701</v>
      </c>
      <c r="C2704" s="29">
        <v>146553803.49936333</v>
      </c>
      <c r="D2704" s="29">
        <v>0</v>
      </c>
      <c r="E2704" s="29">
        <v>0</v>
      </c>
      <c r="F2704" s="20">
        <v>0</v>
      </c>
    </row>
    <row r="2705" spans="2:6" x14ac:dyDescent="0.25">
      <c r="B2705" s="18">
        <v>2702</v>
      </c>
      <c r="C2705" s="29">
        <v>75957276.830622971</v>
      </c>
      <c r="D2705" s="29">
        <v>0</v>
      </c>
      <c r="E2705" s="29">
        <v>0</v>
      </c>
      <c r="F2705" s="20">
        <v>0</v>
      </c>
    </row>
    <row r="2706" spans="2:6" x14ac:dyDescent="0.25">
      <c r="B2706" s="18">
        <v>2703</v>
      </c>
      <c r="C2706" s="29">
        <v>126485492.55202568</v>
      </c>
      <c r="D2706" s="29">
        <v>0</v>
      </c>
      <c r="E2706" s="29">
        <v>0</v>
      </c>
      <c r="F2706" s="20">
        <v>0</v>
      </c>
    </row>
    <row r="2707" spans="2:6" x14ac:dyDescent="0.25">
      <c r="B2707" s="18">
        <v>2704</v>
      </c>
      <c r="C2707" s="29">
        <v>153846643.10423341</v>
      </c>
      <c r="D2707" s="29">
        <v>0</v>
      </c>
      <c r="E2707" s="29">
        <v>0</v>
      </c>
      <c r="F2707" s="20">
        <v>0</v>
      </c>
    </row>
    <row r="2708" spans="2:6" x14ac:dyDescent="0.25">
      <c r="B2708" s="18">
        <v>2705</v>
      </c>
      <c r="C2708" s="29">
        <v>133530794.7197161</v>
      </c>
      <c r="D2708" s="29">
        <v>0</v>
      </c>
      <c r="E2708" s="29">
        <v>0</v>
      </c>
      <c r="F2708" s="20">
        <v>0</v>
      </c>
    </row>
    <row r="2709" spans="2:6" x14ac:dyDescent="0.25">
      <c r="B2709" s="18">
        <v>2706</v>
      </c>
      <c r="C2709" s="29">
        <v>88797930.264608517</v>
      </c>
      <c r="D2709" s="29">
        <v>0</v>
      </c>
      <c r="E2709" s="29">
        <v>0</v>
      </c>
      <c r="F2709" s="20">
        <v>0</v>
      </c>
    </row>
    <row r="2710" spans="2:6" x14ac:dyDescent="0.25">
      <c r="B2710" s="18">
        <v>2707</v>
      </c>
      <c r="C2710" s="29">
        <v>89102519.669618368</v>
      </c>
      <c r="D2710" s="29">
        <v>0</v>
      </c>
      <c r="E2710" s="29">
        <v>0</v>
      </c>
      <c r="F2710" s="20">
        <v>0</v>
      </c>
    </row>
    <row r="2711" spans="2:6" x14ac:dyDescent="0.25">
      <c r="B2711" s="18">
        <v>2708</v>
      </c>
      <c r="C2711" s="29">
        <v>115114670.76321961</v>
      </c>
      <c r="D2711" s="29">
        <v>0</v>
      </c>
      <c r="E2711" s="29">
        <v>0</v>
      </c>
      <c r="F2711" s="20">
        <v>0</v>
      </c>
    </row>
    <row r="2712" spans="2:6" x14ac:dyDescent="0.25">
      <c r="B2712" s="18">
        <v>2709</v>
      </c>
      <c r="C2712" s="29">
        <v>92531227.576223716</v>
      </c>
      <c r="D2712" s="29">
        <v>0</v>
      </c>
      <c r="E2712" s="29">
        <v>0</v>
      </c>
      <c r="F2712" s="20">
        <v>0</v>
      </c>
    </row>
    <row r="2713" spans="2:6" x14ac:dyDescent="0.25">
      <c r="B2713" s="18">
        <v>2710</v>
      </c>
      <c r="C2713" s="29">
        <v>111222310.42902444</v>
      </c>
      <c r="D2713" s="29">
        <v>0</v>
      </c>
      <c r="E2713" s="29">
        <v>0</v>
      </c>
      <c r="F2713" s="20">
        <v>0</v>
      </c>
    </row>
    <row r="2714" spans="2:6" x14ac:dyDescent="0.25">
      <c r="B2714" s="18">
        <v>2711</v>
      </c>
      <c r="C2714" s="29">
        <v>110774389.53710835</v>
      </c>
      <c r="D2714" s="29">
        <v>0</v>
      </c>
      <c r="E2714" s="29">
        <v>0</v>
      </c>
      <c r="F2714" s="20">
        <v>0</v>
      </c>
    </row>
    <row r="2715" spans="2:6" x14ac:dyDescent="0.25">
      <c r="B2715" s="18">
        <v>2712</v>
      </c>
      <c r="C2715" s="29">
        <v>141607974.41991389</v>
      </c>
      <c r="D2715" s="29">
        <v>0</v>
      </c>
      <c r="E2715" s="29">
        <v>0</v>
      </c>
      <c r="F2715" s="20">
        <v>0</v>
      </c>
    </row>
    <row r="2716" spans="2:6" x14ac:dyDescent="0.25">
      <c r="B2716" s="18">
        <v>2713</v>
      </c>
      <c r="C2716" s="29">
        <v>99887355.354721084</v>
      </c>
      <c r="D2716" s="29">
        <v>0</v>
      </c>
      <c r="E2716" s="29">
        <v>0</v>
      </c>
      <c r="F2716" s="20">
        <v>0</v>
      </c>
    </row>
    <row r="2717" spans="2:6" x14ac:dyDescent="0.25">
      <c r="B2717" s="18">
        <v>2714</v>
      </c>
      <c r="C2717" s="29">
        <v>98241157.441563249</v>
      </c>
      <c r="D2717" s="29">
        <v>0</v>
      </c>
      <c r="E2717" s="29">
        <v>0</v>
      </c>
      <c r="F2717" s="20">
        <v>0</v>
      </c>
    </row>
    <row r="2718" spans="2:6" x14ac:dyDescent="0.25">
      <c r="B2718" s="18">
        <v>2715</v>
      </c>
      <c r="C2718" s="29">
        <v>176010220.30557144</v>
      </c>
      <c r="D2718" s="29">
        <v>0</v>
      </c>
      <c r="E2718" s="29">
        <v>0</v>
      </c>
      <c r="F2718" s="20">
        <v>0</v>
      </c>
    </row>
    <row r="2719" spans="2:6" x14ac:dyDescent="0.25">
      <c r="B2719" s="18">
        <v>2716</v>
      </c>
      <c r="C2719" s="29">
        <v>111294166.98107904</v>
      </c>
      <c r="D2719" s="29">
        <v>0</v>
      </c>
      <c r="E2719" s="29">
        <v>0</v>
      </c>
      <c r="F2719" s="20">
        <v>0</v>
      </c>
    </row>
    <row r="2720" spans="2:6" x14ac:dyDescent="0.25">
      <c r="B2720" s="18">
        <v>2717</v>
      </c>
      <c r="C2720" s="29">
        <v>102720403.56821881</v>
      </c>
      <c r="D2720" s="29">
        <v>0</v>
      </c>
      <c r="E2720" s="29">
        <v>0</v>
      </c>
      <c r="F2720" s="20">
        <v>0</v>
      </c>
    </row>
    <row r="2721" spans="2:6" x14ac:dyDescent="0.25">
      <c r="B2721" s="18">
        <v>2718</v>
      </c>
      <c r="C2721" s="29">
        <v>100299892.19747482</v>
      </c>
      <c r="D2721" s="29">
        <v>0</v>
      </c>
      <c r="E2721" s="29">
        <v>0</v>
      </c>
      <c r="F2721" s="20">
        <v>0</v>
      </c>
    </row>
    <row r="2722" spans="2:6" x14ac:dyDescent="0.25">
      <c r="B2722" s="18">
        <v>2719</v>
      </c>
      <c r="C2722" s="29">
        <v>98936164.377799943</v>
      </c>
      <c r="D2722" s="29">
        <v>0</v>
      </c>
      <c r="E2722" s="29">
        <v>0</v>
      </c>
      <c r="F2722" s="20">
        <v>0</v>
      </c>
    </row>
    <row r="2723" spans="2:6" x14ac:dyDescent="0.25">
      <c r="B2723" s="18">
        <v>2720</v>
      </c>
      <c r="C2723" s="29">
        <v>96436456.179404452</v>
      </c>
      <c r="D2723" s="29">
        <v>0</v>
      </c>
      <c r="E2723" s="29">
        <v>0</v>
      </c>
      <c r="F2723" s="20">
        <v>0</v>
      </c>
    </row>
    <row r="2724" spans="2:6" x14ac:dyDescent="0.25">
      <c r="B2724" s="18">
        <v>2721</v>
      </c>
      <c r="C2724" s="29">
        <v>76400221.011263698</v>
      </c>
      <c r="D2724" s="29">
        <v>0</v>
      </c>
      <c r="E2724" s="29">
        <v>0</v>
      </c>
      <c r="F2724" s="20">
        <v>0</v>
      </c>
    </row>
    <row r="2725" spans="2:6" x14ac:dyDescent="0.25">
      <c r="B2725" s="18">
        <v>2722</v>
      </c>
      <c r="C2725" s="29">
        <v>46637808.6379181</v>
      </c>
      <c r="D2725" s="29">
        <v>0</v>
      </c>
      <c r="E2725" s="29">
        <v>0</v>
      </c>
      <c r="F2725" s="20">
        <v>0</v>
      </c>
    </row>
    <row r="2726" spans="2:6" x14ac:dyDescent="0.25">
      <c r="B2726" s="18">
        <v>2723</v>
      </c>
      <c r="C2726" s="29">
        <v>99028363.454436287</v>
      </c>
      <c r="D2726" s="29">
        <v>0</v>
      </c>
      <c r="E2726" s="29">
        <v>0</v>
      </c>
      <c r="F2726" s="20">
        <v>0</v>
      </c>
    </row>
    <row r="2727" spans="2:6" x14ac:dyDescent="0.25">
      <c r="B2727" s="18">
        <v>2724</v>
      </c>
      <c r="C2727" s="29">
        <v>104250265.37971196</v>
      </c>
      <c r="D2727" s="29">
        <v>0</v>
      </c>
      <c r="E2727" s="29">
        <v>0</v>
      </c>
      <c r="F2727" s="20">
        <v>0</v>
      </c>
    </row>
    <row r="2728" spans="2:6" x14ac:dyDescent="0.25">
      <c r="B2728" s="18">
        <v>2725</v>
      </c>
      <c r="C2728" s="29">
        <v>97774445.466592222</v>
      </c>
      <c r="D2728" s="29">
        <v>0</v>
      </c>
      <c r="E2728" s="29">
        <v>0</v>
      </c>
      <c r="F2728" s="20">
        <v>0</v>
      </c>
    </row>
    <row r="2729" spans="2:6" x14ac:dyDescent="0.25">
      <c r="B2729" s="18">
        <v>2726</v>
      </c>
      <c r="C2729" s="29">
        <v>181510829.5914562</v>
      </c>
      <c r="D2729" s="29">
        <v>0</v>
      </c>
      <c r="E2729" s="29">
        <v>0</v>
      </c>
      <c r="F2729" s="20">
        <v>0</v>
      </c>
    </row>
    <row r="2730" spans="2:6" x14ac:dyDescent="0.25">
      <c r="B2730" s="18">
        <v>2727</v>
      </c>
      <c r="C2730" s="29">
        <v>125237996.49624626</v>
      </c>
      <c r="D2730" s="29">
        <v>0</v>
      </c>
      <c r="E2730" s="29">
        <v>0</v>
      </c>
      <c r="F2730" s="20">
        <v>0</v>
      </c>
    </row>
    <row r="2731" spans="2:6" x14ac:dyDescent="0.25">
      <c r="B2731" s="18">
        <v>2728</v>
      </c>
      <c r="C2731" s="29">
        <v>110639657.76713243</v>
      </c>
      <c r="D2731" s="29">
        <v>0</v>
      </c>
      <c r="E2731" s="29">
        <v>0</v>
      </c>
      <c r="F2731" s="20">
        <v>0</v>
      </c>
    </row>
    <row r="2732" spans="2:6" x14ac:dyDescent="0.25">
      <c r="B2732" s="18">
        <v>2729</v>
      </c>
      <c r="C2732" s="29">
        <v>79732730.42228891</v>
      </c>
      <c r="D2732" s="29">
        <v>0</v>
      </c>
      <c r="E2732" s="29">
        <v>0</v>
      </c>
      <c r="F2732" s="20">
        <v>0</v>
      </c>
    </row>
    <row r="2733" spans="2:6" x14ac:dyDescent="0.25">
      <c r="B2733" s="18">
        <v>2730</v>
      </c>
      <c r="C2733" s="29">
        <v>96930264.335395917</v>
      </c>
      <c r="D2733" s="29">
        <v>0</v>
      </c>
      <c r="E2733" s="29">
        <v>0</v>
      </c>
      <c r="F2733" s="20">
        <v>0</v>
      </c>
    </row>
    <row r="2734" spans="2:6" x14ac:dyDescent="0.25">
      <c r="B2734" s="18">
        <v>2731</v>
      </c>
      <c r="C2734" s="29">
        <v>85556712.482869372</v>
      </c>
      <c r="D2734" s="29">
        <v>0</v>
      </c>
      <c r="E2734" s="29">
        <v>0</v>
      </c>
      <c r="F2734" s="20">
        <v>0</v>
      </c>
    </row>
    <row r="2735" spans="2:6" x14ac:dyDescent="0.25">
      <c r="B2735" s="18">
        <v>2732</v>
      </c>
      <c r="C2735" s="29">
        <v>86795007.210354641</v>
      </c>
      <c r="D2735" s="29">
        <v>0</v>
      </c>
      <c r="E2735" s="29">
        <v>0</v>
      </c>
      <c r="F2735" s="20">
        <v>0</v>
      </c>
    </row>
    <row r="2736" spans="2:6" x14ac:dyDescent="0.25">
      <c r="B2736" s="18">
        <v>2733</v>
      </c>
      <c r="C2736" s="29">
        <v>97549348.471025631</v>
      </c>
      <c r="D2736" s="29">
        <v>0</v>
      </c>
      <c r="E2736" s="29">
        <v>0</v>
      </c>
      <c r="F2736" s="20">
        <v>0</v>
      </c>
    </row>
    <row r="2737" spans="2:6" x14ac:dyDescent="0.25">
      <c r="B2737" s="18">
        <v>2734</v>
      </c>
      <c r="C2737" s="29">
        <v>136295498.26317739</v>
      </c>
      <c r="D2737" s="29">
        <v>0</v>
      </c>
      <c r="E2737" s="29">
        <v>0</v>
      </c>
      <c r="F2737" s="20">
        <v>0</v>
      </c>
    </row>
    <row r="2738" spans="2:6" x14ac:dyDescent="0.25">
      <c r="B2738" s="18">
        <v>2735</v>
      </c>
      <c r="C2738" s="29">
        <v>112961545.44408669</v>
      </c>
      <c r="D2738" s="29">
        <v>0</v>
      </c>
      <c r="E2738" s="29">
        <v>0</v>
      </c>
      <c r="F2738" s="20">
        <v>0</v>
      </c>
    </row>
    <row r="2739" spans="2:6" x14ac:dyDescent="0.25">
      <c r="B2739" s="18">
        <v>2736</v>
      </c>
      <c r="C2739" s="29">
        <v>97139034.368011832</v>
      </c>
      <c r="D2739" s="29">
        <v>0</v>
      </c>
      <c r="E2739" s="29">
        <v>0</v>
      </c>
      <c r="F2739" s="20">
        <v>0</v>
      </c>
    </row>
    <row r="2740" spans="2:6" x14ac:dyDescent="0.25">
      <c r="B2740" s="18">
        <v>2737</v>
      </c>
      <c r="C2740" s="29">
        <v>96052887.677925944</v>
      </c>
      <c r="D2740" s="29">
        <v>0</v>
      </c>
      <c r="E2740" s="29">
        <v>0</v>
      </c>
      <c r="F2740" s="20">
        <v>0</v>
      </c>
    </row>
    <row r="2741" spans="2:6" x14ac:dyDescent="0.25">
      <c r="B2741" s="18">
        <v>2738</v>
      </c>
      <c r="C2741" s="29">
        <v>109524492.14105527</v>
      </c>
      <c r="D2741" s="29">
        <v>0</v>
      </c>
      <c r="E2741" s="29">
        <v>0</v>
      </c>
      <c r="F2741" s="20">
        <v>0</v>
      </c>
    </row>
    <row r="2742" spans="2:6" x14ac:dyDescent="0.25">
      <c r="B2742" s="18">
        <v>2739</v>
      </c>
      <c r="C2742" s="29">
        <v>81664191.729449049</v>
      </c>
      <c r="D2742" s="29">
        <v>0</v>
      </c>
      <c r="E2742" s="29">
        <v>0</v>
      </c>
      <c r="F2742" s="20">
        <v>0</v>
      </c>
    </row>
    <row r="2743" spans="2:6" x14ac:dyDescent="0.25">
      <c r="B2743" s="18">
        <v>2740</v>
      </c>
      <c r="C2743" s="29">
        <v>96258276.184797674</v>
      </c>
      <c r="D2743" s="29">
        <v>0</v>
      </c>
      <c r="E2743" s="29">
        <v>0</v>
      </c>
      <c r="F2743" s="20">
        <v>0</v>
      </c>
    </row>
    <row r="2744" spans="2:6" x14ac:dyDescent="0.25">
      <c r="B2744" s="18">
        <v>2741</v>
      </c>
      <c r="C2744" s="29">
        <v>74132756.236471385</v>
      </c>
      <c r="D2744" s="29">
        <v>0</v>
      </c>
      <c r="E2744" s="29">
        <v>0</v>
      </c>
      <c r="F2744" s="20">
        <v>0</v>
      </c>
    </row>
    <row r="2745" spans="2:6" x14ac:dyDescent="0.25">
      <c r="B2745" s="18">
        <v>2742</v>
      </c>
      <c r="C2745" s="29">
        <v>86605715.875933722</v>
      </c>
      <c r="D2745" s="29">
        <v>0</v>
      </c>
      <c r="E2745" s="29">
        <v>0</v>
      </c>
      <c r="F2745" s="20">
        <v>0</v>
      </c>
    </row>
    <row r="2746" spans="2:6" x14ac:dyDescent="0.25">
      <c r="B2746" s="18">
        <v>2743</v>
      </c>
      <c r="C2746" s="29">
        <v>140243602.53208956</v>
      </c>
      <c r="D2746" s="29">
        <v>0</v>
      </c>
      <c r="E2746" s="29">
        <v>0</v>
      </c>
      <c r="F2746" s="20">
        <v>0</v>
      </c>
    </row>
    <row r="2747" spans="2:6" x14ac:dyDescent="0.25">
      <c r="B2747" s="18">
        <v>2744</v>
      </c>
      <c r="C2747" s="29">
        <v>89426628.549186021</v>
      </c>
      <c r="D2747" s="29">
        <v>0</v>
      </c>
      <c r="E2747" s="29">
        <v>0</v>
      </c>
      <c r="F2747" s="20">
        <v>0</v>
      </c>
    </row>
    <row r="2748" spans="2:6" x14ac:dyDescent="0.25">
      <c r="B2748" s="18">
        <v>2745</v>
      </c>
      <c r="C2748" s="29">
        <v>79171294.468601987</v>
      </c>
      <c r="D2748" s="29">
        <v>0</v>
      </c>
      <c r="E2748" s="29">
        <v>0</v>
      </c>
      <c r="F2748" s="20">
        <v>0</v>
      </c>
    </row>
    <row r="2749" spans="2:6" x14ac:dyDescent="0.25">
      <c r="B2749" s="18">
        <v>2746</v>
      </c>
      <c r="C2749" s="29">
        <v>85788679.156983018</v>
      </c>
      <c r="D2749" s="29">
        <v>0</v>
      </c>
      <c r="E2749" s="29">
        <v>0</v>
      </c>
      <c r="F2749" s="20">
        <v>0</v>
      </c>
    </row>
    <row r="2750" spans="2:6" x14ac:dyDescent="0.25">
      <c r="B2750" s="18">
        <v>2747</v>
      </c>
      <c r="C2750" s="29">
        <v>104855335.09790353</v>
      </c>
      <c r="D2750" s="29">
        <v>0</v>
      </c>
      <c r="E2750" s="29">
        <v>0</v>
      </c>
      <c r="F2750" s="20">
        <v>0</v>
      </c>
    </row>
    <row r="2751" spans="2:6" x14ac:dyDescent="0.25">
      <c r="B2751" s="18">
        <v>2748</v>
      </c>
      <c r="C2751" s="29">
        <v>88501286.655415192</v>
      </c>
      <c r="D2751" s="29">
        <v>0</v>
      </c>
      <c r="E2751" s="29">
        <v>0</v>
      </c>
      <c r="F2751" s="20">
        <v>0</v>
      </c>
    </row>
    <row r="2752" spans="2:6" x14ac:dyDescent="0.25">
      <c r="B2752" s="18">
        <v>2749</v>
      </c>
      <c r="C2752" s="29">
        <v>98797120.706464887</v>
      </c>
      <c r="D2752" s="29">
        <v>0</v>
      </c>
      <c r="E2752" s="29">
        <v>0</v>
      </c>
      <c r="F2752" s="20">
        <v>0</v>
      </c>
    </row>
    <row r="2753" spans="2:6" x14ac:dyDescent="0.25">
      <c r="B2753" s="18">
        <v>2750</v>
      </c>
      <c r="C2753" s="29">
        <v>80207363.705085501</v>
      </c>
      <c r="D2753" s="29">
        <v>0</v>
      </c>
      <c r="E2753" s="29">
        <v>0</v>
      </c>
      <c r="F2753" s="20">
        <v>0</v>
      </c>
    </row>
    <row r="2754" spans="2:6" x14ac:dyDescent="0.25">
      <c r="B2754" s="18">
        <v>2751</v>
      </c>
      <c r="C2754" s="29">
        <v>125096604.57700449</v>
      </c>
      <c r="D2754" s="29">
        <v>0</v>
      </c>
      <c r="E2754" s="29">
        <v>0</v>
      </c>
      <c r="F2754" s="20">
        <v>0</v>
      </c>
    </row>
    <row r="2755" spans="2:6" x14ac:dyDescent="0.25">
      <c r="B2755" s="18">
        <v>2752</v>
      </c>
      <c r="C2755" s="29">
        <v>94062861.991262615</v>
      </c>
      <c r="D2755" s="29">
        <v>0</v>
      </c>
      <c r="E2755" s="29">
        <v>0</v>
      </c>
      <c r="F2755" s="20">
        <v>0</v>
      </c>
    </row>
    <row r="2756" spans="2:6" x14ac:dyDescent="0.25">
      <c r="B2756" s="18">
        <v>2753</v>
      </c>
      <c r="C2756" s="29">
        <v>87824660.37930502</v>
      </c>
      <c r="D2756" s="29">
        <v>0</v>
      </c>
      <c r="E2756" s="29">
        <v>0</v>
      </c>
      <c r="F2756" s="20">
        <v>0</v>
      </c>
    </row>
    <row r="2757" spans="2:6" x14ac:dyDescent="0.25">
      <c r="B2757" s="18">
        <v>2754</v>
      </c>
      <c r="C2757" s="29">
        <v>103400089.12521841</v>
      </c>
      <c r="D2757" s="29">
        <v>0</v>
      </c>
      <c r="E2757" s="29">
        <v>0</v>
      </c>
      <c r="F2757" s="20">
        <v>0</v>
      </c>
    </row>
    <row r="2758" spans="2:6" x14ac:dyDescent="0.25">
      <c r="B2758" s="18">
        <v>2755</v>
      </c>
      <c r="C2758" s="29">
        <v>88408125.392825156</v>
      </c>
      <c r="D2758" s="29">
        <v>0</v>
      </c>
      <c r="E2758" s="29">
        <v>0</v>
      </c>
      <c r="F2758" s="20">
        <v>0</v>
      </c>
    </row>
    <row r="2759" spans="2:6" x14ac:dyDescent="0.25">
      <c r="B2759" s="18">
        <v>2756</v>
      </c>
      <c r="C2759" s="29">
        <v>67480349.508880526</v>
      </c>
      <c r="D2759" s="29">
        <v>0</v>
      </c>
      <c r="E2759" s="29">
        <v>0</v>
      </c>
      <c r="F2759" s="20">
        <v>0</v>
      </c>
    </row>
    <row r="2760" spans="2:6" x14ac:dyDescent="0.25">
      <c r="B2760" s="18">
        <v>2757</v>
      </c>
      <c r="C2760" s="29">
        <v>122173336.31684718</v>
      </c>
      <c r="D2760" s="29">
        <v>0</v>
      </c>
      <c r="E2760" s="29">
        <v>0</v>
      </c>
      <c r="F2760" s="20">
        <v>0</v>
      </c>
    </row>
    <row r="2761" spans="2:6" x14ac:dyDescent="0.25">
      <c r="B2761" s="18">
        <v>2758</v>
      </c>
      <c r="C2761" s="29">
        <v>88642810.351601779</v>
      </c>
      <c r="D2761" s="29">
        <v>0</v>
      </c>
      <c r="E2761" s="29">
        <v>0</v>
      </c>
      <c r="F2761" s="20">
        <v>0</v>
      </c>
    </row>
    <row r="2762" spans="2:6" x14ac:dyDescent="0.25">
      <c r="B2762" s="18">
        <v>2759</v>
      </c>
      <c r="C2762" s="29">
        <v>84538248.350373372</v>
      </c>
      <c r="D2762" s="29">
        <v>0</v>
      </c>
      <c r="E2762" s="29">
        <v>0</v>
      </c>
      <c r="F2762" s="20">
        <v>0</v>
      </c>
    </row>
    <row r="2763" spans="2:6" x14ac:dyDescent="0.25">
      <c r="B2763" s="18">
        <v>2760</v>
      </c>
      <c r="C2763" s="29">
        <v>129618037.70098954</v>
      </c>
      <c r="D2763" s="29">
        <v>0</v>
      </c>
      <c r="E2763" s="29">
        <v>0</v>
      </c>
      <c r="F2763" s="20">
        <v>0</v>
      </c>
    </row>
    <row r="2764" spans="2:6" x14ac:dyDescent="0.25">
      <c r="B2764" s="18">
        <v>2761</v>
      </c>
      <c r="C2764" s="29">
        <v>71668496.004673883</v>
      </c>
      <c r="D2764" s="29">
        <v>0</v>
      </c>
      <c r="E2764" s="29">
        <v>0</v>
      </c>
      <c r="F2764" s="20">
        <v>0</v>
      </c>
    </row>
    <row r="2765" spans="2:6" x14ac:dyDescent="0.25">
      <c r="B2765" s="18">
        <v>2762</v>
      </c>
      <c r="C2765" s="29">
        <v>111297825.40893012</v>
      </c>
      <c r="D2765" s="29">
        <v>0</v>
      </c>
      <c r="E2765" s="29">
        <v>0</v>
      </c>
      <c r="F2765" s="20">
        <v>0</v>
      </c>
    </row>
    <row r="2766" spans="2:6" x14ac:dyDescent="0.25">
      <c r="B2766" s="18">
        <v>2763</v>
      </c>
      <c r="C2766" s="29">
        <v>110270423.96661107</v>
      </c>
      <c r="D2766" s="29">
        <v>0</v>
      </c>
      <c r="E2766" s="29">
        <v>0</v>
      </c>
      <c r="F2766" s="20">
        <v>0</v>
      </c>
    </row>
    <row r="2767" spans="2:6" x14ac:dyDescent="0.25">
      <c r="B2767" s="18">
        <v>2764</v>
      </c>
      <c r="C2767" s="29">
        <v>123833454.71479324</v>
      </c>
      <c r="D2767" s="29">
        <v>0</v>
      </c>
      <c r="E2767" s="29">
        <v>0</v>
      </c>
      <c r="F2767" s="20">
        <v>0</v>
      </c>
    </row>
    <row r="2768" spans="2:6" x14ac:dyDescent="0.25">
      <c r="B2768" s="18">
        <v>2765</v>
      </c>
      <c r="C2768" s="29">
        <v>104363302.229569</v>
      </c>
      <c r="D2768" s="29">
        <v>0</v>
      </c>
      <c r="E2768" s="29">
        <v>0</v>
      </c>
      <c r="F2768" s="20">
        <v>0</v>
      </c>
    </row>
    <row r="2769" spans="2:6" x14ac:dyDescent="0.25">
      <c r="B2769" s="18">
        <v>2766</v>
      </c>
      <c r="C2769" s="29">
        <v>76292008.916670114</v>
      </c>
      <c r="D2769" s="29">
        <v>0</v>
      </c>
      <c r="E2769" s="29">
        <v>0</v>
      </c>
      <c r="F2769" s="20">
        <v>0</v>
      </c>
    </row>
    <row r="2770" spans="2:6" x14ac:dyDescent="0.25">
      <c r="B2770" s="18">
        <v>2767</v>
      </c>
      <c r="C2770" s="29">
        <v>97547816.744337469</v>
      </c>
      <c r="D2770" s="29">
        <v>0</v>
      </c>
      <c r="E2770" s="29">
        <v>0</v>
      </c>
      <c r="F2770" s="20">
        <v>0</v>
      </c>
    </row>
    <row r="2771" spans="2:6" x14ac:dyDescent="0.25">
      <c r="B2771" s="18">
        <v>2768</v>
      </c>
      <c r="C2771" s="29">
        <v>97895179.237866148</v>
      </c>
      <c r="D2771" s="29">
        <v>0</v>
      </c>
      <c r="E2771" s="29">
        <v>0</v>
      </c>
      <c r="F2771" s="20">
        <v>0</v>
      </c>
    </row>
    <row r="2772" spans="2:6" x14ac:dyDescent="0.25">
      <c r="B2772" s="18">
        <v>2769</v>
      </c>
      <c r="C2772" s="29">
        <v>100218854.8994734</v>
      </c>
      <c r="D2772" s="29">
        <v>0</v>
      </c>
      <c r="E2772" s="29">
        <v>0</v>
      </c>
      <c r="F2772" s="20">
        <v>0</v>
      </c>
    </row>
    <row r="2773" spans="2:6" x14ac:dyDescent="0.25">
      <c r="B2773" s="18">
        <v>2770</v>
      </c>
      <c r="C2773" s="29">
        <v>97159415.149126112</v>
      </c>
      <c r="D2773" s="29">
        <v>0</v>
      </c>
      <c r="E2773" s="29">
        <v>0</v>
      </c>
      <c r="F2773" s="20">
        <v>0</v>
      </c>
    </row>
    <row r="2774" spans="2:6" x14ac:dyDescent="0.25">
      <c r="B2774" s="18">
        <v>2771</v>
      </c>
      <c r="C2774" s="29">
        <v>84532720.685752034</v>
      </c>
      <c r="D2774" s="29">
        <v>0</v>
      </c>
      <c r="E2774" s="29">
        <v>0</v>
      </c>
      <c r="F2774" s="20">
        <v>0</v>
      </c>
    </row>
    <row r="2775" spans="2:6" x14ac:dyDescent="0.25">
      <c r="B2775" s="18">
        <v>2772</v>
      </c>
      <c r="C2775" s="29">
        <v>92573263.057387501</v>
      </c>
      <c r="D2775" s="29">
        <v>0</v>
      </c>
      <c r="E2775" s="29">
        <v>0</v>
      </c>
      <c r="F2775" s="20">
        <v>0</v>
      </c>
    </row>
    <row r="2776" spans="2:6" x14ac:dyDescent="0.25">
      <c r="B2776" s="18">
        <v>2773</v>
      </c>
      <c r="C2776" s="29">
        <v>84162437.210493565</v>
      </c>
      <c r="D2776" s="29">
        <v>0</v>
      </c>
      <c r="E2776" s="29">
        <v>0</v>
      </c>
      <c r="F2776" s="20">
        <v>0</v>
      </c>
    </row>
    <row r="2777" spans="2:6" x14ac:dyDescent="0.25">
      <c r="B2777" s="18">
        <v>2774</v>
      </c>
      <c r="C2777" s="29">
        <v>117790156.94772559</v>
      </c>
      <c r="D2777" s="29">
        <v>0</v>
      </c>
      <c r="E2777" s="29">
        <v>0</v>
      </c>
      <c r="F2777" s="20">
        <v>0</v>
      </c>
    </row>
    <row r="2778" spans="2:6" x14ac:dyDescent="0.25">
      <c r="B2778" s="18">
        <v>2775</v>
      </c>
      <c r="C2778" s="29">
        <v>83806648.072081894</v>
      </c>
      <c r="D2778" s="29">
        <v>0</v>
      </c>
      <c r="E2778" s="29">
        <v>0</v>
      </c>
      <c r="F2778" s="20">
        <v>0</v>
      </c>
    </row>
    <row r="2779" spans="2:6" x14ac:dyDescent="0.25">
      <c r="B2779" s="18">
        <v>2776</v>
      </c>
      <c r="C2779" s="29">
        <v>79717134.39755711</v>
      </c>
      <c r="D2779" s="29">
        <v>0</v>
      </c>
      <c r="E2779" s="29">
        <v>0</v>
      </c>
      <c r="F2779" s="20">
        <v>0</v>
      </c>
    </row>
    <row r="2780" spans="2:6" x14ac:dyDescent="0.25">
      <c r="B2780" s="18">
        <v>2777</v>
      </c>
      <c r="C2780" s="29">
        <v>73251878.944582701</v>
      </c>
      <c r="D2780" s="29">
        <v>0</v>
      </c>
      <c r="E2780" s="29">
        <v>0</v>
      </c>
      <c r="F2780" s="20">
        <v>0</v>
      </c>
    </row>
    <row r="2781" spans="2:6" x14ac:dyDescent="0.25">
      <c r="B2781" s="18">
        <v>2778</v>
      </c>
      <c r="C2781" s="29">
        <v>91736733.606086403</v>
      </c>
      <c r="D2781" s="29">
        <v>0</v>
      </c>
      <c r="E2781" s="29">
        <v>0</v>
      </c>
      <c r="F2781" s="20">
        <v>0</v>
      </c>
    </row>
    <row r="2782" spans="2:6" x14ac:dyDescent="0.25">
      <c r="B2782" s="18">
        <v>2779</v>
      </c>
      <c r="C2782" s="29">
        <v>97479877.741180167</v>
      </c>
      <c r="D2782" s="29">
        <v>0</v>
      </c>
      <c r="E2782" s="29">
        <v>0</v>
      </c>
      <c r="F2782" s="20">
        <v>0</v>
      </c>
    </row>
    <row r="2783" spans="2:6" x14ac:dyDescent="0.25">
      <c r="B2783" s="18">
        <v>2780</v>
      </c>
      <c r="C2783" s="29">
        <v>115840783.66392899</v>
      </c>
      <c r="D2783" s="29">
        <v>0</v>
      </c>
      <c r="E2783" s="29">
        <v>0</v>
      </c>
      <c r="F2783" s="20">
        <v>0</v>
      </c>
    </row>
    <row r="2784" spans="2:6" x14ac:dyDescent="0.25">
      <c r="B2784" s="18">
        <v>2781</v>
      </c>
      <c r="C2784" s="29">
        <v>134441774.65550208</v>
      </c>
      <c r="D2784" s="29">
        <v>0</v>
      </c>
      <c r="E2784" s="29">
        <v>0</v>
      </c>
      <c r="F2784" s="20">
        <v>0</v>
      </c>
    </row>
    <row r="2785" spans="2:6" x14ac:dyDescent="0.25">
      <c r="B2785" s="18">
        <v>2782</v>
      </c>
      <c r="C2785" s="29">
        <v>109335978.45231505</v>
      </c>
      <c r="D2785" s="29">
        <v>0</v>
      </c>
      <c r="E2785" s="29">
        <v>0</v>
      </c>
      <c r="F2785" s="20">
        <v>0</v>
      </c>
    </row>
    <row r="2786" spans="2:6" x14ac:dyDescent="0.25">
      <c r="B2786" s="18">
        <v>2783</v>
      </c>
      <c r="C2786" s="29">
        <v>77171056.683058128</v>
      </c>
      <c r="D2786" s="29">
        <v>0</v>
      </c>
      <c r="E2786" s="29">
        <v>0</v>
      </c>
      <c r="F2786" s="20">
        <v>0</v>
      </c>
    </row>
    <row r="2787" spans="2:6" x14ac:dyDescent="0.25">
      <c r="B2787" s="18">
        <v>2784</v>
      </c>
      <c r="C2787" s="29">
        <v>64785589.071940467</v>
      </c>
      <c r="D2787" s="29">
        <v>0</v>
      </c>
      <c r="E2787" s="29">
        <v>0</v>
      </c>
      <c r="F2787" s="20">
        <v>0</v>
      </c>
    </row>
    <row r="2788" spans="2:6" x14ac:dyDescent="0.25">
      <c r="B2788" s="18">
        <v>2785</v>
      </c>
      <c r="C2788" s="29">
        <v>113832858.92428349</v>
      </c>
      <c r="D2788" s="29">
        <v>0</v>
      </c>
      <c r="E2788" s="29">
        <v>0</v>
      </c>
      <c r="F2788" s="20">
        <v>0</v>
      </c>
    </row>
    <row r="2789" spans="2:6" x14ac:dyDescent="0.25">
      <c r="B2789" s="18">
        <v>2786</v>
      </c>
      <c r="C2789" s="29">
        <v>93242659.116653323</v>
      </c>
      <c r="D2789" s="29">
        <v>0</v>
      </c>
      <c r="E2789" s="29">
        <v>0</v>
      </c>
      <c r="F2789" s="20">
        <v>0</v>
      </c>
    </row>
    <row r="2790" spans="2:6" x14ac:dyDescent="0.25">
      <c r="B2790" s="18">
        <v>2787</v>
      </c>
      <c r="C2790" s="29">
        <v>97107422.206028923</v>
      </c>
      <c r="D2790" s="29">
        <v>0</v>
      </c>
      <c r="E2790" s="29">
        <v>0</v>
      </c>
      <c r="F2790" s="20">
        <v>0</v>
      </c>
    </row>
    <row r="2791" spans="2:6" x14ac:dyDescent="0.25">
      <c r="B2791" s="18">
        <v>2788</v>
      </c>
      <c r="C2791" s="29">
        <v>105759791.41622007</v>
      </c>
      <c r="D2791" s="29">
        <v>0</v>
      </c>
      <c r="E2791" s="29">
        <v>0</v>
      </c>
      <c r="F2791" s="20">
        <v>0</v>
      </c>
    </row>
    <row r="2792" spans="2:6" x14ac:dyDescent="0.25">
      <c r="B2792" s="18">
        <v>2789</v>
      </c>
      <c r="C2792" s="29">
        <v>83291752.752157897</v>
      </c>
      <c r="D2792" s="29">
        <v>0</v>
      </c>
      <c r="E2792" s="29">
        <v>0</v>
      </c>
      <c r="F2792" s="20">
        <v>0</v>
      </c>
    </row>
    <row r="2793" spans="2:6" x14ac:dyDescent="0.25">
      <c r="B2793" s="18">
        <v>2790</v>
      </c>
      <c r="C2793" s="29">
        <v>92589769.507979557</v>
      </c>
      <c r="D2793" s="29">
        <v>0</v>
      </c>
      <c r="E2793" s="29">
        <v>0</v>
      </c>
      <c r="F2793" s="20">
        <v>0</v>
      </c>
    </row>
    <row r="2794" spans="2:6" x14ac:dyDescent="0.25">
      <c r="B2794" s="18">
        <v>2791</v>
      </c>
      <c r="C2794" s="29">
        <v>111070794.99803783</v>
      </c>
      <c r="D2794" s="29">
        <v>0</v>
      </c>
      <c r="E2794" s="29">
        <v>0</v>
      </c>
      <c r="F2794" s="20">
        <v>0</v>
      </c>
    </row>
    <row r="2795" spans="2:6" x14ac:dyDescent="0.25">
      <c r="B2795" s="18">
        <v>2792</v>
      </c>
      <c r="C2795" s="29">
        <v>141596899.70193148</v>
      </c>
      <c r="D2795" s="29">
        <v>0</v>
      </c>
      <c r="E2795" s="29">
        <v>0</v>
      </c>
      <c r="F2795" s="20">
        <v>0</v>
      </c>
    </row>
    <row r="2796" spans="2:6" x14ac:dyDescent="0.25">
      <c r="B2796" s="18">
        <v>2793</v>
      </c>
      <c r="C2796" s="29">
        <v>98412182.995774359</v>
      </c>
      <c r="D2796" s="29">
        <v>0</v>
      </c>
      <c r="E2796" s="29">
        <v>0</v>
      </c>
      <c r="F2796" s="20">
        <v>0</v>
      </c>
    </row>
    <row r="2797" spans="2:6" x14ac:dyDescent="0.25">
      <c r="B2797" s="18">
        <v>2794</v>
      </c>
      <c r="C2797" s="29">
        <v>85546615.797123805</v>
      </c>
      <c r="D2797" s="29">
        <v>0</v>
      </c>
      <c r="E2797" s="29">
        <v>0</v>
      </c>
      <c r="F2797" s="20">
        <v>0</v>
      </c>
    </row>
    <row r="2798" spans="2:6" x14ac:dyDescent="0.25">
      <c r="B2798" s="18">
        <v>2795</v>
      </c>
      <c r="C2798" s="29">
        <v>84013777.125327736</v>
      </c>
      <c r="D2798" s="29">
        <v>0</v>
      </c>
      <c r="E2798" s="29">
        <v>0</v>
      </c>
      <c r="F2798" s="20">
        <v>0</v>
      </c>
    </row>
    <row r="2799" spans="2:6" x14ac:dyDescent="0.25">
      <c r="B2799" s="18">
        <v>2796</v>
      </c>
      <c r="C2799" s="29">
        <v>89488109.898445964</v>
      </c>
      <c r="D2799" s="29">
        <v>0</v>
      </c>
      <c r="E2799" s="29">
        <v>0</v>
      </c>
      <c r="F2799" s="20">
        <v>0</v>
      </c>
    </row>
    <row r="2800" spans="2:6" x14ac:dyDescent="0.25">
      <c r="B2800" s="18">
        <v>2797</v>
      </c>
      <c r="C2800" s="29">
        <v>110120758.7079564</v>
      </c>
      <c r="D2800" s="29">
        <v>0</v>
      </c>
      <c r="E2800" s="29">
        <v>0</v>
      </c>
      <c r="F2800" s="20">
        <v>0</v>
      </c>
    </row>
    <row r="2801" spans="2:6" x14ac:dyDescent="0.25">
      <c r="B2801" s="18">
        <v>2798</v>
      </c>
      <c r="C2801" s="29">
        <v>122649413.427347</v>
      </c>
      <c r="D2801" s="29">
        <v>0</v>
      </c>
      <c r="E2801" s="29">
        <v>0</v>
      </c>
      <c r="F2801" s="20">
        <v>0</v>
      </c>
    </row>
    <row r="2802" spans="2:6" x14ac:dyDescent="0.25">
      <c r="B2802" s="18">
        <v>2799</v>
      </c>
      <c r="C2802" s="29">
        <v>122640469.52776688</v>
      </c>
      <c r="D2802" s="29">
        <v>0</v>
      </c>
      <c r="E2802" s="29">
        <v>0</v>
      </c>
      <c r="F2802" s="20">
        <v>0</v>
      </c>
    </row>
    <row r="2803" spans="2:6" x14ac:dyDescent="0.25">
      <c r="B2803" s="18">
        <v>2800</v>
      </c>
      <c r="C2803" s="29">
        <v>107603780.90146574</v>
      </c>
      <c r="D2803" s="29">
        <v>0</v>
      </c>
      <c r="E2803" s="29">
        <v>0</v>
      </c>
      <c r="F2803" s="20">
        <v>0</v>
      </c>
    </row>
    <row r="2804" spans="2:6" x14ac:dyDescent="0.25">
      <c r="B2804" s="18">
        <v>2801</v>
      </c>
      <c r="C2804" s="29">
        <v>66235692.011118621</v>
      </c>
      <c r="D2804" s="29">
        <v>0</v>
      </c>
      <c r="E2804" s="29">
        <v>0</v>
      </c>
      <c r="F2804" s="20">
        <v>0</v>
      </c>
    </row>
    <row r="2805" spans="2:6" x14ac:dyDescent="0.25">
      <c r="B2805" s="18">
        <v>2802</v>
      </c>
      <c r="C2805" s="29">
        <v>114446197.44108136</v>
      </c>
      <c r="D2805" s="29">
        <v>0</v>
      </c>
      <c r="E2805" s="29">
        <v>0</v>
      </c>
      <c r="F2805" s="20">
        <v>0</v>
      </c>
    </row>
    <row r="2806" spans="2:6" x14ac:dyDescent="0.25">
      <c r="B2806" s="18">
        <v>2803</v>
      </c>
      <c r="C2806" s="29">
        <v>134547410.22135234</v>
      </c>
      <c r="D2806" s="29">
        <v>0</v>
      </c>
      <c r="E2806" s="29">
        <v>0</v>
      </c>
      <c r="F2806" s="20">
        <v>0</v>
      </c>
    </row>
    <row r="2807" spans="2:6" x14ac:dyDescent="0.25">
      <c r="B2807" s="18">
        <v>2804</v>
      </c>
      <c r="C2807" s="29">
        <v>121708659.35954484</v>
      </c>
      <c r="D2807" s="29">
        <v>0</v>
      </c>
      <c r="E2807" s="29">
        <v>0</v>
      </c>
      <c r="F2807" s="20">
        <v>0</v>
      </c>
    </row>
    <row r="2808" spans="2:6" x14ac:dyDescent="0.25">
      <c r="B2808" s="18">
        <v>2805</v>
      </c>
      <c r="C2808" s="29">
        <v>105861423.66861965</v>
      </c>
      <c r="D2808" s="29">
        <v>0</v>
      </c>
      <c r="E2808" s="29">
        <v>0</v>
      </c>
      <c r="F2808" s="20">
        <v>0</v>
      </c>
    </row>
    <row r="2809" spans="2:6" x14ac:dyDescent="0.25">
      <c r="B2809" s="18">
        <v>2806</v>
      </c>
      <c r="C2809" s="29">
        <v>92675000.941290736</v>
      </c>
      <c r="D2809" s="29">
        <v>0</v>
      </c>
      <c r="E2809" s="29">
        <v>0</v>
      </c>
      <c r="F2809" s="20">
        <v>0</v>
      </c>
    </row>
    <row r="2810" spans="2:6" x14ac:dyDescent="0.25">
      <c r="B2810" s="18">
        <v>2807</v>
      </c>
      <c r="C2810" s="29">
        <v>114126662.46701516</v>
      </c>
      <c r="D2810" s="29">
        <v>0</v>
      </c>
      <c r="E2810" s="29">
        <v>0</v>
      </c>
      <c r="F2810" s="20">
        <v>0</v>
      </c>
    </row>
    <row r="2811" spans="2:6" x14ac:dyDescent="0.25">
      <c r="B2811" s="18">
        <v>2808</v>
      </c>
      <c r="C2811" s="29">
        <v>111941149.40151848</v>
      </c>
      <c r="D2811" s="29">
        <v>0</v>
      </c>
      <c r="E2811" s="29">
        <v>0</v>
      </c>
      <c r="F2811" s="20">
        <v>0</v>
      </c>
    </row>
    <row r="2812" spans="2:6" x14ac:dyDescent="0.25">
      <c r="B2812" s="18">
        <v>2809</v>
      </c>
      <c r="C2812" s="29">
        <v>94371652.029424533</v>
      </c>
      <c r="D2812" s="29">
        <v>0</v>
      </c>
      <c r="E2812" s="29">
        <v>0</v>
      </c>
      <c r="F2812" s="20">
        <v>0</v>
      </c>
    </row>
    <row r="2813" spans="2:6" x14ac:dyDescent="0.25">
      <c r="B2813" s="18">
        <v>2810</v>
      </c>
      <c r="C2813" s="29">
        <v>95987200.151079029</v>
      </c>
      <c r="D2813" s="29">
        <v>0</v>
      </c>
      <c r="E2813" s="29">
        <v>0</v>
      </c>
      <c r="F2813" s="20">
        <v>0</v>
      </c>
    </row>
    <row r="2814" spans="2:6" x14ac:dyDescent="0.25">
      <c r="B2814" s="18">
        <v>2811</v>
      </c>
      <c r="C2814" s="29">
        <v>109496365.63695177</v>
      </c>
      <c r="D2814" s="29">
        <v>0</v>
      </c>
      <c r="E2814" s="29">
        <v>0</v>
      </c>
      <c r="F2814" s="20">
        <v>0</v>
      </c>
    </row>
    <row r="2815" spans="2:6" x14ac:dyDescent="0.25">
      <c r="B2815" s="18">
        <v>2812</v>
      </c>
      <c r="C2815" s="29">
        <v>130604718.14539884</v>
      </c>
      <c r="D2815" s="29">
        <v>0</v>
      </c>
      <c r="E2815" s="29">
        <v>0</v>
      </c>
      <c r="F2815" s="20">
        <v>0</v>
      </c>
    </row>
    <row r="2816" spans="2:6" x14ac:dyDescent="0.25">
      <c r="B2816" s="18">
        <v>2813</v>
      </c>
      <c r="C2816" s="29">
        <v>92410504.934551045</v>
      </c>
      <c r="D2816" s="29">
        <v>0</v>
      </c>
      <c r="E2816" s="29">
        <v>0</v>
      </c>
      <c r="F2816" s="20">
        <v>0</v>
      </c>
    </row>
    <row r="2817" spans="2:6" x14ac:dyDescent="0.25">
      <c r="B2817" s="18">
        <v>2814</v>
      </c>
      <c r="C2817" s="29">
        <v>133299156.6150571</v>
      </c>
      <c r="D2817" s="29">
        <v>0</v>
      </c>
      <c r="E2817" s="29">
        <v>0</v>
      </c>
      <c r="F2817" s="20">
        <v>0</v>
      </c>
    </row>
    <row r="2818" spans="2:6" x14ac:dyDescent="0.25">
      <c r="B2818" s="18">
        <v>2815</v>
      </c>
      <c r="C2818" s="29">
        <v>110661334.83674422</v>
      </c>
      <c r="D2818" s="29">
        <v>0</v>
      </c>
      <c r="E2818" s="29">
        <v>0</v>
      </c>
      <c r="F2818" s="20">
        <v>0</v>
      </c>
    </row>
    <row r="2819" spans="2:6" x14ac:dyDescent="0.25">
      <c r="B2819" s="18">
        <v>2816</v>
      </c>
      <c r="C2819" s="29">
        <v>110238065.23830298</v>
      </c>
      <c r="D2819" s="29">
        <v>0</v>
      </c>
      <c r="E2819" s="29">
        <v>0</v>
      </c>
      <c r="F2819" s="20">
        <v>0</v>
      </c>
    </row>
    <row r="2820" spans="2:6" x14ac:dyDescent="0.25">
      <c r="B2820" s="18">
        <v>2817</v>
      </c>
      <c r="C2820" s="29">
        <v>81666003.906599343</v>
      </c>
      <c r="D2820" s="29">
        <v>0</v>
      </c>
      <c r="E2820" s="29">
        <v>0</v>
      </c>
      <c r="F2820" s="20">
        <v>0</v>
      </c>
    </row>
    <row r="2821" spans="2:6" x14ac:dyDescent="0.25">
      <c r="B2821" s="18">
        <v>2818</v>
      </c>
      <c r="C2821" s="29">
        <v>76361721.962415874</v>
      </c>
      <c r="D2821" s="29">
        <v>0</v>
      </c>
      <c r="E2821" s="29">
        <v>0</v>
      </c>
      <c r="F2821" s="20">
        <v>0</v>
      </c>
    </row>
    <row r="2822" spans="2:6" x14ac:dyDescent="0.25">
      <c r="B2822" s="18">
        <v>2819</v>
      </c>
      <c r="C2822" s="29">
        <v>92069636.07007508</v>
      </c>
      <c r="D2822" s="29">
        <v>0</v>
      </c>
      <c r="E2822" s="29">
        <v>0</v>
      </c>
      <c r="F2822" s="20">
        <v>0</v>
      </c>
    </row>
    <row r="2823" spans="2:6" x14ac:dyDescent="0.25">
      <c r="B2823" s="18">
        <v>2820</v>
      </c>
      <c r="C2823" s="29">
        <v>144579631.49660444</v>
      </c>
      <c r="D2823" s="29">
        <v>0</v>
      </c>
      <c r="E2823" s="29">
        <v>0</v>
      </c>
      <c r="F2823" s="20">
        <v>0</v>
      </c>
    </row>
    <row r="2824" spans="2:6" x14ac:dyDescent="0.25">
      <c r="B2824" s="18">
        <v>2821</v>
      </c>
      <c r="C2824" s="29">
        <v>84382847.254707068</v>
      </c>
      <c r="D2824" s="29">
        <v>0</v>
      </c>
      <c r="E2824" s="29">
        <v>0</v>
      </c>
      <c r="F2824" s="20">
        <v>0</v>
      </c>
    </row>
    <row r="2825" spans="2:6" x14ac:dyDescent="0.25">
      <c r="B2825" s="18">
        <v>2822</v>
      </c>
      <c r="C2825" s="29">
        <v>125057157.63821734</v>
      </c>
      <c r="D2825" s="29">
        <v>0</v>
      </c>
      <c r="E2825" s="29">
        <v>0</v>
      </c>
      <c r="F2825" s="20">
        <v>0</v>
      </c>
    </row>
    <row r="2826" spans="2:6" x14ac:dyDescent="0.25">
      <c r="B2826" s="18">
        <v>2823</v>
      </c>
      <c r="C2826" s="29">
        <v>128843399.84958453</v>
      </c>
      <c r="D2826" s="29">
        <v>0</v>
      </c>
      <c r="E2826" s="29">
        <v>0</v>
      </c>
      <c r="F2826" s="20">
        <v>0</v>
      </c>
    </row>
    <row r="2827" spans="2:6" x14ac:dyDescent="0.25">
      <c r="B2827" s="18">
        <v>2824</v>
      </c>
      <c r="C2827" s="29">
        <v>116245276.78091614</v>
      </c>
      <c r="D2827" s="29">
        <v>0</v>
      </c>
      <c r="E2827" s="29">
        <v>0</v>
      </c>
      <c r="F2827" s="20">
        <v>0</v>
      </c>
    </row>
    <row r="2828" spans="2:6" x14ac:dyDescent="0.25">
      <c r="B2828" s="18">
        <v>2825</v>
      </c>
      <c r="C2828" s="29">
        <v>67895455.168665528</v>
      </c>
      <c r="D2828" s="29">
        <v>0</v>
      </c>
      <c r="E2828" s="29">
        <v>0</v>
      </c>
      <c r="F2828" s="20">
        <v>0</v>
      </c>
    </row>
    <row r="2829" spans="2:6" x14ac:dyDescent="0.25">
      <c r="B2829" s="18">
        <v>2826</v>
      </c>
      <c r="C2829" s="29">
        <v>151001550.77536356</v>
      </c>
      <c r="D2829" s="29">
        <v>0</v>
      </c>
      <c r="E2829" s="29">
        <v>0</v>
      </c>
      <c r="F2829" s="20">
        <v>0</v>
      </c>
    </row>
    <row r="2830" spans="2:6" x14ac:dyDescent="0.25">
      <c r="B2830" s="18">
        <v>2827</v>
      </c>
      <c r="C2830" s="29">
        <v>123438153.41741294</v>
      </c>
      <c r="D2830" s="29">
        <v>0</v>
      </c>
      <c r="E2830" s="29">
        <v>0</v>
      </c>
      <c r="F2830" s="20">
        <v>0</v>
      </c>
    </row>
    <row r="2831" spans="2:6" x14ac:dyDescent="0.25">
      <c r="B2831" s="18">
        <v>2828</v>
      </c>
      <c r="C2831" s="29">
        <v>75000446.812668756</v>
      </c>
      <c r="D2831" s="29">
        <v>0</v>
      </c>
      <c r="E2831" s="29">
        <v>0</v>
      </c>
      <c r="F2831" s="20">
        <v>0</v>
      </c>
    </row>
    <row r="2832" spans="2:6" x14ac:dyDescent="0.25">
      <c r="B2832" s="18">
        <v>2829</v>
      </c>
      <c r="C2832" s="29">
        <v>76632451.837126285</v>
      </c>
      <c r="D2832" s="29">
        <v>0</v>
      </c>
      <c r="E2832" s="29">
        <v>0</v>
      </c>
      <c r="F2832" s="20">
        <v>0</v>
      </c>
    </row>
    <row r="2833" spans="2:6" x14ac:dyDescent="0.25">
      <c r="B2833" s="18">
        <v>2830</v>
      </c>
      <c r="C2833" s="29">
        <v>112178146.90383886</v>
      </c>
      <c r="D2833" s="29">
        <v>0</v>
      </c>
      <c r="E2833" s="29">
        <v>0</v>
      </c>
      <c r="F2833" s="20">
        <v>0</v>
      </c>
    </row>
    <row r="2834" spans="2:6" x14ac:dyDescent="0.25">
      <c r="B2834" s="18">
        <v>2831</v>
      </c>
      <c r="C2834" s="29">
        <v>83788002.13752006</v>
      </c>
      <c r="D2834" s="29">
        <v>0</v>
      </c>
      <c r="E2834" s="29">
        <v>0</v>
      </c>
      <c r="F2834" s="20">
        <v>0</v>
      </c>
    </row>
    <row r="2835" spans="2:6" x14ac:dyDescent="0.25">
      <c r="B2835" s="18">
        <v>2832</v>
      </c>
      <c r="C2835" s="29">
        <v>91304535.048368081</v>
      </c>
      <c r="D2835" s="29">
        <v>0</v>
      </c>
      <c r="E2835" s="29">
        <v>0</v>
      </c>
      <c r="F2835" s="20">
        <v>0</v>
      </c>
    </row>
    <row r="2836" spans="2:6" x14ac:dyDescent="0.25">
      <c r="B2836" s="18">
        <v>2833</v>
      </c>
      <c r="C2836" s="29">
        <v>92714348.44105278</v>
      </c>
      <c r="D2836" s="29">
        <v>0</v>
      </c>
      <c r="E2836" s="29">
        <v>0</v>
      </c>
      <c r="F2836" s="20">
        <v>0</v>
      </c>
    </row>
    <row r="2837" spans="2:6" x14ac:dyDescent="0.25">
      <c r="B2837" s="18">
        <v>2834</v>
      </c>
      <c r="C2837" s="29">
        <v>146926813.32308742</v>
      </c>
      <c r="D2837" s="29">
        <v>0</v>
      </c>
      <c r="E2837" s="29">
        <v>0</v>
      </c>
      <c r="F2837" s="20">
        <v>0</v>
      </c>
    </row>
    <row r="2838" spans="2:6" x14ac:dyDescent="0.25">
      <c r="B2838" s="18">
        <v>2835</v>
      </c>
      <c r="C2838" s="29">
        <v>73604884.440292746</v>
      </c>
      <c r="D2838" s="29">
        <v>0</v>
      </c>
      <c r="E2838" s="29">
        <v>0</v>
      </c>
      <c r="F2838" s="20">
        <v>0</v>
      </c>
    </row>
    <row r="2839" spans="2:6" x14ac:dyDescent="0.25">
      <c r="B2839" s="18">
        <v>2836</v>
      </c>
      <c r="C2839" s="29">
        <v>84286240.623986259</v>
      </c>
      <c r="D2839" s="29">
        <v>0</v>
      </c>
      <c r="E2839" s="29">
        <v>0</v>
      </c>
      <c r="F2839" s="20">
        <v>0</v>
      </c>
    </row>
    <row r="2840" spans="2:6" x14ac:dyDescent="0.25">
      <c r="B2840" s="18">
        <v>2837</v>
      </c>
      <c r="C2840" s="29">
        <v>123599977.8627799</v>
      </c>
      <c r="D2840" s="29">
        <v>0</v>
      </c>
      <c r="E2840" s="29">
        <v>0</v>
      </c>
      <c r="F2840" s="20">
        <v>0</v>
      </c>
    </row>
    <row r="2841" spans="2:6" x14ac:dyDescent="0.25">
      <c r="B2841" s="18">
        <v>2838</v>
      </c>
      <c r="C2841" s="29">
        <v>91021876.909528241</v>
      </c>
      <c r="D2841" s="29">
        <v>0</v>
      </c>
      <c r="E2841" s="29">
        <v>0</v>
      </c>
      <c r="F2841" s="20">
        <v>0</v>
      </c>
    </row>
    <row r="2842" spans="2:6" x14ac:dyDescent="0.25">
      <c r="B2842" s="18">
        <v>2839</v>
      </c>
      <c r="C2842" s="29">
        <v>82963345.481804669</v>
      </c>
      <c r="D2842" s="29">
        <v>0</v>
      </c>
      <c r="E2842" s="29">
        <v>0</v>
      </c>
      <c r="F2842" s="20">
        <v>0</v>
      </c>
    </row>
    <row r="2843" spans="2:6" x14ac:dyDescent="0.25">
      <c r="B2843" s="18">
        <v>2840</v>
      </c>
      <c r="C2843" s="29">
        <v>101999559.9194271</v>
      </c>
      <c r="D2843" s="29">
        <v>0</v>
      </c>
      <c r="E2843" s="29">
        <v>0</v>
      </c>
      <c r="F2843" s="20">
        <v>0</v>
      </c>
    </row>
    <row r="2844" spans="2:6" x14ac:dyDescent="0.25">
      <c r="B2844" s="18">
        <v>2841</v>
      </c>
      <c r="C2844" s="29">
        <v>99416261.819856286</v>
      </c>
      <c r="D2844" s="29">
        <v>0</v>
      </c>
      <c r="E2844" s="29">
        <v>0</v>
      </c>
      <c r="F2844" s="20">
        <v>0</v>
      </c>
    </row>
    <row r="2845" spans="2:6" x14ac:dyDescent="0.25">
      <c r="B2845" s="18">
        <v>2842</v>
      </c>
      <c r="C2845" s="29">
        <v>116125409.56557682</v>
      </c>
      <c r="D2845" s="29">
        <v>0</v>
      </c>
      <c r="E2845" s="29">
        <v>0</v>
      </c>
      <c r="F2845" s="20">
        <v>0</v>
      </c>
    </row>
    <row r="2846" spans="2:6" x14ac:dyDescent="0.25">
      <c r="B2846" s="18">
        <v>2843</v>
      </c>
      <c r="C2846" s="29">
        <v>165426518.16736668</v>
      </c>
      <c r="D2846" s="29">
        <v>0</v>
      </c>
      <c r="E2846" s="29">
        <v>0</v>
      </c>
      <c r="F2846" s="20">
        <v>0</v>
      </c>
    </row>
    <row r="2847" spans="2:6" x14ac:dyDescent="0.25">
      <c r="B2847" s="18">
        <v>2844</v>
      </c>
      <c r="C2847" s="29">
        <v>117082632.71166888</v>
      </c>
      <c r="D2847" s="29">
        <v>0</v>
      </c>
      <c r="E2847" s="29">
        <v>0</v>
      </c>
      <c r="F2847" s="20">
        <v>0</v>
      </c>
    </row>
    <row r="2848" spans="2:6" x14ac:dyDescent="0.25">
      <c r="B2848" s="18">
        <v>2845</v>
      </c>
      <c r="C2848" s="29">
        <v>125887172.62261033</v>
      </c>
      <c r="D2848" s="29">
        <v>0</v>
      </c>
      <c r="E2848" s="29">
        <v>0</v>
      </c>
      <c r="F2848" s="20">
        <v>0</v>
      </c>
    </row>
    <row r="2849" spans="2:6" x14ac:dyDescent="0.25">
      <c r="B2849" s="18">
        <v>2846</v>
      </c>
      <c r="C2849" s="29">
        <v>80308747.84896265</v>
      </c>
      <c r="D2849" s="29">
        <v>0</v>
      </c>
      <c r="E2849" s="29">
        <v>0</v>
      </c>
      <c r="F2849" s="20">
        <v>0</v>
      </c>
    </row>
    <row r="2850" spans="2:6" x14ac:dyDescent="0.25">
      <c r="B2850" s="18">
        <v>2847</v>
      </c>
      <c r="C2850" s="29">
        <v>171980502.82712582</v>
      </c>
      <c r="D2850" s="29">
        <v>0</v>
      </c>
      <c r="E2850" s="29">
        <v>0</v>
      </c>
      <c r="F2850" s="20">
        <v>0</v>
      </c>
    </row>
    <row r="2851" spans="2:6" x14ac:dyDescent="0.25">
      <c r="B2851" s="18">
        <v>2848</v>
      </c>
      <c r="C2851" s="29">
        <v>112634642.89390779</v>
      </c>
      <c r="D2851" s="29">
        <v>0</v>
      </c>
      <c r="E2851" s="29">
        <v>0</v>
      </c>
      <c r="F2851" s="20">
        <v>0</v>
      </c>
    </row>
    <row r="2852" spans="2:6" x14ac:dyDescent="0.25">
      <c r="B2852" s="18">
        <v>2849</v>
      </c>
      <c r="C2852" s="29">
        <v>84308816.17193149</v>
      </c>
      <c r="D2852" s="29">
        <v>0</v>
      </c>
      <c r="E2852" s="29">
        <v>0</v>
      </c>
      <c r="F2852" s="20">
        <v>0</v>
      </c>
    </row>
    <row r="2853" spans="2:6" x14ac:dyDescent="0.25">
      <c r="B2853" s="18">
        <v>2850</v>
      </c>
      <c r="C2853" s="29">
        <v>101503918.5983513</v>
      </c>
      <c r="D2853" s="29">
        <v>0</v>
      </c>
      <c r="E2853" s="29">
        <v>0</v>
      </c>
      <c r="F2853" s="20">
        <v>0</v>
      </c>
    </row>
    <row r="2854" spans="2:6" x14ac:dyDescent="0.25">
      <c r="B2854" s="18">
        <v>2851</v>
      </c>
      <c r="C2854" s="29">
        <v>88785920.062434435</v>
      </c>
      <c r="D2854" s="29">
        <v>0</v>
      </c>
      <c r="E2854" s="29">
        <v>0</v>
      </c>
      <c r="F2854" s="20">
        <v>0</v>
      </c>
    </row>
    <row r="2855" spans="2:6" x14ac:dyDescent="0.25">
      <c r="B2855" s="18">
        <v>2852</v>
      </c>
      <c r="C2855" s="29">
        <v>110670224.93796937</v>
      </c>
      <c r="D2855" s="29">
        <v>0</v>
      </c>
      <c r="E2855" s="29">
        <v>0</v>
      </c>
      <c r="F2855" s="20">
        <v>0</v>
      </c>
    </row>
    <row r="2856" spans="2:6" x14ac:dyDescent="0.25">
      <c r="B2856" s="18">
        <v>2853</v>
      </c>
      <c r="C2856" s="29">
        <v>120515673.63741468</v>
      </c>
      <c r="D2856" s="29">
        <v>0</v>
      </c>
      <c r="E2856" s="29">
        <v>0</v>
      </c>
      <c r="F2856" s="20">
        <v>0</v>
      </c>
    </row>
    <row r="2857" spans="2:6" x14ac:dyDescent="0.25">
      <c r="B2857" s="18">
        <v>2854</v>
      </c>
      <c r="C2857" s="29">
        <v>165315601.97097471</v>
      </c>
      <c r="D2857" s="29">
        <v>0</v>
      </c>
      <c r="E2857" s="29">
        <v>0</v>
      </c>
      <c r="F2857" s="20">
        <v>0</v>
      </c>
    </row>
    <row r="2858" spans="2:6" x14ac:dyDescent="0.25">
      <c r="B2858" s="18">
        <v>2855</v>
      </c>
      <c r="C2858" s="29">
        <v>80775459.888938576</v>
      </c>
      <c r="D2858" s="29">
        <v>0</v>
      </c>
      <c r="E2858" s="29">
        <v>0</v>
      </c>
      <c r="F2858" s="20">
        <v>0</v>
      </c>
    </row>
    <row r="2859" spans="2:6" x14ac:dyDescent="0.25">
      <c r="B2859" s="18">
        <v>2856</v>
      </c>
      <c r="C2859" s="29">
        <v>89806834.112790242</v>
      </c>
      <c r="D2859" s="29">
        <v>0</v>
      </c>
      <c r="E2859" s="29">
        <v>0</v>
      </c>
      <c r="F2859" s="20">
        <v>0</v>
      </c>
    </row>
    <row r="2860" spans="2:6" x14ac:dyDescent="0.25">
      <c r="B2860" s="18">
        <v>2857</v>
      </c>
      <c r="C2860" s="29">
        <v>76181354.198135152</v>
      </c>
      <c r="D2860" s="29">
        <v>0</v>
      </c>
      <c r="E2860" s="29">
        <v>0</v>
      </c>
      <c r="F2860" s="20">
        <v>0</v>
      </c>
    </row>
    <row r="2861" spans="2:6" x14ac:dyDescent="0.25">
      <c r="B2861" s="18">
        <v>2858</v>
      </c>
      <c r="C2861" s="29">
        <v>81361517.867080465</v>
      </c>
      <c r="D2861" s="29">
        <v>0</v>
      </c>
      <c r="E2861" s="29">
        <v>0</v>
      </c>
      <c r="F2861" s="20">
        <v>0</v>
      </c>
    </row>
    <row r="2862" spans="2:6" x14ac:dyDescent="0.25">
      <c r="B2862" s="18">
        <v>2859</v>
      </c>
      <c r="C2862" s="29">
        <v>97663252.991328493</v>
      </c>
      <c r="D2862" s="29">
        <v>0</v>
      </c>
      <c r="E2862" s="29">
        <v>0</v>
      </c>
      <c r="F2862" s="20">
        <v>0</v>
      </c>
    </row>
    <row r="2863" spans="2:6" x14ac:dyDescent="0.25">
      <c r="B2863" s="18">
        <v>2860</v>
      </c>
      <c r="C2863" s="29">
        <v>91957329.2639447</v>
      </c>
      <c r="D2863" s="29">
        <v>0</v>
      </c>
      <c r="E2863" s="29">
        <v>0</v>
      </c>
      <c r="F2863" s="20">
        <v>0</v>
      </c>
    </row>
    <row r="2864" spans="2:6" x14ac:dyDescent="0.25">
      <c r="B2864" s="18">
        <v>2861</v>
      </c>
      <c r="C2864" s="29">
        <v>140364920.62416601</v>
      </c>
      <c r="D2864" s="29">
        <v>0</v>
      </c>
      <c r="E2864" s="29">
        <v>0</v>
      </c>
      <c r="F2864" s="20">
        <v>0</v>
      </c>
    </row>
    <row r="2865" spans="2:6" x14ac:dyDescent="0.25">
      <c r="B2865" s="18">
        <v>2862</v>
      </c>
      <c r="C2865" s="29">
        <v>75591674.318397075</v>
      </c>
      <c r="D2865" s="29">
        <v>0</v>
      </c>
      <c r="E2865" s="29">
        <v>0</v>
      </c>
      <c r="F2865" s="20">
        <v>0</v>
      </c>
    </row>
    <row r="2866" spans="2:6" x14ac:dyDescent="0.25">
      <c r="B2866" s="18">
        <v>2863</v>
      </c>
      <c r="C2866" s="29">
        <v>125641478.04180551</v>
      </c>
      <c r="D2866" s="29">
        <v>0</v>
      </c>
      <c r="E2866" s="29">
        <v>0</v>
      </c>
      <c r="F2866" s="20">
        <v>0</v>
      </c>
    </row>
    <row r="2867" spans="2:6" x14ac:dyDescent="0.25">
      <c r="B2867" s="18">
        <v>2864</v>
      </c>
      <c r="C2867" s="29">
        <v>121126227.2527913</v>
      </c>
      <c r="D2867" s="29">
        <v>0</v>
      </c>
      <c r="E2867" s="29">
        <v>0</v>
      </c>
      <c r="F2867" s="20">
        <v>0</v>
      </c>
    </row>
    <row r="2868" spans="2:6" x14ac:dyDescent="0.25">
      <c r="B2868" s="18">
        <v>2865</v>
      </c>
      <c r="C2868" s="29">
        <v>105257128.9869792</v>
      </c>
      <c r="D2868" s="29">
        <v>0</v>
      </c>
      <c r="E2868" s="29">
        <v>0</v>
      </c>
      <c r="F2868" s="20">
        <v>0</v>
      </c>
    </row>
    <row r="2869" spans="2:6" x14ac:dyDescent="0.25">
      <c r="B2869" s="18">
        <v>2866</v>
      </c>
      <c r="C2869" s="29">
        <v>145156599.28447527</v>
      </c>
      <c r="D2869" s="29">
        <v>0</v>
      </c>
      <c r="E2869" s="29">
        <v>0</v>
      </c>
      <c r="F2869" s="20">
        <v>0</v>
      </c>
    </row>
    <row r="2870" spans="2:6" x14ac:dyDescent="0.25">
      <c r="B2870" s="18">
        <v>2867</v>
      </c>
      <c r="C2870" s="29">
        <v>106158905.34592223</v>
      </c>
      <c r="D2870" s="29">
        <v>0</v>
      </c>
      <c r="E2870" s="29">
        <v>0</v>
      </c>
      <c r="F2870" s="20">
        <v>0</v>
      </c>
    </row>
    <row r="2871" spans="2:6" x14ac:dyDescent="0.25">
      <c r="B2871" s="18">
        <v>2868</v>
      </c>
      <c r="C2871" s="29">
        <v>145146480.68184906</v>
      </c>
      <c r="D2871" s="29">
        <v>0</v>
      </c>
      <c r="E2871" s="29">
        <v>0</v>
      </c>
      <c r="F2871" s="20">
        <v>0</v>
      </c>
    </row>
    <row r="2872" spans="2:6" x14ac:dyDescent="0.25">
      <c r="B2872" s="18">
        <v>2869</v>
      </c>
      <c r="C2872" s="29">
        <v>106462779.13156368</v>
      </c>
      <c r="D2872" s="29">
        <v>0</v>
      </c>
      <c r="E2872" s="29">
        <v>0</v>
      </c>
      <c r="F2872" s="20">
        <v>0</v>
      </c>
    </row>
    <row r="2873" spans="2:6" x14ac:dyDescent="0.25">
      <c r="B2873" s="18">
        <v>2870</v>
      </c>
      <c r="C2873" s="29">
        <v>70825153.756715789</v>
      </c>
      <c r="D2873" s="29">
        <v>0</v>
      </c>
      <c r="E2873" s="29">
        <v>0</v>
      </c>
      <c r="F2873" s="20">
        <v>0</v>
      </c>
    </row>
    <row r="2874" spans="2:6" x14ac:dyDescent="0.25">
      <c r="B2874" s="18">
        <v>2871</v>
      </c>
      <c r="C2874" s="29">
        <v>117183594.4472606</v>
      </c>
      <c r="D2874" s="29">
        <v>0</v>
      </c>
      <c r="E2874" s="29">
        <v>0</v>
      </c>
      <c r="F2874" s="20">
        <v>0</v>
      </c>
    </row>
    <row r="2875" spans="2:6" x14ac:dyDescent="0.25">
      <c r="B2875" s="18">
        <v>2872</v>
      </c>
      <c r="C2875" s="29">
        <v>99014142.704935789</v>
      </c>
      <c r="D2875" s="29">
        <v>0</v>
      </c>
      <c r="E2875" s="29">
        <v>0</v>
      </c>
      <c r="F2875" s="20">
        <v>0</v>
      </c>
    </row>
    <row r="2876" spans="2:6" x14ac:dyDescent="0.25">
      <c r="B2876" s="18">
        <v>2873</v>
      </c>
      <c r="C2876" s="29">
        <v>112768224.16769518</v>
      </c>
      <c r="D2876" s="29">
        <v>0</v>
      </c>
      <c r="E2876" s="29">
        <v>0</v>
      </c>
      <c r="F2876" s="20">
        <v>0</v>
      </c>
    </row>
    <row r="2877" spans="2:6" x14ac:dyDescent="0.25">
      <c r="B2877" s="18">
        <v>2874</v>
      </c>
      <c r="C2877" s="29">
        <v>115591499.45674002</v>
      </c>
      <c r="D2877" s="29">
        <v>0</v>
      </c>
      <c r="E2877" s="29">
        <v>0</v>
      </c>
      <c r="F2877" s="20">
        <v>0</v>
      </c>
    </row>
    <row r="2878" spans="2:6" x14ac:dyDescent="0.25">
      <c r="B2878" s="18">
        <v>2875</v>
      </c>
      <c r="C2878" s="29">
        <v>146735860.31413493</v>
      </c>
      <c r="D2878" s="29">
        <v>0</v>
      </c>
      <c r="E2878" s="29">
        <v>0</v>
      </c>
      <c r="F2878" s="20">
        <v>0</v>
      </c>
    </row>
    <row r="2879" spans="2:6" x14ac:dyDescent="0.25">
      <c r="B2879" s="18">
        <v>2876</v>
      </c>
      <c r="C2879" s="29">
        <v>82724502.275869414</v>
      </c>
      <c r="D2879" s="29">
        <v>0</v>
      </c>
      <c r="E2879" s="29">
        <v>0</v>
      </c>
      <c r="F2879" s="20">
        <v>0</v>
      </c>
    </row>
    <row r="2880" spans="2:6" x14ac:dyDescent="0.25">
      <c r="B2880" s="18">
        <v>2877</v>
      </c>
      <c r="C2880" s="29">
        <v>91572286.672255874</v>
      </c>
      <c r="D2880" s="29">
        <v>0</v>
      </c>
      <c r="E2880" s="29">
        <v>0</v>
      </c>
      <c r="F2880" s="20">
        <v>0</v>
      </c>
    </row>
    <row r="2881" spans="2:6" x14ac:dyDescent="0.25">
      <c r="B2881" s="18">
        <v>2878</v>
      </c>
      <c r="C2881" s="29">
        <v>98695347.906658262</v>
      </c>
      <c r="D2881" s="29">
        <v>0</v>
      </c>
      <c r="E2881" s="29">
        <v>0</v>
      </c>
      <c r="F2881" s="20">
        <v>0</v>
      </c>
    </row>
    <row r="2882" spans="2:6" x14ac:dyDescent="0.25">
      <c r="B2882" s="18">
        <v>2879</v>
      </c>
      <c r="C2882" s="29">
        <v>96123889.498583302</v>
      </c>
      <c r="D2882" s="29">
        <v>0</v>
      </c>
      <c r="E2882" s="29">
        <v>0</v>
      </c>
      <c r="F2882" s="20">
        <v>0</v>
      </c>
    </row>
    <row r="2883" spans="2:6" x14ac:dyDescent="0.25">
      <c r="B2883" s="18">
        <v>2880</v>
      </c>
      <c r="C2883" s="29">
        <v>89236989.616992086</v>
      </c>
      <c r="D2883" s="29">
        <v>0</v>
      </c>
      <c r="E2883" s="29">
        <v>0</v>
      </c>
      <c r="F2883" s="20">
        <v>0</v>
      </c>
    </row>
    <row r="2884" spans="2:6" x14ac:dyDescent="0.25">
      <c r="B2884" s="18">
        <v>2881</v>
      </c>
      <c r="C2884" s="29">
        <v>95478099.742203414</v>
      </c>
      <c r="D2884" s="29">
        <v>0</v>
      </c>
      <c r="E2884" s="29">
        <v>0</v>
      </c>
      <c r="F2884" s="20">
        <v>0</v>
      </c>
    </row>
    <row r="2885" spans="2:6" x14ac:dyDescent="0.25">
      <c r="B2885" s="18">
        <v>2882</v>
      </c>
      <c r="C2885" s="29">
        <v>114936228.06712283</v>
      </c>
      <c r="D2885" s="29">
        <v>0</v>
      </c>
      <c r="E2885" s="29">
        <v>0</v>
      </c>
      <c r="F2885" s="20">
        <v>0</v>
      </c>
    </row>
    <row r="2886" spans="2:6" x14ac:dyDescent="0.25">
      <c r="B2886" s="18">
        <v>2883</v>
      </c>
      <c r="C2886" s="29">
        <v>90492378.826503128</v>
      </c>
      <c r="D2886" s="29">
        <v>0</v>
      </c>
      <c r="E2886" s="29">
        <v>0</v>
      </c>
      <c r="F2886" s="20">
        <v>0</v>
      </c>
    </row>
    <row r="2887" spans="2:6" x14ac:dyDescent="0.25">
      <c r="B2887" s="18">
        <v>2884</v>
      </c>
      <c r="C2887" s="29">
        <v>101230842.94541433</v>
      </c>
      <c r="D2887" s="29">
        <v>0</v>
      </c>
      <c r="E2887" s="29">
        <v>0</v>
      </c>
      <c r="F2887" s="20">
        <v>0</v>
      </c>
    </row>
    <row r="2888" spans="2:6" x14ac:dyDescent="0.25">
      <c r="B2888" s="18">
        <v>2885</v>
      </c>
      <c r="C2888" s="29">
        <v>152882969.63707584</v>
      </c>
      <c r="D2888" s="29">
        <v>0</v>
      </c>
      <c r="E2888" s="29">
        <v>0</v>
      </c>
      <c r="F2888" s="20">
        <v>0</v>
      </c>
    </row>
    <row r="2889" spans="2:6" x14ac:dyDescent="0.25">
      <c r="B2889" s="18">
        <v>2886</v>
      </c>
      <c r="C2889" s="29">
        <v>88241956.60240753</v>
      </c>
      <c r="D2889" s="29">
        <v>0</v>
      </c>
      <c r="E2889" s="29">
        <v>0</v>
      </c>
      <c r="F2889" s="20">
        <v>0</v>
      </c>
    </row>
    <row r="2890" spans="2:6" x14ac:dyDescent="0.25">
      <c r="B2890" s="18">
        <v>2887</v>
      </c>
      <c r="C2890" s="29">
        <v>74702388.724448174</v>
      </c>
      <c r="D2890" s="29">
        <v>0</v>
      </c>
      <c r="E2890" s="29">
        <v>0</v>
      </c>
      <c r="F2890" s="20">
        <v>0</v>
      </c>
    </row>
    <row r="2891" spans="2:6" x14ac:dyDescent="0.25">
      <c r="B2891" s="18">
        <v>2888</v>
      </c>
      <c r="C2891" s="29">
        <v>98324365.817722812</v>
      </c>
      <c r="D2891" s="29">
        <v>0</v>
      </c>
      <c r="E2891" s="29">
        <v>0</v>
      </c>
      <c r="F2891" s="20">
        <v>0</v>
      </c>
    </row>
    <row r="2892" spans="2:6" x14ac:dyDescent="0.25">
      <c r="B2892" s="18">
        <v>2889</v>
      </c>
      <c r="C2892" s="29">
        <v>160954523.16752398</v>
      </c>
      <c r="D2892" s="29">
        <v>0</v>
      </c>
      <c r="E2892" s="29">
        <v>0</v>
      </c>
      <c r="F2892" s="20">
        <v>0</v>
      </c>
    </row>
    <row r="2893" spans="2:6" x14ac:dyDescent="0.25">
      <c r="B2893" s="18">
        <v>2890</v>
      </c>
      <c r="C2893" s="29">
        <v>107038503.02119978</v>
      </c>
      <c r="D2893" s="29">
        <v>0</v>
      </c>
      <c r="E2893" s="29">
        <v>0</v>
      </c>
      <c r="F2893" s="20">
        <v>0</v>
      </c>
    </row>
    <row r="2894" spans="2:6" x14ac:dyDescent="0.25">
      <c r="B2894" s="18">
        <v>2891</v>
      </c>
      <c r="C2894" s="29">
        <v>201304225.45682451</v>
      </c>
      <c r="D2894" s="29">
        <v>0</v>
      </c>
      <c r="E2894" s="29">
        <v>0</v>
      </c>
      <c r="F2894" s="20">
        <v>0</v>
      </c>
    </row>
    <row r="2895" spans="2:6" x14ac:dyDescent="0.25">
      <c r="B2895" s="18">
        <v>2892</v>
      </c>
      <c r="C2895" s="29">
        <v>96651128.086571306</v>
      </c>
      <c r="D2895" s="29">
        <v>0</v>
      </c>
      <c r="E2895" s="29">
        <v>0</v>
      </c>
      <c r="F2895" s="20">
        <v>0</v>
      </c>
    </row>
    <row r="2896" spans="2:6" x14ac:dyDescent="0.25">
      <c r="B2896" s="18">
        <v>2893</v>
      </c>
      <c r="C2896" s="29">
        <v>100434568.87234658</v>
      </c>
      <c r="D2896" s="29">
        <v>0</v>
      </c>
      <c r="E2896" s="29">
        <v>0</v>
      </c>
      <c r="F2896" s="20">
        <v>0</v>
      </c>
    </row>
    <row r="2897" spans="2:6" x14ac:dyDescent="0.25">
      <c r="B2897" s="18">
        <v>2894</v>
      </c>
      <c r="C2897" s="29">
        <v>85823594.48161824</v>
      </c>
      <c r="D2897" s="29">
        <v>0</v>
      </c>
      <c r="E2897" s="29">
        <v>0</v>
      </c>
      <c r="F2897" s="20">
        <v>0</v>
      </c>
    </row>
    <row r="2898" spans="2:6" x14ac:dyDescent="0.25">
      <c r="B2898" s="18">
        <v>2895</v>
      </c>
      <c r="C2898" s="29">
        <v>74881638.043391347</v>
      </c>
      <c r="D2898" s="29">
        <v>0</v>
      </c>
      <c r="E2898" s="29">
        <v>0</v>
      </c>
      <c r="F2898" s="20">
        <v>0</v>
      </c>
    </row>
    <row r="2899" spans="2:6" x14ac:dyDescent="0.25">
      <c r="B2899" s="18">
        <v>2896</v>
      </c>
      <c r="C2899" s="29">
        <v>99726570.542816892</v>
      </c>
      <c r="D2899" s="29">
        <v>0</v>
      </c>
      <c r="E2899" s="29">
        <v>0</v>
      </c>
      <c r="F2899" s="20">
        <v>0</v>
      </c>
    </row>
    <row r="2900" spans="2:6" x14ac:dyDescent="0.25">
      <c r="B2900" s="18">
        <v>2897</v>
      </c>
      <c r="C2900" s="29">
        <v>74259900.404204667</v>
      </c>
      <c r="D2900" s="29">
        <v>0</v>
      </c>
      <c r="E2900" s="29">
        <v>0</v>
      </c>
      <c r="F2900" s="20">
        <v>0</v>
      </c>
    </row>
    <row r="2901" spans="2:6" x14ac:dyDescent="0.25">
      <c r="B2901" s="18">
        <v>2898</v>
      </c>
      <c r="C2901" s="29">
        <v>89451420.860237196</v>
      </c>
      <c r="D2901" s="29">
        <v>0</v>
      </c>
      <c r="E2901" s="29">
        <v>0</v>
      </c>
      <c r="F2901" s="20">
        <v>0</v>
      </c>
    </row>
    <row r="2902" spans="2:6" x14ac:dyDescent="0.25">
      <c r="B2902" s="18">
        <v>2899</v>
      </c>
      <c r="C2902" s="29">
        <v>91758733.02613312</v>
      </c>
      <c r="D2902" s="29">
        <v>0</v>
      </c>
      <c r="E2902" s="29">
        <v>0</v>
      </c>
      <c r="F2902" s="20">
        <v>0</v>
      </c>
    </row>
    <row r="2903" spans="2:6" x14ac:dyDescent="0.25">
      <c r="B2903" s="18">
        <v>2900</v>
      </c>
      <c r="C2903" s="29">
        <v>136259106.39739555</v>
      </c>
      <c r="D2903" s="29">
        <v>0</v>
      </c>
      <c r="E2903" s="29">
        <v>0</v>
      </c>
      <c r="F2903" s="20">
        <v>0</v>
      </c>
    </row>
    <row r="2904" spans="2:6" x14ac:dyDescent="0.25">
      <c r="B2904" s="18">
        <v>2901</v>
      </c>
      <c r="C2904" s="29">
        <v>76691999.815362707</v>
      </c>
      <c r="D2904" s="29">
        <v>0</v>
      </c>
      <c r="E2904" s="29">
        <v>0</v>
      </c>
      <c r="F2904" s="20">
        <v>0</v>
      </c>
    </row>
    <row r="2905" spans="2:6" x14ac:dyDescent="0.25">
      <c r="B2905" s="18">
        <v>2902</v>
      </c>
      <c r="C2905" s="29">
        <v>110958086.57943498</v>
      </c>
      <c r="D2905" s="29">
        <v>0</v>
      </c>
      <c r="E2905" s="29">
        <v>0</v>
      </c>
      <c r="F2905" s="20">
        <v>0</v>
      </c>
    </row>
    <row r="2906" spans="2:6" x14ac:dyDescent="0.25">
      <c r="B2906" s="18">
        <v>2903</v>
      </c>
      <c r="C2906" s="29">
        <v>89184062.769894212</v>
      </c>
      <c r="D2906" s="29">
        <v>0</v>
      </c>
      <c r="E2906" s="29">
        <v>0</v>
      </c>
      <c r="F2906" s="20">
        <v>0</v>
      </c>
    </row>
    <row r="2907" spans="2:6" x14ac:dyDescent="0.25">
      <c r="B2907" s="18">
        <v>2904</v>
      </c>
      <c r="C2907" s="29">
        <v>129597386.19888164</v>
      </c>
      <c r="D2907" s="29">
        <v>0</v>
      </c>
      <c r="E2907" s="29">
        <v>0</v>
      </c>
      <c r="F2907" s="20">
        <v>0</v>
      </c>
    </row>
    <row r="2908" spans="2:6" x14ac:dyDescent="0.25">
      <c r="B2908" s="18">
        <v>2905</v>
      </c>
      <c r="C2908" s="29">
        <v>96450658.529580012</v>
      </c>
      <c r="D2908" s="29">
        <v>0</v>
      </c>
      <c r="E2908" s="29">
        <v>0</v>
      </c>
      <c r="F2908" s="20">
        <v>0</v>
      </c>
    </row>
    <row r="2909" spans="2:6" x14ac:dyDescent="0.25">
      <c r="B2909" s="18">
        <v>2906</v>
      </c>
      <c r="C2909" s="29">
        <v>122651712.88130589</v>
      </c>
      <c r="D2909" s="29">
        <v>0</v>
      </c>
      <c r="E2909" s="29">
        <v>0</v>
      </c>
      <c r="F2909" s="20">
        <v>0</v>
      </c>
    </row>
    <row r="2910" spans="2:6" x14ac:dyDescent="0.25">
      <c r="B2910" s="18">
        <v>2907</v>
      </c>
      <c r="C2910" s="29">
        <v>96883266.434586853</v>
      </c>
      <c r="D2910" s="29">
        <v>0</v>
      </c>
      <c r="E2910" s="29">
        <v>0</v>
      </c>
      <c r="F2910" s="20">
        <v>0</v>
      </c>
    </row>
    <row r="2911" spans="2:6" x14ac:dyDescent="0.25">
      <c r="B2911" s="18">
        <v>2908</v>
      </c>
      <c r="C2911" s="29">
        <v>131344223.46562719</v>
      </c>
      <c r="D2911" s="29">
        <v>0</v>
      </c>
      <c r="E2911" s="29">
        <v>0</v>
      </c>
      <c r="F2911" s="20">
        <v>0</v>
      </c>
    </row>
    <row r="2912" spans="2:6" x14ac:dyDescent="0.25">
      <c r="B2912" s="18">
        <v>2909</v>
      </c>
      <c r="C2912" s="29">
        <v>119144198.363014</v>
      </c>
      <c r="D2912" s="29">
        <v>0</v>
      </c>
      <c r="E2912" s="29">
        <v>0</v>
      </c>
      <c r="F2912" s="20">
        <v>0</v>
      </c>
    </row>
    <row r="2913" spans="2:6" x14ac:dyDescent="0.25">
      <c r="B2913" s="18">
        <v>2910</v>
      </c>
      <c r="C2913" s="29">
        <v>89314026.441106588</v>
      </c>
      <c r="D2913" s="29">
        <v>0</v>
      </c>
      <c r="E2913" s="29">
        <v>0</v>
      </c>
      <c r="F2913" s="20">
        <v>0</v>
      </c>
    </row>
    <row r="2914" spans="2:6" x14ac:dyDescent="0.25">
      <c r="B2914" s="18">
        <v>2911</v>
      </c>
      <c r="C2914" s="29">
        <v>72695766.823427007</v>
      </c>
      <c r="D2914" s="29">
        <v>0</v>
      </c>
      <c r="E2914" s="29">
        <v>0</v>
      </c>
      <c r="F2914" s="20">
        <v>0</v>
      </c>
    </row>
    <row r="2915" spans="2:6" x14ac:dyDescent="0.25">
      <c r="B2915" s="18">
        <v>2912</v>
      </c>
      <c r="C2915" s="29">
        <v>92722636.366478145</v>
      </c>
      <c r="D2915" s="29">
        <v>0</v>
      </c>
      <c r="E2915" s="29">
        <v>0</v>
      </c>
      <c r="F2915" s="20">
        <v>0</v>
      </c>
    </row>
    <row r="2916" spans="2:6" x14ac:dyDescent="0.25">
      <c r="B2916" s="18">
        <v>2913</v>
      </c>
      <c r="C2916" s="29">
        <v>89996349.856867209</v>
      </c>
      <c r="D2916" s="29">
        <v>0</v>
      </c>
      <c r="E2916" s="29">
        <v>0</v>
      </c>
      <c r="F2916" s="20">
        <v>0</v>
      </c>
    </row>
    <row r="2917" spans="2:6" x14ac:dyDescent="0.25">
      <c r="B2917" s="18">
        <v>2914</v>
      </c>
      <c r="C2917" s="29">
        <v>88233595.629337251</v>
      </c>
      <c r="D2917" s="29">
        <v>0</v>
      </c>
      <c r="E2917" s="29">
        <v>0</v>
      </c>
      <c r="F2917" s="20">
        <v>0</v>
      </c>
    </row>
    <row r="2918" spans="2:6" x14ac:dyDescent="0.25">
      <c r="B2918" s="18">
        <v>2915</v>
      </c>
      <c r="C2918" s="29">
        <v>106562941.98823395</v>
      </c>
      <c r="D2918" s="29">
        <v>0</v>
      </c>
      <c r="E2918" s="29">
        <v>0</v>
      </c>
      <c r="F2918" s="20">
        <v>0</v>
      </c>
    </row>
    <row r="2919" spans="2:6" x14ac:dyDescent="0.25">
      <c r="B2919" s="18">
        <v>2916</v>
      </c>
      <c r="C2919" s="29">
        <v>82620322.982902363</v>
      </c>
      <c r="D2919" s="29">
        <v>0</v>
      </c>
      <c r="E2919" s="29">
        <v>0</v>
      </c>
      <c r="F2919" s="20">
        <v>0</v>
      </c>
    </row>
    <row r="2920" spans="2:6" x14ac:dyDescent="0.25">
      <c r="B2920" s="18">
        <v>2917</v>
      </c>
      <c r="C2920" s="29">
        <v>123264711.52146015</v>
      </c>
      <c r="D2920" s="29">
        <v>0</v>
      </c>
      <c r="E2920" s="29">
        <v>0</v>
      </c>
      <c r="F2920" s="20">
        <v>0</v>
      </c>
    </row>
    <row r="2921" spans="2:6" x14ac:dyDescent="0.25">
      <c r="B2921" s="18">
        <v>2918</v>
      </c>
      <c r="C2921" s="29">
        <v>106822506.42223208</v>
      </c>
      <c r="D2921" s="29">
        <v>0</v>
      </c>
      <c r="E2921" s="29">
        <v>0</v>
      </c>
      <c r="F2921" s="20">
        <v>0</v>
      </c>
    </row>
    <row r="2922" spans="2:6" x14ac:dyDescent="0.25">
      <c r="B2922" s="18">
        <v>2919</v>
      </c>
      <c r="C2922" s="29">
        <v>105964309.77615049</v>
      </c>
      <c r="D2922" s="29">
        <v>0</v>
      </c>
      <c r="E2922" s="29">
        <v>0</v>
      </c>
      <c r="F2922" s="20">
        <v>0</v>
      </c>
    </row>
    <row r="2923" spans="2:6" x14ac:dyDescent="0.25">
      <c r="B2923" s="18">
        <v>2920</v>
      </c>
      <c r="C2923" s="29">
        <v>118935124.92824197</v>
      </c>
      <c r="D2923" s="29">
        <v>0</v>
      </c>
      <c r="E2923" s="29">
        <v>0</v>
      </c>
      <c r="F2923" s="20">
        <v>0</v>
      </c>
    </row>
    <row r="2924" spans="2:6" x14ac:dyDescent="0.25">
      <c r="B2924" s="18">
        <v>2921</v>
      </c>
      <c r="C2924" s="29">
        <v>89025688.64290072</v>
      </c>
      <c r="D2924" s="29">
        <v>0</v>
      </c>
      <c r="E2924" s="29">
        <v>0</v>
      </c>
      <c r="F2924" s="20">
        <v>0</v>
      </c>
    </row>
    <row r="2925" spans="2:6" x14ac:dyDescent="0.25">
      <c r="B2925" s="18">
        <v>2922</v>
      </c>
      <c r="C2925" s="29">
        <v>120795096.63053127</v>
      </c>
      <c r="D2925" s="29">
        <v>0</v>
      </c>
      <c r="E2925" s="29">
        <v>0</v>
      </c>
      <c r="F2925" s="20">
        <v>0</v>
      </c>
    </row>
    <row r="2926" spans="2:6" x14ac:dyDescent="0.25">
      <c r="B2926" s="18">
        <v>2923</v>
      </c>
      <c r="C2926" s="29">
        <v>90536011.285458729</v>
      </c>
      <c r="D2926" s="29">
        <v>0</v>
      </c>
      <c r="E2926" s="29">
        <v>0</v>
      </c>
      <c r="F2926" s="20">
        <v>0</v>
      </c>
    </row>
    <row r="2927" spans="2:6" x14ac:dyDescent="0.25">
      <c r="B2927" s="18">
        <v>2924</v>
      </c>
      <c r="C2927" s="29">
        <v>98342658.932820886</v>
      </c>
      <c r="D2927" s="29">
        <v>0</v>
      </c>
      <c r="E2927" s="29">
        <v>0</v>
      </c>
      <c r="F2927" s="20">
        <v>0</v>
      </c>
    </row>
    <row r="2928" spans="2:6" x14ac:dyDescent="0.25">
      <c r="B2928" s="18">
        <v>2925</v>
      </c>
      <c r="C2928" s="29">
        <v>113035313.19235633</v>
      </c>
      <c r="D2928" s="29">
        <v>0</v>
      </c>
      <c r="E2928" s="29">
        <v>0</v>
      </c>
      <c r="F2928" s="20">
        <v>0</v>
      </c>
    </row>
    <row r="2929" spans="2:6" x14ac:dyDescent="0.25">
      <c r="B2929" s="18">
        <v>2926</v>
      </c>
      <c r="C2929" s="29">
        <v>102498479.92540079</v>
      </c>
      <c r="D2929" s="29">
        <v>0</v>
      </c>
      <c r="E2929" s="29">
        <v>0</v>
      </c>
      <c r="F2929" s="20">
        <v>0</v>
      </c>
    </row>
    <row r="2930" spans="2:6" x14ac:dyDescent="0.25">
      <c r="B2930" s="18">
        <v>2927</v>
      </c>
      <c r="C2930" s="29">
        <v>99437833.284794539</v>
      </c>
      <c r="D2930" s="29">
        <v>0</v>
      </c>
      <c r="E2930" s="29">
        <v>0</v>
      </c>
      <c r="F2930" s="20">
        <v>0</v>
      </c>
    </row>
    <row r="2931" spans="2:6" x14ac:dyDescent="0.25">
      <c r="B2931" s="18">
        <v>2928</v>
      </c>
      <c r="C2931" s="29">
        <v>83682240.050719589</v>
      </c>
      <c r="D2931" s="29">
        <v>0</v>
      </c>
      <c r="E2931" s="29">
        <v>0</v>
      </c>
      <c r="F2931" s="20">
        <v>0</v>
      </c>
    </row>
    <row r="2932" spans="2:6" x14ac:dyDescent="0.25">
      <c r="B2932" s="18">
        <v>2929</v>
      </c>
      <c r="C2932" s="29">
        <v>96289728.321068451</v>
      </c>
      <c r="D2932" s="29">
        <v>0</v>
      </c>
      <c r="E2932" s="29">
        <v>0</v>
      </c>
      <c r="F2932" s="20">
        <v>0</v>
      </c>
    </row>
    <row r="2933" spans="2:6" x14ac:dyDescent="0.25">
      <c r="B2933" s="18">
        <v>2930</v>
      </c>
      <c r="C2933" s="29">
        <v>84342886.393569872</v>
      </c>
      <c r="D2933" s="29">
        <v>0</v>
      </c>
      <c r="E2933" s="29">
        <v>0</v>
      </c>
      <c r="F2933" s="20">
        <v>0</v>
      </c>
    </row>
    <row r="2934" spans="2:6" x14ac:dyDescent="0.25">
      <c r="B2934" s="18">
        <v>2931</v>
      </c>
      <c r="C2934" s="29">
        <v>147907903.90588287</v>
      </c>
      <c r="D2934" s="29">
        <v>0</v>
      </c>
      <c r="E2934" s="29">
        <v>0</v>
      </c>
      <c r="F2934" s="20">
        <v>0</v>
      </c>
    </row>
    <row r="2935" spans="2:6" x14ac:dyDescent="0.25">
      <c r="B2935" s="18">
        <v>2932</v>
      </c>
      <c r="C2935" s="29">
        <v>89138092.461898983</v>
      </c>
      <c r="D2935" s="29">
        <v>0</v>
      </c>
      <c r="E2935" s="29">
        <v>0</v>
      </c>
      <c r="F2935" s="20">
        <v>0</v>
      </c>
    </row>
    <row r="2936" spans="2:6" x14ac:dyDescent="0.25">
      <c r="B2936" s="18">
        <v>2933</v>
      </c>
      <c r="C2936" s="29">
        <v>107404672.03930685</v>
      </c>
      <c r="D2936" s="29">
        <v>0</v>
      </c>
      <c r="E2936" s="29">
        <v>0</v>
      </c>
      <c r="F2936" s="20">
        <v>0</v>
      </c>
    </row>
    <row r="2937" spans="2:6" x14ac:dyDescent="0.25">
      <c r="B2937" s="18">
        <v>2934</v>
      </c>
      <c r="C2937" s="29">
        <v>94900091.422434852</v>
      </c>
      <c r="D2937" s="29">
        <v>0</v>
      </c>
      <c r="E2937" s="29">
        <v>0</v>
      </c>
      <c r="F2937" s="20">
        <v>0</v>
      </c>
    </row>
    <row r="2938" spans="2:6" x14ac:dyDescent="0.25">
      <c r="B2938" s="18">
        <v>2935</v>
      </c>
      <c r="C2938" s="29">
        <v>90833737.57668519</v>
      </c>
      <c r="D2938" s="29">
        <v>0</v>
      </c>
      <c r="E2938" s="29">
        <v>0</v>
      </c>
      <c r="F2938" s="20">
        <v>0</v>
      </c>
    </row>
    <row r="2939" spans="2:6" x14ac:dyDescent="0.25">
      <c r="B2939" s="18">
        <v>2936</v>
      </c>
      <c r="C2939" s="29">
        <v>72093536.696219504</v>
      </c>
      <c r="D2939" s="29">
        <v>0</v>
      </c>
      <c r="E2939" s="29">
        <v>0</v>
      </c>
      <c r="F2939" s="20">
        <v>0</v>
      </c>
    </row>
    <row r="2940" spans="2:6" x14ac:dyDescent="0.25">
      <c r="B2940" s="18">
        <v>2937</v>
      </c>
      <c r="C2940" s="29">
        <v>91659669.720290929</v>
      </c>
      <c r="D2940" s="29">
        <v>0</v>
      </c>
      <c r="E2940" s="29">
        <v>0</v>
      </c>
      <c r="F2940" s="20">
        <v>0</v>
      </c>
    </row>
    <row r="2941" spans="2:6" x14ac:dyDescent="0.25">
      <c r="B2941" s="18">
        <v>2938</v>
      </c>
      <c r="C2941" s="29">
        <v>109915301.6012082</v>
      </c>
      <c r="D2941" s="29">
        <v>0</v>
      </c>
      <c r="E2941" s="29">
        <v>0</v>
      </c>
      <c r="F2941" s="20">
        <v>0</v>
      </c>
    </row>
    <row r="2942" spans="2:6" x14ac:dyDescent="0.25">
      <c r="B2942" s="18">
        <v>2939</v>
      </c>
      <c r="C2942" s="29">
        <v>94466355.72872372</v>
      </c>
      <c r="D2942" s="29">
        <v>0</v>
      </c>
      <c r="E2942" s="29">
        <v>0</v>
      </c>
      <c r="F2942" s="20">
        <v>0</v>
      </c>
    </row>
    <row r="2943" spans="2:6" x14ac:dyDescent="0.25">
      <c r="B2943" s="18">
        <v>2940</v>
      </c>
      <c r="C2943" s="29">
        <v>112182521.02134898</v>
      </c>
      <c r="D2943" s="29">
        <v>0</v>
      </c>
      <c r="E2943" s="29">
        <v>0</v>
      </c>
      <c r="F2943" s="20">
        <v>0</v>
      </c>
    </row>
    <row r="2944" spans="2:6" x14ac:dyDescent="0.25">
      <c r="B2944" s="18">
        <v>2941</v>
      </c>
      <c r="C2944" s="29">
        <v>74855051.267287701</v>
      </c>
      <c r="D2944" s="29">
        <v>0</v>
      </c>
      <c r="E2944" s="29">
        <v>0</v>
      </c>
      <c r="F2944" s="20">
        <v>0</v>
      </c>
    </row>
    <row r="2945" spans="2:6" x14ac:dyDescent="0.25">
      <c r="B2945" s="18">
        <v>2942</v>
      </c>
      <c r="C2945" s="29">
        <v>63883013.096574977</v>
      </c>
      <c r="D2945" s="29">
        <v>0</v>
      </c>
      <c r="E2945" s="29">
        <v>0</v>
      </c>
      <c r="F2945" s="20">
        <v>0</v>
      </c>
    </row>
    <row r="2946" spans="2:6" x14ac:dyDescent="0.25">
      <c r="B2946" s="18">
        <v>2943</v>
      </c>
      <c r="C2946" s="29">
        <v>79465836.122743621</v>
      </c>
      <c r="D2946" s="29">
        <v>0</v>
      </c>
      <c r="E2946" s="29">
        <v>0</v>
      </c>
      <c r="F2946" s="20">
        <v>0</v>
      </c>
    </row>
    <row r="2947" spans="2:6" x14ac:dyDescent="0.25">
      <c r="B2947" s="18">
        <v>2944</v>
      </c>
      <c r="C2947" s="29">
        <v>103823856.91200197</v>
      </c>
      <c r="D2947" s="29">
        <v>0</v>
      </c>
      <c r="E2947" s="29">
        <v>0</v>
      </c>
      <c r="F2947" s="20">
        <v>0</v>
      </c>
    </row>
    <row r="2948" spans="2:6" x14ac:dyDescent="0.25">
      <c r="B2948" s="18">
        <v>2945</v>
      </c>
      <c r="C2948" s="29">
        <v>108308633.15072058</v>
      </c>
      <c r="D2948" s="29">
        <v>0</v>
      </c>
      <c r="E2948" s="29">
        <v>0</v>
      </c>
      <c r="F2948" s="20">
        <v>0</v>
      </c>
    </row>
    <row r="2949" spans="2:6" x14ac:dyDescent="0.25">
      <c r="B2949" s="18">
        <v>2946</v>
      </c>
      <c r="C2949" s="29">
        <v>145022826.92527428</v>
      </c>
      <c r="D2949" s="29">
        <v>0</v>
      </c>
      <c r="E2949" s="29">
        <v>0</v>
      </c>
      <c r="F2949" s="20">
        <v>0</v>
      </c>
    </row>
    <row r="2950" spans="2:6" x14ac:dyDescent="0.25">
      <c r="B2950" s="18">
        <v>2947</v>
      </c>
      <c r="C2950" s="29">
        <v>108459603.59241971</v>
      </c>
      <c r="D2950" s="29">
        <v>0</v>
      </c>
      <c r="E2950" s="29">
        <v>0</v>
      </c>
      <c r="F2950" s="20">
        <v>0</v>
      </c>
    </row>
    <row r="2951" spans="2:6" x14ac:dyDescent="0.25">
      <c r="B2951" s="18">
        <v>2948</v>
      </c>
      <c r="C2951" s="29">
        <v>126909306.37419882</v>
      </c>
      <c r="D2951" s="29">
        <v>0</v>
      </c>
      <c r="E2951" s="29">
        <v>0</v>
      </c>
      <c r="F2951" s="20">
        <v>0</v>
      </c>
    </row>
    <row r="2952" spans="2:6" x14ac:dyDescent="0.25">
      <c r="B2952" s="18">
        <v>2949</v>
      </c>
      <c r="C2952" s="29">
        <v>93820474.996306583</v>
      </c>
      <c r="D2952" s="29">
        <v>0</v>
      </c>
      <c r="E2952" s="29">
        <v>0</v>
      </c>
      <c r="F2952" s="20">
        <v>0</v>
      </c>
    </row>
    <row r="2953" spans="2:6" x14ac:dyDescent="0.25">
      <c r="B2953" s="18">
        <v>2950</v>
      </c>
      <c r="C2953" s="29">
        <v>149254176.3592774</v>
      </c>
      <c r="D2953" s="29">
        <v>0</v>
      </c>
      <c r="E2953" s="29">
        <v>0</v>
      </c>
      <c r="F2953" s="20">
        <v>0</v>
      </c>
    </row>
    <row r="2954" spans="2:6" x14ac:dyDescent="0.25">
      <c r="B2954" s="18">
        <v>2951</v>
      </c>
      <c r="C2954" s="29">
        <v>102300217.38886079</v>
      </c>
      <c r="D2954" s="29">
        <v>0</v>
      </c>
      <c r="E2954" s="29">
        <v>0</v>
      </c>
      <c r="F2954" s="20">
        <v>0</v>
      </c>
    </row>
    <row r="2955" spans="2:6" x14ac:dyDescent="0.25">
      <c r="B2955" s="18">
        <v>2952</v>
      </c>
      <c r="C2955" s="29">
        <v>108223565.03491104</v>
      </c>
      <c r="D2955" s="29">
        <v>0</v>
      </c>
      <c r="E2955" s="29">
        <v>0</v>
      </c>
      <c r="F2955" s="20">
        <v>0</v>
      </c>
    </row>
    <row r="2956" spans="2:6" x14ac:dyDescent="0.25">
      <c r="B2956" s="18">
        <v>2953</v>
      </c>
      <c r="C2956" s="29">
        <v>131340991.67443147</v>
      </c>
      <c r="D2956" s="29">
        <v>0</v>
      </c>
      <c r="E2956" s="29">
        <v>0</v>
      </c>
      <c r="F2956" s="20">
        <v>0</v>
      </c>
    </row>
    <row r="2957" spans="2:6" x14ac:dyDescent="0.25">
      <c r="B2957" s="18">
        <v>2954</v>
      </c>
      <c r="C2957" s="29">
        <v>97164221.64511995</v>
      </c>
      <c r="D2957" s="29">
        <v>0</v>
      </c>
      <c r="E2957" s="29">
        <v>0</v>
      </c>
      <c r="F2957" s="20">
        <v>0</v>
      </c>
    </row>
    <row r="2958" spans="2:6" x14ac:dyDescent="0.25">
      <c r="B2958" s="18">
        <v>2955</v>
      </c>
      <c r="C2958" s="29">
        <v>77428458.413824335</v>
      </c>
      <c r="D2958" s="29">
        <v>0</v>
      </c>
      <c r="E2958" s="29">
        <v>0</v>
      </c>
      <c r="F2958" s="20">
        <v>0</v>
      </c>
    </row>
    <row r="2959" spans="2:6" x14ac:dyDescent="0.25">
      <c r="B2959" s="18">
        <v>2956</v>
      </c>
      <c r="C2959" s="29">
        <v>90447499.55920893</v>
      </c>
      <c r="D2959" s="29">
        <v>0</v>
      </c>
      <c r="E2959" s="29">
        <v>0</v>
      </c>
      <c r="F2959" s="20">
        <v>0</v>
      </c>
    </row>
    <row r="2960" spans="2:6" x14ac:dyDescent="0.25">
      <c r="B2960" s="18">
        <v>2957</v>
      </c>
      <c r="C2960" s="29">
        <v>124999934.27438742</v>
      </c>
      <c r="D2960" s="29">
        <v>0</v>
      </c>
      <c r="E2960" s="29">
        <v>0</v>
      </c>
      <c r="F2960" s="20">
        <v>0</v>
      </c>
    </row>
    <row r="2961" spans="2:6" x14ac:dyDescent="0.25">
      <c r="B2961" s="18">
        <v>2958</v>
      </c>
      <c r="C2961" s="29">
        <v>100082747.82366581</v>
      </c>
      <c r="D2961" s="29">
        <v>0</v>
      </c>
      <c r="E2961" s="29">
        <v>0</v>
      </c>
      <c r="F2961" s="20">
        <v>0</v>
      </c>
    </row>
    <row r="2962" spans="2:6" x14ac:dyDescent="0.25">
      <c r="B2962" s="18">
        <v>2959</v>
      </c>
      <c r="C2962" s="29">
        <v>113072318.37147182</v>
      </c>
      <c r="D2962" s="29">
        <v>0</v>
      </c>
      <c r="E2962" s="29">
        <v>0</v>
      </c>
      <c r="F2962" s="20">
        <v>0</v>
      </c>
    </row>
    <row r="2963" spans="2:6" x14ac:dyDescent="0.25">
      <c r="B2963" s="18">
        <v>2960</v>
      </c>
      <c r="C2963" s="29">
        <v>123121046.30131343</v>
      </c>
      <c r="D2963" s="29">
        <v>0</v>
      </c>
      <c r="E2963" s="29">
        <v>0</v>
      </c>
      <c r="F2963" s="20">
        <v>0</v>
      </c>
    </row>
    <row r="2964" spans="2:6" x14ac:dyDescent="0.25">
      <c r="B2964" s="18">
        <v>2961</v>
      </c>
      <c r="C2964" s="29">
        <v>107552518.45434062</v>
      </c>
      <c r="D2964" s="29">
        <v>0</v>
      </c>
      <c r="E2964" s="29">
        <v>0</v>
      </c>
      <c r="F2964" s="20">
        <v>0</v>
      </c>
    </row>
    <row r="2965" spans="2:6" x14ac:dyDescent="0.25">
      <c r="B2965" s="18">
        <v>2962</v>
      </c>
      <c r="C2965" s="29">
        <v>119179355.75517336</v>
      </c>
      <c r="D2965" s="29">
        <v>0</v>
      </c>
      <c r="E2965" s="29">
        <v>0</v>
      </c>
      <c r="F2965" s="20">
        <v>0</v>
      </c>
    </row>
    <row r="2966" spans="2:6" x14ac:dyDescent="0.25">
      <c r="B2966" s="18">
        <v>2963</v>
      </c>
      <c r="C2966" s="29">
        <v>89439367.196665466</v>
      </c>
      <c r="D2966" s="29">
        <v>0</v>
      </c>
      <c r="E2966" s="29">
        <v>0</v>
      </c>
      <c r="F2966" s="20">
        <v>0</v>
      </c>
    </row>
    <row r="2967" spans="2:6" x14ac:dyDescent="0.25">
      <c r="B2967" s="18">
        <v>2964</v>
      </c>
      <c r="C2967" s="29">
        <v>86987067.266502589</v>
      </c>
      <c r="D2967" s="29">
        <v>0</v>
      </c>
      <c r="E2967" s="29">
        <v>0</v>
      </c>
      <c r="F2967" s="20">
        <v>0</v>
      </c>
    </row>
    <row r="2968" spans="2:6" x14ac:dyDescent="0.25">
      <c r="B2968" s="18">
        <v>2965</v>
      </c>
      <c r="C2968" s="29">
        <v>124773432.83905086</v>
      </c>
      <c r="D2968" s="29">
        <v>0</v>
      </c>
      <c r="E2968" s="29">
        <v>0</v>
      </c>
      <c r="F2968" s="20">
        <v>0</v>
      </c>
    </row>
    <row r="2969" spans="2:6" x14ac:dyDescent="0.25">
      <c r="B2969" s="18">
        <v>2966</v>
      </c>
      <c r="C2969" s="29">
        <v>94163132.286146611</v>
      </c>
      <c r="D2969" s="29">
        <v>0</v>
      </c>
      <c r="E2969" s="29">
        <v>0</v>
      </c>
      <c r="F2969" s="20">
        <v>0</v>
      </c>
    </row>
    <row r="2970" spans="2:6" x14ac:dyDescent="0.25">
      <c r="B2970" s="18">
        <v>2967</v>
      </c>
      <c r="C2970" s="29">
        <v>116787188.81537832</v>
      </c>
      <c r="D2970" s="29">
        <v>0</v>
      </c>
      <c r="E2970" s="29">
        <v>0</v>
      </c>
      <c r="F2970" s="20">
        <v>0</v>
      </c>
    </row>
    <row r="2971" spans="2:6" x14ac:dyDescent="0.25">
      <c r="B2971" s="18">
        <v>2968</v>
      </c>
      <c r="C2971" s="29">
        <v>104102681.0983647</v>
      </c>
      <c r="D2971" s="29">
        <v>0</v>
      </c>
      <c r="E2971" s="29">
        <v>0</v>
      </c>
      <c r="F2971" s="20">
        <v>0</v>
      </c>
    </row>
    <row r="2972" spans="2:6" x14ac:dyDescent="0.25">
      <c r="B2972" s="18">
        <v>2969</v>
      </c>
      <c r="C2972" s="29">
        <v>88361747.040557042</v>
      </c>
      <c r="D2972" s="29">
        <v>0</v>
      </c>
      <c r="E2972" s="29">
        <v>0</v>
      </c>
      <c r="F2972" s="20">
        <v>0</v>
      </c>
    </row>
    <row r="2973" spans="2:6" x14ac:dyDescent="0.25">
      <c r="B2973" s="18">
        <v>2970</v>
      </c>
      <c r="C2973" s="29">
        <v>155966243.71794319</v>
      </c>
      <c r="D2973" s="29">
        <v>0</v>
      </c>
      <c r="E2973" s="29">
        <v>0</v>
      </c>
      <c r="F2973" s="20">
        <v>0</v>
      </c>
    </row>
    <row r="2974" spans="2:6" x14ac:dyDescent="0.25">
      <c r="B2974" s="18">
        <v>2971</v>
      </c>
      <c r="C2974" s="29">
        <v>112359745.84991561</v>
      </c>
      <c r="D2974" s="29">
        <v>0</v>
      </c>
      <c r="E2974" s="29">
        <v>0</v>
      </c>
      <c r="F2974" s="20">
        <v>0</v>
      </c>
    </row>
    <row r="2975" spans="2:6" x14ac:dyDescent="0.25">
      <c r="B2975" s="18">
        <v>2972</v>
      </c>
      <c r="C2975" s="29">
        <v>81016589.233335003</v>
      </c>
      <c r="D2975" s="29">
        <v>0</v>
      </c>
      <c r="E2975" s="29">
        <v>0</v>
      </c>
      <c r="F2975" s="20">
        <v>0</v>
      </c>
    </row>
    <row r="2976" spans="2:6" x14ac:dyDescent="0.25">
      <c r="B2976" s="18">
        <v>2973</v>
      </c>
      <c r="C2976" s="29">
        <v>103889085.12088721</v>
      </c>
      <c r="D2976" s="29">
        <v>0</v>
      </c>
      <c r="E2976" s="29">
        <v>0</v>
      </c>
      <c r="F2976" s="20">
        <v>0</v>
      </c>
    </row>
    <row r="2977" spans="2:6" x14ac:dyDescent="0.25">
      <c r="B2977" s="18">
        <v>2974</v>
      </c>
      <c r="C2977" s="29">
        <v>115772487.34266125</v>
      </c>
      <c r="D2977" s="29">
        <v>0</v>
      </c>
      <c r="E2977" s="29">
        <v>0</v>
      </c>
      <c r="F2977" s="20">
        <v>0</v>
      </c>
    </row>
    <row r="2978" spans="2:6" x14ac:dyDescent="0.25">
      <c r="B2978" s="18">
        <v>2975</v>
      </c>
      <c r="C2978" s="29">
        <v>88785896.64798522</v>
      </c>
      <c r="D2978" s="29">
        <v>0</v>
      </c>
      <c r="E2978" s="29">
        <v>0</v>
      </c>
      <c r="F2978" s="20">
        <v>0</v>
      </c>
    </row>
    <row r="2979" spans="2:6" x14ac:dyDescent="0.25">
      <c r="B2979" s="18">
        <v>2976</v>
      </c>
      <c r="C2979" s="29">
        <v>75277197.624704719</v>
      </c>
      <c r="D2979" s="29">
        <v>0</v>
      </c>
      <c r="E2979" s="29">
        <v>0</v>
      </c>
      <c r="F2979" s="20">
        <v>0</v>
      </c>
    </row>
    <row r="2980" spans="2:6" x14ac:dyDescent="0.25">
      <c r="B2980" s="18">
        <v>2977</v>
      </c>
      <c r="C2980" s="29">
        <v>89024582.225429267</v>
      </c>
      <c r="D2980" s="29">
        <v>0</v>
      </c>
      <c r="E2980" s="29">
        <v>0</v>
      </c>
      <c r="F2980" s="20">
        <v>0</v>
      </c>
    </row>
    <row r="2981" spans="2:6" x14ac:dyDescent="0.25">
      <c r="B2981" s="18">
        <v>2978</v>
      </c>
      <c r="C2981" s="29">
        <v>91734196.407021448</v>
      </c>
      <c r="D2981" s="29">
        <v>0</v>
      </c>
      <c r="E2981" s="29">
        <v>0</v>
      </c>
      <c r="F2981" s="20">
        <v>0</v>
      </c>
    </row>
    <row r="2982" spans="2:6" x14ac:dyDescent="0.25">
      <c r="B2982" s="18">
        <v>2979</v>
      </c>
      <c r="C2982" s="29">
        <v>117470047.42520465</v>
      </c>
      <c r="D2982" s="29">
        <v>0</v>
      </c>
      <c r="E2982" s="29">
        <v>0</v>
      </c>
      <c r="F2982" s="20">
        <v>0</v>
      </c>
    </row>
    <row r="2983" spans="2:6" x14ac:dyDescent="0.25">
      <c r="B2983" s="18">
        <v>2980</v>
      </c>
      <c r="C2983" s="29">
        <v>97691225.393836185</v>
      </c>
      <c r="D2983" s="29">
        <v>0</v>
      </c>
      <c r="E2983" s="29">
        <v>0</v>
      </c>
      <c r="F2983" s="20">
        <v>0</v>
      </c>
    </row>
    <row r="2984" spans="2:6" x14ac:dyDescent="0.25">
      <c r="B2984" s="18">
        <v>2981</v>
      </c>
      <c r="C2984" s="29">
        <v>110761546.41799547</v>
      </c>
      <c r="D2984" s="29">
        <v>0</v>
      </c>
      <c r="E2984" s="29">
        <v>0</v>
      </c>
      <c r="F2984" s="20">
        <v>0</v>
      </c>
    </row>
    <row r="2985" spans="2:6" x14ac:dyDescent="0.25">
      <c r="B2985" s="18">
        <v>2982</v>
      </c>
      <c r="C2985" s="29">
        <v>90333366.160371572</v>
      </c>
      <c r="D2985" s="29">
        <v>0</v>
      </c>
      <c r="E2985" s="29">
        <v>0</v>
      </c>
      <c r="F2985" s="20">
        <v>0</v>
      </c>
    </row>
    <row r="2986" spans="2:6" x14ac:dyDescent="0.25">
      <c r="B2986" s="18">
        <v>2983</v>
      </c>
      <c r="C2986" s="29">
        <v>89425032.681943119</v>
      </c>
      <c r="D2986" s="29">
        <v>0</v>
      </c>
      <c r="E2986" s="29">
        <v>0</v>
      </c>
      <c r="F2986" s="20">
        <v>0</v>
      </c>
    </row>
    <row r="2987" spans="2:6" x14ac:dyDescent="0.25">
      <c r="B2987" s="18">
        <v>2984</v>
      </c>
      <c r="C2987" s="29">
        <v>115051980.2589989</v>
      </c>
      <c r="D2987" s="29">
        <v>0</v>
      </c>
      <c r="E2987" s="29">
        <v>0</v>
      </c>
      <c r="F2987" s="20">
        <v>0</v>
      </c>
    </row>
    <row r="2988" spans="2:6" x14ac:dyDescent="0.25">
      <c r="B2988" s="18">
        <v>2985</v>
      </c>
      <c r="C2988" s="29">
        <v>129561621.00185019</v>
      </c>
      <c r="D2988" s="29">
        <v>0</v>
      </c>
      <c r="E2988" s="29">
        <v>0</v>
      </c>
      <c r="F2988" s="20">
        <v>0</v>
      </c>
    </row>
    <row r="2989" spans="2:6" x14ac:dyDescent="0.25">
      <c r="B2989" s="18">
        <v>2986</v>
      </c>
      <c r="C2989" s="29">
        <v>87781553.224624529</v>
      </c>
      <c r="D2989" s="29">
        <v>0</v>
      </c>
      <c r="E2989" s="29">
        <v>0</v>
      </c>
      <c r="F2989" s="20">
        <v>0</v>
      </c>
    </row>
    <row r="2990" spans="2:6" x14ac:dyDescent="0.25">
      <c r="B2990" s="18">
        <v>2987</v>
      </c>
      <c r="C2990" s="29">
        <v>110008265.80237044</v>
      </c>
      <c r="D2990" s="29">
        <v>0</v>
      </c>
      <c r="E2990" s="29">
        <v>0</v>
      </c>
      <c r="F2990" s="20">
        <v>0</v>
      </c>
    </row>
    <row r="2991" spans="2:6" x14ac:dyDescent="0.25">
      <c r="B2991" s="18">
        <v>2988</v>
      </c>
      <c r="C2991" s="29">
        <v>76997153.338738129</v>
      </c>
      <c r="D2991" s="29">
        <v>0</v>
      </c>
      <c r="E2991" s="29">
        <v>0</v>
      </c>
      <c r="F2991" s="20">
        <v>0</v>
      </c>
    </row>
    <row r="2992" spans="2:6" x14ac:dyDescent="0.25">
      <c r="B2992" s="18">
        <v>2989</v>
      </c>
      <c r="C2992" s="29">
        <v>99490017.345137328</v>
      </c>
      <c r="D2992" s="29">
        <v>0</v>
      </c>
      <c r="E2992" s="29">
        <v>0</v>
      </c>
      <c r="F2992" s="20">
        <v>0</v>
      </c>
    </row>
    <row r="2993" spans="2:6" x14ac:dyDescent="0.25">
      <c r="B2993" s="18">
        <v>2990</v>
      </c>
      <c r="C2993" s="29">
        <v>132234405.71754791</v>
      </c>
      <c r="D2993" s="29">
        <v>0</v>
      </c>
      <c r="E2993" s="29">
        <v>0</v>
      </c>
      <c r="F2993" s="20">
        <v>0</v>
      </c>
    </row>
    <row r="2994" spans="2:6" x14ac:dyDescent="0.25">
      <c r="B2994" s="18">
        <v>2991</v>
      </c>
      <c r="C2994" s="29">
        <v>101187038.29174085</v>
      </c>
      <c r="D2994" s="29">
        <v>0</v>
      </c>
      <c r="E2994" s="29">
        <v>0</v>
      </c>
      <c r="F2994" s="20">
        <v>0</v>
      </c>
    </row>
    <row r="2995" spans="2:6" x14ac:dyDescent="0.25">
      <c r="B2995" s="18">
        <v>2992</v>
      </c>
      <c r="C2995" s="29">
        <v>119644864.98368955</v>
      </c>
      <c r="D2995" s="29">
        <v>0</v>
      </c>
      <c r="E2995" s="29">
        <v>0</v>
      </c>
      <c r="F2995" s="20">
        <v>0</v>
      </c>
    </row>
    <row r="2996" spans="2:6" x14ac:dyDescent="0.25">
      <c r="B2996" s="18">
        <v>2993</v>
      </c>
      <c r="C2996" s="29">
        <v>105766656.72880991</v>
      </c>
      <c r="D2996" s="29">
        <v>0</v>
      </c>
      <c r="E2996" s="29">
        <v>0</v>
      </c>
      <c r="F2996" s="20">
        <v>0</v>
      </c>
    </row>
    <row r="2997" spans="2:6" x14ac:dyDescent="0.25">
      <c r="B2997" s="18">
        <v>2994</v>
      </c>
      <c r="C2997" s="29">
        <v>108269169.66486132</v>
      </c>
      <c r="D2997" s="29">
        <v>0</v>
      </c>
      <c r="E2997" s="29">
        <v>0</v>
      </c>
      <c r="F2997" s="20">
        <v>0</v>
      </c>
    </row>
    <row r="2998" spans="2:6" x14ac:dyDescent="0.25">
      <c r="B2998" s="18">
        <v>2995</v>
      </c>
      <c r="C2998" s="29">
        <v>109148376.58540344</v>
      </c>
      <c r="D2998" s="29">
        <v>0</v>
      </c>
      <c r="E2998" s="29">
        <v>0</v>
      </c>
      <c r="F2998" s="20">
        <v>0</v>
      </c>
    </row>
    <row r="2999" spans="2:6" x14ac:dyDescent="0.25">
      <c r="B2999" s="18">
        <v>2996</v>
      </c>
      <c r="C2999" s="29">
        <v>74411515.170119479</v>
      </c>
      <c r="D2999" s="29">
        <v>0</v>
      </c>
      <c r="E2999" s="29">
        <v>0</v>
      </c>
      <c r="F2999" s="20">
        <v>0</v>
      </c>
    </row>
    <row r="3000" spans="2:6" x14ac:dyDescent="0.25">
      <c r="B3000" s="18">
        <v>2997</v>
      </c>
      <c r="C3000" s="29">
        <v>99853235.748866975</v>
      </c>
      <c r="D3000" s="29">
        <v>0</v>
      </c>
      <c r="E3000" s="29">
        <v>0</v>
      </c>
      <c r="F3000" s="20">
        <v>0</v>
      </c>
    </row>
    <row r="3001" spans="2:6" x14ac:dyDescent="0.25">
      <c r="B3001" s="18">
        <v>2998</v>
      </c>
      <c r="C3001" s="29">
        <v>138575570.64250183</v>
      </c>
      <c r="D3001" s="29">
        <v>0</v>
      </c>
      <c r="E3001" s="29">
        <v>0</v>
      </c>
      <c r="F3001" s="20">
        <v>0</v>
      </c>
    </row>
    <row r="3002" spans="2:6" x14ac:dyDescent="0.25">
      <c r="B3002" s="18">
        <v>2999</v>
      </c>
      <c r="C3002" s="29">
        <v>160243914.15759712</v>
      </c>
      <c r="D3002" s="29">
        <v>0</v>
      </c>
      <c r="E3002" s="29">
        <v>0</v>
      </c>
      <c r="F3002" s="20">
        <v>0</v>
      </c>
    </row>
    <row r="3003" spans="2:6" x14ac:dyDescent="0.25">
      <c r="B3003" s="18">
        <v>3000</v>
      </c>
      <c r="C3003" s="29">
        <v>110997011.33713022</v>
      </c>
      <c r="D3003" s="29">
        <v>0</v>
      </c>
      <c r="E3003" s="29">
        <v>0</v>
      </c>
      <c r="F3003" s="20">
        <v>0</v>
      </c>
    </row>
    <row r="3004" spans="2:6" x14ac:dyDescent="0.25">
      <c r="B3004" s="18">
        <v>3001</v>
      </c>
      <c r="C3004" s="29">
        <v>109678841.21424855</v>
      </c>
      <c r="D3004" s="29">
        <v>0</v>
      </c>
      <c r="E3004" s="29">
        <v>0</v>
      </c>
      <c r="F3004" s="20">
        <v>0</v>
      </c>
    </row>
    <row r="3005" spans="2:6" x14ac:dyDescent="0.25">
      <c r="B3005" s="18">
        <v>3002</v>
      </c>
      <c r="C3005" s="29">
        <v>111142990.93290742</v>
      </c>
      <c r="D3005" s="29">
        <v>0</v>
      </c>
      <c r="E3005" s="29">
        <v>0</v>
      </c>
      <c r="F3005" s="20">
        <v>0</v>
      </c>
    </row>
    <row r="3006" spans="2:6" x14ac:dyDescent="0.25">
      <c r="B3006" s="18">
        <v>3003</v>
      </c>
      <c r="C3006" s="29">
        <v>111209174.92417911</v>
      </c>
      <c r="D3006" s="29">
        <v>0</v>
      </c>
      <c r="E3006" s="29">
        <v>0</v>
      </c>
      <c r="F3006" s="20">
        <v>0</v>
      </c>
    </row>
    <row r="3007" spans="2:6" x14ac:dyDescent="0.25">
      <c r="B3007" s="18">
        <v>3004</v>
      </c>
      <c r="C3007" s="29">
        <v>106167528.5712975</v>
      </c>
      <c r="D3007" s="29">
        <v>0</v>
      </c>
      <c r="E3007" s="29">
        <v>0</v>
      </c>
      <c r="F3007" s="20">
        <v>0</v>
      </c>
    </row>
    <row r="3008" spans="2:6" x14ac:dyDescent="0.25">
      <c r="B3008" s="18">
        <v>3005</v>
      </c>
      <c r="C3008" s="29">
        <v>125464794.55337995</v>
      </c>
      <c r="D3008" s="29">
        <v>0</v>
      </c>
      <c r="E3008" s="29">
        <v>0</v>
      </c>
      <c r="F3008" s="20">
        <v>0</v>
      </c>
    </row>
    <row r="3009" spans="2:6" x14ac:dyDescent="0.25">
      <c r="B3009" s="18">
        <v>3006</v>
      </c>
      <c r="C3009" s="29">
        <v>92173041.014442295</v>
      </c>
      <c r="D3009" s="29">
        <v>0</v>
      </c>
      <c r="E3009" s="29">
        <v>0</v>
      </c>
      <c r="F3009" s="20">
        <v>0</v>
      </c>
    </row>
    <row r="3010" spans="2:6" x14ac:dyDescent="0.25">
      <c r="B3010" s="18">
        <v>3007</v>
      </c>
      <c r="C3010" s="29">
        <v>109588771.92212783</v>
      </c>
      <c r="D3010" s="29">
        <v>0</v>
      </c>
      <c r="E3010" s="29">
        <v>0</v>
      </c>
      <c r="F3010" s="20">
        <v>0</v>
      </c>
    </row>
    <row r="3011" spans="2:6" x14ac:dyDescent="0.25">
      <c r="B3011" s="18">
        <v>3008</v>
      </c>
      <c r="C3011" s="29">
        <v>101033543.74798724</v>
      </c>
      <c r="D3011" s="29">
        <v>0</v>
      </c>
      <c r="E3011" s="29">
        <v>0</v>
      </c>
      <c r="F3011" s="20">
        <v>0</v>
      </c>
    </row>
    <row r="3012" spans="2:6" x14ac:dyDescent="0.25">
      <c r="B3012" s="18">
        <v>3009</v>
      </c>
      <c r="C3012" s="29">
        <v>114049759.08790889</v>
      </c>
      <c r="D3012" s="29">
        <v>0</v>
      </c>
      <c r="E3012" s="29">
        <v>0</v>
      </c>
      <c r="F3012" s="20">
        <v>0</v>
      </c>
    </row>
    <row r="3013" spans="2:6" x14ac:dyDescent="0.25">
      <c r="B3013" s="18">
        <v>3010</v>
      </c>
      <c r="C3013" s="29">
        <v>100841996.08591777</v>
      </c>
      <c r="D3013" s="29">
        <v>0</v>
      </c>
      <c r="E3013" s="29">
        <v>0</v>
      </c>
      <c r="F3013" s="20">
        <v>0</v>
      </c>
    </row>
    <row r="3014" spans="2:6" x14ac:dyDescent="0.25">
      <c r="B3014" s="18">
        <v>3011</v>
      </c>
      <c r="C3014" s="29">
        <v>117139165.93308532</v>
      </c>
      <c r="D3014" s="29">
        <v>0</v>
      </c>
      <c r="E3014" s="29">
        <v>0</v>
      </c>
      <c r="F3014" s="20">
        <v>0</v>
      </c>
    </row>
    <row r="3015" spans="2:6" x14ac:dyDescent="0.25">
      <c r="B3015" s="18">
        <v>3012</v>
      </c>
      <c r="C3015" s="29">
        <v>98597298.578292936</v>
      </c>
      <c r="D3015" s="29">
        <v>0</v>
      </c>
      <c r="E3015" s="29">
        <v>0</v>
      </c>
      <c r="F3015" s="20">
        <v>0</v>
      </c>
    </row>
    <row r="3016" spans="2:6" x14ac:dyDescent="0.25">
      <c r="B3016" s="18">
        <v>3013</v>
      </c>
      <c r="C3016" s="29">
        <v>126353871.2283258</v>
      </c>
      <c r="D3016" s="29">
        <v>0</v>
      </c>
      <c r="E3016" s="29">
        <v>0</v>
      </c>
      <c r="F3016" s="20">
        <v>0</v>
      </c>
    </row>
    <row r="3017" spans="2:6" x14ac:dyDescent="0.25">
      <c r="B3017" s="18">
        <v>3014</v>
      </c>
      <c r="C3017" s="29">
        <v>91145960.280323982</v>
      </c>
      <c r="D3017" s="29">
        <v>0</v>
      </c>
      <c r="E3017" s="29">
        <v>0</v>
      </c>
      <c r="F3017" s="20">
        <v>0</v>
      </c>
    </row>
    <row r="3018" spans="2:6" x14ac:dyDescent="0.25">
      <c r="B3018" s="18">
        <v>3015</v>
      </c>
      <c r="C3018" s="29">
        <v>90989929.510968253</v>
      </c>
      <c r="D3018" s="29">
        <v>0</v>
      </c>
      <c r="E3018" s="29">
        <v>0</v>
      </c>
      <c r="F3018" s="20">
        <v>0</v>
      </c>
    </row>
    <row r="3019" spans="2:6" x14ac:dyDescent="0.25">
      <c r="B3019" s="18">
        <v>3016</v>
      </c>
      <c r="C3019" s="29">
        <v>112079562.83390811</v>
      </c>
      <c r="D3019" s="29">
        <v>0</v>
      </c>
      <c r="E3019" s="29">
        <v>0</v>
      </c>
      <c r="F3019" s="20">
        <v>0</v>
      </c>
    </row>
    <row r="3020" spans="2:6" x14ac:dyDescent="0.25">
      <c r="B3020" s="18">
        <v>3017</v>
      </c>
      <c r="C3020" s="29">
        <v>144501406.66793591</v>
      </c>
      <c r="D3020" s="29">
        <v>0</v>
      </c>
      <c r="E3020" s="29">
        <v>0</v>
      </c>
      <c r="F3020" s="20">
        <v>0</v>
      </c>
    </row>
    <row r="3021" spans="2:6" x14ac:dyDescent="0.25">
      <c r="B3021" s="18">
        <v>3018</v>
      </c>
      <c r="C3021" s="29">
        <v>119607349.23464701</v>
      </c>
      <c r="D3021" s="29">
        <v>0</v>
      </c>
      <c r="E3021" s="29">
        <v>0</v>
      </c>
      <c r="F3021" s="20">
        <v>0</v>
      </c>
    </row>
    <row r="3022" spans="2:6" x14ac:dyDescent="0.25">
      <c r="B3022" s="18">
        <v>3019</v>
      </c>
      <c r="C3022" s="29">
        <v>145611827.33759594</v>
      </c>
      <c r="D3022" s="29">
        <v>0</v>
      </c>
      <c r="E3022" s="29">
        <v>0</v>
      </c>
      <c r="F3022" s="20">
        <v>0</v>
      </c>
    </row>
    <row r="3023" spans="2:6" x14ac:dyDescent="0.25">
      <c r="B3023" s="18">
        <v>3020</v>
      </c>
      <c r="C3023" s="29">
        <v>121368166.31780751</v>
      </c>
      <c r="D3023" s="29">
        <v>0</v>
      </c>
      <c r="E3023" s="29">
        <v>0</v>
      </c>
      <c r="F3023" s="20">
        <v>0</v>
      </c>
    </row>
    <row r="3024" spans="2:6" x14ac:dyDescent="0.25">
      <c r="B3024" s="18">
        <v>3021</v>
      </c>
      <c r="C3024" s="29">
        <v>87628610.256525353</v>
      </c>
      <c r="D3024" s="29">
        <v>0</v>
      </c>
      <c r="E3024" s="29">
        <v>0</v>
      </c>
      <c r="F3024" s="20">
        <v>0</v>
      </c>
    </row>
    <row r="3025" spans="2:6" x14ac:dyDescent="0.25">
      <c r="B3025" s="18">
        <v>3022</v>
      </c>
      <c r="C3025" s="29">
        <v>98831459.034311131</v>
      </c>
      <c r="D3025" s="29">
        <v>0</v>
      </c>
      <c r="E3025" s="29">
        <v>0</v>
      </c>
      <c r="F3025" s="20">
        <v>0</v>
      </c>
    </row>
    <row r="3026" spans="2:6" x14ac:dyDescent="0.25">
      <c r="B3026" s="18">
        <v>3023</v>
      </c>
      <c r="C3026" s="29">
        <v>84754388.00875932</v>
      </c>
      <c r="D3026" s="29">
        <v>0</v>
      </c>
      <c r="E3026" s="29">
        <v>0</v>
      </c>
      <c r="F3026" s="20">
        <v>0</v>
      </c>
    </row>
    <row r="3027" spans="2:6" x14ac:dyDescent="0.25">
      <c r="B3027" s="18">
        <v>3024</v>
      </c>
      <c r="C3027" s="29">
        <v>90916505.321290508</v>
      </c>
      <c r="D3027" s="29">
        <v>0</v>
      </c>
      <c r="E3027" s="29">
        <v>0</v>
      </c>
      <c r="F3027" s="20">
        <v>0</v>
      </c>
    </row>
    <row r="3028" spans="2:6" x14ac:dyDescent="0.25">
      <c r="B3028" s="18">
        <v>3025</v>
      </c>
      <c r="C3028" s="29">
        <v>102246529.4504317</v>
      </c>
      <c r="D3028" s="29">
        <v>0</v>
      </c>
      <c r="E3028" s="29">
        <v>0</v>
      </c>
      <c r="F3028" s="20">
        <v>0</v>
      </c>
    </row>
    <row r="3029" spans="2:6" x14ac:dyDescent="0.25">
      <c r="B3029" s="18">
        <v>3026</v>
      </c>
      <c r="C3029" s="29">
        <v>184315111.05403632</v>
      </c>
      <c r="D3029" s="29">
        <v>0</v>
      </c>
      <c r="E3029" s="29">
        <v>0</v>
      </c>
      <c r="F3029" s="20">
        <v>0</v>
      </c>
    </row>
    <row r="3030" spans="2:6" x14ac:dyDescent="0.25">
      <c r="B3030" s="18">
        <v>3027</v>
      </c>
      <c r="C3030" s="29">
        <v>75094694.152111173</v>
      </c>
      <c r="D3030" s="29">
        <v>0</v>
      </c>
      <c r="E3030" s="29">
        <v>0</v>
      </c>
      <c r="F3030" s="20">
        <v>0</v>
      </c>
    </row>
    <row r="3031" spans="2:6" x14ac:dyDescent="0.25">
      <c r="B3031" s="18">
        <v>3028</v>
      </c>
      <c r="C3031" s="29">
        <v>103220721.18932602</v>
      </c>
      <c r="D3031" s="29">
        <v>0</v>
      </c>
      <c r="E3031" s="29">
        <v>0</v>
      </c>
      <c r="F3031" s="20">
        <v>0</v>
      </c>
    </row>
    <row r="3032" spans="2:6" x14ac:dyDescent="0.25">
      <c r="B3032" s="18">
        <v>3029</v>
      </c>
      <c r="C3032" s="29">
        <v>96568451.537116706</v>
      </c>
      <c r="D3032" s="29">
        <v>0</v>
      </c>
      <c r="E3032" s="29">
        <v>0</v>
      </c>
      <c r="F3032" s="20">
        <v>0</v>
      </c>
    </row>
    <row r="3033" spans="2:6" x14ac:dyDescent="0.25">
      <c r="B3033" s="18">
        <v>3030</v>
      </c>
      <c r="C3033" s="29">
        <v>87289649.089448243</v>
      </c>
      <c r="D3033" s="29">
        <v>0</v>
      </c>
      <c r="E3033" s="29">
        <v>0</v>
      </c>
      <c r="F3033" s="20">
        <v>0</v>
      </c>
    </row>
    <row r="3034" spans="2:6" x14ac:dyDescent="0.25">
      <c r="B3034" s="18">
        <v>3031</v>
      </c>
      <c r="C3034" s="29">
        <v>61428581.889497593</v>
      </c>
      <c r="D3034" s="29">
        <v>0</v>
      </c>
      <c r="E3034" s="29">
        <v>0</v>
      </c>
      <c r="F3034" s="20">
        <v>0</v>
      </c>
    </row>
    <row r="3035" spans="2:6" x14ac:dyDescent="0.25">
      <c r="B3035" s="18">
        <v>3032</v>
      </c>
      <c r="C3035" s="29">
        <v>129123327.13775539</v>
      </c>
      <c r="D3035" s="29">
        <v>0</v>
      </c>
      <c r="E3035" s="29">
        <v>0</v>
      </c>
      <c r="F3035" s="20">
        <v>0</v>
      </c>
    </row>
    <row r="3036" spans="2:6" x14ac:dyDescent="0.25">
      <c r="B3036" s="18">
        <v>3033</v>
      </c>
      <c r="C3036" s="29">
        <v>118762001.71942572</v>
      </c>
      <c r="D3036" s="29">
        <v>0</v>
      </c>
      <c r="E3036" s="29">
        <v>0</v>
      </c>
      <c r="F3036" s="20">
        <v>0</v>
      </c>
    </row>
    <row r="3037" spans="2:6" x14ac:dyDescent="0.25">
      <c r="B3037" s="18">
        <v>3034</v>
      </c>
      <c r="C3037" s="29">
        <v>117234814.28351685</v>
      </c>
      <c r="D3037" s="29">
        <v>0</v>
      </c>
      <c r="E3037" s="29">
        <v>0</v>
      </c>
      <c r="F3037" s="20">
        <v>0</v>
      </c>
    </row>
    <row r="3038" spans="2:6" x14ac:dyDescent="0.25">
      <c r="B3038" s="18">
        <v>3035</v>
      </c>
      <c r="C3038" s="29">
        <v>128964478.03014404</v>
      </c>
      <c r="D3038" s="29">
        <v>0</v>
      </c>
      <c r="E3038" s="29">
        <v>0</v>
      </c>
      <c r="F3038" s="20">
        <v>0</v>
      </c>
    </row>
    <row r="3039" spans="2:6" x14ac:dyDescent="0.25">
      <c r="B3039" s="18">
        <v>3036</v>
      </c>
      <c r="C3039" s="29">
        <v>148468960.83142874</v>
      </c>
      <c r="D3039" s="29">
        <v>0</v>
      </c>
      <c r="E3039" s="29">
        <v>0</v>
      </c>
      <c r="F3039" s="20">
        <v>0</v>
      </c>
    </row>
    <row r="3040" spans="2:6" x14ac:dyDescent="0.25">
      <c r="B3040" s="18">
        <v>3037</v>
      </c>
      <c r="C3040" s="29">
        <v>126765030.30244772</v>
      </c>
      <c r="D3040" s="29">
        <v>0</v>
      </c>
      <c r="E3040" s="29">
        <v>0</v>
      </c>
      <c r="F3040" s="20">
        <v>0</v>
      </c>
    </row>
    <row r="3041" spans="2:6" x14ac:dyDescent="0.25">
      <c r="B3041" s="18">
        <v>3038</v>
      </c>
      <c r="C3041" s="29">
        <v>132384932.84917518</v>
      </c>
      <c r="D3041" s="29">
        <v>0</v>
      </c>
      <c r="E3041" s="29">
        <v>0</v>
      </c>
      <c r="F3041" s="20">
        <v>0</v>
      </c>
    </row>
    <row r="3042" spans="2:6" x14ac:dyDescent="0.25">
      <c r="B3042" s="18">
        <v>3039</v>
      </c>
      <c r="C3042" s="29">
        <v>140616906.07633173</v>
      </c>
      <c r="D3042" s="29">
        <v>0</v>
      </c>
      <c r="E3042" s="29">
        <v>0</v>
      </c>
      <c r="F3042" s="20">
        <v>0</v>
      </c>
    </row>
    <row r="3043" spans="2:6" x14ac:dyDescent="0.25">
      <c r="B3043" s="18">
        <v>3040</v>
      </c>
      <c r="C3043" s="29">
        <v>128281478.31459707</v>
      </c>
      <c r="D3043" s="29">
        <v>0</v>
      </c>
      <c r="E3043" s="29">
        <v>0</v>
      </c>
      <c r="F3043" s="20">
        <v>0</v>
      </c>
    </row>
    <row r="3044" spans="2:6" x14ac:dyDescent="0.25">
      <c r="B3044" s="18">
        <v>3041</v>
      </c>
      <c r="C3044" s="29">
        <v>112164544.34417036</v>
      </c>
      <c r="D3044" s="29">
        <v>0</v>
      </c>
      <c r="E3044" s="29">
        <v>0</v>
      </c>
      <c r="F3044" s="20">
        <v>0</v>
      </c>
    </row>
    <row r="3045" spans="2:6" x14ac:dyDescent="0.25">
      <c r="B3045" s="18">
        <v>3042</v>
      </c>
      <c r="C3045" s="29">
        <v>90587891.322659701</v>
      </c>
      <c r="D3045" s="29">
        <v>0</v>
      </c>
      <c r="E3045" s="29">
        <v>0</v>
      </c>
      <c r="F3045" s="20">
        <v>0</v>
      </c>
    </row>
    <row r="3046" spans="2:6" x14ac:dyDescent="0.25">
      <c r="B3046" s="18">
        <v>3043</v>
      </c>
      <c r="C3046" s="29">
        <v>149797342.0489721</v>
      </c>
      <c r="D3046" s="29">
        <v>0</v>
      </c>
      <c r="E3046" s="29">
        <v>0</v>
      </c>
      <c r="F3046" s="20">
        <v>0</v>
      </c>
    </row>
    <row r="3047" spans="2:6" x14ac:dyDescent="0.25">
      <c r="B3047" s="18">
        <v>3044</v>
      </c>
      <c r="C3047" s="29">
        <v>118050980.39504486</v>
      </c>
      <c r="D3047" s="29">
        <v>0</v>
      </c>
      <c r="E3047" s="29">
        <v>0</v>
      </c>
      <c r="F3047" s="20">
        <v>0</v>
      </c>
    </row>
    <row r="3048" spans="2:6" x14ac:dyDescent="0.25">
      <c r="B3048" s="18">
        <v>3045</v>
      </c>
      <c r="C3048" s="29">
        <v>115168872.25190878</v>
      </c>
      <c r="D3048" s="29">
        <v>0</v>
      </c>
      <c r="E3048" s="29">
        <v>0</v>
      </c>
      <c r="F3048" s="20">
        <v>0</v>
      </c>
    </row>
    <row r="3049" spans="2:6" x14ac:dyDescent="0.25">
      <c r="B3049" s="18">
        <v>3046</v>
      </c>
      <c r="C3049" s="29">
        <v>86878207.683169276</v>
      </c>
      <c r="D3049" s="29">
        <v>0</v>
      </c>
      <c r="E3049" s="29">
        <v>0</v>
      </c>
      <c r="F3049" s="20">
        <v>0</v>
      </c>
    </row>
    <row r="3050" spans="2:6" x14ac:dyDescent="0.25">
      <c r="B3050" s="18">
        <v>3047</v>
      </c>
      <c r="C3050" s="29">
        <v>106253946.05392636</v>
      </c>
      <c r="D3050" s="29">
        <v>0</v>
      </c>
      <c r="E3050" s="29">
        <v>0</v>
      </c>
      <c r="F3050" s="20">
        <v>0</v>
      </c>
    </row>
    <row r="3051" spans="2:6" x14ac:dyDescent="0.25">
      <c r="B3051" s="18">
        <v>3048</v>
      </c>
      <c r="C3051" s="29">
        <v>132921131.04650356</v>
      </c>
      <c r="D3051" s="29">
        <v>0</v>
      </c>
      <c r="E3051" s="29">
        <v>0</v>
      </c>
      <c r="F3051" s="20">
        <v>0</v>
      </c>
    </row>
    <row r="3052" spans="2:6" x14ac:dyDescent="0.25">
      <c r="B3052" s="18">
        <v>3049</v>
      </c>
      <c r="C3052" s="29">
        <v>89188166.650087222</v>
      </c>
      <c r="D3052" s="29">
        <v>0</v>
      </c>
      <c r="E3052" s="29">
        <v>0</v>
      </c>
      <c r="F3052" s="20">
        <v>0</v>
      </c>
    </row>
    <row r="3053" spans="2:6" x14ac:dyDescent="0.25">
      <c r="B3053" s="18">
        <v>3050</v>
      </c>
      <c r="C3053" s="29">
        <v>154530640.98965988</v>
      </c>
      <c r="D3053" s="29">
        <v>0</v>
      </c>
      <c r="E3053" s="29">
        <v>0</v>
      </c>
      <c r="F3053" s="20">
        <v>0</v>
      </c>
    </row>
    <row r="3054" spans="2:6" x14ac:dyDescent="0.25">
      <c r="B3054" s="18">
        <v>3051</v>
      </c>
      <c r="C3054" s="29">
        <v>136813421.77446505</v>
      </c>
      <c r="D3054" s="29">
        <v>0</v>
      </c>
      <c r="E3054" s="29">
        <v>0</v>
      </c>
      <c r="F3054" s="20">
        <v>0</v>
      </c>
    </row>
    <row r="3055" spans="2:6" x14ac:dyDescent="0.25">
      <c r="B3055" s="18">
        <v>3052</v>
      </c>
      <c r="C3055" s="29">
        <v>123133782.62795183</v>
      </c>
      <c r="D3055" s="29">
        <v>0</v>
      </c>
      <c r="E3055" s="29">
        <v>0</v>
      </c>
      <c r="F3055" s="20">
        <v>0</v>
      </c>
    </row>
    <row r="3056" spans="2:6" x14ac:dyDescent="0.25">
      <c r="B3056" s="18">
        <v>3053</v>
      </c>
      <c r="C3056" s="29">
        <v>123903781.91489957</v>
      </c>
      <c r="D3056" s="29">
        <v>0</v>
      </c>
      <c r="E3056" s="29">
        <v>0</v>
      </c>
      <c r="F3056" s="20">
        <v>0</v>
      </c>
    </row>
    <row r="3057" spans="2:6" x14ac:dyDescent="0.25">
      <c r="B3057" s="18">
        <v>3054</v>
      </c>
      <c r="C3057" s="29">
        <v>106727370.43111874</v>
      </c>
      <c r="D3057" s="29">
        <v>0</v>
      </c>
      <c r="E3057" s="29">
        <v>0</v>
      </c>
      <c r="F3057" s="20">
        <v>0</v>
      </c>
    </row>
    <row r="3058" spans="2:6" x14ac:dyDescent="0.25">
      <c r="B3058" s="18">
        <v>3055</v>
      </c>
      <c r="C3058" s="29">
        <v>112240279.8586272</v>
      </c>
      <c r="D3058" s="29">
        <v>0</v>
      </c>
      <c r="E3058" s="29">
        <v>0</v>
      </c>
      <c r="F3058" s="20">
        <v>0</v>
      </c>
    </row>
    <row r="3059" spans="2:6" x14ac:dyDescent="0.25">
      <c r="B3059" s="18">
        <v>3056</v>
      </c>
      <c r="C3059" s="29">
        <v>85875996.095865011</v>
      </c>
      <c r="D3059" s="29">
        <v>0</v>
      </c>
      <c r="E3059" s="29">
        <v>0</v>
      </c>
      <c r="F3059" s="20">
        <v>0</v>
      </c>
    </row>
    <row r="3060" spans="2:6" x14ac:dyDescent="0.25">
      <c r="B3060" s="18">
        <v>3057</v>
      </c>
      <c r="C3060" s="29">
        <v>85642192.761852548</v>
      </c>
      <c r="D3060" s="29">
        <v>0</v>
      </c>
      <c r="E3060" s="29">
        <v>0</v>
      </c>
      <c r="F3060" s="20">
        <v>0</v>
      </c>
    </row>
    <row r="3061" spans="2:6" x14ac:dyDescent="0.25">
      <c r="B3061" s="18">
        <v>3058</v>
      </c>
      <c r="C3061" s="29">
        <v>91699994.543935567</v>
      </c>
      <c r="D3061" s="29">
        <v>0</v>
      </c>
      <c r="E3061" s="29">
        <v>0</v>
      </c>
      <c r="F3061" s="20">
        <v>0</v>
      </c>
    </row>
    <row r="3062" spans="2:6" x14ac:dyDescent="0.25">
      <c r="B3062" s="18">
        <v>3059</v>
      </c>
      <c r="C3062" s="29">
        <v>162841140.58325952</v>
      </c>
      <c r="D3062" s="29">
        <v>0</v>
      </c>
      <c r="E3062" s="29">
        <v>0</v>
      </c>
      <c r="F3062" s="20">
        <v>0</v>
      </c>
    </row>
    <row r="3063" spans="2:6" x14ac:dyDescent="0.25">
      <c r="B3063" s="18">
        <v>3060</v>
      </c>
      <c r="C3063" s="29">
        <v>108873726.30221395</v>
      </c>
      <c r="D3063" s="29">
        <v>0</v>
      </c>
      <c r="E3063" s="29">
        <v>0</v>
      </c>
      <c r="F3063" s="20">
        <v>0</v>
      </c>
    </row>
    <row r="3064" spans="2:6" x14ac:dyDescent="0.25">
      <c r="B3064" s="18">
        <v>3061</v>
      </c>
      <c r="C3064" s="29">
        <v>127391725.67546307</v>
      </c>
      <c r="D3064" s="29">
        <v>0</v>
      </c>
      <c r="E3064" s="29">
        <v>0</v>
      </c>
      <c r="F3064" s="20">
        <v>0</v>
      </c>
    </row>
    <row r="3065" spans="2:6" x14ac:dyDescent="0.25">
      <c r="B3065" s="18">
        <v>3062</v>
      </c>
      <c r="C3065" s="29">
        <v>129615928.09621595</v>
      </c>
      <c r="D3065" s="29">
        <v>0</v>
      </c>
      <c r="E3065" s="29">
        <v>0</v>
      </c>
      <c r="F3065" s="20">
        <v>0</v>
      </c>
    </row>
    <row r="3066" spans="2:6" x14ac:dyDescent="0.25">
      <c r="B3066" s="18">
        <v>3063</v>
      </c>
      <c r="C3066" s="29">
        <v>93080378.22679089</v>
      </c>
      <c r="D3066" s="29">
        <v>0</v>
      </c>
      <c r="E3066" s="29">
        <v>0</v>
      </c>
      <c r="F3066" s="20">
        <v>0</v>
      </c>
    </row>
    <row r="3067" spans="2:6" x14ac:dyDescent="0.25">
      <c r="B3067" s="18">
        <v>3064</v>
      </c>
      <c r="C3067" s="29">
        <v>95159253.251331344</v>
      </c>
      <c r="D3067" s="29">
        <v>0</v>
      </c>
      <c r="E3067" s="29">
        <v>0</v>
      </c>
      <c r="F3067" s="20">
        <v>0</v>
      </c>
    </row>
    <row r="3068" spans="2:6" x14ac:dyDescent="0.25">
      <c r="B3068" s="18">
        <v>3065</v>
      </c>
      <c r="C3068" s="29">
        <v>77394817.873996794</v>
      </c>
      <c r="D3068" s="29">
        <v>0</v>
      </c>
      <c r="E3068" s="29">
        <v>0</v>
      </c>
      <c r="F3068" s="20">
        <v>0</v>
      </c>
    </row>
    <row r="3069" spans="2:6" x14ac:dyDescent="0.25">
      <c r="B3069" s="18">
        <v>3066</v>
      </c>
      <c r="C3069" s="29">
        <v>113736626.57664712</v>
      </c>
      <c r="D3069" s="29">
        <v>0</v>
      </c>
      <c r="E3069" s="29">
        <v>0</v>
      </c>
      <c r="F3069" s="20">
        <v>0</v>
      </c>
    </row>
    <row r="3070" spans="2:6" x14ac:dyDescent="0.25">
      <c r="B3070" s="18">
        <v>3067</v>
      </c>
      <c r="C3070" s="29">
        <v>96427557.352534205</v>
      </c>
      <c r="D3070" s="29">
        <v>0</v>
      </c>
      <c r="E3070" s="29">
        <v>0</v>
      </c>
      <c r="F3070" s="20">
        <v>0</v>
      </c>
    </row>
    <row r="3071" spans="2:6" x14ac:dyDescent="0.25">
      <c r="B3071" s="18">
        <v>3068</v>
      </c>
      <c r="C3071" s="29">
        <v>81789572.434766948</v>
      </c>
      <c r="D3071" s="29">
        <v>0</v>
      </c>
      <c r="E3071" s="29">
        <v>0</v>
      </c>
      <c r="F3071" s="20">
        <v>0</v>
      </c>
    </row>
    <row r="3072" spans="2:6" x14ac:dyDescent="0.25">
      <c r="B3072" s="18">
        <v>3069</v>
      </c>
      <c r="C3072" s="29">
        <v>92413760.364966124</v>
      </c>
      <c r="D3072" s="29">
        <v>0</v>
      </c>
      <c r="E3072" s="29">
        <v>0</v>
      </c>
      <c r="F3072" s="20">
        <v>0</v>
      </c>
    </row>
    <row r="3073" spans="2:6" x14ac:dyDescent="0.25">
      <c r="B3073" s="18">
        <v>3070</v>
      </c>
      <c r="C3073" s="29">
        <v>90011331.373863131</v>
      </c>
      <c r="D3073" s="29">
        <v>0</v>
      </c>
      <c r="E3073" s="29">
        <v>0</v>
      </c>
      <c r="F3073" s="20">
        <v>0</v>
      </c>
    </row>
    <row r="3074" spans="2:6" x14ac:dyDescent="0.25">
      <c r="B3074" s="18">
        <v>3071</v>
      </c>
      <c r="C3074" s="29">
        <v>90233889.714976639</v>
      </c>
      <c r="D3074" s="29">
        <v>0</v>
      </c>
      <c r="E3074" s="29">
        <v>0</v>
      </c>
      <c r="F3074" s="20">
        <v>0</v>
      </c>
    </row>
    <row r="3075" spans="2:6" x14ac:dyDescent="0.25">
      <c r="B3075" s="18">
        <v>3072</v>
      </c>
      <c r="C3075" s="29">
        <v>71543306.59471947</v>
      </c>
      <c r="D3075" s="29">
        <v>0</v>
      </c>
      <c r="E3075" s="29">
        <v>0</v>
      </c>
      <c r="F3075" s="20">
        <v>0</v>
      </c>
    </row>
    <row r="3076" spans="2:6" x14ac:dyDescent="0.25">
      <c r="B3076" s="18">
        <v>3073</v>
      </c>
      <c r="C3076" s="29">
        <v>122413483.17211096</v>
      </c>
      <c r="D3076" s="29">
        <v>0</v>
      </c>
      <c r="E3076" s="29">
        <v>0</v>
      </c>
      <c r="F3076" s="20">
        <v>0</v>
      </c>
    </row>
    <row r="3077" spans="2:6" x14ac:dyDescent="0.25">
      <c r="B3077" s="18">
        <v>3074</v>
      </c>
      <c r="C3077" s="29">
        <v>124442564.55495323</v>
      </c>
      <c r="D3077" s="29">
        <v>0</v>
      </c>
      <c r="E3077" s="29">
        <v>0</v>
      </c>
      <c r="F3077" s="20">
        <v>0</v>
      </c>
    </row>
    <row r="3078" spans="2:6" x14ac:dyDescent="0.25">
      <c r="B3078" s="18">
        <v>3075</v>
      </c>
      <c r="C3078" s="29">
        <v>87683391.219507977</v>
      </c>
      <c r="D3078" s="29">
        <v>0</v>
      </c>
      <c r="E3078" s="29">
        <v>0</v>
      </c>
      <c r="F3078" s="20">
        <v>0</v>
      </c>
    </row>
    <row r="3079" spans="2:6" x14ac:dyDescent="0.25">
      <c r="B3079" s="18">
        <v>3076</v>
      </c>
      <c r="C3079" s="29">
        <v>95425148.93767181</v>
      </c>
      <c r="D3079" s="29">
        <v>0</v>
      </c>
      <c r="E3079" s="29">
        <v>0</v>
      </c>
      <c r="F3079" s="20">
        <v>0</v>
      </c>
    </row>
    <row r="3080" spans="2:6" x14ac:dyDescent="0.25">
      <c r="B3080" s="18">
        <v>3077</v>
      </c>
      <c r="C3080" s="29">
        <v>132213721.12576035</v>
      </c>
      <c r="D3080" s="29">
        <v>0</v>
      </c>
      <c r="E3080" s="29">
        <v>0</v>
      </c>
      <c r="F3080" s="20">
        <v>0</v>
      </c>
    </row>
    <row r="3081" spans="2:6" x14ac:dyDescent="0.25">
      <c r="B3081" s="18">
        <v>3078</v>
      </c>
      <c r="C3081" s="29">
        <v>71865298.548483893</v>
      </c>
      <c r="D3081" s="29">
        <v>0</v>
      </c>
      <c r="E3081" s="29">
        <v>0</v>
      </c>
      <c r="F3081" s="20">
        <v>0</v>
      </c>
    </row>
    <row r="3082" spans="2:6" x14ac:dyDescent="0.25">
      <c r="B3082" s="18">
        <v>3079</v>
      </c>
      <c r="C3082" s="29">
        <v>95856490.089429408</v>
      </c>
      <c r="D3082" s="29">
        <v>0</v>
      </c>
      <c r="E3082" s="29">
        <v>0</v>
      </c>
      <c r="F3082" s="20">
        <v>0</v>
      </c>
    </row>
    <row r="3083" spans="2:6" x14ac:dyDescent="0.25">
      <c r="B3083" s="18">
        <v>3080</v>
      </c>
      <c r="C3083" s="29">
        <v>196171667.95375523</v>
      </c>
      <c r="D3083" s="29">
        <v>0</v>
      </c>
      <c r="E3083" s="29">
        <v>0</v>
      </c>
      <c r="F3083" s="20">
        <v>0</v>
      </c>
    </row>
    <row r="3084" spans="2:6" x14ac:dyDescent="0.25">
      <c r="B3084" s="18">
        <v>3081</v>
      </c>
      <c r="C3084" s="29">
        <v>106360184.13128403</v>
      </c>
      <c r="D3084" s="29">
        <v>0</v>
      </c>
      <c r="E3084" s="29">
        <v>0</v>
      </c>
      <c r="F3084" s="20">
        <v>0</v>
      </c>
    </row>
    <row r="3085" spans="2:6" x14ac:dyDescent="0.25">
      <c r="B3085" s="18">
        <v>3082</v>
      </c>
      <c r="C3085" s="29">
        <v>85142169.112796262</v>
      </c>
      <c r="D3085" s="29">
        <v>0</v>
      </c>
      <c r="E3085" s="29">
        <v>0</v>
      </c>
      <c r="F3085" s="20">
        <v>0</v>
      </c>
    </row>
    <row r="3086" spans="2:6" x14ac:dyDescent="0.25">
      <c r="B3086" s="18">
        <v>3083</v>
      </c>
      <c r="C3086" s="29">
        <v>132329665.62097681</v>
      </c>
      <c r="D3086" s="29">
        <v>0</v>
      </c>
      <c r="E3086" s="29">
        <v>0</v>
      </c>
      <c r="F3086" s="20">
        <v>0</v>
      </c>
    </row>
    <row r="3087" spans="2:6" x14ac:dyDescent="0.25">
      <c r="B3087" s="18">
        <v>3084</v>
      </c>
      <c r="C3087" s="29">
        <v>96501031.694998324</v>
      </c>
      <c r="D3087" s="29">
        <v>0</v>
      </c>
      <c r="E3087" s="29">
        <v>0</v>
      </c>
      <c r="F3087" s="20">
        <v>0</v>
      </c>
    </row>
    <row r="3088" spans="2:6" x14ac:dyDescent="0.25">
      <c r="B3088" s="18">
        <v>3085</v>
      </c>
      <c r="C3088" s="29">
        <v>151464245.8943738</v>
      </c>
      <c r="D3088" s="29">
        <v>0</v>
      </c>
      <c r="E3088" s="29">
        <v>0</v>
      </c>
      <c r="F3088" s="20">
        <v>0</v>
      </c>
    </row>
    <row r="3089" spans="2:6" x14ac:dyDescent="0.25">
      <c r="B3089" s="18">
        <v>3086</v>
      </c>
      <c r="C3089" s="29">
        <v>84603141.88960886</v>
      </c>
      <c r="D3089" s="29">
        <v>0</v>
      </c>
      <c r="E3089" s="29">
        <v>0</v>
      </c>
      <c r="F3089" s="20">
        <v>0</v>
      </c>
    </row>
    <row r="3090" spans="2:6" x14ac:dyDescent="0.25">
      <c r="B3090" s="18">
        <v>3087</v>
      </c>
      <c r="C3090" s="29">
        <v>162787896.67516071</v>
      </c>
      <c r="D3090" s="29">
        <v>0</v>
      </c>
      <c r="E3090" s="29">
        <v>0</v>
      </c>
      <c r="F3090" s="20">
        <v>0</v>
      </c>
    </row>
    <row r="3091" spans="2:6" x14ac:dyDescent="0.25">
      <c r="B3091" s="18">
        <v>3088</v>
      </c>
      <c r="C3091" s="29">
        <v>88402125.286039248</v>
      </c>
      <c r="D3091" s="29">
        <v>0</v>
      </c>
      <c r="E3091" s="29">
        <v>0</v>
      </c>
      <c r="F3091" s="20">
        <v>0</v>
      </c>
    </row>
    <row r="3092" spans="2:6" x14ac:dyDescent="0.25">
      <c r="B3092" s="18">
        <v>3089</v>
      </c>
      <c r="C3092" s="29">
        <v>116769949.79380444</v>
      </c>
      <c r="D3092" s="29">
        <v>0</v>
      </c>
      <c r="E3092" s="29">
        <v>0</v>
      </c>
      <c r="F3092" s="20">
        <v>0</v>
      </c>
    </row>
    <row r="3093" spans="2:6" x14ac:dyDescent="0.25">
      <c r="B3093" s="18">
        <v>3090</v>
      </c>
      <c r="C3093" s="29">
        <v>99565193.509048432</v>
      </c>
      <c r="D3093" s="29">
        <v>0</v>
      </c>
      <c r="E3093" s="29">
        <v>0</v>
      </c>
      <c r="F3093" s="20">
        <v>0</v>
      </c>
    </row>
    <row r="3094" spans="2:6" x14ac:dyDescent="0.25">
      <c r="B3094" s="18">
        <v>3091</v>
      </c>
      <c r="C3094" s="29">
        <v>125465304.63543786</v>
      </c>
      <c r="D3094" s="29">
        <v>0</v>
      </c>
      <c r="E3094" s="29">
        <v>0</v>
      </c>
      <c r="F3094" s="20">
        <v>0</v>
      </c>
    </row>
    <row r="3095" spans="2:6" x14ac:dyDescent="0.25">
      <c r="B3095" s="18">
        <v>3092</v>
      </c>
      <c r="C3095" s="29">
        <v>110943465.43622309</v>
      </c>
      <c r="D3095" s="29">
        <v>0</v>
      </c>
      <c r="E3095" s="29">
        <v>0</v>
      </c>
      <c r="F3095" s="20">
        <v>0</v>
      </c>
    </row>
    <row r="3096" spans="2:6" x14ac:dyDescent="0.25">
      <c r="B3096" s="18">
        <v>3093</v>
      </c>
      <c r="C3096" s="29">
        <v>75211416.444060713</v>
      </c>
      <c r="D3096" s="29">
        <v>0</v>
      </c>
      <c r="E3096" s="29">
        <v>0</v>
      </c>
      <c r="F3096" s="20">
        <v>0</v>
      </c>
    </row>
    <row r="3097" spans="2:6" x14ac:dyDescent="0.25">
      <c r="B3097" s="18">
        <v>3094</v>
      </c>
      <c r="C3097" s="29">
        <v>82243862.717446879</v>
      </c>
      <c r="D3097" s="29">
        <v>0</v>
      </c>
      <c r="E3097" s="29">
        <v>0</v>
      </c>
      <c r="F3097" s="20">
        <v>0</v>
      </c>
    </row>
    <row r="3098" spans="2:6" x14ac:dyDescent="0.25">
      <c r="B3098" s="18">
        <v>3095</v>
      </c>
      <c r="C3098" s="29">
        <v>110367248.65133972</v>
      </c>
      <c r="D3098" s="29">
        <v>0</v>
      </c>
      <c r="E3098" s="29">
        <v>0</v>
      </c>
      <c r="F3098" s="20">
        <v>0</v>
      </c>
    </row>
    <row r="3099" spans="2:6" x14ac:dyDescent="0.25">
      <c r="B3099" s="18">
        <v>3096</v>
      </c>
      <c r="C3099" s="29">
        <v>105952475.54600851</v>
      </c>
      <c r="D3099" s="29">
        <v>0</v>
      </c>
      <c r="E3099" s="29">
        <v>0</v>
      </c>
      <c r="F3099" s="20">
        <v>0</v>
      </c>
    </row>
    <row r="3100" spans="2:6" x14ac:dyDescent="0.25">
      <c r="B3100" s="18">
        <v>3097</v>
      </c>
      <c r="C3100" s="29">
        <v>131732370.91222955</v>
      </c>
      <c r="D3100" s="29">
        <v>0</v>
      </c>
      <c r="E3100" s="29">
        <v>0</v>
      </c>
      <c r="F3100" s="20">
        <v>0</v>
      </c>
    </row>
    <row r="3101" spans="2:6" x14ac:dyDescent="0.25">
      <c r="B3101" s="18">
        <v>3098</v>
      </c>
      <c r="C3101" s="29">
        <v>110083645.63422288</v>
      </c>
      <c r="D3101" s="29">
        <v>0</v>
      </c>
      <c r="E3101" s="29">
        <v>0</v>
      </c>
      <c r="F3101" s="20">
        <v>0</v>
      </c>
    </row>
    <row r="3102" spans="2:6" x14ac:dyDescent="0.25">
      <c r="B3102" s="18">
        <v>3099</v>
      </c>
      <c r="C3102" s="29">
        <v>97074674.213137597</v>
      </c>
      <c r="D3102" s="29">
        <v>0</v>
      </c>
      <c r="E3102" s="29">
        <v>0</v>
      </c>
      <c r="F3102" s="20">
        <v>0</v>
      </c>
    </row>
    <row r="3103" spans="2:6" x14ac:dyDescent="0.25">
      <c r="B3103" s="18">
        <v>3100</v>
      </c>
      <c r="C3103" s="29">
        <v>103715510.73970784</v>
      </c>
      <c r="D3103" s="29">
        <v>0</v>
      </c>
      <c r="E3103" s="29">
        <v>0</v>
      </c>
      <c r="F3103" s="20">
        <v>0</v>
      </c>
    </row>
    <row r="3104" spans="2:6" x14ac:dyDescent="0.25">
      <c r="B3104" s="18">
        <v>3101</v>
      </c>
      <c r="C3104" s="29">
        <v>125382473.77758977</v>
      </c>
      <c r="D3104" s="29">
        <v>0</v>
      </c>
      <c r="E3104" s="29">
        <v>0</v>
      </c>
      <c r="F3104" s="20">
        <v>0</v>
      </c>
    </row>
    <row r="3105" spans="2:6" x14ac:dyDescent="0.25">
      <c r="B3105" s="18">
        <v>3102</v>
      </c>
      <c r="C3105" s="29">
        <v>118165918.02485697</v>
      </c>
      <c r="D3105" s="29">
        <v>0</v>
      </c>
      <c r="E3105" s="29">
        <v>0</v>
      </c>
      <c r="F3105" s="20">
        <v>0</v>
      </c>
    </row>
    <row r="3106" spans="2:6" x14ac:dyDescent="0.25">
      <c r="B3106" s="18">
        <v>3103</v>
      </c>
      <c r="C3106" s="29">
        <v>124242058.10275607</v>
      </c>
      <c r="D3106" s="29">
        <v>0</v>
      </c>
      <c r="E3106" s="29">
        <v>0</v>
      </c>
      <c r="F3106" s="20">
        <v>0</v>
      </c>
    </row>
    <row r="3107" spans="2:6" x14ac:dyDescent="0.25">
      <c r="B3107" s="18">
        <v>3104</v>
      </c>
      <c r="C3107" s="29">
        <v>77562030.473157316</v>
      </c>
      <c r="D3107" s="29">
        <v>0</v>
      </c>
      <c r="E3107" s="29">
        <v>0</v>
      </c>
      <c r="F3107" s="20">
        <v>0</v>
      </c>
    </row>
    <row r="3108" spans="2:6" x14ac:dyDescent="0.25">
      <c r="B3108" s="18">
        <v>3105</v>
      </c>
      <c r="C3108" s="29">
        <v>121934757.2596435</v>
      </c>
      <c r="D3108" s="29">
        <v>0</v>
      </c>
      <c r="E3108" s="29">
        <v>0</v>
      </c>
      <c r="F3108" s="20">
        <v>0</v>
      </c>
    </row>
    <row r="3109" spans="2:6" x14ac:dyDescent="0.25">
      <c r="B3109" s="18">
        <v>3106</v>
      </c>
      <c r="C3109" s="29">
        <v>90422281.936781839</v>
      </c>
      <c r="D3109" s="29">
        <v>0</v>
      </c>
      <c r="E3109" s="29">
        <v>0</v>
      </c>
      <c r="F3109" s="20">
        <v>0</v>
      </c>
    </row>
    <row r="3110" spans="2:6" x14ac:dyDescent="0.25">
      <c r="B3110" s="18">
        <v>3107</v>
      </c>
      <c r="C3110" s="29">
        <v>115512100.72330241</v>
      </c>
      <c r="D3110" s="29">
        <v>0</v>
      </c>
      <c r="E3110" s="29">
        <v>0</v>
      </c>
      <c r="F3110" s="20">
        <v>0</v>
      </c>
    </row>
    <row r="3111" spans="2:6" x14ac:dyDescent="0.25">
      <c r="B3111" s="18">
        <v>3108</v>
      </c>
      <c r="C3111" s="29">
        <v>98587556.59612897</v>
      </c>
      <c r="D3111" s="29">
        <v>0</v>
      </c>
      <c r="E3111" s="29">
        <v>0</v>
      </c>
      <c r="F3111" s="20">
        <v>0</v>
      </c>
    </row>
    <row r="3112" spans="2:6" x14ac:dyDescent="0.25">
      <c r="B3112" s="18">
        <v>3109</v>
      </c>
      <c r="C3112" s="29">
        <v>89247299.439621031</v>
      </c>
      <c r="D3112" s="29">
        <v>0</v>
      </c>
      <c r="E3112" s="29">
        <v>0</v>
      </c>
      <c r="F3112" s="20">
        <v>0</v>
      </c>
    </row>
    <row r="3113" spans="2:6" x14ac:dyDescent="0.25">
      <c r="B3113" s="18">
        <v>3110</v>
      </c>
      <c r="C3113" s="29">
        <v>74012234.1636464</v>
      </c>
      <c r="D3113" s="29">
        <v>0</v>
      </c>
      <c r="E3113" s="29">
        <v>0</v>
      </c>
      <c r="F3113" s="20">
        <v>0</v>
      </c>
    </row>
    <row r="3114" spans="2:6" x14ac:dyDescent="0.25">
      <c r="B3114" s="18">
        <v>3111</v>
      </c>
      <c r="C3114" s="29">
        <v>100227032.10497384</v>
      </c>
      <c r="D3114" s="29">
        <v>0</v>
      </c>
      <c r="E3114" s="29">
        <v>0</v>
      </c>
      <c r="F3114" s="20">
        <v>0</v>
      </c>
    </row>
    <row r="3115" spans="2:6" x14ac:dyDescent="0.25">
      <c r="B3115" s="18">
        <v>3112</v>
      </c>
      <c r="C3115" s="29">
        <v>101612757.18255693</v>
      </c>
      <c r="D3115" s="29">
        <v>0</v>
      </c>
      <c r="E3115" s="29">
        <v>0</v>
      </c>
      <c r="F3115" s="20">
        <v>0</v>
      </c>
    </row>
    <row r="3116" spans="2:6" x14ac:dyDescent="0.25">
      <c r="B3116" s="18">
        <v>3113</v>
      </c>
      <c r="C3116" s="29">
        <v>125182319.46414222</v>
      </c>
      <c r="D3116" s="29">
        <v>0</v>
      </c>
      <c r="E3116" s="29">
        <v>0</v>
      </c>
      <c r="F3116" s="20">
        <v>0</v>
      </c>
    </row>
    <row r="3117" spans="2:6" x14ac:dyDescent="0.25">
      <c r="B3117" s="18">
        <v>3114</v>
      </c>
      <c r="C3117" s="29">
        <v>103117924.48551598</v>
      </c>
      <c r="D3117" s="29">
        <v>0</v>
      </c>
      <c r="E3117" s="29">
        <v>0</v>
      </c>
      <c r="F3117" s="20">
        <v>0</v>
      </c>
    </row>
    <row r="3118" spans="2:6" x14ac:dyDescent="0.25">
      <c r="B3118" s="18">
        <v>3115</v>
      </c>
      <c r="C3118" s="29">
        <v>118714814.14832756</v>
      </c>
      <c r="D3118" s="29">
        <v>0</v>
      </c>
      <c r="E3118" s="29">
        <v>0</v>
      </c>
      <c r="F3118" s="20">
        <v>0</v>
      </c>
    </row>
    <row r="3119" spans="2:6" x14ac:dyDescent="0.25">
      <c r="B3119" s="18">
        <v>3116</v>
      </c>
      <c r="C3119" s="29">
        <v>78289928.12542364</v>
      </c>
      <c r="D3119" s="29">
        <v>0</v>
      </c>
      <c r="E3119" s="29">
        <v>0</v>
      </c>
      <c r="F3119" s="20">
        <v>0</v>
      </c>
    </row>
    <row r="3120" spans="2:6" x14ac:dyDescent="0.25">
      <c r="B3120" s="18">
        <v>3117</v>
      </c>
      <c r="C3120" s="29">
        <v>75332822.215332538</v>
      </c>
      <c r="D3120" s="29">
        <v>0</v>
      </c>
      <c r="E3120" s="29">
        <v>0</v>
      </c>
      <c r="F3120" s="20">
        <v>0</v>
      </c>
    </row>
    <row r="3121" spans="2:6" x14ac:dyDescent="0.25">
      <c r="B3121" s="18">
        <v>3118</v>
      </c>
      <c r="C3121" s="29">
        <v>88871648.824731857</v>
      </c>
      <c r="D3121" s="29">
        <v>0</v>
      </c>
      <c r="E3121" s="29">
        <v>0</v>
      </c>
      <c r="F3121" s="20">
        <v>0</v>
      </c>
    </row>
    <row r="3122" spans="2:6" x14ac:dyDescent="0.25">
      <c r="B3122" s="18">
        <v>3119</v>
      </c>
      <c r="C3122" s="29">
        <v>100351947.06325588</v>
      </c>
      <c r="D3122" s="29">
        <v>0</v>
      </c>
      <c r="E3122" s="29">
        <v>0</v>
      </c>
      <c r="F3122" s="20">
        <v>0</v>
      </c>
    </row>
    <row r="3123" spans="2:6" x14ac:dyDescent="0.25">
      <c r="B3123" s="18">
        <v>3120</v>
      </c>
      <c r="C3123" s="29">
        <v>105935698.62815006</v>
      </c>
      <c r="D3123" s="29">
        <v>0</v>
      </c>
      <c r="E3123" s="29">
        <v>0</v>
      </c>
      <c r="F3123" s="20">
        <v>0</v>
      </c>
    </row>
    <row r="3124" spans="2:6" x14ac:dyDescent="0.25">
      <c r="B3124" s="18">
        <v>3121</v>
      </c>
      <c r="C3124" s="29">
        <v>121243416.02482015</v>
      </c>
      <c r="D3124" s="29">
        <v>0</v>
      </c>
      <c r="E3124" s="29">
        <v>0</v>
      </c>
      <c r="F3124" s="20">
        <v>0</v>
      </c>
    </row>
    <row r="3125" spans="2:6" x14ac:dyDescent="0.25">
      <c r="B3125" s="18">
        <v>3122</v>
      </c>
      <c r="C3125" s="29">
        <v>142628799.9818024</v>
      </c>
      <c r="D3125" s="29">
        <v>0</v>
      </c>
      <c r="E3125" s="29">
        <v>0</v>
      </c>
      <c r="F3125" s="20">
        <v>0</v>
      </c>
    </row>
    <row r="3126" spans="2:6" x14ac:dyDescent="0.25">
      <c r="B3126" s="18">
        <v>3123</v>
      </c>
      <c r="C3126" s="29">
        <v>193977027.45630455</v>
      </c>
      <c r="D3126" s="29">
        <v>0</v>
      </c>
      <c r="E3126" s="29">
        <v>0</v>
      </c>
      <c r="F3126" s="20">
        <v>0</v>
      </c>
    </row>
    <row r="3127" spans="2:6" x14ac:dyDescent="0.25">
      <c r="B3127" s="18">
        <v>3124</v>
      </c>
      <c r="C3127" s="29">
        <v>110129951.24372745</v>
      </c>
      <c r="D3127" s="29">
        <v>0</v>
      </c>
      <c r="E3127" s="29">
        <v>0</v>
      </c>
      <c r="F3127" s="20">
        <v>0</v>
      </c>
    </row>
    <row r="3128" spans="2:6" x14ac:dyDescent="0.25">
      <c r="B3128" s="18">
        <v>3125</v>
      </c>
      <c r="C3128" s="29">
        <v>90797322.092193976</v>
      </c>
      <c r="D3128" s="29">
        <v>0</v>
      </c>
      <c r="E3128" s="29">
        <v>0</v>
      </c>
      <c r="F3128" s="20">
        <v>0</v>
      </c>
    </row>
    <row r="3129" spans="2:6" x14ac:dyDescent="0.25">
      <c r="B3129" s="18">
        <v>3126</v>
      </c>
      <c r="C3129" s="29">
        <v>92602447.918804795</v>
      </c>
      <c r="D3129" s="29">
        <v>0</v>
      </c>
      <c r="E3129" s="29">
        <v>0</v>
      </c>
      <c r="F3129" s="20">
        <v>0</v>
      </c>
    </row>
    <row r="3130" spans="2:6" x14ac:dyDescent="0.25">
      <c r="B3130" s="18">
        <v>3127</v>
      </c>
      <c r="C3130" s="29">
        <v>102110727.70973082</v>
      </c>
      <c r="D3130" s="29">
        <v>0</v>
      </c>
      <c r="E3130" s="29">
        <v>0</v>
      </c>
      <c r="F3130" s="20">
        <v>0</v>
      </c>
    </row>
    <row r="3131" spans="2:6" x14ac:dyDescent="0.25">
      <c r="B3131" s="18">
        <v>3128</v>
      </c>
      <c r="C3131" s="29">
        <v>107411625.51999268</v>
      </c>
      <c r="D3131" s="29">
        <v>0</v>
      </c>
      <c r="E3131" s="29">
        <v>0</v>
      </c>
      <c r="F3131" s="20">
        <v>0</v>
      </c>
    </row>
    <row r="3132" spans="2:6" x14ac:dyDescent="0.25">
      <c r="B3132" s="18">
        <v>3129</v>
      </c>
      <c r="C3132" s="29">
        <v>135895842.98495296</v>
      </c>
      <c r="D3132" s="29">
        <v>0</v>
      </c>
      <c r="E3132" s="29">
        <v>0</v>
      </c>
      <c r="F3132" s="20">
        <v>0</v>
      </c>
    </row>
    <row r="3133" spans="2:6" x14ac:dyDescent="0.25">
      <c r="B3133" s="18">
        <v>3130</v>
      </c>
      <c r="C3133" s="29">
        <v>97278102.787146807</v>
      </c>
      <c r="D3133" s="29">
        <v>0</v>
      </c>
      <c r="E3133" s="29">
        <v>0</v>
      </c>
      <c r="F3133" s="20">
        <v>0</v>
      </c>
    </row>
    <row r="3134" spans="2:6" x14ac:dyDescent="0.25">
      <c r="B3134" s="18">
        <v>3131</v>
      </c>
      <c r="C3134" s="29">
        <v>91028908.752238214</v>
      </c>
      <c r="D3134" s="29">
        <v>0</v>
      </c>
      <c r="E3134" s="29">
        <v>0</v>
      </c>
      <c r="F3134" s="20">
        <v>0</v>
      </c>
    </row>
    <row r="3135" spans="2:6" x14ac:dyDescent="0.25">
      <c r="B3135" s="18">
        <v>3132</v>
      </c>
      <c r="C3135" s="29">
        <v>104028438.64150517</v>
      </c>
      <c r="D3135" s="29">
        <v>0</v>
      </c>
      <c r="E3135" s="29">
        <v>0</v>
      </c>
      <c r="F3135" s="20">
        <v>0</v>
      </c>
    </row>
    <row r="3136" spans="2:6" x14ac:dyDescent="0.25">
      <c r="B3136" s="18">
        <v>3133</v>
      </c>
      <c r="C3136" s="29">
        <v>124957479.6770076</v>
      </c>
      <c r="D3136" s="29">
        <v>0</v>
      </c>
      <c r="E3136" s="29">
        <v>0</v>
      </c>
      <c r="F3136" s="20">
        <v>0</v>
      </c>
    </row>
    <row r="3137" spans="2:6" x14ac:dyDescent="0.25">
      <c r="B3137" s="18">
        <v>3134</v>
      </c>
      <c r="C3137" s="29">
        <v>147833023.30131495</v>
      </c>
      <c r="D3137" s="29">
        <v>0</v>
      </c>
      <c r="E3137" s="29">
        <v>0</v>
      </c>
      <c r="F3137" s="20">
        <v>0</v>
      </c>
    </row>
    <row r="3138" spans="2:6" x14ac:dyDescent="0.25">
      <c r="B3138" s="18">
        <v>3135</v>
      </c>
      <c r="C3138" s="29">
        <v>133556334.65570417</v>
      </c>
      <c r="D3138" s="29">
        <v>0</v>
      </c>
      <c r="E3138" s="29">
        <v>0</v>
      </c>
      <c r="F3138" s="20">
        <v>0</v>
      </c>
    </row>
    <row r="3139" spans="2:6" x14ac:dyDescent="0.25">
      <c r="B3139" s="18">
        <v>3136</v>
      </c>
      <c r="C3139" s="29">
        <v>87350181.160244182</v>
      </c>
      <c r="D3139" s="29">
        <v>0</v>
      </c>
      <c r="E3139" s="29">
        <v>0</v>
      </c>
      <c r="F3139" s="20">
        <v>0</v>
      </c>
    </row>
    <row r="3140" spans="2:6" x14ac:dyDescent="0.25">
      <c r="B3140" s="18">
        <v>3137</v>
      </c>
      <c r="C3140" s="29">
        <v>119866215.71068233</v>
      </c>
      <c r="D3140" s="29">
        <v>0</v>
      </c>
      <c r="E3140" s="29">
        <v>0</v>
      </c>
      <c r="F3140" s="20">
        <v>0</v>
      </c>
    </row>
    <row r="3141" spans="2:6" x14ac:dyDescent="0.25">
      <c r="B3141" s="18">
        <v>3138</v>
      </c>
      <c r="C3141" s="29">
        <v>82835261.627434582</v>
      </c>
      <c r="D3141" s="29">
        <v>0</v>
      </c>
      <c r="E3141" s="29">
        <v>0</v>
      </c>
      <c r="F3141" s="20">
        <v>0</v>
      </c>
    </row>
    <row r="3142" spans="2:6" x14ac:dyDescent="0.25">
      <c r="B3142" s="18">
        <v>3139</v>
      </c>
      <c r="C3142" s="29">
        <v>79128767.758757621</v>
      </c>
      <c r="D3142" s="29">
        <v>0</v>
      </c>
      <c r="E3142" s="29">
        <v>0</v>
      </c>
      <c r="F3142" s="20">
        <v>0</v>
      </c>
    </row>
    <row r="3143" spans="2:6" x14ac:dyDescent="0.25">
      <c r="B3143" s="18">
        <v>3140</v>
      </c>
      <c r="C3143" s="29">
        <v>62220210.85623014</v>
      </c>
      <c r="D3143" s="29">
        <v>0</v>
      </c>
      <c r="E3143" s="29">
        <v>0</v>
      </c>
      <c r="F3143" s="20">
        <v>0</v>
      </c>
    </row>
    <row r="3144" spans="2:6" x14ac:dyDescent="0.25">
      <c r="B3144" s="18">
        <v>3141</v>
      </c>
      <c r="C3144" s="29">
        <v>126401188.29470395</v>
      </c>
      <c r="D3144" s="29">
        <v>0</v>
      </c>
      <c r="E3144" s="29">
        <v>0</v>
      </c>
      <c r="F3144" s="20">
        <v>0</v>
      </c>
    </row>
    <row r="3145" spans="2:6" x14ac:dyDescent="0.25">
      <c r="B3145" s="18">
        <v>3142</v>
      </c>
      <c r="C3145" s="29">
        <v>133659531.12153438</v>
      </c>
      <c r="D3145" s="29">
        <v>0</v>
      </c>
      <c r="E3145" s="29">
        <v>0</v>
      </c>
      <c r="F3145" s="20">
        <v>0</v>
      </c>
    </row>
    <row r="3146" spans="2:6" x14ac:dyDescent="0.25">
      <c r="B3146" s="18">
        <v>3143</v>
      </c>
      <c r="C3146" s="29">
        <v>84544473.830542982</v>
      </c>
      <c r="D3146" s="29">
        <v>0</v>
      </c>
      <c r="E3146" s="29">
        <v>0</v>
      </c>
      <c r="F3146" s="20">
        <v>0</v>
      </c>
    </row>
    <row r="3147" spans="2:6" x14ac:dyDescent="0.25">
      <c r="B3147" s="18">
        <v>3144</v>
      </c>
      <c r="C3147" s="29">
        <v>102805898.06689057</v>
      </c>
      <c r="D3147" s="29">
        <v>0</v>
      </c>
      <c r="E3147" s="29">
        <v>0</v>
      </c>
      <c r="F3147" s="20">
        <v>0</v>
      </c>
    </row>
    <row r="3148" spans="2:6" x14ac:dyDescent="0.25">
      <c r="B3148" s="18">
        <v>3145</v>
      </c>
      <c r="C3148" s="29">
        <v>102222391.13834243</v>
      </c>
      <c r="D3148" s="29">
        <v>0</v>
      </c>
      <c r="E3148" s="29">
        <v>0</v>
      </c>
      <c r="F3148" s="20">
        <v>0</v>
      </c>
    </row>
    <row r="3149" spans="2:6" x14ac:dyDescent="0.25">
      <c r="B3149" s="18">
        <v>3146</v>
      </c>
      <c r="C3149" s="29">
        <v>142468072.71132073</v>
      </c>
      <c r="D3149" s="29">
        <v>0</v>
      </c>
      <c r="E3149" s="29">
        <v>0</v>
      </c>
      <c r="F3149" s="20">
        <v>0</v>
      </c>
    </row>
    <row r="3150" spans="2:6" x14ac:dyDescent="0.25">
      <c r="B3150" s="18">
        <v>3147</v>
      </c>
      <c r="C3150" s="29">
        <v>143866459.49792993</v>
      </c>
      <c r="D3150" s="29">
        <v>0</v>
      </c>
      <c r="E3150" s="29">
        <v>0</v>
      </c>
      <c r="F3150" s="20">
        <v>0</v>
      </c>
    </row>
    <row r="3151" spans="2:6" x14ac:dyDescent="0.25">
      <c r="B3151" s="18">
        <v>3148</v>
      </c>
      <c r="C3151" s="29">
        <v>91053155.725419819</v>
      </c>
      <c r="D3151" s="29">
        <v>0</v>
      </c>
      <c r="E3151" s="29">
        <v>0</v>
      </c>
      <c r="F3151" s="20">
        <v>0</v>
      </c>
    </row>
    <row r="3152" spans="2:6" x14ac:dyDescent="0.25">
      <c r="B3152" s="18">
        <v>3149</v>
      </c>
      <c r="C3152" s="29">
        <v>105317376.77294047</v>
      </c>
      <c r="D3152" s="29">
        <v>0</v>
      </c>
      <c r="E3152" s="29">
        <v>0</v>
      </c>
      <c r="F3152" s="20">
        <v>0</v>
      </c>
    </row>
    <row r="3153" spans="2:6" x14ac:dyDescent="0.25">
      <c r="B3153" s="18">
        <v>3150</v>
      </c>
      <c r="C3153" s="29">
        <v>102748645.93193002</v>
      </c>
      <c r="D3153" s="29">
        <v>0</v>
      </c>
      <c r="E3153" s="29">
        <v>0</v>
      </c>
      <c r="F3153" s="20">
        <v>0</v>
      </c>
    </row>
    <row r="3154" spans="2:6" x14ac:dyDescent="0.25">
      <c r="B3154" s="18">
        <v>3151</v>
      </c>
      <c r="C3154" s="29">
        <v>99921940.390583917</v>
      </c>
      <c r="D3154" s="29">
        <v>0</v>
      </c>
      <c r="E3154" s="29">
        <v>0</v>
      </c>
      <c r="F3154" s="20">
        <v>0</v>
      </c>
    </row>
    <row r="3155" spans="2:6" x14ac:dyDescent="0.25">
      <c r="B3155" s="18">
        <v>3152</v>
      </c>
      <c r="C3155" s="29">
        <v>104954542.92254521</v>
      </c>
      <c r="D3155" s="29">
        <v>0</v>
      </c>
      <c r="E3155" s="29">
        <v>0</v>
      </c>
      <c r="F3155" s="20">
        <v>0</v>
      </c>
    </row>
    <row r="3156" spans="2:6" x14ac:dyDescent="0.25">
      <c r="B3156" s="18">
        <v>3153</v>
      </c>
      <c r="C3156" s="29">
        <v>94455173.628732666</v>
      </c>
      <c r="D3156" s="29">
        <v>0</v>
      </c>
      <c r="E3156" s="29">
        <v>0</v>
      </c>
      <c r="F3156" s="20">
        <v>0</v>
      </c>
    </row>
    <row r="3157" spans="2:6" x14ac:dyDescent="0.25">
      <c r="B3157" s="18">
        <v>3154</v>
      </c>
      <c r="C3157" s="29">
        <v>89534564.534967005</v>
      </c>
      <c r="D3157" s="29">
        <v>0</v>
      </c>
      <c r="E3157" s="29">
        <v>0</v>
      </c>
      <c r="F3157" s="20">
        <v>0</v>
      </c>
    </row>
    <row r="3158" spans="2:6" x14ac:dyDescent="0.25">
      <c r="B3158" s="18">
        <v>3155</v>
      </c>
      <c r="C3158" s="29">
        <v>71652532.584210396</v>
      </c>
      <c r="D3158" s="29">
        <v>0</v>
      </c>
      <c r="E3158" s="29">
        <v>0</v>
      </c>
      <c r="F3158" s="20">
        <v>0</v>
      </c>
    </row>
    <row r="3159" spans="2:6" x14ac:dyDescent="0.25">
      <c r="B3159" s="18">
        <v>3156</v>
      </c>
      <c r="C3159" s="29">
        <v>100408273.32366298</v>
      </c>
      <c r="D3159" s="29">
        <v>0</v>
      </c>
      <c r="E3159" s="29">
        <v>0</v>
      </c>
      <c r="F3159" s="20">
        <v>0</v>
      </c>
    </row>
    <row r="3160" spans="2:6" x14ac:dyDescent="0.25">
      <c r="B3160" s="18">
        <v>3157</v>
      </c>
      <c r="C3160" s="29">
        <v>100728844.07109122</v>
      </c>
      <c r="D3160" s="29">
        <v>0</v>
      </c>
      <c r="E3160" s="29">
        <v>0</v>
      </c>
      <c r="F3160" s="20">
        <v>0</v>
      </c>
    </row>
    <row r="3161" spans="2:6" x14ac:dyDescent="0.25">
      <c r="B3161" s="18">
        <v>3158</v>
      </c>
      <c r="C3161" s="29">
        <v>85696325.410569787</v>
      </c>
      <c r="D3161" s="29">
        <v>0</v>
      </c>
      <c r="E3161" s="29">
        <v>0</v>
      </c>
      <c r="F3161" s="20">
        <v>0</v>
      </c>
    </row>
    <row r="3162" spans="2:6" x14ac:dyDescent="0.25">
      <c r="B3162" s="18">
        <v>3159</v>
      </c>
      <c r="C3162" s="29">
        <v>97937745.586036935</v>
      </c>
      <c r="D3162" s="29">
        <v>0</v>
      </c>
      <c r="E3162" s="29">
        <v>0</v>
      </c>
      <c r="F3162" s="20">
        <v>0</v>
      </c>
    </row>
    <row r="3163" spans="2:6" x14ac:dyDescent="0.25">
      <c r="B3163" s="18">
        <v>3160</v>
      </c>
      <c r="C3163" s="29">
        <v>169687024.52508053</v>
      </c>
      <c r="D3163" s="29">
        <v>0</v>
      </c>
      <c r="E3163" s="29">
        <v>0</v>
      </c>
      <c r="F3163" s="20">
        <v>0</v>
      </c>
    </row>
    <row r="3164" spans="2:6" x14ac:dyDescent="0.25">
      <c r="B3164" s="18">
        <v>3161</v>
      </c>
      <c r="C3164" s="29">
        <v>84907077.385323033</v>
      </c>
      <c r="D3164" s="29">
        <v>0</v>
      </c>
      <c r="E3164" s="29">
        <v>0</v>
      </c>
      <c r="F3164" s="20">
        <v>0</v>
      </c>
    </row>
    <row r="3165" spans="2:6" x14ac:dyDescent="0.25">
      <c r="B3165" s="18">
        <v>3162</v>
      </c>
      <c r="C3165" s="29">
        <v>134173595.81806764</v>
      </c>
      <c r="D3165" s="29">
        <v>0</v>
      </c>
      <c r="E3165" s="29">
        <v>0</v>
      </c>
      <c r="F3165" s="20">
        <v>0</v>
      </c>
    </row>
    <row r="3166" spans="2:6" x14ac:dyDescent="0.25">
      <c r="B3166" s="18">
        <v>3163</v>
      </c>
      <c r="C3166" s="29">
        <v>131903061.45013075</v>
      </c>
      <c r="D3166" s="29">
        <v>0</v>
      </c>
      <c r="E3166" s="29">
        <v>0</v>
      </c>
      <c r="F3166" s="20">
        <v>0</v>
      </c>
    </row>
    <row r="3167" spans="2:6" x14ac:dyDescent="0.25">
      <c r="B3167" s="18">
        <v>3164</v>
      </c>
      <c r="C3167" s="29">
        <v>112465474.74160109</v>
      </c>
      <c r="D3167" s="29">
        <v>0</v>
      </c>
      <c r="E3167" s="29">
        <v>0</v>
      </c>
      <c r="F3167" s="20">
        <v>0</v>
      </c>
    </row>
    <row r="3168" spans="2:6" x14ac:dyDescent="0.25">
      <c r="B3168" s="18">
        <v>3165</v>
      </c>
      <c r="C3168" s="29">
        <v>111506147.13475196</v>
      </c>
      <c r="D3168" s="29">
        <v>0</v>
      </c>
      <c r="E3168" s="29">
        <v>0</v>
      </c>
      <c r="F3168" s="20">
        <v>0</v>
      </c>
    </row>
    <row r="3169" spans="2:6" x14ac:dyDescent="0.25">
      <c r="B3169" s="18">
        <v>3166</v>
      </c>
      <c r="C3169" s="29">
        <v>79687325.510032266</v>
      </c>
      <c r="D3169" s="29">
        <v>0</v>
      </c>
      <c r="E3169" s="29">
        <v>0</v>
      </c>
      <c r="F3169" s="20">
        <v>0</v>
      </c>
    </row>
    <row r="3170" spans="2:6" x14ac:dyDescent="0.25">
      <c r="B3170" s="18">
        <v>3167</v>
      </c>
      <c r="C3170" s="29">
        <v>109824866.25731972</v>
      </c>
      <c r="D3170" s="29">
        <v>0</v>
      </c>
      <c r="E3170" s="29">
        <v>0</v>
      </c>
      <c r="F3170" s="20">
        <v>0</v>
      </c>
    </row>
    <row r="3171" spans="2:6" x14ac:dyDescent="0.25">
      <c r="B3171" s="18">
        <v>3168</v>
      </c>
      <c r="C3171" s="29">
        <v>94123752.920101151</v>
      </c>
      <c r="D3171" s="29">
        <v>0</v>
      </c>
      <c r="E3171" s="29">
        <v>0</v>
      </c>
      <c r="F3171" s="20">
        <v>0</v>
      </c>
    </row>
    <row r="3172" spans="2:6" x14ac:dyDescent="0.25">
      <c r="B3172" s="18">
        <v>3169</v>
      </c>
      <c r="C3172" s="29">
        <v>126458301.41598426</v>
      </c>
      <c r="D3172" s="29">
        <v>0</v>
      </c>
      <c r="E3172" s="29">
        <v>0</v>
      </c>
      <c r="F3172" s="20">
        <v>0</v>
      </c>
    </row>
    <row r="3173" spans="2:6" x14ac:dyDescent="0.25">
      <c r="B3173" s="18">
        <v>3170</v>
      </c>
      <c r="C3173" s="29">
        <v>94977414.97378093</v>
      </c>
      <c r="D3173" s="29">
        <v>0</v>
      </c>
      <c r="E3173" s="29">
        <v>0</v>
      </c>
      <c r="F3173" s="20">
        <v>0</v>
      </c>
    </row>
    <row r="3174" spans="2:6" x14ac:dyDescent="0.25">
      <c r="B3174" s="18">
        <v>3171</v>
      </c>
      <c r="C3174" s="29">
        <v>104305183.82495986</v>
      </c>
      <c r="D3174" s="29">
        <v>0</v>
      </c>
      <c r="E3174" s="29">
        <v>0</v>
      </c>
      <c r="F3174" s="20">
        <v>0</v>
      </c>
    </row>
    <row r="3175" spans="2:6" x14ac:dyDescent="0.25">
      <c r="B3175" s="18">
        <v>3172</v>
      </c>
      <c r="C3175" s="29">
        <v>98331527.974560067</v>
      </c>
      <c r="D3175" s="29">
        <v>0</v>
      </c>
      <c r="E3175" s="29">
        <v>0</v>
      </c>
      <c r="F3175" s="20">
        <v>0</v>
      </c>
    </row>
    <row r="3176" spans="2:6" x14ac:dyDescent="0.25">
      <c r="B3176" s="18">
        <v>3173</v>
      </c>
      <c r="C3176" s="29">
        <v>86054227.093292117</v>
      </c>
      <c r="D3176" s="29">
        <v>0</v>
      </c>
      <c r="E3176" s="29">
        <v>0</v>
      </c>
      <c r="F3176" s="20">
        <v>0</v>
      </c>
    </row>
    <row r="3177" spans="2:6" x14ac:dyDescent="0.25">
      <c r="B3177" s="18">
        <v>3174</v>
      </c>
      <c r="C3177" s="29">
        <v>113546873.7264479</v>
      </c>
      <c r="D3177" s="29">
        <v>0</v>
      </c>
      <c r="E3177" s="29">
        <v>0</v>
      </c>
      <c r="F3177" s="20">
        <v>0</v>
      </c>
    </row>
    <row r="3178" spans="2:6" x14ac:dyDescent="0.25">
      <c r="B3178" s="18">
        <v>3175</v>
      </c>
      <c r="C3178" s="29">
        <v>105107478.6197927</v>
      </c>
      <c r="D3178" s="29">
        <v>0</v>
      </c>
      <c r="E3178" s="29">
        <v>0</v>
      </c>
      <c r="F3178" s="20">
        <v>0</v>
      </c>
    </row>
    <row r="3179" spans="2:6" x14ac:dyDescent="0.25">
      <c r="B3179" s="18">
        <v>3176</v>
      </c>
      <c r="C3179" s="29">
        <v>109620797.87351415</v>
      </c>
      <c r="D3179" s="29">
        <v>0</v>
      </c>
      <c r="E3179" s="29">
        <v>0</v>
      </c>
      <c r="F3179" s="20">
        <v>0</v>
      </c>
    </row>
    <row r="3180" spans="2:6" x14ac:dyDescent="0.25">
      <c r="B3180" s="18">
        <v>3177</v>
      </c>
      <c r="C3180" s="29">
        <v>94265438.261586651</v>
      </c>
      <c r="D3180" s="29">
        <v>0</v>
      </c>
      <c r="E3180" s="29">
        <v>0</v>
      </c>
      <c r="F3180" s="20">
        <v>0</v>
      </c>
    </row>
    <row r="3181" spans="2:6" x14ac:dyDescent="0.25">
      <c r="B3181" s="18">
        <v>3178</v>
      </c>
      <c r="C3181" s="29">
        <v>91866793.964821845</v>
      </c>
      <c r="D3181" s="29">
        <v>0</v>
      </c>
      <c r="E3181" s="29">
        <v>0</v>
      </c>
      <c r="F3181" s="20">
        <v>0</v>
      </c>
    </row>
    <row r="3182" spans="2:6" x14ac:dyDescent="0.25">
      <c r="B3182" s="18">
        <v>3179</v>
      </c>
      <c r="C3182" s="29">
        <v>75471276.497565359</v>
      </c>
      <c r="D3182" s="29">
        <v>0</v>
      </c>
      <c r="E3182" s="29">
        <v>0</v>
      </c>
      <c r="F3182" s="20">
        <v>0</v>
      </c>
    </row>
    <row r="3183" spans="2:6" x14ac:dyDescent="0.25">
      <c r="B3183" s="18">
        <v>3180</v>
      </c>
      <c r="C3183" s="29">
        <v>68362101.920381323</v>
      </c>
      <c r="D3183" s="29">
        <v>0</v>
      </c>
      <c r="E3183" s="29">
        <v>0</v>
      </c>
      <c r="F3183" s="20">
        <v>0</v>
      </c>
    </row>
    <row r="3184" spans="2:6" x14ac:dyDescent="0.25">
      <c r="B3184" s="18">
        <v>3181</v>
      </c>
      <c r="C3184" s="29">
        <v>85708709.433582291</v>
      </c>
      <c r="D3184" s="29">
        <v>0</v>
      </c>
      <c r="E3184" s="29">
        <v>0</v>
      </c>
      <c r="F3184" s="20">
        <v>0</v>
      </c>
    </row>
    <row r="3185" spans="2:6" x14ac:dyDescent="0.25">
      <c r="B3185" s="18">
        <v>3182</v>
      </c>
      <c r="C3185" s="29">
        <v>109628549.48219459</v>
      </c>
      <c r="D3185" s="29">
        <v>0</v>
      </c>
      <c r="E3185" s="29">
        <v>0</v>
      </c>
      <c r="F3185" s="20">
        <v>0</v>
      </c>
    </row>
    <row r="3186" spans="2:6" x14ac:dyDescent="0.25">
      <c r="B3186" s="18">
        <v>3183</v>
      </c>
      <c r="C3186" s="29">
        <v>89314248.915547654</v>
      </c>
      <c r="D3186" s="29">
        <v>0</v>
      </c>
      <c r="E3186" s="29">
        <v>0</v>
      </c>
      <c r="F3186" s="20">
        <v>0</v>
      </c>
    </row>
    <row r="3187" spans="2:6" x14ac:dyDescent="0.25">
      <c r="B3187" s="18">
        <v>3184</v>
      </c>
      <c r="C3187" s="29">
        <v>89678318.190723956</v>
      </c>
      <c r="D3187" s="29">
        <v>0</v>
      </c>
      <c r="E3187" s="29">
        <v>0</v>
      </c>
      <c r="F3187" s="20">
        <v>0</v>
      </c>
    </row>
    <row r="3188" spans="2:6" x14ac:dyDescent="0.25">
      <c r="B3188" s="18">
        <v>3185</v>
      </c>
      <c r="C3188" s="29">
        <v>118610527.39857791</v>
      </c>
      <c r="D3188" s="29">
        <v>0</v>
      </c>
      <c r="E3188" s="29">
        <v>0</v>
      </c>
      <c r="F3188" s="20">
        <v>0</v>
      </c>
    </row>
    <row r="3189" spans="2:6" x14ac:dyDescent="0.25">
      <c r="B3189" s="18">
        <v>3186</v>
      </c>
      <c r="C3189" s="29">
        <v>102463582.29592548</v>
      </c>
      <c r="D3189" s="29">
        <v>0</v>
      </c>
      <c r="E3189" s="29">
        <v>0</v>
      </c>
      <c r="F3189" s="20">
        <v>0</v>
      </c>
    </row>
    <row r="3190" spans="2:6" x14ac:dyDescent="0.25">
      <c r="B3190" s="18">
        <v>3187</v>
      </c>
      <c r="C3190" s="29">
        <v>92222796.273569882</v>
      </c>
      <c r="D3190" s="29">
        <v>0</v>
      </c>
      <c r="E3190" s="29">
        <v>0</v>
      </c>
      <c r="F3190" s="20">
        <v>0</v>
      </c>
    </row>
    <row r="3191" spans="2:6" x14ac:dyDescent="0.25">
      <c r="B3191" s="18">
        <v>3188</v>
      </c>
      <c r="C3191" s="29">
        <v>118787766.23259836</v>
      </c>
      <c r="D3191" s="29">
        <v>0</v>
      </c>
      <c r="E3191" s="29">
        <v>0</v>
      </c>
      <c r="F3191" s="20">
        <v>0</v>
      </c>
    </row>
    <row r="3192" spans="2:6" x14ac:dyDescent="0.25">
      <c r="B3192" s="18">
        <v>3189</v>
      </c>
      <c r="C3192" s="29">
        <v>118143614.82439862</v>
      </c>
      <c r="D3192" s="29">
        <v>0</v>
      </c>
      <c r="E3192" s="29">
        <v>0</v>
      </c>
      <c r="F3192" s="20">
        <v>0</v>
      </c>
    </row>
    <row r="3193" spans="2:6" x14ac:dyDescent="0.25">
      <c r="B3193" s="18">
        <v>3190</v>
      </c>
      <c r="C3193" s="29">
        <v>95134205.080052853</v>
      </c>
      <c r="D3193" s="29">
        <v>0</v>
      </c>
      <c r="E3193" s="29">
        <v>0</v>
      </c>
      <c r="F3193" s="20">
        <v>0</v>
      </c>
    </row>
    <row r="3194" spans="2:6" x14ac:dyDescent="0.25">
      <c r="B3194" s="18">
        <v>3191</v>
      </c>
      <c r="C3194" s="29">
        <v>75318390.825614572</v>
      </c>
      <c r="D3194" s="29">
        <v>0</v>
      </c>
      <c r="E3194" s="29">
        <v>0</v>
      </c>
      <c r="F3194" s="20">
        <v>0</v>
      </c>
    </row>
    <row r="3195" spans="2:6" x14ac:dyDescent="0.25">
      <c r="B3195" s="18">
        <v>3192</v>
      </c>
      <c r="C3195" s="29">
        <v>110446631.28130046</v>
      </c>
      <c r="D3195" s="29">
        <v>0</v>
      </c>
      <c r="E3195" s="29">
        <v>0</v>
      </c>
      <c r="F3195" s="20">
        <v>0</v>
      </c>
    </row>
    <row r="3196" spans="2:6" x14ac:dyDescent="0.25">
      <c r="B3196" s="18">
        <v>3193</v>
      </c>
      <c r="C3196" s="29">
        <v>106471955.8690259</v>
      </c>
      <c r="D3196" s="29">
        <v>0</v>
      </c>
      <c r="E3196" s="29">
        <v>0</v>
      </c>
      <c r="F3196" s="20">
        <v>0</v>
      </c>
    </row>
    <row r="3197" spans="2:6" x14ac:dyDescent="0.25">
      <c r="B3197" s="18">
        <v>3194</v>
      </c>
      <c r="C3197" s="29">
        <v>94912012.814864755</v>
      </c>
      <c r="D3197" s="29">
        <v>0</v>
      </c>
      <c r="E3197" s="29">
        <v>0</v>
      </c>
      <c r="F3197" s="20">
        <v>0</v>
      </c>
    </row>
    <row r="3198" spans="2:6" x14ac:dyDescent="0.25">
      <c r="B3198" s="18">
        <v>3195</v>
      </c>
      <c r="C3198" s="29">
        <v>104720292.49889775</v>
      </c>
      <c r="D3198" s="29">
        <v>0</v>
      </c>
      <c r="E3198" s="29">
        <v>0</v>
      </c>
      <c r="F3198" s="20">
        <v>0</v>
      </c>
    </row>
    <row r="3199" spans="2:6" x14ac:dyDescent="0.25">
      <c r="B3199" s="18">
        <v>3196</v>
      </c>
      <c r="C3199" s="29">
        <v>117756651.58174801</v>
      </c>
      <c r="D3199" s="29">
        <v>0</v>
      </c>
      <c r="E3199" s="29">
        <v>0</v>
      </c>
      <c r="F3199" s="20">
        <v>0</v>
      </c>
    </row>
    <row r="3200" spans="2:6" x14ac:dyDescent="0.25">
      <c r="B3200" s="18">
        <v>3197</v>
      </c>
      <c r="C3200" s="29">
        <v>142609083.83163109</v>
      </c>
      <c r="D3200" s="29">
        <v>0</v>
      </c>
      <c r="E3200" s="29">
        <v>0</v>
      </c>
      <c r="F3200" s="20">
        <v>0</v>
      </c>
    </row>
    <row r="3201" spans="2:6" x14ac:dyDescent="0.25">
      <c r="B3201" s="18">
        <v>3198</v>
      </c>
      <c r="C3201" s="29">
        <v>92805208.904194891</v>
      </c>
      <c r="D3201" s="29">
        <v>0</v>
      </c>
      <c r="E3201" s="29">
        <v>0</v>
      </c>
      <c r="F3201" s="20">
        <v>0</v>
      </c>
    </row>
    <row r="3202" spans="2:6" x14ac:dyDescent="0.25">
      <c r="B3202" s="18">
        <v>3199</v>
      </c>
      <c r="C3202" s="29">
        <v>98186669.228330567</v>
      </c>
      <c r="D3202" s="29">
        <v>0</v>
      </c>
      <c r="E3202" s="29">
        <v>0</v>
      </c>
      <c r="F3202" s="20">
        <v>0</v>
      </c>
    </row>
    <row r="3203" spans="2:6" x14ac:dyDescent="0.25">
      <c r="B3203" s="18">
        <v>3200</v>
      </c>
      <c r="C3203" s="29">
        <v>82889018.640926689</v>
      </c>
      <c r="D3203" s="29">
        <v>0</v>
      </c>
      <c r="E3203" s="29">
        <v>0</v>
      </c>
      <c r="F3203" s="20">
        <v>0</v>
      </c>
    </row>
    <row r="3204" spans="2:6" x14ac:dyDescent="0.25">
      <c r="B3204" s="18">
        <v>3201</v>
      </c>
      <c r="C3204" s="29">
        <v>127669411.6278045</v>
      </c>
      <c r="D3204" s="29">
        <v>0</v>
      </c>
      <c r="E3204" s="29">
        <v>0</v>
      </c>
      <c r="F3204" s="20">
        <v>0</v>
      </c>
    </row>
    <row r="3205" spans="2:6" x14ac:dyDescent="0.25">
      <c r="B3205" s="18">
        <v>3202</v>
      </c>
      <c r="C3205" s="29">
        <v>160933343.00055236</v>
      </c>
      <c r="D3205" s="29">
        <v>0</v>
      </c>
      <c r="E3205" s="29">
        <v>0</v>
      </c>
      <c r="F3205" s="20">
        <v>0</v>
      </c>
    </row>
    <row r="3206" spans="2:6" x14ac:dyDescent="0.25">
      <c r="B3206" s="18">
        <v>3203</v>
      </c>
      <c r="C3206" s="29">
        <v>69715934.01182133</v>
      </c>
      <c r="D3206" s="29">
        <v>0</v>
      </c>
      <c r="E3206" s="29">
        <v>0</v>
      </c>
      <c r="F3206" s="20">
        <v>0</v>
      </c>
    </row>
    <row r="3207" spans="2:6" x14ac:dyDescent="0.25">
      <c r="B3207" s="18">
        <v>3204</v>
      </c>
      <c r="C3207" s="29">
        <v>132646081.74996686</v>
      </c>
      <c r="D3207" s="29">
        <v>0</v>
      </c>
      <c r="E3207" s="29">
        <v>0</v>
      </c>
      <c r="F3207" s="20">
        <v>0</v>
      </c>
    </row>
    <row r="3208" spans="2:6" x14ac:dyDescent="0.25">
      <c r="B3208" s="18">
        <v>3205</v>
      </c>
      <c r="C3208" s="29">
        <v>91342569.478805557</v>
      </c>
      <c r="D3208" s="29">
        <v>0</v>
      </c>
      <c r="E3208" s="29">
        <v>0</v>
      </c>
      <c r="F3208" s="20">
        <v>0</v>
      </c>
    </row>
    <row r="3209" spans="2:6" x14ac:dyDescent="0.25">
      <c r="B3209" s="18">
        <v>3206</v>
      </c>
      <c r="C3209" s="29">
        <v>96054396.121592879</v>
      </c>
      <c r="D3209" s="29">
        <v>0</v>
      </c>
      <c r="E3209" s="29">
        <v>0</v>
      </c>
      <c r="F3209" s="20">
        <v>0</v>
      </c>
    </row>
    <row r="3210" spans="2:6" x14ac:dyDescent="0.25">
      <c r="B3210" s="18">
        <v>3207</v>
      </c>
      <c r="C3210" s="29">
        <v>87126335.707385585</v>
      </c>
      <c r="D3210" s="29">
        <v>0</v>
      </c>
      <c r="E3210" s="29">
        <v>0</v>
      </c>
      <c r="F3210" s="20">
        <v>0</v>
      </c>
    </row>
    <row r="3211" spans="2:6" x14ac:dyDescent="0.25">
      <c r="B3211" s="18">
        <v>3208</v>
      </c>
      <c r="C3211" s="29">
        <v>94543973.768100098</v>
      </c>
      <c r="D3211" s="29">
        <v>0</v>
      </c>
      <c r="E3211" s="29">
        <v>0</v>
      </c>
      <c r="F3211" s="20">
        <v>0</v>
      </c>
    </row>
    <row r="3212" spans="2:6" x14ac:dyDescent="0.25">
      <c r="B3212" s="18">
        <v>3209</v>
      </c>
      <c r="C3212" s="29">
        <v>97144212.467492118</v>
      </c>
      <c r="D3212" s="29">
        <v>0</v>
      </c>
      <c r="E3212" s="29">
        <v>0</v>
      </c>
      <c r="F3212" s="20">
        <v>0</v>
      </c>
    </row>
    <row r="3213" spans="2:6" x14ac:dyDescent="0.25">
      <c r="B3213" s="18">
        <v>3210</v>
      </c>
      <c r="C3213" s="29">
        <v>129838980.26157327</v>
      </c>
      <c r="D3213" s="29">
        <v>0</v>
      </c>
      <c r="E3213" s="29">
        <v>0</v>
      </c>
      <c r="F3213" s="20">
        <v>0</v>
      </c>
    </row>
    <row r="3214" spans="2:6" x14ac:dyDescent="0.25">
      <c r="B3214" s="18">
        <v>3211</v>
      </c>
      <c r="C3214" s="29">
        <v>83318187.010591805</v>
      </c>
      <c r="D3214" s="29">
        <v>0</v>
      </c>
      <c r="E3214" s="29">
        <v>0</v>
      </c>
      <c r="F3214" s="20">
        <v>0</v>
      </c>
    </row>
    <row r="3215" spans="2:6" x14ac:dyDescent="0.25">
      <c r="B3215" s="18">
        <v>3212</v>
      </c>
      <c r="C3215" s="29">
        <v>91230928.833406985</v>
      </c>
      <c r="D3215" s="29">
        <v>0</v>
      </c>
      <c r="E3215" s="29">
        <v>0</v>
      </c>
      <c r="F3215" s="20">
        <v>0</v>
      </c>
    </row>
    <row r="3216" spans="2:6" x14ac:dyDescent="0.25">
      <c r="B3216" s="18">
        <v>3213</v>
      </c>
      <c r="C3216" s="29">
        <v>75477276.381203368</v>
      </c>
      <c r="D3216" s="29">
        <v>0</v>
      </c>
      <c r="E3216" s="29">
        <v>0</v>
      </c>
      <c r="F3216" s="20">
        <v>0</v>
      </c>
    </row>
    <row r="3217" spans="2:6" x14ac:dyDescent="0.25">
      <c r="B3217" s="18">
        <v>3214</v>
      </c>
      <c r="C3217" s="29">
        <v>115762744.81014499</v>
      </c>
      <c r="D3217" s="29">
        <v>0</v>
      </c>
      <c r="E3217" s="29">
        <v>0</v>
      </c>
      <c r="F3217" s="20">
        <v>0</v>
      </c>
    </row>
    <row r="3218" spans="2:6" x14ac:dyDescent="0.25">
      <c r="B3218" s="18">
        <v>3215</v>
      </c>
      <c r="C3218" s="29">
        <v>107608106.5057998</v>
      </c>
      <c r="D3218" s="29">
        <v>0</v>
      </c>
      <c r="E3218" s="29">
        <v>0</v>
      </c>
      <c r="F3218" s="20">
        <v>0</v>
      </c>
    </row>
    <row r="3219" spans="2:6" x14ac:dyDescent="0.25">
      <c r="B3219" s="18">
        <v>3216</v>
      </c>
      <c r="C3219" s="29">
        <v>145074865.01098698</v>
      </c>
      <c r="D3219" s="29">
        <v>0</v>
      </c>
      <c r="E3219" s="29">
        <v>0</v>
      </c>
      <c r="F3219" s="20">
        <v>0</v>
      </c>
    </row>
    <row r="3220" spans="2:6" x14ac:dyDescent="0.25">
      <c r="B3220" s="18">
        <v>3217</v>
      </c>
      <c r="C3220" s="29">
        <v>94655182.082869053</v>
      </c>
      <c r="D3220" s="29">
        <v>0</v>
      </c>
      <c r="E3220" s="29">
        <v>0</v>
      </c>
      <c r="F3220" s="20">
        <v>0</v>
      </c>
    </row>
    <row r="3221" spans="2:6" x14ac:dyDescent="0.25">
      <c r="B3221" s="18">
        <v>3218</v>
      </c>
      <c r="C3221" s="29">
        <v>120321943.22505242</v>
      </c>
      <c r="D3221" s="29">
        <v>0</v>
      </c>
      <c r="E3221" s="29">
        <v>0</v>
      </c>
      <c r="F3221" s="20">
        <v>0</v>
      </c>
    </row>
    <row r="3222" spans="2:6" x14ac:dyDescent="0.25">
      <c r="B3222" s="18">
        <v>3219</v>
      </c>
      <c r="C3222" s="29">
        <v>96435884.342755318</v>
      </c>
      <c r="D3222" s="29">
        <v>0</v>
      </c>
      <c r="E3222" s="29">
        <v>0</v>
      </c>
      <c r="F3222" s="20">
        <v>0</v>
      </c>
    </row>
    <row r="3223" spans="2:6" x14ac:dyDescent="0.25">
      <c r="B3223" s="18">
        <v>3220</v>
      </c>
      <c r="C3223" s="29">
        <v>87673952.058444515</v>
      </c>
      <c r="D3223" s="29">
        <v>0</v>
      </c>
      <c r="E3223" s="29">
        <v>0</v>
      </c>
      <c r="F3223" s="20">
        <v>0</v>
      </c>
    </row>
    <row r="3224" spans="2:6" x14ac:dyDescent="0.25">
      <c r="B3224" s="18">
        <v>3221</v>
      </c>
      <c r="C3224" s="29">
        <v>86345979.335852742</v>
      </c>
      <c r="D3224" s="29">
        <v>0</v>
      </c>
      <c r="E3224" s="29">
        <v>0</v>
      </c>
      <c r="F3224" s="20">
        <v>0</v>
      </c>
    </row>
    <row r="3225" spans="2:6" x14ac:dyDescent="0.25">
      <c r="B3225" s="18">
        <v>3222</v>
      </c>
      <c r="C3225" s="29">
        <v>108368866.78160989</v>
      </c>
      <c r="D3225" s="29">
        <v>0</v>
      </c>
      <c r="E3225" s="29">
        <v>0</v>
      </c>
      <c r="F3225" s="20">
        <v>0</v>
      </c>
    </row>
    <row r="3226" spans="2:6" x14ac:dyDescent="0.25">
      <c r="B3226" s="18">
        <v>3223</v>
      </c>
      <c r="C3226" s="29">
        <v>115254106.43068914</v>
      </c>
      <c r="D3226" s="29">
        <v>0</v>
      </c>
      <c r="E3226" s="29">
        <v>0</v>
      </c>
      <c r="F3226" s="20">
        <v>0</v>
      </c>
    </row>
    <row r="3227" spans="2:6" x14ac:dyDescent="0.25">
      <c r="B3227" s="18">
        <v>3224</v>
      </c>
      <c r="C3227" s="29">
        <v>89583493.531683967</v>
      </c>
      <c r="D3227" s="29">
        <v>0</v>
      </c>
      <c r="E3227" s="29">
        <v>0</v>
      </c>
      <c r="F3227" s="20">
        <v>0</v>
      </c>
    </row>
    <row r="3228" spans="2:6" x14ac:dyDescent="0.25">
      <c r="B3228" s="18">
        <v>3225</v>
      </c>
      <c r="C3228" s="29">
        <v>187938428.0621807</v>
      </c>
      <c r="D3228" s="29">
        <v>0</v>
      </c>
      <c r="E3228" s="29">
        <v>0</v>
      </c>
      <c r="F3228" s="20">
        <v>0</v>
      </c>
    </row>
    <row r="3229" spans="2:6" x14ac:dyDescent="0.25">
      <c r="B3229" s="18">
        <v>3226</v>
      </c>
      <c r="C3229" s="29">
        <v>137079819.14739355</v>
      </c>
      <c r="D3229" s="29">
        <v>0</v>
      </c>
      <c r="E3229" s="29">
        <v>0</v>
      </c>
      <c r="F3229" s="20">
        <v>0</v>
      </c>
    </row>
    <row r="3230" spans="2:6" x14ac:dyDescent="0.25">
      <c r="B3230" s="18">
        <v>3227</v>
      </c>
      <c r="C3230" s="29">
        <v>93043298.087587029</v>
      </c>
      <c r="D3230" s="29">
        <v>0</v>
      </c>
      <c r="E3230" s="29">
        <v>0</v>
      </c>
      <c r="F3230" s="20">
        <v>0</v>
      </c>
    </row>
    <row r="3231" spans="2:6" x14ac:dyDescent="0.25">
      <c r="B3231" s="18">
        <v>3228</v>
      </c>
      <c r="C3231" s="29">
        <v>61524757.14471902</v>
      </c>
      <c r="D3231" s="29">
        <v>0</v>
      </c>
      <c r="E3231" s="29">
        <v>0</v>
      </c>
      <c r="F3231" s="20">
        <v>0</v>
      </c>
    </row>
    <row r="3232" spans="2:6" x14ac:dyDescent="0.25">
      <c r="B3232" s="18">
        <v>3229</v>
      </c>
      <c r="C3232" s="29">
        <v>107598684.48709817</v>
      </c>
      <c r="D3232" s="29">
        <v>0</v>
      </c>
      <c r="E3232" s="29">
        <v>0</v>
      </c>
      <c r="F3232" s="20">
        <v>0</v>
      </c>
    </row>
    <row r="3233" spans="2:6" x14ac:dyDescent="0.25">
      <c r="B3233" s="18">
        <v>3230</v>
      </c>
      <c r="C3233" s="29">
        <v>76403229.641025499</v>
      </c>
      <c r="D3233" s="29">
        <v>0</v>
      </c>
      <c r="E3233" s="29">
        <v>0</v>
      </c>
      <c r="F3233" s="20">
        <v>0</v>
      </c>
    </row>
    <row r="3234" spans="2:6" x14ac:dyDescent="0.25">
      <c r="B3234" s="18">
        <v>3231</v>
      </c>
      <c r="C3234" s="29">
        <v>140371602.78682923</v>
      </c>
      <c r="D3234" s="29">
        <v>0</v>
      </c>
      <c r="E3234" s="29">
        <v>0</v>
      </c>
      <c r="F3234" s="20">
        <v>0</v>
      </c>
    </row>
    <row r="3235" spans="2:6" x14ac:dyDescent="0.25">
      <c r="B3235" s="18">
        <v>3232</v>
      </c>
      <c r="C3235" s="29">
        <v>97206404.074022233</v>
      </c>
      <c r="D3235" s="29">
        <v>0</v>
      </c>
      <c r="E3235" s="29">
        <v>0</v>
      </c>
      <c r="F3235" s="20">
        <v>0</v>
      </c>
    </row>
    <row r="3236" spans="2:6" x14ac:dyDescent="0.25">
      <c r="B3236" s="18">
        <v>3233</v>
      </c>
      <c r="C3236" s="29">
        <v>84108261.708666742</v>
      </c>
      <c r="D3236" s="29">
        <v>0</v>
      </c>
      <c r="E3236" s="29">
        <v>0</v>
      </c>
      <c r="F3236" s="20">
        <v>0</v>
      </c>
    </row>
    <row r="3237" spans="2:6" x14ac:dyDescent="0.25">
      <c r="B3237" s="18">
        <v>3234</v>
      </c>
      <c r="C3237" s="29">
        <v>156051247.16227278</v>
      </c>
      <c r="D3237" s="29">
        <v>0</v>
      </c>
      <c r="E3237" s="29">
        <v>0</v>
      </c>
      <c r="F3237" s="20">
        <v>0</v>
      </c>
    </row>
    <row r="3238" spans="2:6" x14ac:dyDescent="0.25">
      <c r="B3238" s="18">
        <v>3235</v>
      </c>
      <c r="C3238" s="29">
        <v>103893129.41691878</v>
      </c>
      <c r="D3238" s="29">
        <v>0</v>
      </c>
      <c r="E3238" s="29">
        <v>0</v>
      </c>
      <c r="F3238" s="20">
        <v>0</v>
      </c>
    </row>
    <row r="3239" spans="2:6" x14ac:dyDescent="0.25">
      <c r="B3239" s="18">
        <v>3236</v>
      </c>
      <c r="C3239" s="29">
        <v>109760603.95517929</v>
      </c>
      <c r="D3239" s="29">
        <v>0</v>
      </c>
      <c r="E3239" s="29">
        <v>0</v>
      </c>
      <c r="F3239" s="20">
        <v>0</v>
      </c>
    </row>
    <row r="3240" spans="2:6" x14ac:dyDescent="0.25">
      <c r="B3240" s="18">
        <v>3237</v>
      </c>
      <c r="C3240" s="29">
        <v>118708163.35952367</v>
      </c>
      <c r="D3240" s="29">
        <v>0</v>
      </c>
      <c r="E3240" s="29">
        <v>0</v>
      </c>
      <c r="F3240" s="20">
        <v>0</v>
      </c>
    </row>
    <row r="3241" spans="2:6" x14ac:dyDescent="0.25">
      <c r="B3241" s="18">
        <v>3238</v>
      </c>
      <c r="C3241" s="29">
        <v>78621984.664879382</v>
      </c>
      <c r="D3241" s="29">
        <v>0</v>
      </c>
      <c r="E3241" s="29">
        <v>0</v>
      </c>
      <c r="F3241" s="20">
        <v>0</v>
      </c>
    </row>
    <row r="3242" spans="2:6" x14ac:dyDescent="0.25">
      <c r="B3242" s="18">
        <v>3239</v>
      </c>
      <c r="C3242" s="29">
        <v>96991522.881625384</v>
      </c>
      <c r="D3242" s="29">
        <v>0</v>
      </c>
      <c r="E3242" s="29">
        <v>0</v>
      </c>
      <c r="F3242" s="20">
        <v>0</v>
      </c>
    </row>
    <row r="3243" spans="2:6" x14ac:dyDescent="0.25">
      <c r="B3243" s="18">
        <v>3240</v>
      </c>
      <c r="C3243" s="29">
        <v>119441835.7522226</v>
      </c>
      <c r="D3243" s="29">
        <v>0</v>
      </c>
      <c r="E3243" s="29">
        <v>0</v>
      </c>
      <c r="F3243" s="20">
        <v>0</v>
      </c>
    </row>
    <row r="3244" spans="2:6" x14ac:dyDescent="0.25">
      <c r="B3244" s="18">
        <v>3241</v>
      </c>
      <c r="C3244" s="29">
        <v>116990170.52929446</v>
      </c>
      <c r="D3244" s="29">
        <v>0</v>
      </c>
      <c r="E3244" s="29">
        <v>0</v>
      </c>
      <c r="F3244" s="20">
        <v>0</v>
      </c>
    </row>
    <row r="3245" spans="2:6" x14ac:dyDescent="0.25">
      <c r="B3245" s="18">
        <v>3242</v>
      </c>
      <c r="C3245" s="29">
        <v>115675882.79890534</v>
      </c>
      <c r="D3245" s="29">
        <v>0</v>
      </c>
      <c r="E3245" s="29">
        <v>0</v>
      </c>
      <c r="F3245" s="20">
        <v>0</v>
      </c>
    </row>
    <row r="3246" spans="2:6" x14ac:dyDescent="0.25">
      <c r="B3246" s="18">
        <v>3243</v>
      </c>
      <c r="C3246" s="29">
        <v>119181339.4002187</v>
      </c>
      <c r="D3246" s="29">
        <v>0</v>
      </c>
      <c r="E3246" s="29">
        <v>0</v>
      </c>
      <c r="F3246" s="20">
        <v>0</v>
      </c>
    </row>
    <row r="3247" spans="2:6" x14ac:dyDescent="0.25">
      <c r="B3247" s="18">
        <v>3244</v>
      </c>
      <c r="C3247" s="29">
        <v>68843537.756013855</v>
      </c>
      <c r="D3247" s="29">
        <v>0</v>
      </c>
      <c r="E3247" s="29">
        <v>0</v>
      </c>
      <c r="F3247" s="20">
        <v>0</v>
      </c>
    </row>
    <row r="3248" spans="2:6" x14ac:dyDescent="0.25">
      <c r="B3248" s="18">
        <v>3245</v>
      </c>
      <c r="C3248" s="29">
        <v>114790052.17934042</v>
      </c>
      <c r="D3248" s="29">
        <v>0</v>
      </c>
      <c r="E3248" s="29">
        <v>0</v>
      </c>
      <c r="F3248" s="20">
        <v>0</v>
      </c>
    </row>
    <row r="3249" spans="2:6" x14ac:dyDescent="0.25">
      <c r="B3249" s="18">
        <v>3246</v>
      </c>
      <c r="C3249" s="29">
        <v>165519547.83048719</v>
      </c>
      <c r="D3249" s="29">
        <v>0</v>
      </c>
      <c r="E3249" s="29">
        <v>0</v>
      </c>
      <c r="F3249" s="20">
        <v>0</v>
      </c>
    </row>
    <row r="3250" spans="2:6" x14ac:dyDescent="0.25">
      <c r="B3250" s="18">
        <v>3247</v>
      </c>
      <c r="C3250" s="29">
        <v>147874597.75007802</v>
      </c>
      <c r="D3250" s="29">
        <v>0</v>
      </c>
      <c r="E3250" s="29">
        <v>0</v>
      </c>
      <c r="F3250" s="20">
        <v>0</v>
      </c>
    </row>
    <row r="3251" spans="2:6" x14ac:dyDescent="0.25">
      <c r="B3251" s="18">
        <v>3248</v>
      </c>
      <c r="C3251" s="29">
        <v>98484598.928559706</v>
      </c>
      <c r="D3251" s="29">
        <v>0</v>
      </c>
      <c r="E3251" s="29">
        <v>0</v>
      </c>
      <c r="F3251" s="20">
        <v>0</v>
      </c>
    </row>
    <row r="3252" spans="2:6" x14ac:dyDescent="0.25">
      <c r="B3252" s="18">
        <v>3249</v>
      </c>
      <c r="C3252" s="29">
        <v>105186807.86404678</v>
      </c>
      <c r="D3252" s="29">
        <v>0</v>
      </c>
      <c r="E3252" s="29">
        <v>0</v>
      </c>
      <c r="F3252" s="20">
        <v>0</v>
      </c>
    </row>
    <row r="3253" spans="2:6" x14ac:dyDescent="0.25">
      <c r="B3253" s="18">
        <v>3250</v>
      </c>
      <c r="C3253" s="29">
        <v>84666107.12467505</v>
      </c>
      <c r="D3253" s="29">
        <v>0</v>
      </c>
      <c r="E3253" s="29">
        <v>0</v>
      </c>
      <c r="F3253" s="20">
        <v>0</v>
      </c>
    </row>
    <row r="3254" spans="2:6" x14ac:dyDescent="0.25">
      <c r="B3254" s="18">
        <v>3251</v>
      </c>
      <c r="C3254" s="29">
        <v>125448939.77515124</v>
      </c>
      <c r="D3254" s="29">
        <v>0</v>
      </c>
      <c r="E3254" s="29">
        <v>0</v>
      </c>
      <c r="F3254" s="20">
        <v>0</v>
      </c>
    </row>
    <row r="3255" spans="2:6" x14ac:dyDescent="0.25">
      <c r="B3255" s="18">
        <v>3252</v>
      </c>
      <c r="C3255" s="29">
        <v>118116944.55355188</v>
      </c>
      <c r="D3255" s="29">
        <v>0</v>
      </c>
      <c r="E3255" s="29">
        <v>0</v>
      </c>
      <c r="F3255" s="20">
        <v>0</v>
      </c>
    </row>
    <row r="3256" spans="2:6" x14ac:dyDescent="0.25">
      <c r="B3256" s="18">
        <v>3253</v>
      </c>
      <c r="C3256" s="29">
        <v>99279947.58874017</v>
      </c>
      <c r="D3256" s="29">
        <v>0</v>
      </c>
      <c r="E3256" s="29">
        <v>0</v>
      </c>
      <c r="F3256" s="20">
        <v>0</v>
      </c>
    </row>
    <row r="3257" spans="2:6" x14ac:dyDescent="0.25">
      <c r="B3257" s="18">
        <v>3254</v>
      </c>
      <c r="C3257" s="29">
        <v>109456832.9395169</v>
      </c>
      <c r="D3257" s="29">
        <v>0</v>
      </c>
      <c r="E3257" s="29">
        <v>0</v>
      </c>
      <c r="F3257" s="20">
        <v>0</v>
      </c>
    </row>
    <row r="3258" spans="2:6" x14ac:dyDescent="0.25">
      <c r="B3258" s="18">
        <v>3255</v>
      </c>
      <c r="C3258" s="29">
        <v>63901568.932727151</v>
      </c>
      <c r="D3258" s="29">
        <v>0</v>
      </c>
      <c r="E3258" s="29">
        <v>0</v>
      </c>
      <c r="F3258" s="20">
        <v>0</v>
      </c>
    </row>
    <row r="3259" spans="2:6" x14ac:dyDescent="0.25">
      <c r="B3259" s="18">
        <v>3256</v>
      </c>
      <c r="C3259" s="29">
        <v>59220211.109002426</v>
      </c>
      <c r="D3259" s="29">
        <v>0</v>
      </c>
      <c r="E3259" s="29">
        <v>0</v>
      </c>
      <c r="F3259" s="20">
        <v>0</v>
      </c>
    </row>
    <row r="3260" spans="2:6" x14ac:dyDescent="0.25">
      <c r="B3260" s="18">
        <v>3257</v>
      </c>
      <c r="C3260" s="29">
        <v>88998367.964004397</v>
      </c>
      <c r="D3260" s="29">
        <v>0</v>
      </c>
      <c r="E3260" s="29">
        <v>0</v>
      </c>
      <c r="F3260" s="20">
        <v>0</v>
      </c>
    </row>
    <row r="3261" spans="2:6" x14ac:dyDescent="0.25">
      <c r="B3261" s="18">
        <v>3258</v>
      </c>
      <c r="C3261" s="29">
        <v>88236960.198159561</v>
      </c>
      <c r="D3261" s="29">
        <v>0</v>
      </c>
      <c r="E3261" s="29">
        <v>0</v>
      </c>
      <c r="F3261" s="20">
        <v>0</v>
      </c>
    </row>
    <row r="3262" spans="2:6" x14ac:dyDescent="0.25">
      <c r="B3262" s="18">
        <v>3259</v>
      </c>
      <c r="C3262" s="29">
        <v>85044791.770858392</v>
      </c>
      <c r="D3262" s="29">
        <v>0</v>
      </c>
      <c r="E3262" s="29">
        <v>0</v>
      </c>
      <c r="F3262" s="20">
        <v>0</v>
      </c>
    </row>
    <row r="3263" spans="2:6" x14ac:dyDescent="0.25">
      <c r="B3263" s="18">
        <v>3260</v>
      </c>
      <c r="C3263" s="29">
        <v>135922333.27822629</v>
      </c>
      <c r="D3263" s="29">
        <v>0</v>
      </c>
      <c r="E3263" s="29">
        <v>0</v>
      </c>
      <c r="F3263" s="20">
        <v>0</v>
      </c>
    </row>
    <row r="3264" spans="2:6" x14ac:dyDescent="0.25">
      <c r="B3264" s="18">
        <v>3261</v>
      </c>
      <c r="C3264" s="29">
        <v>124054521.94081207</v>
      </c>
      <c r="D3264" s="29">
        <v>0</v>
      </c>
      <c r="E3264" s="29">
        <v>0</v>
      </c>
      <c r="F3264" s="20">
        <v>0</v>
      </c>
    </row>
    <row r="3265" spans="2:6" x14ac:dyDescent="0.25">
      <c r="B3265" s="18">
        <v>3262</v>
      </c>
      <c r="C3265" s="29">
        <v>117626512.80315608</v>
      </c>
      <c r="D3265" s="29">
        <v>0</v>
      </c>
      <c r="E3265" s="29">
        <v>0</v>
      </c>
      <c r="F3265" s="20">
        <v>0</v>
      </c>
    </row>
    <row r="3266" spans="2:6" x14ac:dyDescent="0.25">
      <c r="B3266" s="18">
        <v>3263</v>
      </c>
      <c r="C3266" s="29">
        <v>102458075.03339283</v>
      </c>
      <c r="D3266" s="29">
        <v>0</v>
      </c>
      <c r="E3266" s="29">
        <v>0</v>
      </c>
      <c r="F3266" s="20">
        <v>0</v>
      </c>
    </row>
    <row r="3267" spans="2:6" x14ac:dyDescent="0.25">
      <c r="B3267" s="18">
        <v>3264</v>
      </c>
      <c r="C3267" s="29">
        <v>95471535.987666681</v>
      </c>
      <c r="D3267" s="29">
        <v>0</v>
      </c>
      <c r="E3267" s="29">
        <v>0</v>
      </c>
      <c r="F3267" s="20">
        <v>0</v>
      </c>
    </row>
    <row r="3268" spans="2:6" x14ac:dyDescent="0.25">
      <c r="B3268" s="18">
        <v>3265</v>
      </c>
      <c r="C3268" s="29">
        <v>103092516.43903302</v>
      </c>
      <c r="D3268" s="29">
        <v>0</v>
      </c>
      <c r="E3268" s="29">
        <v>0</v>
      </c>
      <c r="F3268" s="20">
        <v>0</v>
      </c>
    </row>
    <row r="3269" spans="2:6" x14ac:dyDescent="0.25">
      <c r="B3269" s="18">
        <v>3266</v>
      </c>
      <c r="C3269" s="29">
        <v>95414123.254450977</v>
      </c>
      <c r="D3269" s="29">
        <v>0</v>
      </c>
      <c r="E3269" s="29">
        <v>0</v>
      </c>
      <c r="F3269" s="20">
        <v>0</v>
      </c>
    </row>
    <row r="3270" spans="2:6" x14ac:dyDescent="0.25">
      <c r="B3270" s="18">
        <v>3267</v>
      </c>
      <c r="C3270" s="29">
        <v>81092680.135926217</v>
      </c>
      <c r="D3270" s="29">
        <v>0</v>
      </c>
      <c r="E3270" s="29">
        <v>0</v>
      </c>
      <c r="F3270" s="20">
        <v>0</v>
      </c>
    </row>
    <row r="3271" spans="2:6" x14ac:dyDescent="0.25">
      <c r="B3271" s="18">
        <v>3268</v>
      </c>
      <c r="C3271" s="29">
        <v>205856698.31641591</v>
      </c>
      <c r="D3271" s="29">
        <v>0</v>
      </c>
      <c r="E3271" s="29">
        <v>0</v>
      </c>
      <c r="F3271" s="20">
        <v>0</v>
      </c>
    </row>
    <row r="3272" spans="2:6" x14ac:dyDescent="0.25">
      <c r="B3272" s="18">
        <v>3269</v>
      </c>
      <c r="C3272" s="29">
        <v>119612510.14099249</v>
      </c>
      <c r="D3272" s="29">
        <v>0</v>
      </c>
      <c r="E3272" s="29">
        <v>0</v>
      </c>
      <c r="F3272" s="20">
        <v>0</v>
      </c>
    </row>
    <row r="3273" spans="2:6" x14ac:dyDescent="0.25">
      <c r="B3273" s="18">
        <v>3270</v>
      </c>
      <c r="C3273" s="29">
        <v>97232427.304218411</v>
      </c>
      <c r="D3273" s="29">
        <v>0</v>
      </c>
      <c r="E3273" s="29">
        <v>0</v>
      </c>
      <c r="F3273" s="20">
        <v>0</v>
      </c>
    </row>
    <row r="3274" spans="2:6" x14ac:dyDescent="0.25">
      <c r="B3274" s="18">
        <v>3271</v>
      </c>
      <c r="C3274" s="29">
        <v>99906509.915052891</v>
      </c>
      <c r="D3274" s="29">
        <v>0</v>
      </c>
      <c r="E3274" s="29">
        <v>0</v>
      </c>
      <c r="F3274" s="20">
        <v>0</v>
      </c>
    </row>
    <row r="3275" spans="2:6" x14ac:dyDescent="0.25">
      <c r="B3275" s="18">
        <v>3272</v>
      </c>
      <c r="C3275" s="29">
        <v>108814259.97999357</v>
      </c>
      <c r="D3275" s="29">
        <v>0</v>
      </c>
      <c r="E3275" s="29">
        <v>0</v>
      </c>
      <c r="F3275" s="20">
        <v>0</v>
      </c>
    </row>
    <row r="3276" spans="2:6" x14ac:dyDescent="0.25">
      <c r="B3276" s="18">
        <v>3273</v>
      </c>
      <c r="C3276" s="29">
        <v>89106975.313432604</v>
      </c>
      <c r="D3276" s="29">
        <v>0</v>
      </c>
      <c r="E3276" s="29">
        <v>0</v>
      </c>
      <c r="F3276" s="20">
        <v>0</v>
      </c>
    </row>
    <row r="3277" spans="2:6" x14ac:dyDescent="0.25">
      <c r="B3277" s="18">
        <v>3274</v>
      </c>
      <c r="C3277" s="29">
        <v>101904916.67042685</v>
      </c>
      <c r="D3277" s="29">
        <v>0</v>
      </c>
      <c r="E3277" s="29">
        <v>0</v>
      </c>
      <c r="F3277" s="20">
        <v>0</v>
      </c>
    </row>
    <row r="3278" spans="2:6" x14ac:dyDescent="0.25">
      <c r="B3278" s="18">
        <v>3275</v>
      </c>
      <c r="C3278" s="29">
        <v>102399188.4496901</v>
      </c>
      <c r="D3278" s="29">
        <v>0</v>
      </c>
      <c r="E3278" s="29">
        <v>0</v>
      </c>
      <c r="F3278" s="20">
        <v>0</v>
      </c>
    </row>
    <row r="3279" spans="2:6" x14ac:dyDescent="0.25">
      <c r="B3279" s="18">
        <v>3276</v>
      </c>
      <c r="C3279" s="29">
        <v>118719052.81873511</v>
      </c>
      <c r="D3279" s="29">
        <v>0</v>
      </c>
      <c r="E3279" s="29">
        <v>0</v>
      </c>
      <c r="F3279" s="20">
        <v>0</v>
      </c>
    </row>
    <row r="3280" spans="2:6" x14ac:dyDescent="0.25">
      <c r="B3280" s="18">
        <v>3277</v>
      </c>
      <c r="C3280" s="29">
        <v>87542999.977212891</v>
      </c>
      <c r="D3280" s="29">
        <v>0</v>
      </c>
      <c r="E3280" s="29">
        <v>0</v>
      </c>
      <c r="F3280" s="20">
        <v>0</v>
      </c>
    </row>
    <row r="3281" spans="2:6" x14ac:dyDescent="0.25">
      <c r="B3281" s="18">
        <v>3278</v>
      </c>
      <c r="C3281" s="29">
        <v>101602587.05214961</v>
      </c>
      <c r="D3281" s="29">
        <v>0</v>
      </c>
      <c r="E3281" s="29">
        <v>0</v>
      </c>
      <c r="F3281" s="20">
        <v>0</v>
      </c>
    </row>
    <row r="3282" spans="2:6" x14ac:dyDescent="0.25">
      <c r="B3282" s="18">
        <v>3279</v>
      </c>
      <c r="C3282" s="29">
        <v>106320825.54181466</v>
      </c>
      <c r="D3282" s="29">
        <v>0</v>
      </c>
      <c r="E3282" s="29">
        <v>0</v>
      </c>
      <c r="F3282" s="20">
        <v>0</v>
      </c>
    </row>
    <row r="3283" spans="2:6" x14ac:dyDescent="0.25">
      <c r="B3283" s="18">
        <v>3280</v>
      </c>
      <c r="C3283" s="29">
        <v>92608991.585383669</v>
      </c>
      <c r="D3283" s="29">
        <v>0</v>
      </c>
      <c r="E3283" s="29">
        <v>0</v>
      </c>
      <c r="F3283" s="20">
        <v>0</v>
      </c>
    </row>
    <row r="3284" spans="2:6" x14ac:dyDescent="0.25">
      <c r="B3284" s="18">
        <v>3281</v>
      </c>
      <c r="C3284" s="29">
        <v>81204107.898449659</v>
      </c>
      <c r="D3284" s="29">
        <v>0</v>
      </c>
      <c r="E3284" s="29">
        <v>0</v>
      </c>
      <c r="F3284" s="20">
        <v>0</v>
      </c>
    </row>
    <row r="3285" spans="2:6" x14ac:dyDescent="0.25">
      <c r="B3285" s="18">
        <v>3282</v>
      </c>
      <c r="C3285" s="29">
        <v>86347640.000409588</v>
      </c>
      <c r="D3285" s="29">
        <v>0</v>
      </c>
      <c r="E3285" s="29">
        <v>0</v>
      </c>
      <c r="F3285" s="20">
        <v>0</v>
      </c>
    </row>
    <row r="3286" spans="2:6" x14ac:dyDescent="0.25">
      <c r="B3286" s="18">
        <v>3283</v>
      </c>
      <c r="C3286" s="29">
        <v>117262632.80755937</v>
      </c>
      <c r="D3286" s="29">
        <v>0</v>
      </c>
      <c r="E3286" s="29">
        <v>0</v>
      </c>
      <c r="F3286" s="20">
        <v>0</v>
      </c>
    </row>
    <row r="3287" spans="2:6" x14ac:dyDescent="0.25">
      <c r="B3287" s="18">
        <v>3284</v>
      </c>
      <c r="C3287" s="29">
        <v>82382428.063705489</v>
      </c>
      <c r="D3287" s="29">
        <v>0</v>
      </c>
      <c r="E3287" s="29">
        <v>0</v>
      </c>
      <c r="F3287" s="20">
        <v>0</v>
      </c>
    </row>
    <row r="3288" spans="2:6" x14ac:dyDescent="0.25">
      <c r="B3288" s="18">
        <v>3285</v>
      </c>
      <c r="C3288" s="29">
        <v>116468629.64804237</v>
      </c>
      <c r="D3288" s="29">
        <v>0</v>
      </c>
      <c r="E3288" s="29">
        <v>0</v>
      </c>
      <c r="F3288" s="20">
        <v>0</v>
      </c>
    </row>
    <row r="3289" spans="2:6" x14ac:dyDescent="0.25">
      <c r="B3289" s="18">
        <v>3286</v>
      </c>
      <c r="C3289" s="29">
        <v>97955043.904940084</v>
      </c>
      <c r="D3289" s="29">
        <v>0</v>
      </c>
      <c r="E3289" s="29">
        <v>0</v>
      </c>
      <c r="F3289" s="20">
        <v>0</v>
      </c>
    </row>
    <row r="3290" spans="2:6" x14ac:dyDescent="0.25">
      <c r="B3290" s="18">
        <v>3287</v>
      </c>
      <c r="C3290" s="29">
        <v>98035226.364483178</v>
      </c>
      <c r="D3290" s="29">
        <v>0</v>
      </c>
      <c r="E3290" s="29">
        <v>0</v>
      </c>
      <c r="F3290" s="20">
        <v>0</v>
      </c>
    </row>
    <row r="3291" spans="2:6" x14ac:dyDescent="0.25">
      <c r="B3291" s="18">
        <v>3288</v>
      </c>
      <c r="C3291" s="29">
        <v>71621253.898051128</v>
      </c>
      <c r="D3291" s="29">
        <v>0</v>
      </c>
      <c r="E3291" s="29">
        <v>0</v>
      </c>
      <c r="F3291" s="20">
        <v>0</v>
      </c>
    </row>
    <row r="3292" spans="2:6" x14ac:dyDescent="0.25">
      <c r="B3292" s="18">
        <v>3289</v>
      </c>
      <c r="C3292" s="29">
        <v>84136427.710682571</v>
      </c>
      <c r="D3292" s="29">
        <v>0</v>
      </c>
      <c r="E3292" s="29">
        <v>0</v>
      </c>
      <c r="F3292" s="20">
        <v>0</v>
      </c>
    </row>
    <row r="3293" spans="2:6" x14ac:dyDescent="0.25">
      <c r="B3293" s="18">
        <v>3290</v>
      </c>
      <c r="C3293" s="29">
        <v>97171389.159496129</v>
      </c>
      <c r="D3293" s="29">
        <v>0</v>
      </c>
      <c r="E3293" s="29">
        <v>0</v>
      </c>
      <c r="F3293" s="20">
        <v>0</v>
      </c>
    </row>
    <row r="3294" spans="2:6" x14ac:dyDescent="0.25">
      <c r="B3294" s="18">
        <v>3291</v>
      </c>
      <c r="C3294" s="29">
        <v>124163765.37737662</v>
      </c>
      <c r="D3294" s="29">
        <v>0</v>
      </c>
      <c r="E3294" s="29">
        <v>0</v>
      </c>
      <c r="F3294" s="20">
        <v>0</v>
      </c>
    </row>
    <row r="3295" spans="2:6" x14ac:dyDescent="0.25">
      <c r="B3295" s="18">
        <v>3292</v>
      </c>
      <c r="C3295" s="29">
        <v>91998483.359553754</v>
      </c>
      <c r="D3295" s="29">
        <v>0</v>
      </c>
      <c r="E3295" s="29">
        <v>0</v>
      </c>
      <c r="F3295" s="20">
        <v>0</v>
      </c>
    </row>
    <row r="3296" spans="2:6" x14ac:dyDescent="0.25">
      <c r="B3296" s="18">
        <v>3293</v>
      </c>
      <c r="C3296" s="29">
        <v>96637386.740202427</v>
      </c>
      <c r="D3296" s="29">
        <v>0</v>
      </c>
      <c r="E3296" s="29">
        <v>0</v>
      </c>
      <c r="F3296" s="20">
        <v>0</v>
      </c>
    </row>
    <row r="3297" spans="2:6" x14ac:dyDescent="0.25">
      <c r="B3297" s="18">
        <v>3294</v>
      </c>
      <c r="C3297" s="29">
        <v>73938127.534925506</v>
      </c>
      <c r="D3297" s="29">
        <v>0</v>
      </c>
      <c r="E3297" s="29">
        <v>0</v>
      </c>
      <c r="F3297" s="20">
        <v>0</v>
      </c>
    </row>
    <row r="3298" spans="2:6" x14ac:dyDescent="0.25">
      <c r="B3298" s="18">
        <v>3295</v>
      </c>
      <c r="C3298" s="29">
        <v>71489036.421998605</v>
      </c>
      <c r="D3298" s="29">
        <v>0</v>
      </c>
      <c r="E3298" s="29">
        <v>0</v>
      </c>
      <c r="F3298" s="20">
        <v>0</v>
      </c>
    </row>
    <row r="3299" spans="2:6" x14ac:dyDescent="0.25">
      <c r="B3299" s="18">
        <v>3296</v>
      </c>
      <c r="C3299" s="29">
        <v>88171669.548703432</v>
      </c>
      <c r="D3299" s="29">
        <v>0</v>
      </c>
      <c r="E3299" s="29">
        <v>0</v>
      </c>
      <c r="F3299" s="20">
        <v>0</v>
      </c>
    </row>
    <row r="3300" spans="2:6" x14ac:dyDescent="0.25">
      <c r="B3300" s="18">
        <v>3297</v>
      </c>
      <c r="C3300" s="29">
        <v>88004231.516609371</v>
      </c>
      <c r="D3300" s="29">
        <v>0</v>
      </c>
      <c r="E3300" s="29">
        <v>0</v>
      </c>
      <c r="F3300" s="20">
        <v>0</v>
      </c>
    </row>
    <row r="3301" spans="2:6" x14ac:dyDescent="0.25">
      <c r="B3301" s="18">
        <v>3298</v>
      </c>
      <c r="C3301" s="29">
        <v>82694638.197415933</v>
      </c>
      <c r="D3301" s="29">
        <v>0</v>
      </c>
      <c r="E3301" s="29">
        <v>0</v>
      </c>
      <c r="F3301" s="20">
        <v>0</v>
      </c>
    </row>
    <row r="3302" spans="2:6" x14ac:dyDescent="0.25">
      <c r="B3302" s="18">
        <v>3299</v>
      </c>
      <c r="C3302" s="29">
        <v>123330411.5195213</v>
      </c>
      <c r="D3302" s="29">
        <v>0</v>
      </c>
      <c r="E3302" s="29">
        <v>0</v>
      </c>
      <c r="F3302" s="20">
        <v>0</v>
      </c>
    </row>
    <row r="3303" spans="2:6" x14ac:dyDescent="0.25">
      <c r="B3303" s="18">
        <v>3300</v>
      </c>
      <c r="C3303" s="29">
        <v>108082015.13609657</v>
      </c>
      <c r="D3303" s="29">
        <v>0</v>
      </c>
      <c r="E3303" s="29">
        <v>0</v>
      </c>
      <c r="F3303" s="20">
        <v>0</v>
      </c>
    </row>
    <row r="3304" spans="2:6" x14ac:dyDescent="0.25">
      <c r="B3304" s="18">
        <v>3301</v>
      </c>
      <c r="C3304" s="29">
        <v>112083924.32809405</v>
      </c>
      <c r="D3304" s="29">
        <v>0</v>
      </c>
      <c r="E3304" s="29">
        <v>0</v>
      </c>
      <c r="F3304" s="20">
        <v>0</v>
      </c>
    </row>
    <row r="3305" spans="2:6" x14ac:dyDescent="0.25">
      <c r="B3305" s="18">
        <v>3302</v>
      </c>
      <c r="C3305" s="29">
        <v>156706221.53315064</v>
      </c>
      <c r="D3305" s="29">
        <v>0</v>
      </c>
      <c r="E3305" s="29">
        <v>0</v>
      </c>
      <c r="F3305" s="20">
        <v>0</v>
      </c>
    </row>
    <row r="3306" spans="2:6" x14ac:dyDescent="0.25">
      <c r="B3306" s="18">
        <v>3303</v>
      </c>
      <c r="C3306" s="29">
        <v>111299449.58342813</v>
      </c>
      <c r="D3306" s="29">
        <v>0</v>
      </c>
      <c r="E3306" s="29">
        <v>0</v>
      </c>
      <c r="F3306" s="20">
        <v>0</v>
      </c>
    </row>
    <row r="3307" spans="2:6" x14ac:dyDescent="0.25">
      <c r="B3307" s="18">
        <v>3304</v>
      </c>
      <c r="C3307" s="29">
        <v>160439474.02271789</v>
      </c>
      <c r="D3307" s="29">
        <v>0</v>
      </c>
      <c r="E3307" s="29">
        <v>0</v>
      </c>
      <c r="F3307" s="20">
        <v>0</v>
      </c>
    </row>
    <row r="3308" spans="2:6" x14ac:dyDescent="0.25">
      <c r="B3308" s="18">
        <v>3305</v>
      </c>
      <c r="C3308" s="29">
        <v>127062898.02710657</v>
      </c>
      <c r="D3308" s="29">
        <v>0</v>
      </c>
      <c r="E3308" s="29">
        <v>0</v>
      </c>
      <c r="F3308" s="20">
        <v>0</v>
      </c>
    </row>
    <row r="3309" spans="2:6" x14ac:dyDescent="0.25">
      <c r="B3309" s="18">
        <v>3306</v>
      </c>
      <c r="C3309" s="29">
        <v>176112202.15794376</v>
      </c>
      <c r="D3309" s="29">
        <v>0</v>
      </c>
      <c r="E3309" s="29">
        <v>0</v>
      </c>
      <c r="F3309" s="20">
        <v>0</v>
      </c>
    </row>
    <row r="3310" spans="2:6" x14ac:dyDescent="0.25">
      <c r="B3310" s="18">
        <v>3307</v>
      </c>
      <c r="C3310" s="29">
        <v>85692915.716273949</v>
      </c>
      <c r="D3310" s="29">
        <v>0</v>
      </c>
      <c r="E3310" s="29">
        <v>0</v>
      </c>
      <c r="F3310" s="20">
        <v>0</v>
      </c>
    </row>
    <row r="3311" spans="2:6" x14ac:dyDescent="0.25">
      <c r="B3311" s="18">
        <v>3308</v>
      </c>
      <c r="C3311" s="29">
        <v>66839246.01967524</v>
      </c>
      <c r="D3311" s="29">
        <v>0</v>
      </c>
      <c r="E3311" s="29">
        <v>0</v>
      </c>
      <c r="F3311" s="20">
        <v>0</v>
      </c>
    </row>
    <row r="3312" spans="2:6" x14ac:dyDescent="0.25">
      <c r="B3312" s="18">
        <v>3309</v>
      </c>
      <c r="C3312" s="29">
        <v>55965409.34110719</v>
      </c>
      <c r="D3312" s="29">
        <v>0</v>
      </c>
      <c r="E3312" s="29">
        <v>0</v>
      </c>
      <c r="F3312" s="20">
        <v>0</v>
      </c>
    </row>
    <row r="3313" spans="2:6" x14ac:dyDescent="0.25">
      <c r="B3313" s="18">
        <v>3310</v>
      </c>
      <c r="C3313" s="29">
        <v>70926098.626507923</v>
      </c>
      <c r="D3313" s="29">
        <v>0</v>
      </c>
      <c r="E3313" s="29">
        <v>0</v>
      </c>
      <c r="F3313" s="20">
        <v>0</v>
      </c>
    </row>
    <row r="3314" spans="2:6" x14ac:dyDescent="0.25">
      <c r="B3314" s="18">
        <v>3311</v>
      </c>
      <c r="C3314" s="29">
        <v>94014053.912102267</v>
      </c>
      <c r="D3314" s="29">
        <v>0</v>
      </c>
      <c r="E3314" s="29">
        <v>0</v>
      </c>
      <c r="F3314" s="20">
        <v>0</v>
      </c>
    </row>
    <row r="3315" spans="2:6" x14ac:dyDescent="0.25">
      <c r="B3315" s="18">
        <v>3312</v>
      </c>
      <c r="C3315" s="29">
        <v>145623914.9295975</v>
      </c>
      <c r="D3315" s="29">
        <v>0</v>
      </c>
      <c r="E3315" s="29">
        <v>0</v>
      </c>
      <c r="F3315" s="20">
        <v>0</v>
      </c>
    </row>
    <row r="3316" spans="2:6" x14ac:dyDescent="0.25">
      <c r="B3316" s="18">
        <v>3313</v>
      </c>
      <c r="C3316" s="29">
        <v>122926702.25326154</v>
      </c>
      <c r="D3316" s="29">
        <v>0</v>
      </c>
      <c r="E3316" s="29">
        <v>0</v>
      </c>
      <c r="F3316" s="20">
        <v>0</v>
      </c>
    </row>
    <row r="3317" spans="2:6" x14ac:dyDescent="0.25">
      <c r="B3317" s="18">
        <v>3314</v>
      </c>
      <c r="C3317" s="29">
        <v>116939608.58230092</v>
      </c>
      <c r="D3317" s="29">
        <v>0</v>
      </c>
      <c r="E3317" s="29">
        <v>0</v>
      </c>
      <c r="F3317" s="20">
        <v>0</v>
      </c>
    </row>
    <row r="3318" spans="2:6" x14ac:dyDescent="0.25">
      <c r="B3318" s="18">
        <v>3315</v>
      </c>
      <c r="C3318" s="29">
        <v>109252195.66315003</v>
      </c>
      <c r="D3318" s="29">
        <v>0</v>
      </c>
      <c r="E3318" s="29">
        <v>0</v>
      </c>
      <c r="F3318" s="20">
        <v>0</v>
      </c>
    </row>
    <row r="3319" spans="2:6" x14ac:dyDescent="0.25">
      <c r="B3319" s="18">
        <v>3316</v>
      </c>
      <c r="C3319" s="29">
        <v>93421772.07865712</v>
      </c>
      <c r="D3319" s="29">
        <v>0</v>
      </c>
      <c r="E3319" s="29">
        <v>0</v>
      </c>
      <c r="F3319" s="20">
        <v>0</v>
      </c>
    </row>
    <row r="3320" spans="2:6" x14ac:dyDescent="0.25">
      <c r="B3320" s="18">
        <v>3317</v>
      </c>
      <c r="C3320" s="29">
        <v>105120675.96855432</v>
      </c>
      <c r="D3320" s="29">
        <v>0</v>
      </c>
      <c r="E3320" s="29">
        <v>0</v>
      </c>
      <c r="F3320" s="20">
        <v>0</v>
      </c>
    </row>
    <row r="3321" spans="2:6" x14ac:dyDescent="0.25">
      <c r="B3321" s="18">
        <v>3318</v>
      </c>
      <c r="C3321" s="29">
        <v>120219477.16393335</v>
      </c>
      <c r="D3321" s="29">
        <v>0</v>
      </c>
      <c r="E3321" s="29">
        <v>0</v>
      </c>
      <c r="F3321" s="20">
        <v>0</v>
      </c>
    </row>
    <row r="3322" spans="2:6" x14ac:dyDescent="0.25">
      <c r="B3322" s="18">
        <v>3319</v>
      </c>
      <c r="C3322" s="29">
        <v>129854369.00763643</v>
      </c>
      <c r="D3322" s="29">
        <v>0</v>
      </c>
      <c r="E3322" s="29">
        <v>0</v>
      </c>
      <c r="F3322" s="20">
        <v>0</v>
      </c>
    </row>
    <row r="3323" spans="2:6" x14ac:dyDescent="0.25">
      <c r="B3323" s="18">
        <v>3320</v>
      </c>
      <c r="C3323" s="29">
        <v>106708138.40224521</v>
      </c>
      <c r="D3323" s="29">
        <v>0</v>
      </c>
      <c r="E3323" s="29">
        <v>0</v>
      </c>
      <c r="F3323" s="20">
        <v>0</v>
      </c>
    </row>
    <row r="3324" spans="2:6" x14ac:dyDescent="0.25">
      <c r="B3324" s="18">
        <v>3321</v>
      </c>
      <c r="C3324" s="29">
        <v>103678346.21177313</v>
      </c>
      <c r="D3324" s="29">
        <v>0</v>
      </c>
      <c r="E3324" s="29">
        <v>0</v>
      </c>
      <c r="F3324" s="20">
        <v>0</v>
      </c>
    </row>
    <row r="3325" spans="2:6" x14ac:dyDescent="0.25">
      <c r="B3325" s="18">
        <v>3322</v>
      </c>
      <c r="C3325" s="29">
        <v>92341828.663669229</v>
      </c>
      <c r="D3325" s="29">
        <v>0</v>
      </c>
      <c r="E3325" s="29">
        <v>0</v>
      </c>
      <c r="F3325" s="20">
        <v>0</v>
      </c>
    </row>
    <row r="3326" spans="2:6" x14ac:dyDescent="0.25">
      <c r="B3326" s="18">
        <v>3323</v>
      </c>
      <c r="C3326" s="29">
        <v>98221523.43692477</v>
      </c>
      <c r="D3326" s="29">
        <v>0</v>
      </c>
      <c r="E3326" s="29">
        <v>0</v>
      </c>
      <c r="F3326" s="20">
        <v>0</v>
      </c>
    </row>
    <row r="3327" spans="2:6" x14ac:dyDescent="0.25">
      <c r="B3327" s="18">
        <v>3324</v>
      </c>
      <c r="C3327" s="29">
        <v>98466986.876154944</v>
      </c>
      <c r="D3327" s="29">
        <v>0</v>
      </c>
      <c r="E3327" s="29">
        <v>0</v>
      </c>
      <c r="F3327" s="20">
        <v>0</v>
      </c>
    </row>
    <row r="3328" spans="2:6" x14ac:dyDescent="0.25">
      <c r="B3328" s="18">
        <v>3325</v>
      </c>
      <c r="C3328" s="29">
        <v>105771575.08845675</v>
      </c>
      <c r="D3328" s="29">
        <v>0</v>
      </c>
      <c r="E3328" s="29">
        <v>0</v>
      </c>
      <c r="F3328" s="20">
        <v>0</v>
      </c>
    </row>
    <row r="3329" spans="2:6" x14ac:dyDescent="0.25">
      <c r="B3329" s="18">
        <v>3326</v>
      </c>
      <c r="C3329" s="29">
        <v>135555057.27712497</v>
      </c>
      <c r="D3329" s="29">
        <v>0</v>
      </c>
      <c r="E3329" s="29">
        <v>0</v>
      </c>
      <c r="F3329" s="20">
        <v>0</v>
      </c>
    </row>
    <row r="3330" spans="2:6" x14ac:dyDescent="0.25">
      <c r="B3330" s="18">
        <v>3327</v>
      </c>
      <c r="C3330" s="29">
        <v>182589293.41454983</v>
      </c>
      <c r="D3330" s="29">
        <v>0</v>
      </c>
      <c r="E3330" s="29">
        <v>0</v>
      </c>
      <c r="F3330" s="20">
        <v>0</v>
      </c>
    </row>
    <row r="3331" spans="2:6" x14ac:dyDescent="0.25">
      <c r="B3331" s="18">
        <v>3328</v>
      </c>
      <c r="C3331" s="29">
        <v>131700655.05123383</v>
      </c>
      <c r="D3331" s="29">
        <v>0</v>
      </c>
      <c r="E3331" s="29">
        <v>0</v>
      </c>
      <c r="F3331" s="20">
        <v>0</v>
      </c>
    </row>
    <row r="3332" spans="2:6" x14ac:dyDescent="0.25">
      <c r="B3332" s="18">
        <v>3329</v>
      </c>
      <c r="C3332" s="29">
        <v>119128253.04041387</v>
      </c>
      <c r="D3332" s="29">
        <v>0</v>
      </c>
      <c r="E3332" s="29">
        <v>0</v>
      </c>
      <c r="F3332" s="20">
        <v>0</v>
      </c>
    </row>
    <row r="3333" spans="2:6" x14ac:dyDescent="0.25">
      <c r="B3333" s="18">
        <v>3330</v>
      </c>
      <c r="C3333" s="29">
        <v>103953585.31643955</v>
      </c>
      <c r="D3333" s="29">
        <v>0</v>
      </c>
      <c r="E3333" s="29">
        <v>0</v>
      </c>
      <c r="F3333" s="20">
        <v>0</v>
      </c>
    </row>
    <row r="3334" spans="2:6" x14ac:dyDescent="0.25">
      <c r="B3334" s="18">
        <v>3331</v>
      </c>
      <c r="C3334" s="29">
        <v>118479592.07720776</v>
      </c>
      <c r="D3334" s="29">
        <v>0</v>
      </c>
      <c r="E3334" s="29">
        <v>0</v>
      </c>
      <c r="F3334" s="20">
        <v>0</v>
      </c>
    </row>
    <row r="3335" spans="2:6" x14ac:dyDescent="0.25">
      <c r="B3335" s="18">
        <v>3332</v>
      </c>
      <c r="C3335" s="29">
        <v>85377980.732381463</v>
      </c>
      <c r="D3335" s="29">
        <v>0</v>
      </c>
      <c r="E3335" s="29">
        <v>0</v>
      </c>
      <c r="F3335" s="20">
        <v>0</v>
      </c>
    </row>
    <row r="3336" spans="2:6" x14ac:dyDescent="0.25">
      <c r="B3336" s="18">
        <v>3333</v>
      </c>
      <c r="C3336" s="29">
        <v>81937616.111271605</v>
      </c>
      <c r="D3336" s="29">
        <v>0</v>
      </c>
      <c r="E3336" s="29">
        <v>0</v>
      </c>
      <c r="F3336" s="20">
        <v>0</v>
      </c>
    </row>
    <row r="3337" spans="2:6" x14ac:dyDescent="0.25">
      <c r="B3337" s="18">
        <v>3334</v>
      </c>
      <c r="C3337" s="29">
        <v>127025762.03891487</v>
      </c>
      <c r="D3337" s="29">
        <v>0</v>
      </c>
      <c r="E3337" s="29">
        <v>0</v>
      </c>
      <c r="F3337" s="20">
        <v>0</v>
      </c>
    </row>
    <row r="3338" spans="2:6" x14ac:dyDescent="0.25">
      <c r="B3338" s="18">
        <v>3335</v>
      </c>
      <c r="C3338" s="29">
        <v>106290968.29006749</v>
      </c>
      <c r="D3338" s="29">
        <v>0</v>
      </c>
      <c r="E3338" s="29">
        <v>0</v>
      </c>
      <c r="F3338" s="20">
        <v>0</v>
      </c>
    </row>
    <row r="3339" spans="2:6" x14ac:dyDescent="0.25">
      <c r="B3339" s="18">
        <v>3336</v>
      </c>
      <c r="C3339" s="29">
        <v>85800305.805082545</v>
      </c>
      <c r="D3339" s="29">
        <v>0</v>
      </c>
      <c r="E3339" s="29">
        <v>0</v>
      </c>
      <c r="F3339" s="20">
        <v>0</v>
      </c>
    </row>
    <row r="3340" spans="2:6" x14ac:dyDescent="0.25">
      <c r="B3340" s="18">
        <v>3337</v>
      </c>
      <c r="C3340" s="29">
        <v>86977477.080891192</v>
      </c>
      <c r="D3340" s="29">
        <v>0</v>
      </c>
      <c r="E3340" s="29">
        <v>0</v>
      </c>
      <c r="F3340" s="20">
        <v>0</v>
      </c>
    </row>
    <row r="3341" spans="2:6" x14ac:dyDescent="0.25">
      <c r="B3341" s="18">
        <v>3338</v>
      </c>
      <c r="C3341" s="29">
        <v>167124507.42295268</v>
      </c>
      <c r="D3341" s="29">
        <v>0</v>
      </c>
      <c r="E3341" s="29">
        <v>0</v>
      </c>
      <c r="F3341" s="20">
        <v>0</v>
      </c>
    </row>
    <row r="3342" spans="2:6" x14ac:dyDescent="0.25">
      <c r="B3342" s="18">
        <v>3339</v>
      </c>
      <c r="C3342" s="29">
        <v>100888824.65270545</v>
      </c>
      <c r="D3342" s="29">
        <v>0</v>
      </c>
      <c r="E3342" s="29">
        <v>0</v>
      </c>
      <c r="F3342" s="20">
        <v>0</v>
      </c>
    </row>
    <row r="3343" spans="2:6" x14ac:dyDescent="0.25">
      <c r="B3343" s="18">
        <v>3340</v>
      </c>
      <c r="C3343" s="29">
        <v>75773019.522162721</v>
      </c>
      <c r="D3343" s="29">
        <v>0</v>
      </c>
      <c r="E3343" s="29">
        <v>0</v>
      </c>
      <c r="F3343" s="20">
        <v>0</v>
      </c>
    </row>
    <row r="3344" spans="2:6" x14ac:dyDescent="0.25">
      <c r="B3344" s="18">
        <v>3341</v>
      </c>
      <c r="C3344" s="29">
        <v>90381218.311017245</v>
      </c>
      <c r="D3344" s="29">
        <v>0</v>
      </c>
      <c r="E3344" s="29">
        <v>0</v>
      </c>
      <c r="F3344" s="20">
        <v>0</v>
      </c>
    </row>
    <row r="3345" spans="2:6" x14ac:dyDescent="0.25">
      <c r="B3345" s="18">
        <v>3342</v>
      </c>
      <c r="C3345" s="29">
        <v>93980633.366579562</v>
      </c>
      <c r="D3345" s="29">
        <v>0</v>
      </c>
      <c r="E3345" s="29">
        <v>0</v>
      </c>
      <c r="F3345" s="20">
        <v>0</v>
      </c>
    </row>
    <row r="3346" spans="2:6" x14ac:dyDescent="0.25">
      <c r="B3346" s="18">
        <v>3343</v>
      </c>
      <c r="C3346" s="29">
        <v>129711322.44981885</v>
      </c>
      <c r="D3346" s="29">
        <v>0</v>
      </c>
      <c r="E3346" s="29">
        <v>0</v>
      </c>
      <c r="F3346" s="20">
        <v>0</v>
      </c>
    </row>
    <row r="3347" spans="2:6" x14ac:dyDescent="0.25">
      <c r="B3347" s="18">
        <v>3344</v>
      </c>
      <c r="C3347" s="29">
        <v>86486253.541949704</v>
      </c>
      <c r="D3347" s="29">
        <v>0</v>
      </c>
      <c r="E3347" s="29">
        <v>0</v>
      </c>
      <c r="F3347" s="20">
        <v>0</v>
      </c>
    </row>
    <row r="3348" spans="2:6" x14ac:dyDescent="0.25">
      <c r="B3348" s="18">
        <v>3345</v>
      </c>
      <c r="C3348" s="29">
        <v>95041869.534976915</v>
      </c>
      <c r="D3348" s="29">
        <v>0</v>
      </c>
      <c r="E3348" s="29">
        <v>0</v>
      </c>
      <c r="F3348" s="20">
        <v>0</v>
      </c>
    </row>
    <row r="3349" spans="2:6" x14ac:dyDescent="0.25">
      <c r="B3349" s="18">
        <v>3346</v>
      </c>
      <c r="C3349" s="29">
        <v>88509651.604316279</v>
      </c>
      <c r="D3349" s="29">
        <v>0</v>
      </c>
      <c r="E3349" s="29">
        <v>0</v>
      </c>
      <c r="F3349" s="20">
        <v>0</v>
      </c>
    </row>
    <row r="3350" spans="2:6" x14ac:dyDescent="0.25">
      <c r="B3350" s="18">
        <v>3347</v>
      </c>
      <c r="C3350" s="29">
        <v>94683325.014246926</v>
      </c>
      <c r="D3350" s="29">
        <v>0</v>
      </c>
      <c r="E3350" s="29">
        <v>0</v>
      </c>
      <c r="F3350" s="20">
        <v>0</v>
      </c>
    </row>
    <row r="3351" spans="2:6" x14ac:dyDescent="0.25">
      <c r="B3351" s="18">
        <v>3348</v>
      </c>
      <c r="C3351" s="29">
        <v>82241867.209499687</v>
      </c>
      <c r="D3351" s="29">
        <v>0</v>
      </c>
      <c r="E3351" s="29">
        <v>0</v>
      </c>
      <c r="F3351" s="20">
        <v>0</v>
      </c>
    </row>
    <row r="3352" spans="2:6" x14ac:dyDescent="0.25">
      <c r="B3352" s="18">
        <v>3349</v>
      </c>
      <c r="C3352" s="29">
        <v>71916146.276636213</v>
      </c>
      <c r="D3352" s="29">
        <v>0</v>
      </c>
      <c r="E3352" s="29">
        <v>0</v>
      </c>
      <c r="F3352" s="20">
        <v>0</v>
      </c>
    </row>
    <row r="3353" spans="2:6" x14ac:dyDescent="0.25">
      <c r="B3353" s="18">
        <v>3350</v>
      </c>
      <c r="C3353" s="29">
        <v>96802058.481175989</v>
      </c>
      <c r="D3353" s="29">
        <v>0</v>
      </c>
      <c r="E3353" s="29">
        <v>0</v>
      </c>
      <c r="F3353" s="20">
        <v>0</v>
      </c>
    </row>
    <row r="3354" spans="2:6" x14ac:dyDescent="0.25">
      <c r="B3354" s="18">
        <v>3351</v>
      </c>
      <c r="C3354" s="29">
        <v>126579371.0066328</v>
      </c>
      <c r="D3354" s="29">
        <v>0</v>
      </c>
      <c r="E3354" s="29">
        <v>0</v>
      </c>
      <c r="F3354" s="20">
        <v>0</v>
      </c>
    </row>
    <row r="3355" spans="2:6" x14ac:dyDescent="0.25">
      <c r="B3355" s="18">
        <v>3352</v>
      </c>
      <c r="C3355" s="29">
        <v>154917886.0855507</v>
      </c>
      <c r="D3355" s="29">
        <v>0</v>
      </c>
      <c r="E3355" s="29">
        <v>0</v>
      </c>
      <c r="F3355" s="20">
        <v>0</v>
      </c>
    </row>
    <row r="3356" spans="2:6" x14ac:dyDescent="0.25">
      <c r="B3356" s="18">
        <v>3353</v>
      </c>
      <c r="C3356" s="29">
        <v>88236372.340748429</v>
      </c>
      <c r="D3356" s="29">
        <v>0</v>
      </c>
      <c r="E3356" s="29">
        <v>0</v>
      </c>
      <c r="F3356" s="20">
        <v>0</v>
      </c>
    </row>
    <row r="3357" spans="2:6" x14ac:dyDescent="0.25">
      <c r="B3357" s="18">
        <v>3354</v>
      </c>
      <c r="C3357" s="29">
        <v>107041708.7163226</v>
      </c>
      <c r="D3357" s="29">
        <v>0</v>
      </c>
      <c r="E3357" s="29">
        <v>0</v>
      </c>
      <c r="F3357" s="20">
        <v>0</v>
      </c>
    </row>
    <row r="3358" spans="2:6" x14ac:dyDescent="0.25">
      <c r="B3358" s="18">
        <v>3355</v>
      </c>
      <c r="C3358" s="29">
        <v>81471365.266151354</v>
      </c>
      <c r="D3358" s="29">
        <v>0</v>
      </c>
      <c r="E3358" s="29">
        <v>0</v>
      </c>
      <c r="F3358" s="20">
        <v>0</v>
      </c>
    </row>
    <row r="3359" spans="2:6" x14ac:dyDescent="0.25">
      <c r="B3359" s="18">
        <v>3356</v>
      </c>
      <c r="C3359" s="29">
        <v>90816980.152670667</v>
      </c>
      <c r="D3359" s="29">
        <v>0</v>
      </c>
      <c r="E3359" s="29">
        <v>0</v>
      </c>
      <c r="F3359" s="20">
        <v>0</v>
      </c>
    </row>
    <row r="3360" spans="2:6" x14ac:dyDescent="0.25">
      <c r="B3360" s="18">
        <v>3357</v>
      </c>
      <c r="C3360" s="29">
        <v>89565583.105520949</v>
      </c>
      <c r="D3360" s="29">
        <v>0</v>
      </c>
      <c r="E3360" s="29">
        <v>0</v>
      </c>
      <c r="F3360" s="20">
        <v>0</v>
      </c>
    </row>
    <row r="3361" spans="2:6" x14ac:dyDescent="0.25">
      <c r="B3361" s="18">
        <v>3358</v>
      </c>
      <c r="C3361" s="29">
        <v>117292761.03010885</v>
      </c>
      <c r="D3361" s="29">
        <v>0</v>
      </c>
      <c r="E3361" s="29">
        <v>0</v>
      </c>
      <c r="F3361" s="20">
        <v>0</v>
      </c>
    </row>
    <row r="3362" spans="2:6" x14ac:dyDescent="0.25">
      <c r="B3362" s="18">
        <v>3359</v>
      </c>
      <c r="C3362" s="29">
        <v>92690787.937758788</v>
      </c>
      <c r="D3362" s="29">
        <v>0</v>
      </c>
      <c r="E3362" s="29">
        <v>0</v>
      </c>
      <c r="F3362" s="20">
        <v>0</v>
      </c>
    </row>
    <row r="3363" spans="2:6" x14ac:dyDescent="0.25">
      <c r="B3363" s="18">
        <v>3360</v>
      </c>
      <c r="C3363" s="29">
        <v>89030375.396954536</v>
      </c>
      <c r="D3363" s="29">
        <v>0</v>
      </c>
      <c r="E3363" s="29">
        <v>0</v>
      </c>
      <c r="F3363" s="20">
        <v>0</v>
      </c>
    </row>
    <row r="3364" spans="2:6" x14ac:dyDescent="0.25">
      <c r="B3364" s="18">
        <v>3361</v>
      </c>
      <c r="C3364" s="29">
        <v>82137738.457390532</v>
      </c>
      <c r="D3364" s="29">
        <v>0</v>
      </c>
      <c r="E3364" s="29">
        <v>0</v>
      </c>
      <c r="F3364" s="20">
        <v>0</v>
      </c>
    </row>
    <row r="3365" spans="2:6" x14ac:dyDescent="0.25">
      <c r="B3365" s="18">
        <v>3362</v>
      </c>
      <c r="C3365" s="29">
        <v>167330526.07392299</v>
      </c>
      <c r="D3365" s="29">
        <v>0</v>
      </c>
      <c r="E3365" s="29">
        <v>0</v>
      </c>
      <c r="F3365" s="20">
        <v>0</v>
      </c>
    </row>
    <row r="3366" spans="2:6" x14ac:dyDescent="0.25">
      <c r="B3366" s="18">
        <v>3363</v>
      </c>
      <c r="C3366" s="29">
        <v>92672152.379511163</v>
      </c>
      <c r="D3366" s="29">
        <v>0</v>
      </c>
      <c r="E3366" s="29">
        <v>0</v>
      </c>
      <c r="F3366" s="20">
        <v>0</v>
      </c>
    </row>
    <row r="3367" spans="2:6" x14ac:dyDescent="0.25">
      <c r="B3367" s="18">
        <v>3364</v>
      </c>
      <c r="C3367" s="29">
        <v>53523346.242487431</v>
      </c>
      <c r="D3367" s="29">
        <v>0</v>
      </c>
      <c r="E3367" s="29">
        <v>0</v>
      </c>
      <c r="F3367" s="20">
        <v>0</v>
      </c>
    </row>
    <row r="3368" spans="2:6" x14ac:dyDescent="0.25">
      <c r="B3368" s="18">
        <v>3365</v>
      </c>
      <c r="C3368" s="29">
        <v>138974830.58846423</v>
      </c>
      <c r="D3368" s="29">
        <v>0</v>
      </c>
      <c r="E3368" s="29">
        <v>0</v>
      </c>
      <c r="F3368" s="20">
        <v>0</v>
      </c>
    </row>
    <row r="3369" spans="2:6" x14ac:dyDescent="0.25">
      <c r="B3369" s="18">
        <v>3366</v>
      </c>
      <c r="C3369" s="29">
        <v>90970752.167706877</v>
      </c>
      <c r="D3369" s="29">
        <v>0</v>
      </c>
      <c r="E3369" s="29">
        <v>0</v>
      </c>
      <c r="F3369" s="20">
        <v>0</v>
      </c>
    </row>
    <row r="3370" spans="2:6" x14ac:dyDescent="0.25">
      <c r="B3370" s="18">
        <v>3367</v>
      </c>
      <c r="C3370" s="29">
        <v>84761787.46796684</v>
      </c>
      <c r="D3370" s="29">
        <v>0</v>
      </c>
      <c r="E3370" s="29">
        <v>0</v>
      </c>
      <c r="F3370" s="20">
        <v>0</v>
      </c>
    </row>
    <row r="3371" spans="2:6" x14ac:dyDescent="0.25">
      <c r="B3371" s="18">
        <v>3368</v>
      </c>
      <c r="C3371" s="29">
        <v>144434506.34817889</v>
      </c>
      <c r="D3371" s="29">
        <v>0</v>
      </c>
      <c r="E3371" s="29">
        <v>0</v>
      </c>
      <c r="F3371" s="20">
        <v>0</v>
      </c>
    </row>
    <row r="3372" spans="2:6" x14ac:dyDescent="0.25">
      <c r="B3372" s="18">
        <v>3369</v>
      </c>
      <c r="C3372" s="29">
        <v>69311431.300480723</v>
      </c>
      <c r="D3372" s="29">
        <v>0</v>
      </c>
      <c r="E3372" s="29">
        <v>0</v>
      </c>
      <c r="F3372" s="20">
        <v>0</v>
      </c>
    </row>
    <row r="3373" spans="2:6" x14ac:dyDescent="0.25">
      <c r="B3373" s="18">
        <v>3370</v>
      </c>
      <c r="C3373" s="29">
        <v>105739543.47179145</v>
      </c>
      <c r="D3373" s="29">
        <v>0</v>
      </c>
      <c r="E3373" s="29">
        <v>0</v>
      </c>
      <c r="F3373" s="20">
        <v>0</v>
      </c>
    </row>
    <row r="3374" spans="2:6" x14ac:dyDescent="0.25">
      <c r="B3374" s="18">
        <v>3371</v>
      </c>
      <c r="C3374" s="29">
        <v>86962352.728002131</v>
      </c>
      <c r="D3374" s="29">
        <v>0</v>
      </c>
      <c r="E3374" s="29">
        <v>0</v>
      </c>
      <c r="F3374" s="20">
        <v>0</v>
      </c>
    </row>
    <row r="3375" spans="2:6" x14ac:dyDescent="0.25">
      <c r="B3375" s="18">
        <v>3372</v>
      </c>
      <c r="C3375" s="29">
        <v>139329549.39687869</v>
      </c>
      <c r="D3375" s="29">
        <v>0</v>
      </c>
      <c r="E3375" s="29">
        <v>0</v>
      </c>
      <c r="F3375" s="20">
        <v>0</v>
      </c>
    </row>
    <row r="3376" spans="2:6" x14ac:dyDescent="0.25">
      <c r="B3376" s="18">
        <v>3373</v>
      </c>
      <c r="C3376" s="29">
        <v>102976215.29791652</v>
      </c>
      <c r="D3376" s="29">
        <v>0</v>
      </c>
      <c r="E3376" s="29">
        <v>0</v>
      </c>
      <c r="F3376" s="20">
        <v>0</v>
      </c>
    </row>
    <row r="3377" spans="2:6" x14ac:dyDescent="0.25">
      <c r="B3377" s="18">
        <v>3374</v>
      </c>
      <c r="C3377" s="29">
        <v>91745885.48681812</v>
      </c>
      <c r="D3377" s="29">
        <v>0</v>
      </c>
      <c r="E3377" s="29">
        <v>0</v>
      </c>
      <c r="F3377" s="20">
        <v>0</v>
      </c>
    </row>
    <row r="3378" spans="2:6" x14ac:dyDescent="0.25">
      <c r="B3378" s="18">
        <v>3375</v>
      </c>
      <c r="C3378" s="29">
        <v>111186507.3578555</v>
      </c>
      <c r="D3378" s="29">
        <v>0</v>
      </c>
      <c r="E3378" s="29">
        <v>0</v>
      </c>
      <c r="F3378" s="20">
        <v>0</v>
      </c>
    </row>
    <row r="3379" spans="2:6" x14ac:dyDescent="0.25">
      <c r="B3379" s="18">
        <v>3376</v>
      </c>
      <c r="C3379" s="29">
        <v>81747366.85993892</v>
      </c>
      <c r="D3379" s="29">
        <v>0</v>
      </c>
      <c r="E3379" s="29">
        <v>0</v>
      </c>
      <c r="F3379" s="20">
        <v>0</v>
      </c>
    </row>
    <row r="3380" spans="2:6" x14ac:dyDescent="0.25">
      <c r="B3380" s="18">
        <v>3377</v>
      </c>
      <c r="C3380" s="29">
        <v>117915903.81724678</v>
      </c>
      <c r="D3380" s="29">
        <v>0</v>
      </c>
      <c r="E3380" s="29">
        <v>0</v>
      </c>
      <c r="F3380" s="20">
        <v>0</v>
      </c>
    </row>
    <row r="3381" spans="2:6" x14ac:dyDescent="0.25">
      <c r="B3381" s="18">
        <v>3378</v>
      </c>
      <c r="C3381" s="29">
        <v>97519148.052491948</v>
      </c>
      <c r="D3381" s="29">
        <v>0</v>
      </c>
      <c r="E3381" s="29">
        <v>0</v>
      </c>
      <c r="F3381" s="20">
        <v>0</v>
      </c>
    </row>
    <row r="3382" spans="2:6" x14ac:dyDescent="0.25">
      <c r="B3382" s="18">
        <v>3379</v>
      </c>
      <c r="C3382" s="29">
        <v>85291552.810894981</v>
      </c>
      <c r="D3382" s="29">
        <v>0</v>
      </c>
      <c r="E3382" s="29">
        <v>0</v>
      </c>
      <c r="F3382" s="20">
        <v>0</v>
      </c>
    </row>
    <row r="3383" spans="2:6" x14ac:dyDescent="0.25">
      <c r="B3383" s="18">
        <v>3380</v>
      </c>
      <c r="C3383" s="29">
        <v>90556210.452424631</v>
      </c>
      <c r="D3383" s="29">
        <v>0</v>
      </c>
      <c r="E3383" s="29">
        <v>0</v>
      </c>
      <c r="F3383" s="20">
        <v>0</v>
      </c>
    </row>
    <row r="3384" spans="2:6" x14ac:dyDescent="0.25">
      <c r="B3384" s="18">
        <v>3381</v>
      </c>
      <c r="C3384" s="29">
        <v>98552545.112252399</v>
      </c>
      <c r="D3384" s="29">
        <v>0</v>
      </c>
      <c r="E3384" s="29">
        <v>0</v>
      </c>
      <c r="F3384" s="20">
        <v>0</v>
      </c>
    </row>
    <row r="3385" spans="2:6" x14ac:dyDescent="0.25">
      <c r="B3385" s="18">
        <v>3382</v>
      </c>
      <c r="C3385" s="29">
        <v>139911741.46625108</v>
      </c>
      <c r="D3385" s="29">
        <v>0</v>
      </c>
      <c r="E3385" s="29">
        <v>0</v>
      </c>
      <c r="F3385" s="20">
        <v>0</v>
      </c>
    </row>
    <row r="3386" spans="2:6" x14ac:dyDescent="0.25">
      <c r="B3386" s="18">
        <v>3383</v>
      </c>
      <c r="C3386" s="29">
        <v>93000542.782988369</v>
      </c>
      <c r="D3386" s="29">
        <v>0</v>
      </c>
      <c r="E3386" s="29">
        <v>0</v>
      </c>
      <c r="F3386" s="20">
        <v>0</v>
      </c>
    </row>
    <row r="3387" spans="2:6" x14ac:dyDescent="0.25">
      <c r="B3387" s="18">
        <v>3384</v>
      </c>
      <c r="C3387" s="29">
        <v>78831345.890223369</v>
      </c>
      <c r="D3387" s="29">
        <v>0</v>
      </c>
      <c r="E3387" s="29">
        <v>0</v>
      </c>
      <c r="F3387" s="20">
        <v>0</v>
      </c>
    </row>
    <row r="3388" spans="2:6" x14ac:dyDescent="0.25">
      <c r="B3388" s="18">
        <v>3385</v>
      </c>
      <c r="C3388" s="29">
        <v>116142948.67489429</v>
      </c>
      <c r="D3388" s="29">
        <v>0</v>
      </c>
      <c r="E3388" s="29">
        <v>0</v>
      </c>
      <c r="F3388" s="20">
        <v>0</v>
      </c>
    </row>
    <row r="3389" spans="2:6" x14ac:dyDescent="0.25">
      <c r="B3389" s="18">
        <v>3386</v>
      </c>
      <c r="C3389" s="29">
        <v>90452618.376438692</v>
      </c>
      <c r="D3389" s="29">
        <v>0</v>
      </c>
      <c r="E3389" s="29">
        <v>0</v>
      </c>
      <c r="F3389" s="20">
        <v>0</v>
      </c>
    </row>
    <row r="3390" spans="2:6" x14ac:dyDescent="0.25">
      <c r="B3390" s="18">
        <v>3387</v>
      </c>
      <c r="C3390" s="29">
        <v>100915578.25632063</v>
      </c>
      <c r="D3390" s="29">
        <v>0</v>
      </c>
      <c r="E3390" s="29">
        <v>0</v>
      </c>
      <c r="F3390" s="20">
        <v>0</v>
      </c>
    </row>
    <row r="3391" spans="2:6" x14ac:dyDescent="0.25">
      <c r="B3391" s="18">
        <v>3388</v>
      </c>
      <c r="C3391" s="29">
        <v>74402339.388036922</v>
      </c>
      <c r="D3391" s="29">
        <v>0</v>
      </c>
      <c r="E3391" s="29">
        <v>0</v>
      </c>
      <c r="F3391" s="20">
        <v>0</v>
      </c>
    </row>
    <row r="3392" spans="2:6" x14ac:dyDescent="0.25">
      <c r="B3392" s="18">
        <v>3389</v>
      </c>
      <c r="C3392" s="29">
        <v>145219482.34368646</v>
      </c>
      <c r="D3392" s="29">
        <v>0</v>
      </c>
      <c r="E3392" s="29">
        <v>0</v>
      </c>
      <c r="F3392" s="20">
        <v>0</v>
      </c>
    </row>
    <row r="3393" spans="2:6" x14ac:dyDescent="0.25">
      <c r="B3393" s="18">
        <v>3390</v>
      </c>
      <c r="C3393" s="29">
        <v>102084137.45274255</v>
      </c>
      <c r="D3393" s="29">
        <v>0</v>
      </c>
      <c r="E3393" s="29">
        <v>0</v>
      </c>
      <c r="F3393" s="20">
        <v>0</v>
      </c>
    </row>
    <row r="3394" spans="2:6" x14ac:dyDescent="0.25">
      <c r="B3394" s="18">
        <v>3391</v>
      </c>
      <c r="C3394" s="29">
        <v>92506869.383463815</v>
      </c>
      <c r="D3394" s="29">
        <v>0</v>
      </c>
      <c r="E3394" s="29">
        <v>0</v>
      </c>
      <c r="F3394" s="20">
        <v>0</v>
      </c>
    </row>
    <row r="3395" spans="2:6" x14ac:dyDescent="0.25">
      <c r="B3395" s="18">
        <v>3392</v>
      </c>
      <c r="C3395" s="29">
        <v>124634013.78347147</v>
      </c>
      <c r="D3395" s="29">
        <v>0</v>
      </c>
      <c r="E3395" s="29">
        <v>0</v>
      </c>
      <c r="F3395" s="20">
        <v>0</v>
      </c>
    </row>
    <row r="3396" spans="2:6" x14ac:dyDescent="0.25">
      <c r="B3396" s="18">
        <v>3393</v>
      </c>
      <c r="C3396" s="29">
        <v>105027136.06863418</v>
      </c>
      <c r="D3396" s="29">
        <v>0</v>
      </c>
      <c r="E3396" s="29">
        <v>0</v>
      </c>
      <c r="F3396" s="20">
        <v>0</v>
      </c>
    </row>
    <row r="3397" spans="2:6" x14ac:dyDescent="0.25">
      <c r="B3397" s="18">
        <v>3394</v>
      </c>
      <c r="C3397" s="29">
        <v>113560406.99930024</v>
      </c>
      <c r="D3397" s="29">
        <v>0</v>
      </c>
      <c r="E3397" s="29">
        <v>0</v>
      </c>
      <c r="F3397" s="20">
        <v>0</v>
      </c>
    </row>
    <row r="3398" spans="2:6" x14ac:dyDescent="0.25">
      <c r="B3398" s="18">
        <v>3395</v>
      </c>
      <c r="C3398" s="29">
        <v>159420483.41398188</v>
      </c>
      <c r="D3398" s="29">
        <v>0</v>
      </c>
      <c r="E3398" s="29">
        <v>0</v>
      </c>
      <c r="F3398" s="20">
        <v>0</v>
      </c>
    </row>
    <row r="3399" spans="2:6" x14ac:dyDescent="0.25">
      <c r="B3399" s="18">
        <v>3396</v>
      </c>
      <c r="C3399" s="29">
        <v>102226911.55172186</v>
      </c>
      <c r="D3399" s="29">
        <v>0</v>
      </c>
      <c r="E3399" s="29">
        <v>0</v>
      </c>
      <c r="F3399" s="20">
        <v>0</v>
      </c>
    </row>
    <row r="3400" spans="2:6" x14ac:dyDescent="0.25">
      <c r="B3400" s="18">
        <v>3397</v>
      </c>
      <c r="C3400" s="29">
        <v>87822544.231421486</v>
      </c>
      <c r="D3400" s="29">
        <v>0</v>
      </c>
      <c r="E3400" s="29">
        <v>0</v>
      </c>
      <c r="F3400" s="20">
        <v>0</v>
      </c>
    </row>
    <row r="3401" spans="2:6" x14ac:dyDescent="0.25">
      <c r="B3401" s="18">
        <v>3398</v>
      </c>
      <c r="C3401" s="29">
        <v>74923566.926435724</v>
      </c>
      <c r="D3401" s="29">
        <v>0</v>
      </c>
      <c r="E3401" s="29">
        <v>0</v>
      </c>
      <c r="F3401" s="20">
        <v>0</v>
      </c>
    </row>
    <row r="3402" spans="2:6" x14ac:dyDescent="0.25">
      <c r="B3402" s="18">
        <v>3399</v>
      </c>
      <c r="C3402" s="29">
        <v>97546532.118368819</v>
      </c>
      <c r="D3402" s="29">
        <v>0</v>
      </c>
      <c r="E3402" s="29">
        <v>0</v>
      </c>
      <c r="F3402" s="20">
        <v>0</v>
      </c>
    </row>
    <row r="3403" spans="2:6" x14ac:dyDescent="0.25">
      <c r="B3403" s="18">
        <v>3400</v>
      </c>
      <c r="C3403" s="29">
        <v>90146882.326117784</v>
      </c>
      <c r="D3403" s="29">
        <v>0</v>
      </c>
      <c r="E3403" s="29">
        <v>0</v>
      </c>
      <c r="F3403" s="20">
        <v>0</v>
      </c>
    </row>
    <row r="3404" spans="2:6" x14ac:dyDescent="0.25">
      <c r="B3404" s="18">
        <v>3401</v>
      </c>
      <c r="C3404" s="29">
        <v>127353472.03793763</v>
      </c>
      <c r="D3404" s="29">
        <v>0</v>
      </c>
      <c r="E3404" s="29">
        <v>0</v>
      </c>
      <c r="F3404" s="20">
        <v>0</v>
      </c>
    </row>
    <row r="3405" spans="2:6" x14ac:dyDescent="0.25">
      <c r="B3405" s="18">
        <v>3402</v>
      </c>
      <c r="C3405" s="29">
        <v>97652430.335652739</v>
      </c>
      <c r="D3405" s="29">
        <v>0</v>
      </c>
      <c r="E3405" s="29">
        <v>0</v>
      </c>
      <c r="F3405" s="20">
        <v>0</v>
      </c>
    </row>
    <row r="3406" spans="2:6" x14ac:dyDescent="0.25">
      <c r="B3406" s="18">
        <v>3403</v>
      </c>
      <c r="C3406" s="29">
        <v>118031042.53590649</v>
      </c>
      <c r="D3406" s="29">
        <v>0</v>
      </c>
      <c r="E3406" s="29">
        <v>0</v>
      </c>
      <c r="F3406" s="20">
        <v>0</v>
      </c>
    </row>
    <row r="3407" spans="2:6" x14ac:dyDescent="0.25">
      <c r="B3407" s="18">
        <v>3404</v>
      </c>
      <c r="C3407" s="29">
        <v>163165644.96870199</v>
      </c>
      <c r="D3407" s="29">
        <v>0</v>
      </c>
      <c r="E3407" s="29">
        <v>0</v>
      </c>
      <c r="F3407" s="20">
        <v>0</v>
      </c>
    </row>
    <row r="3408" spans="2:6" x14ac:dyDescent="0.25">
      <c r="B3408" s="18">
        <v>3405</v>
      </c>
      <c r="C3408" s="29">
        <v>79862907.109797671</v>
      </c>
      <c r="D3408" s="29">
        <v>0</v>
      </c>
      <c r="E3408" s="29">
        <v>0</v>
      </c>
      <c r="F3408" s="20">
        <v>0</v>
      </c>
    </row>
    <row r="3409" spans="2:6" x14ac:dyDescent="0.25">
      <c r="B3409" s="18">
        <v>3406</v>
      </c>
      <c r="C3409" s="29">
        <v>109391805.04460016</v>
      </c>
      <c r="D3409" s="29">
        <v>0</v>
      </c>
      <c r="E3409" s="29">
        <v>0</v>
      </c>
      <c r="F3409" s="20">
        <v>0</v>
      </c>
    </row>
    <row r="3410" spans="2:6" x14ac:dyDescent="0.25">
      <c r="B3410" s="18">
        <v>3407</v>
      </c>
      <c r="C3410" s="29">
        <v>87484890.989488065</v>
      </c>
      <c r="D3410" s="29">
        <v>0</v>
      </c>
      <c r="E3410" s="29">
        <v>0</v>
      </c>
      <c r="F3410" s="20">
        <v>0</v>
      </c>
    </row>
    <row r="3411" spans="2:6" x14ac:dyDescent="0.25">
      <c r="B3411" s="18">
        <v>3408</v>
      </c>
      <c r="C3411" s="29">
        <v>74037205.682541877</v>
      </c>
      <c r="D3411" s="29">
        <v>0</v>
      </c>
      <c r="E3411" s="29">
        <v>0</v>
      </c>
      <c r="F3411" s="20">
        <v>0</v>
      </c>
    </row>
    <row r="3412" spans="2:6" x14ac:dyDescent="0.25">
      <c r="B3412" s="18">
        <v>3409</v>
      </c>
      <c r="C3412" s="29">
        <v>129529644.81926867</v>
      </c>
      <c r="D3412" s="29">
        <v>0</v>
      </c>
      <c r="E3412" s="29">
        <v>0</v>
      </c>
      <c r="F3412" s="20">
        <v>0</v>
      </c>
    </row>
    <row r="3413" spans="2:6" x14ac:dyDescent="0.25">
      <c r="B3413" s="18">
        <v>3410</v>
      </c>
      <c r="C3413" s="29">
        <v>84177166.618696228</v>
      </c>
      <c r="D3413" s="29">
        <v>0</v>
      </c>
      <c r="E3413" s="29">
        <v>0</v>
      </c>
      <c r="F3413" s="20">
        <v>0</v>
      </c>
    </row>
    <row r="3414" spans="2:6" x14ac:dyDescent="0.25">
      <c r="B3414" s="18">
        <v>3411</v>
      </c>
      <c r="C3414" s="29">
        <v>99207158.334182531</v>
      </c>
      <c r="D3414" s="29">
        <v>0</v>
      </c>
      <c r="E3414" s="29">
        <v>0</v>
      </c>
      <c r="F3414" s="20">
        <v>0</v>
      </c>
    </row>
    <row r="3415" spans="2:6" x14ac:dyDescent="0.25">
      <c r="B3415" s="18">
        <v>3412</v>
      </c>
      <c r="C3415" s="29">
        <v>176226705.53679818</v>
      </c>
      <c r="D3415" s="29">
        <v>0</v>
      </c>
      <c r="E3415" s="29">
        <v>0</v>
      </c>
      <c r="F3415" s="20">
        <v>0</v>
      </c>
    </row>
    <row r="3416" spans="2:6" x14ac:dyDescent="0.25">
      <c r="B3416" s="18">
        <v>3413</v>
      </c>
      <c r="C3416" s="29">
        <v>91630701.930771187</v>
      </c>
      <c r="D3416" s="29">
        <v>0</v>
      </c>
      <c r="E3416" s="29">
        <v>0</v>
      </c>
      <c r="F3416" s="20">
        <v>0</v>
      </c>
    </row>
    <row r="3417" spans="2:6" x14ac:dyDescent="0.25">
      <c r="B3417" s="18">
        <v>3414</v>
      </c>
      <c r="C3417" s="29">
        <v>125898966.40201035</v>
      </c>
      <c r="D3417" s="29">
        <v>0</v>
      </c>
      <c r="E3417" s="29">
        <v>0</v>
      </c>
      <c r="F3417" s="20">
        <v>0</v>
      </c>
    </row>
    <row r="3418" spans="2:6" x14ac:dyDescent="0.25">
      <c r="B3418" s="18">
        <v>3415</v>
      </c>
      <c r="C3418" s="29">
        <v>126723245.55404857</v>
      </c>
      <c r="D3418" s="29">
        <v>0</v>
      </c>
      <c r="E3418" s="29">
        <v>0</v>
      </c>
      <c r="F3418" s="20">
        <v>0</v>
      </c>
    </row>
    <row r="3419" spans="2:6" x14ac:dyDescent="0.25">
      <c r="B3419" s="18">
        <v>3416</v>
      </c>
      <c r="C3419" s="29">
        <v>92327837.21744141</v>
      </c>
      <c r="D3419" s="29">
        <v>0</v>
      </c>
      <c r="E3419" s="29">
        <v>0</v>
      </c>
      <c r="F3419" s="20">
        <v>0</v>
      </c>
    </row>
    <row r="3420" spans="2:6" x14ac:dyDescent="0.25">
      <c r="B3420" s="18">
        <v>3417</v>
      </c>
      <c r="C3420" s="29">
        <v>112640844.21689841</v>
      </c>
      <c r="D3420" s="29">
        <v>0</v>
      </c>
      <c r="E3420" s="29">
        <v>0</v>
      </c>
      <c r="F3420" s="20">
        <v>0</v>
      </c>
    </row>
    <row r="3421" spans="2:6" x14ac:dyDescent="0.25">
      <c r="B3421" s="18">
        <v>3418</v>
      </c>
      <c r="C3421" s="29">
        <v>104053533.82108884</v>
      </c>
      <c r="D3421" s="29">
        <v>0</v>
      </c>
      <c r="E3421" s="29">
        <v>0</v>
      </c>
      <c r="F3421" s="20">
        <v>0</v>
      </c>
    </row>
    <row r="3422" spans="2:6" x14ac:dyDescent="0.25">
      <c r="B3422" s="18">
        <v>3419</v>
      </c>
      <c r="C3422" s="29">
        <v>84622947.065505356</v>
      </c>
      <c r="D3422" s="29">
        <v>0</v>
      </c>
      <c r="E3422" s="29">
        <v>0</v>
      </c>
      <c r="F3422" s="20">
        <v>0</v>
      </c>
    </row>
    <row r="3423" spans="2:6" x14ac:dyDescent="0.25">
      <c r="B3423" s="18">
        <v>3420</v>
      </c>
      <c r="C3423" s="29">
        <v>104281220.39654233</v>
      </c>
      <c r="D3423" s="29">
        <v>0</v>
      </c>
      <c r="E3423" s="29">
        <v>0</v>
      </c>
      <c r="F3423" s="20">
        <v>0</v>
      </c>
    </row>
    <row r="3424" spans="2:6" x14ac:dyDescent="0.25">
      <c r="B3424" s="18">
        <v>3421</v>
      </c>
      <c r="C3424" s="29">
        <v>94167503.038213834</v>
      </c>
      <c r="D3424" s="29">
        <v>0</v>
      </c>
      <c r="E3424" s="29">
        <v>0</v>
      </c>
      <c r="F3424" s="20">
        <v>0</v>
      </c>
    </row>
    <row r="3425" spans="2:6" x14ac:dyDescent="0.25">
      <c r="B3425" s="18">
        <v>3422</v>
      </c>
      <c r="C3425" s="29">
        <v>80135286.920017898</v>
      </c>
      <c r="D3425" s="29">
        <v>0</v>
      </c>
      <c r="E3425" s="29">
        <v>0</v>
      </c>
      <c r="F3425" s="20">
        <v>0</v>
      </c>
    </row>
    <row r="3426" spans="2:6" x14ac:dyDescent="0.25">
      <c r="B3426" s="18">
        <v>3423</v>
      </c>
      <c r="C3426" s="29">
        <v>133088719.32540493</v>
      </c>
      <c r="D3426" s="29">
        <v>0</v>
      </c>
      <c r="E3426" s="29">
        <v>0</v>
      </c>
      <c r="F3426" s="20">
        <v>0</v>
      </c>
    </row>
    <row r="3427" spans="2:6" x14ac:dyDescent="0.25">
      <c r="B3427" s="18">
        <v>3424</v>
      </c>
      <c r="C3427" s="29">
        <v>199866565.60403442</v>
      </c>
      <c r="D3427" s="29">
        <v>0</v>
      </c>
      <c r="E3427" s="29">
        <v>0</v>
      </c>
      <c r="F3427" s="20">
        <v>0</v>
      </c>
    </row>
    <row r="3428" spans="2:6" x14ac:dyDescent="0.25">
      <c r="B3428" s="18">
        <v>3425</v>
      </c>
      <c r="C3428" s="29">
        <v>124181581.58628237</v>
      </c>
      <c r="D3428" s="29">
        <v>0</v>
      </c>
      <c r="E3428" s="29">
        <v>0</v>
      </c>
      <c r="F3428" s="20">
        <v>0</v>
      </c>
    </row>
    <row r="3429" spans="2:6" x14ac:dyDescent="0.25">
      <c r="B3429" s="18">
        <v>3426</v>
      </c>
      <c r="C3429" s="29">
        <v>124388643.99614243</v>
      </c>
      <c r="D3429" s="29">
        <v>0</v>
      </c>
      <c r="E3429" s="29">
        <v>0</v>
      </c>
      <c r="F3429" s="20">
        <v>0</v>
      </c>
    </row>
    <row r="3430" spans="2:6" x14ac:dyDescent="0.25">
      <c r="B3430" s="18">
        <v>3427</v>
      </c>
      <c r="C3430" s="29">
        <v>113001337.30353138</v>
      </c>
      <c r="D3430" s="29">
        <v>0</v>
      </c>
      <c r="E3430" s="29">
        <v>0</v>
      </c>
      <c r="F3430" s="20">
        <v>0</v>
      </c>
    </row>
    <row r="3431" spans="2:6" x14ac:dyDescent="0.25">
      <c r="B3431" s="18">
        <v>3428</v>
      </c>
      <c r="C3431" s="29">
        <v>89509451.353109315</v>
      </c>
      <c r="D3431" s="29">
        <v>0</v>
      </c>
      <c r="E3431" s="29">
        <v>0</v>
      </c>
      <c r="F3431" s="20">
        <v>0</v>
      </c>
    </row>
    <row r="3432" spans="2:6" x14ac:dyDescent="0.25">
      <c r="B3432" s="18">
        <v>3429</v>
      </c>
      <c r="C3432" s="29">
        <v>90336680.03980802</v>
      </c>
      <c r="D3432" s="29">
        <v>0</v>
      </c>
      <c r="E3432" s="29">
        <v>0</v>
      </c>
      <c r="F3432" s="20">
        <v>0</v>
      </c>
    </row>
    <row r="3433" spans="2:6" x14ac:dyDescent="0.25">
      <c r="B3433" s="18">
        <v>3430</v>
      </c>
      <c r="C3433" s="29">
        <v>89132633.492408976</v>
      </c>
      <c r="D3433" s="29">
        <v>0</v>
      </c>
      <c r="E3433" s="29">
        <v>0</v>
      </c>
      <c r="F3433" s="20">
        <v>0</v>
      </c>
    </row>
    <row r="3434" spans="2:6" x14ac:dyDescent="0.25">
      <c r="B3434" s="18">
        <v>3431</v>
      </c>
      <c r="C3434" s="29">
        <v>113659363.61127807</v>
      </c>
      <c r="D3434" s="29">
        <v>0</v>
      </c>
      <c r="E3434" s="29">
        <v>0</v>
      </c>
      <c r="F3434" s="20">
        <v>0</v>
      </c>
    </row>
    <row r="3435" spans="2:6" x14ac:dyDescent="0.25">
      <c r="B3435" s="18">
        <v>3432</v>
      </c>
      <c r="C3435" s="29">
        <v>105287763.33694825</v>
      </c>
      <c r="D3435" s="29">
        <v>0</v>
      </c>
      <c r="E3435" s="29">
        <v>0</v>
      </c>
      <c r="F3435" s="20">
        <v>0</v>
      </c>
    </row>
    <row r="3436" spans="2:6" x14ac:dyDescent="0.25">
      <c r="B3436" s="18">
        <v>3433</v>
      </c>
      <c r="C3436" s="29">
        <v>104427988.57517064</v>
      </c>
      <c r="D3436" s="29">
        <v>0</v>
      </c>
      <c r="E3436" s="29">
        <v>0</v>
      </c>
      <c r="F3436" s="20">
        <v>0</v>
      </c>
    </row>
    <row r="3437" spans="2:6" x14ac:dyDescent="0.25">
      <c r="B3437" s="18">
        <v>3434</v>
      </c>
      <c r="C3437" s="29">
        <v>99277340.689729393</v>
      </c>
      <c r="D3437" s="29">
        <v>0</v>
      </c>
      <c r="E3437" s="29">
        <v>0</v>
      </c>
      <c r="F3437" s="20">
        <v>0</v>
      </c>
    </row>
    <row r="3438" spans="2:6" x14ac:dyDescent="0.25">
      <c r="B3438" s="18">
        <v>3435</v>
      </c>
      <c r="C3438" s="29">
        <v>108727861.11175984</v>
      </c>
      <c r="D3438" s="29">
        <v>0</v>
      </c>
      <c r="E3438" s="29">
        <v>0</v>
      </c>
      <c r="F3438" s="20">
        <v>0</v>
      </c>
    </row>
    <row r="3439" spans="2:6" x14ac:dyDescent="0.25">
      <c r="B3439" s="18">
        <v>3436</v>
      </c>
      <c r="C3439" s="29">
        <v>97203248.71961759</v>
      </c>
      <c r="D3439" s="29">
        <v>0</v>
      </c>
      <c r="E3439" s="29">
        <v>0</v>
      </c>
      <c r="F3439" s="20">
        <v>0</v>
      </c>
    </row>
    <row r="3440" spans="2:6" x14ac:dyDescent="0.25">
      <c r="B3440" s="18">
        <v>3437</v>
      </c>
      <c r="C3440" s="29">
        <v>104134155.04707026</v>
      </c>
      <c r="D3440" s="29">
        <v>0</v>
      </c>
      <c r="E3440" s="29">
        <v>0</v>
      </c>
      <c r="F3440" s="20">
        <v>0</v>
      </c>
    </row>
    <row r="3441" spans="2:6" x14ac:dyDescent="0.25">
      <c r="B3441" s="18">
        <v>3438</v>
      </c>
      <c r="C3441" s="29">
        <v>93325920.758381322</v>
      </c>
      <c r="D3441" s="29">
        <v>0</v>
      </c>
      <c r="E3441" s="29">
        <v>0</v>
      </c>
      <c r="F3441" s="20">
        <v>0</v>
      </c>
    </row>
    <row r="3442" spans="2:6" x14ac:dyDescent="0.25">
      <c r="B3442" s="18">
        <v>3439</v>
      </c>
      <c r="C3442" s="29">
        <v>84307563.907586321</v>
      </c>
      <c r="D3442" s="29">
        <v>0</v>
      </c>
      <c r="E3442" s="29">
        <v>0</v>
      </c>
      <c r="F3442" s="20">
        <v>0</v>
      </c>
    </row>
    <row r="3443" spans="2:6" x14ac:dyDescent="0.25">
      <c r="B3443" s="18">
        <v>3440</v>
      </c>
      <c r="C3443" s="29">
        <v>245375749.61220747</v>
      </c>
      <c r="D3443" s="29">
        <v>0</v>
      </c>
      <c r="E3443" s="29">
        <v>0</v>
      </c>
      <c r="F3443" s="20">
        <v>0</v>
      </c>
    </row>
    <row r="3444" spans="2:6" x14ac:dyDescent="0.25">
      <c r="B3444" s="18">
        <v>3441</v>
      </c>
      <c r="C3444" s="29">
        <v>69150668.259870902</v>
      </c>
      <c r="D3444" s="29">
        <v>0</v>
      </c>
      <c r="E3444" s="29">
        <v>0</v>
      </c>
      <c r="F3444" s="20">
        <v>0</v>
      </c>
    </row>
    <row r="3445" spans="2:6" x14ac:dyDescent="0.25">
      <c r="B3445" s="18">
        <v>3442</v>
      </c>
      <c r="C3445" s="29">
        <v>114315029.33943991</v>
      </c>
      <c r="D3445" s="29">
        <v>0</v>
      </c>
      <c r="E3445" s="29">
        <v>0</v>
      </c>
      <c r="F3445" s="20">
        <v>0</v>
      </c>
    </row>
    <row r="3446" spans="2:6" x14ac:dyDescent="0.25">
      <c r="B3446" s="18">
        <v>3443</v>
      </c>
      <c r="C3446" s="29">
        <v>80972512.746052161</v>
      </c>
      <c r="D3446" s="29">
        <v>0</v>
      </c>
      <c r="E3446" s="29">
        <v>0</v>
      </c>
      <c r="F3446" s="20">
        <v>0</v>
      </c>
    </row>
    <row r="3447" spans="2:6" x14ac:dyDescent="0.25">
      <c r="B3447" s="18">
        <v>3444</v>
      </c>
      <c r="C3447" s="29">
        <v>115884652.11065854</v>
      </c>
      <c r="D3447" s="29">
        <v>0</v>
      </c>
      <c r="E3447" s="29">
        <v>0</v>
      </c>
      <c r="F3447" s="20">
        <v>0</v>
      </c>
    </row>
    <row r="3448" spans="2:6" x14ac:dyDescent="0.25">
      <c r="B3448" s="18">
        <v>3445</v>
      </c>
      <c r="C3448" s="29">
        <v>149697364.73709643</v>
      </c>
      <c r="D3448" s="29">
        <v>0</v>
      </c>
      <c r="E3448" s="29">
        <v>0</v>
      </c>
      <c r="F3448" s="20">
        <v>0</v>
      </c>
    </row>
    <row r="3449" spans="2:6" x14ac:dyDescent="0.25">
      <c r="B3449" s="18">
        <v>3446</v>
      </c>
      <c r="C3449" s="29">
        <v>114457870.00479874</v>
      </c>
      <c r="D3449" s="29">
        <v>0</v>
      </c>
      <c r="E3449" s="29">
        <v>0</v>
      </c>
      <c r="F3449" s="20">
        <v>0</v>
      </c>
    </row>
    <row r="3450" spans="2:6" x14ac:dyDescent="0.25">
      <c r="B3450" s="18">
        <v>3447</v>
      </c>
      <c r="C3450" s="29">
        <v>100555760.29560387</v>
      </c>
      <c r="D3450" s="29">
        <v>0</v>
      </c>
      <c r="E3450" s="29">
        <v>0</v>
      </c>
      <c r="F3450" s="20">
        <v>0</v>
      </c>
    </row>
    <row r="3451" spans="2:6" x14ac:dyDescent="0.25">
      <c r="B3451" s="18">
        <v>3448</v>
      </c>
      <c r="C3451" s="29">
        <v>111428341.04236035</v>
      </c>
      <c r="D3451" s="29">
        <v>0</v>
      </c>
      <c r="E3451" s="29">
        <v>0</v>
      </c>
      <c r="F3451" s="20">
        <v>0</v>
      </c>
    </row>
    <row r="3452" spans="2:6" x14ac:dyDescent="0.25">
      <c r="B3452" s="18">
        <v>3449</v>
      </c>
      <c r="C3452" s="29">
        <v>91589852.767885283</v>
      </c>
      <c r="D3452" s="29">
        <v>0</v>
      </c>
      <c r="E3452" s="29">
        <v>0</v>
      </c>
      <c r="F3452" s="20">
        <v>0</v>
      </c>
    </row>
    <row r="3453" spans="2:6" x14ac:dyDescent="0.25">
      <c r="B3453" s="18">
        <v>3450</v>
      </c>
      <c r="C3453" s="29">
        <v>98972308.877607882</v>
      </c>
      <c r="D3453" s="29">
        <v>0</v>
      </c>
      <c r="E3453" s="29">
        <v>0</v>
      </c>
      <c r="F3453" s="20">
        <v>0</v>
      </c>
    </row>
    <row r="3454" spans="2:6" x14ac:dyDescent="0.25">
      <c r="B3454" s="18">
        <v>3451</v>
      </c>
      <c r="C3454" s="29">
        <v>72749992.624807775</v>
      </c>
      <c r="D3454" s="29">
        <v>0</v>
      </c>
      <c r="E3454" s="29">
        <v>0</v>
      </c>
      <c r="F3454" s="20">
        <v>0</v>
      </c>
    </row>
    <row r="3455" spans="2:6" x14ac:dyDescent="0.25">
      <c r="B3455" s="18">
        <v>3452</v>
      </c>
      <c r="C3455" s="29">
        <v>83877938.228163138</v>
      </c>
      <c r="D3455" s="29">
        <v>0</v>
      </c>
      <c r="E3455" s="29">
        <v>0</v>
      </c>
      <c r="F3455" s="20">
        <v>0</v>
      </c>
    </row>
    <row r="3456" spans="2:6" x14ac:dyDescent="0.25">
      <c r="B3456" s="18">
        <v>3453</v>
      </c>
      <c r="C3456" s="29">
        <v>75891389.302750885</v>
      </c>
      <c r="D3456" s="29">
        <v>0</v>
      </c>
      <c r="E3456" s="29">
        <v>0</v>
      </c>
      <c r="F3456" s="20">
        <v>0</v>
      </c>
    </row>
    <row r="3457" spans="2:6" x14ac:dyDescent="0.25">
      <c r="B3457" s="18">
        <v>3454</v>
      </c>
      <c r="C3457" s="29">
        <v>89073779.108574003</v>
      </c>
      <c r="D3457" s="29">
        <v>0</v>
      </c>
      <c r="E3457" s="29">
        <v>0</v>
      </c>
      <c r="F3457" s="20">
        <v>0</v>
      </c>
    </row>
    <row r="3458" spans="2:6" x14ac:dyDescent="0.25">
      <c r="B3458" s="18">
        <v>3455</v>
      </c>
      <c r="C3458" s="29">
        <v>94710729.809135869</v>
      </c>
      <c r="D3458" s="29">
        <v>0</v>
      </c>
      <c r="E3458" s="29">
        <v>0</v>
      </c>
      <c r="F3458" s="20">
        <v>0</v>
      </c>
    </row>
    <row r="3459" spans="2:6" x14ac:dyDescent="0.25">
      <c r="B3459" s="18">
        <v>3456</v>
      </c>
      <c r="C3459" s="29">
        <v>101075815.90618758</v>
      </c>
      <c r="D3459" s="29">
        <v>0</v>
      </c>
      <c r="E3459" s="29">
        <v>0</v>
      </c>
      <c r="F3459" s="20">
        <v>0</v>
      </c>
    </row>
    <row r="3460" spans="2:6" x14ac:dyDescent="0.25">
      <c r="B3460" s="18">
        <v>3457</v>
      </c>
      <c r="C3460" s="29">
        <v>107942974.22594348</v>
      </c>
      <c r="D3460" s="29">
        <v>0</v>
      </c>
      <c r="E3460" s="29">
        <v>0</v>
      </c>
      <c r="F3460" s="20">
        <v>0</v>
      </c>
    </row>
    <row r="3461" spans="2:6" x14ac:dyDescent="0.25">
      <c r="B3461" s="18">
        <v>3458</v>
      </c>
      <c r="C3461" s="29">
        <v>79410671.636762187</v>
      </c>
      <c r="D3461" s="29">
        <v>0</v>
      </c>
      <c r="E3461" s="29">
        <v>0</v>
      </c>
      <c r="F3461" s="20">
        <v>0</v>
      </c>
    </row>
    <row r="3462" spans="2:6" x14ac:dyDescent="0.25">
      <c r="B3462" s="18">
        <v>3459</v>
      </c>
      <c r="C3462" s="29">
        <v>85675088.038674459</v>
      </c>
      <c r="D3462" s="29">
        <v>0</v>
      </c>
      <c r="E3462" s="29">
        <v>0</v>
      </c>
      <c r="F3462" s="20">
        <v>0</v>
      </c>
    </row>
    <row r="3463" spans="2:6" x14ac:dyDescent="0.25">
      <c r="B3463" s="18">
        <v>3460</v>
      </c>
      <c r="C3463" s="29">
        <v>93003717.951953441</v>
      </c>
      <c r="D3463" s="29">
        <v>0</v>
      </c>
      <c r="E3463" s="29">
        <v>0</v>
      </c>
      <c r="F3463" s="20">
        <v>0</v>
      </c>
    </row>
    <row r="3464" spans="2:6" x14ac:dyDescent="0.25">
      <c r="B3464" s="18">
        <v>3461</v>
      </c>
      <c r="C3464" s="29">
        <v>101558753.38390645</v>
      </c>
      <c r="D3464" s="29">
        <v>0</v>
      </c>
      <c r="E3464" s="29">
        <v>0</v>
      </c>
      <c r="F3464" s="20">
        <v>0</v>
      </c>
    </row>
    <row r="3465" spans="2:6" x14ac:dyDescent="0.25">
      <c r="B3465" s="18">
        <v>3462</v>
      </c>
      <c r="C3465" s="29">
        <v>110758502.34729849</v>
      </c>
      <c r="D3465" s="29">
        <v>0</v>
      </c>
      <c r="E3465" s="29">
        <v>0</v>
      </c>
      <c r="F3465" s="20">
        <v>0</v>
      </c>
    </row>
    <row r="3466" spans="2:6" x14ac:dyDescent="0.25">
      <c r="B3466" s="18">
        <v>3463</v>
      </c>
      <c r="C3466" s="29">
        <v>78081866.521204978</v>
      </c>
      <c r="D3466" s="29">
        <v>0</v>
      </c>
      <c r="E3466" s="29">
        <v>0</v>
      </c>
      <c r="F3466" s="20">
        <v>0</v>
      </c>
    </row>
    <row r="3467" spans="2:6" x14ac:dyDescent="0.25">
      <c r="B3467" s="18">
        <v>3464</v>
      </c>
      <c r="C3467" s="29">
        <v>88190280.424434379</v>
      </c>
      <c r="D3467" s="29">
        <v>0</v>
      </c>
      <c r="E3467" s="29">
        <v>0</v>
      </c>
      <c r="F3467" s="20">
        <v>0</v>
      </c>
    </row>
    <row r="3468" spans="2:6" x14ac:dyDescent="0.25">
      <c r="B3468" s="18">
        <v>3465</v>
      </c>
      <c r="C3468" s="29">
        <v>96353428.134087756</v>
      </c>
      <c r="D3468" s="29">
        <v>0</v>
      </c>
      <c r="E3468" s="29">
        <v>0</v>
      </c>
      <c r="F3468" s="20">
        <v>0</v>
      </c>
    </row>
    <row r="3469" spans="2:6" x14ac:dyDescent="0.25">
      <c r="B3469" s="18">
        <v>3466</v>
      </c>
      <c r="C3469" s="29">
        <v>86819304.304895043</v>
      </c>
      <c r="D3469" s="29">
        <v>0</v>
      </c>
      <c r="E3469" s="29">
        <v>0</v>
      </c>
      <c r="F3469" s="20">
        <v>0</v>
      </c>
    </row>
    <row r="3470" spans="2:6" x14ac:dyDescent="0.25">
      <c r="B3470" s="18">
        <v>3467</v>
      </c>
      <c r="C3470" s="29">
        <v>67270032.338536933</v>
      </c>
      <c r="D3470" s="29">
        <v>0</v>
      </c>
      <c r="E3470" s="29">
        <v>0</v>
      </c>
      <c r="F3470" s="20">
        <v>0</v>
      </c>
    </row>
    <row r="3471" spans="2:6" x14ac:dyDescent="0.25">
      <c r="B3471" s="18">
        <v>3468</v>
      </c>
      <c r="C3471" s="29">
        <v>109641035.97502509</v>
      </c>
      <c r="D3471" s="29">
        <v>0</v>
      </c>
      <c r="E3471" s="29">
        <v>0</v>
      </c>
      <c r="F3471" s="20">
        <v>0</v>
      </c>
    </row>
    <row r="3472" spans="2:6" x14ac:dyDescent="0.25">
      <c r="B3472" s="18">
        <v>3469</v>
      </c>
      <c r="C3472" s="29">
        <v>89467532.928054363</v>
      </c>
      <c r="D3472" s="29">
        <v>0</v>
      </c>
      <c r="E3472" s="29">
        <v>0</v>
      </c>
      <c r="F3472" s="20">
        <v>0</v>
      </c>
    </row>
    <row r="3473" spans="2:6" x14ac:dyDescent="0.25">
      <c r="B3473" s="18">
        <v>3470</v>
      </c>
      <c r="C3473" s="29">
        <v>97229238.777122915</v>
      </c>
      <c r="D3473" s="29">
        <v>0</v>
      </c>
      <c r="E3473" s="29">
        <v>0</v>
      </c>
      <c r="F3473" s="20">
        <v>0</v>
      </c>
    </row>
    <row r="3474" spans="2:6" x14ac:dyDescent="0.25">
      <c r="B3474" s="18">
        <v>3471</v>
      </c>
      <c r="C3474" s="29">
        <v>73046888.642126724</v>
      </c>
      <c r="D3474" s="29">
        <v>0</v>
      </c>
      <c r="E3474" s="29">
        <v>0</v>
      </c>
      <c r="F3474" s="20">
        <v>0</v>
      </c>
    </row>
    <row r="3475" spans="2:6" x14ac:dyDescent="0.25">
      <c r="B3475" s="18">
        <v>3472</v>
      </c>
      <c r="C3475" s="29">
        <v>96605435.467264533</v>
      </c>
      <c r="D3475" s="29">
        <v>0</v>
      </c>
      <c r="E3475" s="29">
        <v>0</v>
      </c>
      <c r="F3475" s="20">
        <v>0</v>
      </c>
    </row>
    <row r="3476" spans="2:6" x14ac:dyDescent="0.25">
      <c r="B3476" s="18">
        <v>3473</v>
      </c>
      <c r="C3476" s="29">
        <v>87587706.430526853</v>
      </c>
      <c r="D3476" s="29">
        <v>0</v>
      </c>
      <c r="E3476" s="29">
        <v>0</v>
      </c>
      <c r="F3476" s="20">
        <v>0</v>
      </c>
    </row>
    <row r="3477" spans="2:6" x14ac:dyDescent="0.25">
      <c r="B3477" s="18">
        <v>3474</v>
      </c>
      <c r="C3477" s="29">
        <v>81057718.414876267</v>
      </c>
      <c r="D3477" s="29">
        <v>0</v>
      </c>
      <c r="E3477" s="29">
        <v>0</v>
      </c>
      <c r="F3477" s="20">
        <v>0</v>
      </c>
    </row>
    <row r="3478" spans="2:6" x14ac:dyDescent="0.25">
      <c r="B3478" s="18">
        <v>3475</v>
      </c>
      <c r="C3478" s="29">
        <v>107544278.05701828</v>
      </c>
      <c r="D3478" s="29">
        <v>0</v>
      </c>
      <c r="E3478" s="29">
        <v>0</v>
      </c>
      <c r="F3478" s="20">
        <v>0</v>
      </c>
    </row>
    <row r="3479" spans="2:6" x14ac:dyDescent="0.25">
      <c r="B3479" s="18">
        <v>3476</v>
      </c>
      <c r="C3479" s="29">
        <v>106479800.53370231</v>
      </c>
      <c r="D3479" s="29">
        <v>0</v>
      </c>
      <c r="E3479" s="29">
        <v>0</v>
      </c>
      <c r="F3479" s="20">
        <v>0</v>
      </c>
    </row>
    <row r="3480" spans="2:6" x14ac:dyDescent="0.25">
      <c r="B3480" s="18">
        <v>3477</v>
      </c>
      <c r="C3480" s="29">
        <v>134240142.68783849</v>
      </c>
      <c r="D3480" s="29">
        <v>0</v>
      </c>
      <c r="E3480" s="29">
        <v>0</v>
      </c>
      <c r="F3480" s="20">
        <v>0</v>
      </c>
    </row>
    <row r="3481" spans="2:6" x14ac:dyDescent="0.25">
      <c r="B3481" s="18">
        <v>3478</v>
      </c>
      <c r="C3481" s="29">
        <v>63331095.926808909</v>
      </c>
      <c r="D3481" s="29">
        <v>0</v>
      </c>
      <c r="E3481" s="29">
        <v>0</v>
      </c>
      <c r="F3481" s="20">
        <v>0</v>
      </c>
    </row>
    <row r="3482" spans="2:6" x14ac:dyDescent="0.25">
      <c r="B3482" s="18">
        <v>3479</v>
      </c>
      <c r="C3482" s="29">
        <v>88513368.730892316</v>
      </c>
      <c r="D3482" s="29">
        <v>0</v>
      </c>
      <c r="E3482" s="29">
        <v>0</v>
      </c>
      <c r="F3482" s="20">
        <v>0</v>
      </c>
    </row>
    <row r="3483" spans="2:6" x14ac:dyDescent="0.25">
      <c r="B3483" s="18">
        <v>3480</v>
      </c>
      <c r="C3483" s="29">
        <v>100193605.13687551</v>
      </c>
      <c r="D3483" s="29">
        <v>0</v>
      </c>
      <c r="E3483" s="29">
        <v>0</v>
      </c>
      <c r="F3483" s="20">
        <v>0</v>
      </c>
    </row>
    <row r="3484" spans="2:6" x14ac:dyDescent="0.25">
      <c r="B3484" s="18">
        <v>3481</v>
      </c>
      <c r="C3484" s="29">
        <v>131703775.23823926</v>
      </c>
      <c r="D3484" s="29">
        <v>0</v>
      </c>
      <c r="E3484" s="29">
        <v>0</v>
      </c>
      <c r="F3484" s="20">
        <v>0</v>
      </c>
    </row>
    <row r="3485" spans="2:6" x14ac:dyDescent="0.25">
      <c r="B3485" s="18">
        <v>3482</v>
      </c>
      <c r="C3485" s="29">
        <v>123690107.54344416</v>
      </c>
      <c r="D3485" s="29">
        <v>0</v>
      </c>
      <c r="E3485" s="29">
        <v>0</v>
      </c>
      <c r="F3485" s="20">
        <v>0</v>
      </c>
    </row>
    <row r="3486" spans="2:6" x14ac:dyDescent="0.25">
      <c r="B3486" s="18">
        <v>3483</v>
      </c>
      <c r="C3486" s="29">
        <v>97371920.293097734</v>
      </c>
      <c r="D3486" s="29">
        <v>0</v>
      </c>
      <c r="E3486" s="29">
        <v>0</v>
      </c>
      <c r="F3486" s="20">
        <v>0</v>
      </c>
    </row>
    <row r="3487" spans="2:6" x14ac:dyDescent="0.25">
      <c r="B3487" s="18">
        <v>3484</v>
      </c>
      <c r="C3487" s="29">
        <v>130702228.64902322</v>
      </c>
      <c r="D3487" s="29">
        <v>0</v>
      </c>
      <c r="E3487" s="29">
        <v>0</v>
      </c>
      <c r="F3487" s="20">
        <v>0</v>
      </c>
    </row>
    <row r="3488" spans="2:6" x14ac:dyDescent="0.25">
      <c r="B3488" s="18">
        <v>3485</v>
      </c>
      <c r="C3488" s="29">
        <v>175390201.68007803</v>
      </c>
      <c r="D3488" s="29">
        <v>0</v>
      </c>
      <c r="E3488" s="29">
        <v>0</v>
      </c>
      <c r="F3488" s="20">
        <v>0</v>
      </c>
    </row>
    <row r="3489" spans="2:6" x14ac:dyDescent="0.25">
      <c r="B3489" s="18">
        <v>3486</v>
      </c>
      <c r="C3489" s="29">
        <v>89692472.265853107</v>
      </c>
      <c r="D3489" s="29">
        <v>0</v>
      </c>
      <c r="E3489" s="29">
        <v>0</v>
      </c>
      <c r="F3489" s="20">
        <v>0</v>
      </c>
    </row>
    <row r="3490" spans="2:6" x14ac:dyDescent="0.25">
      <c r="B3490" s="18">
        <v>3487</v>
      </c>
      <c r="C3490" s="29">
        <v>117749973.94922268</v>
      </c>
      <c r="D3490" s="29">
        <v>0</v>
      </c>
      <c r="E3490" s="29">
        <v>0</v>
      </c>
      <c r="F3490" s="20">
        <v>0</v>
      </c>
    </row>
    <row r="3491" spans="2:6" x14ac:dyDescent="0.25">
      <c r="B3491" s="18">
        <v>3488</v>
      </c>
      <c r="C3491" s="29">
        <v>137002819.22314858</v>
      </c>
      <c r="D3491" s="29">
        <v>0</v>
      </c>
      <c r="E3491" s="29">
        <v>0</v>
      </c>
      <c r="F3491" s="20">
        <v>0</v>
      </c>
    </row>
    <row r="3492" spans="2:6" x14ac:dyDescent="0.25">
      <c r="B3492" s="18">
        <v>3489</v>
      </c>
      <c r="C3492" s="29">
        <v>94004721.83860825</v>
      </c>
      <c r="D3492" s="29">
        <v>0</v>
      </c>
      <c r="E3492" s="29">
        <v>0</v>
      </c>
      <c r="F3492" s="20">
        <v>0</v>
      </c>
    </row>
    <row r="3493" spans="2:6" x14ac:dyDescent="0.25">
      <c r="B3493" s="18">
        <v>3490</v>
      </c>
      <c r="C3493" s="29">
        <v>82452620.703073531</v>
      </c>
      <c r="D3493" s="29">
        <v>0</v>
      </c>
      <c r="E3493" s="29">
        <v>0</v>
      </c>
      <c r="F3493" s="20">
        <v>0</v>
      </c>
    </row>
    <row r="3494" spans="2:6" x14ac:dyDescent="0.25">
      <c r="B3494" s="18">
        <v>3491</v>
      </c>
      <c r="C3494" s="29">
        <v>109168524.11782037</v>
      </c>
      <c r="D3494" s="29">
        <v>0</v>
      </c>
      <c r="E3494" s="29">
        <v>0</v>
      </c>
      <c r="F3494" s="20">
        <v>0</v>
      </c>
    </row>
    <row r="3495" spans="2:6" x14ac:dyDescent="0.25">
      <c r="B3495" s="18">
        <v>3492</v>
      </c>
      <c r="C3495" s="29">
        <v>83104319.332236081</v>
      </c>
      <c r="D3495" s="29">
        <v>0</v>
      </c>
      <c r="E3495" s="29">
        <v>0</v>
      </c>
      <c r="F3495" s="20">
        <v>0</v>
      </c>
    </row>
    <row r="3496" spans="2:6" x14ac:dyDescent="0.25">
      <c r="B3496" s="18">
        <v>3493</v>
      </c>
      <c r="C3496" s="29">
        <v>109984783.00460213</v>
      </c>
      <c r="D3496" s="29">
        <v>0</v>
      </c>
      <c r="E3496" s="29">
        <v>0</v>
      </c>
      <c r="F3496" s="20">
        <v>0</v>
      </c>
    </row>
    <row r="3497" spans="2:6" x14ac:dyDescent="0.25">
      <c r="B3497" s="18">
        <v>3494</v>
      </c>
      <c r="C3497" s="29">
        <v>110548461.07268742</v>
      </c>
      <c r="D3497" s="29">
        <v>0</v>
      </c>
      <c r="E3497" s="29">
        <v>0</v>
      </c>
      <c r="F3497" s="20">
        <v>0</v>
      </c>
    </row>
    <row r="3498" spans="2:6" x14ac:dyDescent="0.25">
      <c r="B3498" s="18">
        <v>3495</v>
      </c>
      <c r="C3498" s="29">
        <v>103687317.71774195</v>
      </c>
      <c r="D3498" s="29">
        <v>0</v>
      </c>
      <c r="E3498" s="29">
        <v>0</v>
      </c>
      <c r="F3498" s="20">
        <v>0</v>
      </c>
    </row>
    <row r="3499" spans="2:6" x14ac:dyDescent="0.25">
      <c r="B3499" s="18">
        <v>3496</v>
      </c>
      <c r="C3499" s="29">
        <v>102499547.46385653</v>
      </c>
      <c r="D3499" s="29">
        <v>0</v>
      </c>
      <c r="E3499" s="29">
        <v>0</v>
      </c>
      <c r="F3499" s="20">
        <v>0</v>
      </c>
    </row>
    <row r="3500" spans="2:6" x14ac:dyDescent="0.25">
      <c r="B3500" s="18">
        <v>3497</v>
      </c>
      <c r="C3500" s="29">
        <v>95641936.095271125</v>
      </c>
      <c r="D3500" s="29">
        <v>0</v>
      </c>
      <c r="E3500" s="29">
        <v>0</v>
      </c>
      <c r="F3500" s="20">
        <v>0</v>
      </c>
    </row>
    <row r="3501" spans="2:6" x14ac:dyDescent="0.25">
      <c r="B3501" s="18">
        <v>3498</v>
      </c>
      <c r="C3501" s="29">
        <v>93547751.413388252</v>
      </c>
      <c r="D3501" s="29">
        <v>0</v>
      </c>
      <c r="E3501" s="29">
        <v>0</v>
      </c>
      <c r="F3501" s="20">
        <v>0</v>
      </c>
    </row>
    <row r="3502" spans="2:6" x14ac:dyDescent="0.25">
      <c r="B3502" s="18">
        <v>3499</v>
      </c>
      <c r="C3502" s="29">
        <v>98352128.196107283</v>
      </c>
      <c r="D3502" s="29">
        <v>0</v>
      </c>
      <c r="E3502" s="29">
        <v>0</v>
      </c>
      <c r="F3502" s="20">
        <v>0</v>
      </c>
    </row>
    <row r="3503" spans="2:6" x14ac:dyDescent="0.25">
      <c r="B3503" s="18">
        <v>3500</v>
      </c>
      <c r="C3503" s="29">
        <v>139945905.58689651</v>
      </c>
      <c r="D3503" s="29">
        <v>0</v>
      </c>
      <c r="E3503" s="29">
        <v>0</v>
      </c>
      <c r="F3503" s="20">
        <v>0</v>
      </c>
    </row>
    <row r="3504" spans="2:6" x14ac:dyDescent="0.25">
      <c r="B3504" s="18">
        <v>3501</v>
      </c>
      <c r="C3504" s="29">
        <v>88301605.108825982</v>
      </c>
      <c r="D3504" s="29">
        <v>0</v>
      </c>
      <c r="E3504" s="29">
        <v>0</v>
      </c>
      <c r="F3504" s="20">
        <v>0</v>
      </c>
    </row>
    <row r="3505" spans="2:6" x14ac:dyDescent="0.25">
      <c r="B3505" s="18">
        <v>3502</v>
      </c>
      <c r="C3505" s="29">
        <v>136989904.54360545</v>
      </c>
      <c r="D3505" s="29">
        <v>0</v>
      </c>
      <c r="E3505" s="29">
        <v>0</v>
      </c>
      <c r="F3505" s="20">
        <v>0</v>
      </c>
    </row>
    <row r="3506" spans="2:6" x14ac:dyDescent="0.25">
      <c r="B3506" s="18">
        <v>3503</v>
      </c>
      <c r="C3506" s="29">
        <v>126792601.56001286</v>
      </c>
      <c r="D3506" s="29">
        <v>0</v>
      </c>
      <c r="E3506" s="29">
        <v>0</v>
      </c>
      <c r="F3506" s="20">
        <v>0</v>
      </c>
    </row>
    <row r="3507" spans="2:6" x14ac:dyDescent="0.25">
      <c r="B3507" s="18">
        <v>3504</v>
      </c>
      <c r="C3507" s="29">
        <v>101849978.00331192</v>
      </c>
      <c r="D3507" s="29">
        <v>0</v>
      </c>
      <c r="E3507" s="29">
        <v>0</v>
      </c>
      <c r="F3507" s="20">
        <v>0</v>
      </c>
    </row>
    <row r="3508" spans="2:6" x14ac:dyDescent="0.25">
      <c r="B3508" s="18">
        <v>3505</v>
      </c>
      <c r="C3508" s="29">
        <v>83600588.675427437</v>
      </c>
      <c r="D3508" s="29">
        <v>0</v>
      </c>
      <c r="E3508" s="29">
        <v>0</v>
      </c>
      <c r="F3508" s="20">
        <v>0</v>
      </c>
    </row>
    <row r="3509" spans="2:6" x14ac:dyDescent="0.25">
      <c r="B3509" s="18">
        <v>3506</v>
      </c>
      <c r="C3509" s="29">
        <v>96497880.553929105</v>
      </c>
      <c r="D3509" s="29">
        <v>0</v>
      </c>
      <c r="E3509" s="29">
        <v>0</v>
      </c>
      <c r="F3509" s="20">
        <v>0</v>
      </c>
    </row>
    <row r="3510" spans="2:6" x14ac:dyDescent="0.25">
      <c r="B3510" s="18">
        <v>3507</v>
      </c>
      <c r="C3510" s="29">
        <v>153222337.85353065</v>
      </c>
      <c r="D3510" s="29">
        <v>0</v>
      </c>
      <c r="E3510" s="29">
        <v>0</v>
      </c>
      <c r="F3510" s="20">
        <v>0</v>
      </c>
    </row>
    <row r="3511" spans="2:6" x14ac:dyDescent="0.25">
      <c r="B3511" s="18">
        <v>3508</v>
      </c>
      <c r="C3511" s="29">
        <v>92810296.86099425</v>
      </c>
      <c r="D3511" s="29">
        <v>0</v>
      </c>
      <c r="E3511" s="29">
        <v>0</v>
      </c>
      <c r="F3511" s="20">
        <v>0</v>
      </c>
    </row>
    <row r="3512" spans="2:6" x14ac:dyDescent="0.25">
      <c r="B3512" s="18">
        <v>3509</v>
      </c>
      <c r="C3512" s="29">
        <v>90875716.351338759</v>
      </c>
      <c r="D3512" s="29">
        <v>0</v>
      </c>
      <c r="E3512" s="29">
        <v>0</v>
      </c>
      <c r="F3512" s="20">
        <v>0</v>
      </c>
    </row>
    <row r="3513" spans="2:6" x14ac:dyDescent="0.25">
      <c r="B3513" s="18">
        <v>3510</v>
      </c>
      <c r="C3513" s="29">
        <v>110149352.66199787</v>
      </c>
      <c r="D3513" s="29">
        <v>0</v>
      </c>
      <c r="E3513" s="29">
        <v>0</v>
      </c>
      <c r="F3513" s="20">
        <v>0</v>
      </c>
    </row>
    <row r="3514" spans="2:6" x14ac:dyDescent="0.25">
      <c r="B3514" s="18">
        <v>3511</v>
      </c>
      <c r="C3514" s="29">
        <v>85875143.460421786</v>
      </c>
      <c r="D3514" s="29">
        <v>0</v>
      </c>
      <c r="E3514" s="29">
        <v>0</v>
      </c>
      <c r="F3514" s="20">
        <v>0</v>
      </c>
    </row>
    <row r="3515" spans="2:6" x14ac:dyDescent="0.25">
      <c r="B3515" s="18">
        <v>3512</v>
      </c>
      <c r="C3515" s="29">
        <v>79375469.619417518</v>
      </c>
      <c r="D3515" s="29">
        <v>0</v>
      </c>
      <c r="E3515" s="29">
        <v>0</v>
      </c>
      <c r="F3515" s="20">
        <v>0</v>
      </c>
    </row>
    <row r="3516" spans="2:6" x14ac:dyDescent="0.25">
      <c r="B3516" s="18">
        <v>3513</v>
      </c>
      <c r="C3516" s="29">
        <v>69108275.483879849</v>
      </c>
      <c r="D3516" s="29">
        <v>0</v>
      </c>
      <c r="E3516" s="29">
        <v>0</v>
      </c>
      <c r="F3516" s="20">
        <v>0</v>
      </c>
    </row>
    <row r="3517" spans="2:6" x14ac:dyDescent="0.25">
      <c r="B3517" s="18">
        <v>3514</v>
      </c>
      <c r="C3517" s="29">
        <v>123867850.34776653</v>
      </c>
      <c r="D3517" s="29">
        <v>0</v>
      </c>
      <c r="E3517" s="29">
        <v>0</v>
      </c>
      <c r="F3517" s="20">
        <v>0</v>
      </c>
    </row>
    <row r="3518" spans="2:6" x14ac:dyDescent="0.25">
      <c r="B3518" s="18">
        <v>3515</v>
      </c>
      <c r="C3518" s="29">
        <v>98803382.670380205</v>
      </c>
      <c r="D3518" s="29">
        <v>0</v>
      </c>
      <c r="E3518" s="29">
        <v>0</v>
      </c>
      <c r="F3518" s="20">
        <v>0</v>
      </c>
    </row>
    <row r="3519" spans="2:6" x14ac:dyDescent="0.25">
      <c r="B3519" s="18">
        <v>3516</v>
      </c>
      <c r="C3519" s="29">
        <v>128647137.33972521</v>
      </c>
      <c r="D3519" s="29">
        <v>0</v>
      </c>
      <c r="E3519" s="29">
        <v>0</v>
      </c>
      <c r="F3519" s="20">
        <v>0</v>
      </c>
    </row>
    <row r="3520" spans="2:6" x14ac:dyDescent="0.25">
      <c r="B3520" s="18">
        <v>3517</v>
      </c>
      <c r="C3520" s="29">
        <v>124719772.33822379</v>
      </c>
      <c r="D3520" s="29">
        <v>0</v>
      </c>
      <c r="E3520" s="29">
        <v>0</v>
      </c>
      <c r="F3520" s="20">
        <v>0</v>
      </c>
    </row>
    <row r="3521" spans="2:6" x14ac:dyDescent="0.25">
      <c r="B3521" s="18">
        <v>3518</v>
      </c>
      <c r="C3521" s="29">
        <v>75203322.0744268</v>
      </c>
      <c r="D3521" s="29">
        <v>0</v>
      </c>
      <c r="E3521" s="29">
        <v>0</v>
      </c>
      <c r="F3521" s="20">
        <v>0</v>
      </c>
    </row>
    <row r="3522" spans="2:6" x14ac:dyDescent="0.25">
      <c r="B3522" s="18">
        <v>3519</v>
      </c>
      <c r="C3522" s="29">
        <v>100418615.73689169</v>
      </c>
      <c r="D3522" s="29">
        <v>0</v>
      </c>
      <c r="E3522" s="29">
        <v>0</v>
      </c>
      <c r="F3522" s="20">
        <v>0</v>
      </c>
    </row>
    <row r="3523" spans="2:6" x14ac:dyDescent="0.25">
      <c r="B3523" s="18">
        <v>3520</v>
      </c>
      <c r="C3523" s="29">
        <v>108273721.5761379</v>
      </c>
      <c r="D3523" s="29">
        <v>0</v>
      </c>
      <c r="E3523" s="29">
        <v>0</v>
      </c>
      <c r="F3523" s="20">
        <v>0</v>
      </c>
    </row>
    <row r="3524" spans="2:6" x14ac:dyDescent="0.25">
      <c r="B3524" s="18">
        <v>3521</v>
      </c>
      <c r="C3524" s="29">
        <v>116646357.05728747</v>
      </c>
      <c r="D3524" s="29">
        <v>0</v>
      </c>
      <c r="E3524" s="29">
        <v>0</v>
      </c>
      <c r="F3524" s="20">
        <v>0</v>
      </c>
    </row>
    <row r="3525" spans="2:6" x14ac:dyDescent="0.25">
      <c r="B3525" s="18">
        <v>3522</v>
      </c>
      <c r="C3525" s="29">
        <v>79452468.898027435</v>
      </c>
      <c r="D3525" s="29">
        <v>0</v>
      </c>
      <c r="E3525" s="29">
        <v>0</v>
      </c>
      <c r="F3525" s="20">
        <v>0</v>
      </c>
    </row>
    <row r="3526" spans="2:6" x14ac:dyDescent="0.25">
      <c r="B3526" s="18">
        <v>3523</v>
      </c>
      <c r="C3526" s="29">
        <v>129885973.05995056</v>
      </c>
      <c r="D3526" s="29">
        <v>0</v>
      </c>
      <c r="E3526" s="29">
        <v>0</v>
      </c>
      <c r="F3526" s="20">
        <v>0</v>
      </c>
    </row>
    <row r="3527" spans="2:6" x14ac:dyDescent="0.25">
      <c r="B3527" s="18">
        <v>3524</v>
      </c>
      <c r="C3527" s="29">
        <v>122477525.79185902</v>
      </c>
      <c r="D3527" s="29">
        <v>0</v>
      </c>
      <c r="E3527" s="29">
        <v>0</v>
      </c>
      <c r="F3527" s="20">
        <v>0</v>
      </c>
    </row>
    <row r="3528" spans="2:6" x14ac:dyDescent="0.25">
      <c r="B3528" s="18">
        <v>3525</v>
      </c>
      <c r="C3528" s="29">
        <v>114083770.92415062</v>
      </c>
      <c r="D3528" s="29">
        <v>0</v>
      </c>
      <c r="E3528" s="29">
        <v>0</v>
      </c>
      <c r="F3528" s="20">
        <v>0</v>
      </c>
    </row>
    <row r="3529" spans="2:6" x14ac:dyDescent="0.25">
      <c r="B3529" s="18">
        <v>3526</v>
      </c>
      <c r="C3529" s="29">
        <v>88415832.731549174</v>
      </c>
      <c r="D3529" s="29">
        <v>0</v>
      </c>
      <c r="E3529" s="29">
        <v>0</v>
      </c>
      <c r="F3529" s="20">
        <v>0</v>
      </c>
    </row>
    <row r="3530" spans="2:6" x14ac:dyDescent="0.25">
      <c r="B3530" s="18">
        <v>3527</v>
      </c>
      <c r="C3530" s="29">
        <v>96327632.770071507</v>
      </c>
      <c r="D3530" s="29">
        <v>0</v>
      </c>
      <c r="E3530" s="29">
        <v>0</v>
      </c>
      <c r="F3530" s="20">
        <v>0</v>
      </c>
    </row>
    <row r="3531" spans="2:6" x14ac:dyDescent="0.25">
      <c r="B3531" s="18">
        <v>3528</v>
      </c>
      <c r="C3531" s="29">
        <v>99914070.620887548</v>
      </c>
      <c r="D3531" s="29">
        <v>0</v>
      </c>
      <c r="E3531" s="29">
        <v>0</v>
      </c>
      <c r="F3531" s="20">
        <v>0</v>
      </c>
    </row>
    <row r="3532" spans="2:6" x14ac:dyDescent="0.25">
      <c r="B3532" s="18">
        <v>3529</v>
      </c>
      <c r="C3532" s="29">
        <v>160460701.93692166</v>
      </c>
      <c r="D3532" s="29">
        <v>0</v>
      </c>
      <c r="E3532" s="29">
        <v>0</v>
      </c>
      <c r="F3532" s="20">
        <v>0</v>
      </c>
    </row>
    <row r="3533" spans="2:6" x14ac:dyDescent="0.25">
      <c r="B3533" s="18">
        <v>3530</v>
      </c>
      <c r="C3533" s="29">
        <v>155758929.28875962</v>
      </c>
      <c r="D3533" s="29">
        <v>0</v>
      </c>
      <c r="E3533" s="29">
        <v>0</v>
      </c>
      <c r="F3533" s="20">
        <v>0</v>
      </c>
    </row>
    <row r="3534" spans="2:6" x14ac:dyDescent="0.25">
      <c r="B3534" s="18">
        <v>3531</v>
      </c>
      <c r="C3534" s="29">
        <v>91615144.523393884</v>
      </c>
      <c r="D3534" s="29">
        <v>0</v>
      </c>
      <c r="E3534" s="29">
        <v>0</v>
      </c>
      <c r="F3534" s="20">
        <v>0</v>
      </c>
    </row>
    <row r="3535" spans="2:6" x14ac:dyDescent="0.25">
      <c r="B3535" s="18">
        <v>3532</v>
      </c>
      <c r="C3535" s="29">
        <v>130369142.79428577</v>
      </c>
      <c r="D3535" s="29">
        <v>0</v>
      </c>
      <c r="E3535" s="29">
        <v>0</v>
      </c>
      <c r="F3535" s="20">
        <v>0</v>
      </c>
    </row>
    <row r="3536" spans="2:6" x14ac:dyDescent="0.25">
      <c r="B3536" s="18">
        <v>3533</v>
      </c>
      <c r="C3536" s="29">
        <v>96481401.281524792</v>
      </c>
      <c r="D3536" s="29">
        <v>0</v>
      </c>
      <c r="E3536" s="29">
        <v>0</v>
      </c>
      <c r="F3536" s="20">
        <v>0</v>
      </c>
    </row>
    <row r="3537" spans="2:6" x14ac:dyDescent="0.25">
      <c r="B3537" s="18">
        <v>3534</v>
      </c>
      <c r="C3537" s="29">
        <v>158155679.83145633</v>
      </c>
      <c r="D3537" s="29">
        <v>0</v>
      </c>
      <c r="E3537" s="29">
        <v>0</v>
      </c>
      <c r="F3537" s="20">
        <v>0</v>
      </c>
    </row>
    <row r="3538" spans="2:6" x14ac:dyDescent="0.25">
      <c r="B3538" s="18">
        <v>3535</v>
      </c>
      <c r="C3538" s="29">
        <v>118470281.88215359</v>
      </c>
      <c r="D3538" s="29">
        <v>0</v>
      </c>
      <c r="E3538" s="29">
        <v>0</v>
      </c>
      <c r="F3538" s="20">
        <v>0</v>
      </c>
    </row>
    <row r="3539" spans="2:6" x14ac:dyDescent="0.25">
      <c r="B3539" s="18">
        <v>3536</v>
      </c>
      <c r="C3539" s="29">
        <v>98933495.573987961</v>
      </c>
      <c r="D3539" s="29">
        <v>0</v>
      </c>
      <c r="E3539" s="29">
        <v>0</v>
      </c>
      <c r="F3539" s="20">
        <v>0</v>
      </c>
    </row>
    <row r="3540" spans="2:6" x14ac:dyDescent="0.25">
      <c r="B3540" s="18">
        <v>3537</v>
      </c>
      <c r="C3540" s="29">
        <v>72505805.546019375</v>
      </c>
      <c r="D3540" s="29">
        <v>0</v>
      </c>
      <c r="E3540" s="29">
        <v>0</v>
      </c>
      <c r="F3540" s="20">
        <v>0</v>
      </c>
    </row>
    <row r="3541" spans="2:6" x14ac:dyDescent="0.25">
      <c r="B3541" s="18">
        <v>3538</v>
      </c>
      <c r="C3541" s="29">
        <v>151657731.41109774</v>
      </c>
      <c r="D3541" s="29">
        <v>0</v>
      </c>
      <c r="E3541" s="29">
        <v>0</v>
      </c>
      <c r="F3541" s="20">
        <v>0</v>
      </c>
    </row>
    <row r="3542" spans="2:6" x14ac:dyDescent="0.25">
      <c r="B3542" s="18">
        <v>3539</v>
      </c>
      <c r="C3542" s="29">
        <v>95644019.912359819</v>
      </c>
      <c r="D3542" s="29">
        <v>0</v>
      </c>
      <c r="E3542" s="29">
        <v>0</v>
      </c>
      <c r="F3542" s="20">
        <v>0</v>
      </c>
    </row>
    <row r="3543" spans="2:6" x14ac:dyDescent="0.25">
      <c r="B3543" s="18">
        <v>3540</v>
      </c>
      <c r="C3543" s="29">
        <v>95917049.166681543</v>
      </c>
      <c r="D3543" s="29">
        <v>0</v>
      </c>
      <c r="E3543" s="29">
        <v>0</v>
      </c>
      <c r="F3543" s="20">
        <v>0</v>
      </c>
    </row>
    <row r="3544" spans="2:6" x14ac:dyDescent="0.25">
      <c r="B3544" s="18">
        <v>3541</v>
      </c>
      <c r="C3544" s="29">
        <v>89807054.785305679</v>
      </c>
      <c r="D3544" s="29">
        <v>0</v>
      </c>
      <c r="E3544" s="29">
        <v>0</v>
      </c>
      <c r="F3544" s="20">
        <v>0</v>
      </c>
    </row>
    <row r="3545" spans="2:6" x14ac:dyDescent="0.25">
      <c r="B3545" s="18">
        <v>3542</v>
      </c>
      <c r="C3545" s="29">
        <v>119204475.12101543</v>
      </c>
      <c r="D3545" s="29">
        <v>0</v>
      </c>
      <c r="E3545" s="29">
        <v>0</v>
      </c>
      <c r="F3545" s="20">
        <v>0</v>
      </c>
    </row>
    <row r="3546" spans="2:6" x14ac:dyDescent="0.25">
      <c r="B3546" s="18">
        <v>3543</v>
      </c>
      <c r="C3546" s="29">
        <v>113171917.11813711</v>
      </c>
      <c r="D3546" s="29">
        <v>0</v>
      </c>
      <c r="E3546" s="29">
        <v>0</v>
      </c>
      <c r="F3546" s="20">
        <v>0</v>
      </c>
    </row>
    <row r="3547" spans="2:6" x14ac:dyDescent="0.25">
      <c r="B3547" s="18">
        <v>3544</v>
      </c>
      <c r="C3547" s="29">
        <v>108634612.68852858</v>
      </c>
      <c r="D3547" s="29">
        <v>0</v>
      </c>
      <c r="E3547" s="29">
        <v>0</v>
      </c>
      <c r="F3547" s="20">
        <v>0</v>
      </c>
    </row>
    <row r="3548" spans="2:6" x14ac:dyDescent="0.25">
      <c r="B3548" s="18">
        <v>3545</v>
      </c>
      <c r="C3548" s="29">
        <v>106982436.03410165</v>
      </c>
      <c r="D3548" s="29">
        <v>0</v>
      </c>
      <c r="E3548" s="29">
        <v>0</v>
      </c>
      <c r="F3548" s="20">
        <v>0</v>
      </c>
    </row>
    <row r="3549" spans="2:6" x14ac:dyDescent="0.25">
      <c r="B3549" s="18">
        <v>3546</v>
      </c>
      <c r="C3549" s="29">
        <v>129162597.83898349</v>
      </c>
      <c r="D3549" s="29">
        <v>0</v>
      </c>
      <c r="E3549" s="29">
        <v>0</v>
      </c>
      <c r="F3549" s="20">
        <v>0</v>
      </c>
    </row>
    <row r="3550" spans="2:6" x14ac:dyDescent="0.25">
      <c r="B3550" s="18">
        <v>3547</v>
      </c>
      <c r="C3550" s="29">
        <v>96414593.852395549</v>
      </c>
      <c r="D3550" s="29">
        <v>0</v>
      </c>
      <c r="E3550" s="29">
        <v>0</v>
      </c>
      <c r="F3550" s="20">
        <v>0</v>
      </c>
    </row>
    <row r="3551" spans="2:6" x14ac:dyDescent="0.25">
      <c r="B3551" s="18">
        <v>3548</v>
      </c>
      <c r="C3551" s="29">
        <v>106286216.33591664</v>
      </c>
      <c r="D3551" s="29">
        <v>0</v>
      </c>
      <c r="E3551" s="29">
        <v>0</v>
      </c>
      <c r="F3551" s="20">
        <v>0</v>
      </c>
    </row>
    <row r="3552" spans="2:6" x14ac:dyDescent="0.25">
      <c r="B3552" s="18">
        <v>3549</v>
      </c>
      <c r="C3552" s="29">
        <v>102789384.83097832</v>
      </c>
      <c r="D3552" s="29">
        <v>0</v>
      </c>
      <c r="E3552" s="29">
        <v>0</v>
      </c>
      <c r="F3552" s="20">
        <v>0</v>
      </c>
    </row>
    <row r="3553" spans="2:6" x14ac:dyDescent="0.25">
      <c r="B3553" s="18">
        <v>3550</v>
      </c>
      <c r="C3553" s="29">
        <v>137409456.00642657</v>
      </c>
      <c r="D3553" s="29">
        <v>0</v>
      </c>
      <c r="E3553" s="29">
        <v>0</v>
      </c>
      <c r="F3553" s="20">
        <v>0</v>
      </c>
    </row>
    <row r="3554" spans="2:6" x14ac:dyDescent="0.25">
      <c r="B3554" s="18">
        <v>3551</v>
      </c>
      <c r="C3554" s="29">
        <v>65711758.716088824</v>
      </c>
      <c r="D3554" s="29">
        <v>0</v>
      </c>
      <c r="E3554" s="29">
        <v>0</v>
      </c>
      <c r="F3554" s="20">
        <v>0</v>
      </c>
    </row>
    <row r="3555" spans="2:6" x14ac:dyDescent="0.25">
      <c r="B3555" s="18">
        <v>3552</v>
      </c>
      <c r="C3555" s="29">
        <v>97119076.862806797</v>
      </c>
      <c r="D3555" s="29">
        <v>0</v>
      </c>
      <c r="E3555" s="29">
        <v>0</v>
      </c>
      <c r="F3555" s="20">
        <v>0</v>
      </c>
    </row>
    <row r="3556" spans="2:6" x14ac:dyDescent="0.25">
      <c r="B3556" s="18">
        <v>3553</v>
      </c>
      <c r="C3556" s="29">
        <v>109576777.95795792</v>
      </c>
      <c r="D3556" s="29">
        <v>0</v>
      </c>
      <c r="E3556" s="29">
        <v>0</v>
      </c>
      <c r="F3556" s="20">
        <v>0</v>
      </c>
    </row>
    <row r="3557" spans="2:6" x14ac:dyDescent="0.25">
      <c r="B3557" s="18">
        <v>3554</v>
      </c>
      <c r="C3557" s="29">
        <v>100109122.27074493</v>
      </c>
      <c r="D3557" s="29">
        <v>0</v>
      </c>
      <c r="E3557" s="29">
        <v>0</v>
      </c>
      <c r="F3557" s="20">
        <v>0</v>
      </c>
    </row>
    <row r="3558" spans="2:6" x14ac:dyDescent="0.25">
      <c r="B3558" s="18">
        <v>3555</v>
      </c>
      <c r="C3558" s="29">
        <v>88603800.973493785</v>
      </c>
      <c r="D3558" s="29">
        <v>0</v>
      </c>
      <c r="E3558" s="29">
        <v>0</v>
      </c>
      <c r="F3558" s="20">
        <v>0</v>
      </c>
    </row>
    <row r="3559" spans="2:6" x14ac:dyDescent="0.25">
      <c r="B3559" s="18">
        <v>3556</v>
      </c>
      <c r="C3559" s="29">
        <v>87006917.288147449</v>
      </c>
      <c r="D3559" s="29">
        <v>0</v>
      </c>
      <c r="E3559" s="29">
        <v>0</v>
      </c>
      <c r="F3559" s="20">
        <v>0</v>
      </c>
    </row>
    <row r="3560" spans="2:6" x14ac:dyDescent="0.25">
      <c r="B3560" s="18">
        <v>3557</v>
      </c>
      <c r="C3560" s="29">
        <v>101442699.17056637</v>
      </c>
      <c r="D3560" s="29">
        <v>0</v>
      </c>
      <c r="E3560" s="29">
        <v>0</v>
      </c>
      <c r="F3560" s="20">
        <v>0</v>
      </c>
    </row>
    <row r="3561" spans="2:6" x14ac:dyDescent="0.25">
      <c r="B3561" s="18">
        <v>3558</v>
      </c>
      <c r="C3561" s="29">
        <v>110813844.63499998</v>
      </c>
      <c r="D3561" s="29">
        <v>0</v>
      </c>
      <c r="E3561" s="29">
        <v>0</v>
      </c>
      <c r="F3561" s="20">
        <v>0</v>
      </c>
    </row>
    <row r="3562" spans="2:6" x14ac:dyDescent="0.25">
      <c r="B3562" s="18">
        <v>3559</v>
      </c>
      <c r="C3562" s="29">
        <v>119189326.60508053</v>
      </c>
      <c r="D3562" s="29">
        <v>0</v>
      </c>
      <c r="E3562" s="29">
        <v>0</v>
      </c>
      <c r="F3562" s="20">
        <v>0</v>
      </c>
    </row>
    <row r="3563" spans="2:6" x14ac:dyDescent="0.25">
      <c r="B3563" s="18">
        <v>3560</v>
      </c>
      <c r="C3563" s="29">
        <v>72172014.439431354</v>
      </c>
      <c r="D3563" s="29">
        <v>0</v>
      </c>
      <c r="E3563" s="29">
        <v>0</v>
      </c>
      <c r="F3563" s="20">
        <v>0</v>
      </c>
    </row>
    <row r="3564" spans="2:6" x14ac:dyDescent="0.25">
      <c r="B3564" s="18">
        <v>3561</v>
      </c>
      <c r="C3564" s="29">
        <v>107787701.91383302</v>
      </c>
      <c r="D3564" s="29">
        <v>0</v>
      </c>
      <c r="E3564" s="29">
        <v>0</v>
      </c>
      <c r="F3564" s="20">
        <v>0</v>
      </c>
    </row>
    <row r="3565" spans="2:6" x14ac:dyDescent="0.25">
      <c r="B3565" s="18">
        <v>3562</v>
      </c>
      <c r="C3565" s="29">
        <v>104681079.7795645</v>
      </c>
      <c r="D3565" s="29">
        <v>0</v>
      </c>
      <c r="E3565" s="29">
        <v>0</v>
      </c>
      <c r="F3565" s="20">
        <v>0</v>
      </c>
    </row>
    <row r="3566" spans="2:6" x14ac:dyDescent="0.25">
      <c r="B3566" s="18">
        <v>3563</v>
      </c>
      <c r="C3566" s="29">
        <v>94610076.249373347</v>
      </c>
      <c r="D3566" s="29">
        <v>0</v>
      </c>
      <c r="E3566" s="29">
        <v>0</v>
      </c>
      <c r="F3566" s="20">
        <v>0</v>
      </c>
    </row>
    <row r="3567" spans="2:6" x14ac:dyDescent="0.25">
      <c r="B3567" s="18">
        <v>3564</v>
      </c>
      <c r="C3567" s="29">
        <v>73818751.871384338</v>
      </c>
      <c r="D3567" s="29">
        <v>0</v>
      </c>
      <c r="E3567" s="29">
        <v>0</v>
      </c>
      <c r="F3567" s="20">
        <v>0</v>
      </c>
    </row>
    <row r="3568" spans="2:6" x14ac:dyDescent="0.25">
      <c r="B3568" s="18">
        <v>3565</v>
      </c>
      <c r="C3568" s="29">
        <v>99155254.717492521</v>
      </c>
      <c r="D3568" s="29">
        <v>0</v>
      </c>
      <c r="E3568" s="29">
        <v>0</v>
      </c>
      <c r="F3568" s="20">
        <v>0</v>
      </c>
    </row>
    <row r="3569" spans="2:6" x14ac:dyDescent="0.25">
      <c r="B3569" s="18">
        <v>3566</v>
      </c>
      <c r="C3569" s="29">
        <v>80899763.417966455</v>
      </c>
      <c r="D3569" s="29">
        <v>0</v>
      </c>
      <c r="E3569" s="29">
        <v>0</v>
      </c>
      <c r="F3569" s="20">
        <v>0</v>
      </c>
    </row>
    <row r="3570" spans="2:6" x14ac:dyDescent="0.25">
      <c r="B3570" s="18">
        <v>3567</v>
      </c>
      <c r="C3570" s="29">
        <v>92018173.621108368</v>
      </c>
      <c r="D3570" s="29">
        <v>0</v>
      </c>
      <c r="E3570" s="29">
        <v>0</v>
      </c>
      <c r="F3570" s="20">
        <v>0</v>
      </c>
    </row>
    <row r="3571" spans="2:6" x14ac:dyDescent="0.25">
      <c r="B3571" s="18">
        <v>3568</v>
      </c>
      <c r="C3571" s="29">
        <v>89355371.794114575</v>
      </c>
      <c r="D3571" s="29">
        <v>0</v>
      </c>
      <c r="E3571" s="29">
        <v>0</v>
      </c>
      <c r="F3571" s="20">
        <v>0</v>
      </c>
    </row>
    <row r="3572" spans="2:6" x14ac:dyDescent="0.25">
      <c r="B3572" s="18">
        <v>3569</v>
      </c>
      <c r="C3572" s="29">
        <v>121033898.66338575</v>
      </c>
      <c r="D3572" s="29">
        <v>0</v>
      </c>
      <c r="E3572" s="29">
        <v>0</v>
      </c>
      <c r="F3572" s="20">
        <v>0</v>
      </c>
    </row>
    <row r="3573" spans="2:6" x14ac:dyDescent="0.25">
      <c r="B3573" s="18">
        <v>3570</v>
      </c>
      <c r="C3573" s="29">
        <v>88993328.17752248</v>
      </c>
      <c r="D3573" s="29">
        <v>0</v>
      </c>
      <c r="E3573" s="29">
        <v>0</v>
      </c>
      <c r="F3573" s="20">
        <v>0</v>
      </c>
    </row>
    <row r="3574" spans="2:6" x14ac:dyDescent="0.25">
      <c r="B3574" s="18">
        <v>3571</v>
      </c>
      <c r="C3574" s="29">
        <v>87158739.236268848</v>
      </c>
      <c r="D3574" s="29">
        <v>0</v>
      </c>
      <c r="E3574" s="29">
        <v>0</v>
      </c>
      <c r="F3574" s="20">
        <v>0</v>
      </c>
    </row>
    <row r="3575" spans="2:6" x14ac:dyDescent="0.25">
      <c r="B3575" s="18">
        <v>3572</v>
      </c>
      <c r="C3575" s="29">
        <v>90960839.378840566</v>
      </c>
      <c r="D3575" s="29">
        <v>0</v>
      </c>
      <c r="E3575" s="29">
        <v>0</v>
      </c>
      <c r="F3575" s="20">
        <v>0</v>
      </c>
    </row>
    <row r="3576" spans="2:6" x14ac:dyDescent="0.25">
      <c r="B3576" s="18">
        <v>3573</v>
      </c>
      <c r="C3576" s="29">
        <v>105187539.31277774</v>
      </c>
      <c r="D3576" s="29">
        <v>0</v>
      </c>
      <c r="E3576" s="29">
        <v>0</v>
      </c>
      <c r="F3576" s="20">
        <v>0</v>
      </c>
    </row>
    <row r="3577" spans="2:6" x14ac:dyDescent="0.25">
      <c r="B3577" s="18">
        <v>3574</v>
      </c>
      <c r="C3577" s="29">
        <v>95818084.458916813</v>
      </c>
      <c r="D3577" s="29">
        <v>0</v>
      </c>
      <c r="E3577" s="29">
        <v>0</v>
      </c>
      <c r="F3577" s="20">
        <v>0</v>
      </c>
    </row>
    <row r="3578" spans="2:6" x14ac:dyDescent="0.25">
      <c r="B3578" s="18">
        <v>3575</v>
      </c>
      <c r="C3578" s="29">
        <v>131766758.19345327</v>
      </c>
      <c r="D3578" s="29">
        <v>0</v>
      </c>
      <c r="E3578" s="29">
        <v>0</v>
      </c>
      <c r="F3578" s="20">
        <v>0</v>
      </c>
    </row>
    <row r="3579" spans="2:6" x14ac:dyDescent="0.25">
      <c r="B3579" s="18">
        <v>3576</v>
      </c>
      <c r="C3579" s="29">
        <v>110088062.37241478</v>
      </c>
      <c r="D3579" s="29">
        <v>0</v>
      </c>
      <c r="E3579" s="29">
        <v>0</v>
      </c>
      <c r="F3579" s="20">
        <v>0</v>
      </c>
    </row>
    <row r="3580" spans="2:6" x14ac:dyDescent="0.25">
      <c r="B3580" s="18">
        <v>3577</v>
      </c>
      <c r="C3580" s="29">
        <v>95222458.783964053</v>
      </c>
      <c r="D3580" s="29">
        <v>0</v>
      </c>
      <c r="E3580" s="29">
        <v>0</v>
      </c>
      <c r="F3580" s="20">
        <v>0</v>
      </c>
    </row>
    <row r="3581" spans="2:6" x14ac:dyDescent="0.25">
      <c r="B3581" s="18">
        <v>3578</v>
      </c>
      <c r="C3581" s="29">
        <v>90879842.440619111</v>
      </c>
      <c r="D3581" s="29">
        <v>0</v>
      </c>
      <c r="E3581" s="29">
        <v>0</v>
      </c>
      <c r="F3581" s="20">
        <v>0</v>
      </c>
    </row>
    <row r="3582" spans="2:6" x14ac:dyDescent="0.25">
      <c r="B3582" s="18">
        <v>3579</v>
      </c>
      <c r="C3582" s="29">
        <v>134108921.24306917</v>
      </c>
      <c r="D3582" s="29">
        <v>0</v>
      </c>
      <c r="E3582" s="29">
        <v>0</v>
      </c>
      <c r="F3582" s="20">
        <v>0</v>
      </c>
    </row>
    <row r="3583" spans="2:6" x14ac:dyDescent="0.25">
      <c r="B3583" s="18">
        <v>3580</v>
      </c>
      <c r="C3583" s="29">
        <v>90548655.276059836</v>
      </c>
      <c r="D3583" s="29">
        <v>0</v>
      </c>
      <c r="E3583" s="29">
        <v>0</v>
      </c>
      <c r="F3583" s="20">
        <v>0</v>
      </c>
    </row>
    <row r="3584" spans="2:6" x14ac:dyDescent="0.25">
      <c r="B3584" s="18">
        <v>3581</v>
      </c>
      <c r="C3584" s="29">
        <v>112752869.16045365</v>
      </c>
      <c r="D3584" s="29">
        <v>0</v>
      </c>
      <c r="E3584" s="29">
        <v>0</v>
      </c>
      <c r="F3584" s="20">
        <v>0</v>
      </c>
    </row>
    <row r="3585" spans="2:6" x14ac:dyDescent="0.25">
      <c r="B3585" s="18">
        <v>3582</v>
      </c>
      <c r="C3585" s="29">
        <v>137645229.57240653</v>
      </c>
      <c r="D3585" s="29">
        <v>0</v>
      </c>
      <c r="E3585" s="29">
        <v>0</v>
      </c>
      <c r="F3585" s="20">
        <v>0</v>
      </c>
    </row>
    <row r="3586" spans="2:6" x14ac:dyDescent="0.25">
      <c r="B3586" s="18">
        <v>3583</v>
      </c>
      <c r="C3586" s="29">
        <v>141625520.20552865</v>
      </c>
      <c r="D3586" s="29">
        <v>0</v>
      </c>
      <c r="E3586" s="29">
        <v>0</v>
      </c>
      <c r="F3586" s="20">
        <v>0</v>
      </c>
    </row>
    <row r="3587" spans="2:6" x14ac:dyDescent="0.25">
      <c r="B3587" s="18">
        <v>3584</v>
      </c>
      <c r="C3587" s="29">
        <v>185497311.2503376</v>
      </c>
      <c r="D3587" s="29">
        <v>0</v>
      </c>
      <c r="E3587" s="29">
        <v>0</v>
      </c>
      <c r="F3587" s="20">
        <v>0</v>
      </c>
    </row>
    <row r="3588" spans="2:6" x14ac:dyDescent="0.25">
      <c r="B3588" s="18">
        <v>3585</v>
      </c>
      <c r="C3588" s="29">
        <v>129470842.15670672</v>
      </c>
      <c r="D3588" s="29">
        <v>0</v>
      </c>
      <c r="E3588" s="29">
        <v>0</v>
      </c>
      <c r="F3588" s="20">
        <v>0</v>
      </c>
    </row>
    <row r="3589" spans="2:6" x14ac:dyDescent="0.25">
      <c r="B3589" s="18">
        <v>3586</v>
      </c>
      <c r="C3589" s="29">
        <v>114738551.9022516</v>
      </c>
      <c r="D3589" s="29">
        <v>0</v>
      </c>
      <c r="E3589" s="29">
        <v>0</v>
      </c>
      <c r="F3589" s="20">
        <v>0</v>
      </c>
    </row>
    <row r="3590" spans="2:6" x14ac:dyDescent="0.25">
      <c r="B3590" s="18">
        <v>3587</v>
      </c>
      <c r="C3590" s="29">
        <v>78860541.746431351</v>
      </c>
      <c r="D3590" s="29">
        <v>0</v>
      </c>
      <c r="E3590" s="29">
        <v>0</v>
      </c>
      <c r="F3590" s="20">
        <v>0</v>
      </c>
    </row>
    <row r="3591" spans="2:6" x14ac:dyDescent="0.25">
      <c r="B3591" s="18">
        <v>3588</v>
      </c>
      <c r="C3591" s="29">
        <v>59269151.515415832</v>
      </c>
      <c r="D3591" s="29">
        <v>0</v>
      </c>
      <c r="E3591" s="29">
        <v>0</v>
      </c>
      <c r="F3591" s="20">
        <v>0</v>
      </c>
    </row>
    <row r="3592" spans="2:6" x14ac:dyDescent="0.25">
      <c r="B3592" s="18">
        <v>3589</v>
      </c>
      <c r="C3592" s="29">
        <v>78071858.388288096</v>
      </c>
      <c r="D3592" s="29">
        <v>0</v>
      </c>
      <c r="E3592" s="29">
        <v>0</v>
      </c>
      <c r="F3592" s="20">
        <v>0</v>
      </c>
    </row>
    <row r="3593" spans="2:6" x14ac:dyDescent="0.25">
      <c r="B3593" s="18">
        <v>3590</v>
      </c>
      <c r="C3593" s="29">
        <v>123561122.57696807</v>
      </c>
      <c r="D3593" s="29">
        <v>0</v>
      </c>
      <c r="E3593" s="29">
        <v>0</v>
      </c>
      <c r="F3593" s="20">
        <v>0</v>
      </c>
    </row>
    <row r="3594" spans="2:6" x14ac:dyDescent="0.25">
      <c r="B3594" s="18">
        <v>3591</v>
      </c>
      <c r="C3594" s="29">
        <v>83069795.752598494</v>
      </c>
      <c r="D3594" s="29">
        <v>0</v>
      </c>
      <c r="E3594" s="29">
        <v>0</v>
      </c>
      <c r="F3594" s="20">
        <v>0</v>
      </c>
    </row>
    <row r="3595" spans="2:6" x14ac:dyDescent="0.25">
      <c r="B3595" s="18">
        <v>3592</v>
      </c>
      <c r="C3595" s="29">
        <v>123557933.82354625</v>
      </c>
      <c r="D3595" s="29">
        <v>0</v>
      </c>
      <c r="E3595" s="29">
        <v>0</v>
      </c>
      <c r="F3595" s="20">
        <v>0</v>
      </c>
    </row>
    <row r="3596" spans="2:6" x14ac:dyDescent="0.25">
      <c r="B3596" s="18">
        <v>3593</v>
      </c>
      <c r="C3596" s="29">
        <v>110671381.99222827</v>
      </c>
      <c r="D3596" s="29">
        <v>0</v>
      </c>
      <c r="E3596" s="29">
        <v>0</v>
      </c>
      <c r="F3596" s="20">
        <v>0</v>
      </c>
    </row>
    <row r="3597" spans="2:6" x14ac:dyDescent="0.25">
      <c r="B3597" s="18">
        <v>3594</v>
      </c>
      <c r="C3597" s="29">
        <v>79840664.431585819</v>
      </c>
      <c r="D3597" s="29">
        <v>0</v>
      </c>
      <c r="E3597" s="29">
        <v>0</v>
      </c>
      <c r="F3597" s="20">
        <v>0</v>
      </c>
    </row>
    <row r="3598" spans="2:6" x14ac:dyDescent="0.25">
      <c r="B3598" s="18">
        <v>3595</v>
      </c>
      <c r="C3598" s="29">
        <v>102917523.54767944</v>
      </c>
      <c r="D3598" s="29">
        <v>0</v>
      </c>
      <c r="E3598" s="29">
        <v>0</v>
      </c>
      <c r="F3598" s="20">
        <v>0</v>
      </c>
    </row>
    <row r="3599" spans="2:6" x14ac:dyDescent="0.25">
      <c r="B3599" s="18">
        <v>3596</v>
      </c>
      <c r="C3599" s="29">
        <v>83828346.880087495</v>
      </c>
      <c r="D3599" s="29">
        <v>0</v>
      </c>
      <c r="E3599" s="29">
        <v>0</v>
      </c>
      <c r="F3599" s="20">
        <v>0</v>
      </c>
    </row>
    <row r="3600" spans="2:6" x14ac:dyDescent="0.25">
      <c r="B3600" s="18">
        <v>3597</v>
      </c>
      <c r="C3600" s="29">
        <v>132993518.89434926</v>
      </c>
      <c r="D3600" s="29">
        <v>0</v>
      </c>
      <c r="E3600" s="29">
        <v>0</v>
      </c>
      <c r="F3600" s="20">
        <v>0</v>
      </c>
    </row>
    <row r="3601" spans="2:6" x14ac:dyDescent="0.25">
      <c r="B3601" s="18">
        <v>3598</v>
      </c>
      <c r="C3601" s="29">
        <v>105235289.14472574</v>
      </c>
      <c r="D3601" s="29">
        <v>0</v>
      </c>
      <c r="E3601" s="29">
        <v>0</v>
      </c>
      <c r="F3601" s="20">
        <v>0</v>
      </c>
    </row>
    <row r="3602" spans="2:6" x14ac:dyDescent="0.25">
      <c r="B3602" s="18">
        <v>3599</v>
      </c>
      <c r="C3602" s="29">
        <v>84496307.001438573</v>
      </c>
      <c r="D3602" s="29">
        <v>0</v>
      </c>
      <c r="E3602" s="29">
        <v>0</v>
      </c>
      <c r="F3602" s="20">
        <v>0</v>
      </c>
    </row>
    <row r="3603" spans="2:6" x14ac:dyDescent="0.25">
      <c r="B3603" s="18">
        <v>3600</v>
      </c>
      <c r="C3603" s="29">
        <v>74110820.445879638</v>
      </c>
      <c r="D3603" s="29">
        <v>0</v>
      </c>
      <c r="E3603" s="29">
        <v>0</v>
      </c>
      <c r="F3603" s="20">
        <v>0</v>
      </c>
    </row>
    <row r="3604" spans="2:6" x14ac:dyDescent="0.25">
      <c r="B3604" s="18">
        <v>3601</v>
      </c>
      <c r="C3604" s="29">
        <v>91100223.596495196</v>
      </c>
      <c r="D3604" s="29">
        <v>0</v>
      </c>
      <c r="E3604" s="29">
        <v>0</v>
      </c>
      <c r="F3604" s="20">
        <v>0</v>
      </c>
    </row>
    <row r="3605" spans="2:6" x14ac:dyDescent="0.25">
      <c r="B3605" s="18">
        <v>3602</v>
      </c>
      <c r="C3605" s="29">
        <v>101338620.42706323</v>
      </c>
      <c r="D3605" s="29">
        <v>0</v>
      </c>
      <c r="E3605" s="29">
        <v>0</v>
      </c>
      <c r="F3605" s="20">
        <v>0</v>
      </c>
    </row>
    <row r="3606" spans="2:6" x14ac:dyDescent="0.25">
      <c r="B3606" s="18">
        <v>3603</v>
      </c>
      <c r="C3606" s="29">
        <v>92169001.234130546</v>
      </c>
      <c r="D3606" s="29">
        <v>0</v>
      </c>
      <c r="E3606" s="29">
        <v>0</v>
      </c>
      <c r="F3606" s="20">
        <v>0</v>
      </c>
    </row>
    <row r="3607" spans="2:6" x14ac:dyDescent="0.25">
      <c r="B3607" s="18">
        <v>3604</v>
      </c>
      <c r="C3607" s="29">
        <v>95948781.293652713</v>
      </c>
      <c r="D3607" s="29">
        <v>0</v>
      </c>
      <c r="E3607" s="29">
        <v>0</v>
      </c>
      <c r="F3607" s="20">
        <v>0</v>
      </c>
    </row>
    <row r="3608" spans="2:6" x14ac:dyDescent="0.25">
      <c r="B3608" s="18">
        <v>3605</v>
      </c>
      <c r="C3608" s="29">
        <v>93140699.754641846</v>
      </c>
      <c r="D3608" s="29">
        <v>0</v>
      </c>
      <c r="E3608" s="29">
        <v>0</v>
      </c>
      <c r="F3608" s="20">
        <v>0</v>
      </c>
    </row>
    <row r="3609" spans="2:6" x14ac:dyDescent="0.25">
      <c r="B3609" s="18">
        <v>3606</v>
      </c>
      <c r="C3609" s="29">
        <v>76446501.641496256</v>
      </c>
      <c r="D3609" s="29">
        <v>0</v>
      </c>
      <c r="E3609" s="29">
        <v>0</v>
      </c>
      <c r="F3609" s="20">
        <v>0</v>
      </c>
    </row>
    <row r="3610" spans="2:6" x14ac:dyDescent="0.25">
      <c r="B3610" s="18">
        <v>3607</v>
      </c>
      <c r="C3610" s="29">
        <v>133918086.54407249</v>
      </c>
      <c r="D3610" s="29">
        <v>0</v>
      </c>
      <c r="E3610" s="29">
        <v>0</v>
      </c>
      <c r="F3610" s="20">
        <v>0</v>
      </c>
    </row>
    <row r="3611" spans="2:6" x14ac:dyDescent="0.25">
      <c r="B3611" s="18">
        <v>3608</v>
      </c>
      <c r="C3611" s="29">
        <v>117838472.59133914</v>
      </c>
      <c r="D3611" s="29">
        <v>0</v>
      </c>
      <c r="E3611" s="29">
        <v>0</v>
      </c>
      <c r="F3611" s="20">
        <v>0</v>
      </c>
    </row>
    <row r="3612" spans="2:6" x14ac:dyDescent="0.25">
      <c r="B3612" s="18">
        <v>3609</v>
      </c>
      <c r="C3612" s="29">
        <v>105207470.90109275</v>
      </c>
      <c r="D3612" s="29">
        <v>0</v>
      </c>
      <c r="E3612" s="29">
        <v>0</v>
      </c>
      <c r="F3612" s="20">
        <v>0</v>
      </c>
    </row>
    <row r="3613" spans="2:6" x14ac:dyDescent="0.25">
      <c r="B3613" s="18">
        <v>3610</v>
      </c>
      <c r="C3613" s="29">
        <v>88146621.390922919</v>
      </c>
      <c r="D3613" s="29">
        <v>0</v>
      </c>
      <c r="E3613" s="29">
        <v>0</v>
      </c>
      <c r="F3613" s="20">
        <v>0</v>
      </c>
    </row>
    <row r="3614" spans="2:6" x14ac:dyDescent="0.25">
      <c r="B3614" s="18">
        <v>3611</v>
      </c>
      <c r="C3614" s="29">
        <v>91948216.433104575</v>
      </c>
      <c r="D3614" s="29">
        <v>0</v>
      </c>
      <c r="E3614" s="29">
        <v>0</v>
      </c>
      <c r="F3614" s="20">
        <v>0</v>
      </c>
    </row>
    <row r="3615" spans="2:6" x14ac:dyDescent="0.25">
      <c r="B3615" s="18">
        <v>3612</v>
      </c>
      <c r="C3615" s="29">
        <v>136000664.10161975</v>
      </c>
      <c r="D3615" s="29">
        <v>0</v>
      </c>
      <c r="E3615" s="29">
        <v>0</v>
      </c>
      <c r="F3615" s="20">
        <v>0</v>
      </c>
    </row>
    <row r="3616" spans="2:6" x14ac:dyDescent="0.25">
      <c r="B3616" s="18">
        <v>3613</v>
      </c>
      <c r="C3616" s="29">
        <v>144391014.97003281</v>
      </c>
      <c r="D3616" s="29">
        <v>0</v>
      </c>
      <c r="E3616" s="29">
        <v>0</v>
      </c>
      <c r="F3616" s="20">
        <v>0</v>
      </c>
    </row>
    <row r="3617" spans="2:6" x14ac:dyDescent="0.25">
      <c r="B3617" s="18">
        <v>3614</v>
      </c>
      <c r="C3617" s="29">
        <v>97426896.51852949</v>
      </c>
      <c r="D3617" s="29">
        <v>0</v>
      </c>
      <c r="E3617" s="29">
        <v>0</v>
      </c>
      <c r="F3617" s="20">
        <v>0</v>
      </c>
    </row>
    <row r="3618" spans="2:6" x14ac:dyDescent="0.25">
      <c r="B3618" s="18">
        <v>3615</v>
      </c>
      <c r="C3618" s="29">
        <v>119129794.65265954</v>
      </c>
      <c r="D3618" s="29">
        <v>0</v>
      </c>
      <c r="E3618" s="29">
        <v>0</v>
      </c>
      <c r="F3618" s="20">
        <v>0</v>
      </c>
    </row>
    <row r="3619" spans="2:6" x14ac:dyDescent="0.25">
      <c r="B3619" s="18">
        <v>3616</v>
      </c>
      <c r="C3619" s="29">
        <v>84999221.691146836</v>
      </c>
      <c r="D3619" s="29">
        <v>0</v>
      </c>
      <c r="E3619" s="29">
        <v>0</v>
      </c>
      <c r="F3619" s="20">
        <v>0</v>
      </c>
    </row>
    <row r="3620" spans="2:6" x14ac:dyDescent="0.25">
      <c r="B3620" s="18">
        <v>3617</v>
      </c>
      <c r="C3620" s="29">
        <v>90507066.181051731</v>
      </c>
      <c r="D3620" s="29">
        <v>0</v>
      </c>
      <c r="E3620" s="29">
        <v>0</v>
      </c>
      <c r="F3620" s="20">
        <v>0</v>
      </c>
    </row>
    <row r="3621" spans="2:6" x14ac:dyDescent="0.25">
      <c r="B3621" s="18">
        <v>3618</v>
      </c>
      <c r="C3621" s="29">
        <v>95650735.133245721</v>
      </c>
      <c r="D3621" s="29">
        <v>0</v>
      </c>
      <c r="E3621" s="29">
        <v>0</v>
      </c>
      <c r="F3621" s="20">
        <v>0</v>
      </c>
    </row>
    <row r="3622" spans="2:6" x14ac:dyDescent="0.25">
      <c r="B3622" s="18">
        <v>3619</v>
      </c>
      <c r="C3622" s="29">
        <v>90371179.937869027</v>
      </c>
      <c r="D3622" s="29">
        <v>0</v>
      </c>
      <c r="E3622" s="29">
        <v>0</v>
      </c>
      <c r="F3622" s="20">
        <v>0</v>
      </c>
    </row>
    <row r="3623" spans="2:6" x14ac:dyDescent="0.25">
      <c r="B3623" s="18">
        <v>3620</v>
      </c>
      <c r="C3623" s="29">
        <v>129744935.94882159</v>
      </c>
      <c r="D3623" s="29">
        <v>0</v>
      </c>
      <c r="E3623" s="29">
        <v>0</v>
      </c>
      <c r="F3623" s="20">
        <v>0</v>
      </c>
    </row>
    <row r="3624" spans="2:6" x14ac:dyDescent="0.25">
      <c r="B3624" s="18">
        <v>3621</v>
      </c>
      <c r="C3624" s="29">
        <v>67740563.593995616</v>
      </c>
      <c r="D3624" s="29">
        <v>0</v>
      </c>
      <c r="E3624" s="29">
        <v>0</v>
      </c>
      <c r="F3624" s="20">
        <v>0</v>
      </c>
    </row>
    <row r="3625" spans="2:6" x14ac:dyDescent="0.25">
      <c r="B3625" s="18">
        <v>3622</v>
      </c>
      <c r="C3625" s="29">
        <v>164991442.87207904</v>
      </c>
      <c r="D3625" s="29">
        <v>0</v>
      </c>
      <c r="E3625" s="29">
        <v>0</v>
      </c>
      <c r="F3625" s="20">
        <v>0</v>
      </c>
    </row>
    <row r="3626" spans="2:6" x14ac:dyDescent="0.25">
      <c r="B3626" s="18">
        <v>3623</v>
      </c>
      <c r="C3626" s="29">
        <v>87652956.863522232</v>
      </c>
      <c r="D3626" s="29">
        <v>0</v>
      </c>
      <c r="E3626" s="29">
        <v>0</v>
      </c>
      <c r="F3626" s="20">
        <v>0</v>
      </c>
    </row>
    <row r="3627" spans="2:6" x14ac:dyDescent="0.25">
      <c r="B3627" s="18">
        <v>3624</v>
      </c>
      <c r="C3627" s="29">
        <v>122754463.41538358</v>
      </c>
      <c r="D3627" s="29">
        <v>0</v>
      </c>
      <c r="E3627" s="29">
        <v>0</v>
      </c>
      <c r="F3627" s="20">
        <v>0</v>
      </c>
    </row>
    <row r="3628" spans="2:6" x14ac:dyDescent="0.25">
      <c r="B3628" s="18">
        <v>3625</v>
      </c>
      <c r="C3628" s="29">
        <v>124309014.82145105</v>
      </c>
      <c r="D3628" s="29">
        <v>0</v>
      </c>
      <c r="E3628" s="29">
        <v>0</v>
      </c>
      <c r="F3628" s="20">
        <v>0</v>
      </c>
    </row>
    <row r="3629" spans="2:6" x14ac:dyDescent="0.25">
      <c r="B3629" s="18">
        <v>3626</v>
      </c>
      <c r="C3629" s="29">
        <v>88014998.532100931</v>
      </c>
      <c r="D3629" s="29">
        <v>0</v>
      </c>
      <c r="E3629" s="29">
        <v>0</v>
      </c>
      <c r="F3629" s="20">
        <v>0</v>
      </c>
    </row>
    <row r="3630" spans="2:6" x14ac:dyDescent="0.25">
      <c r="B3630" s="18">
        <v>3627</v>
      </c>
      <c r="C3630" s="29">
        <v>108500788.12917568</v>
      </c>
      <c r="D3630" s="29">
        <v>0</v>
      </c>
      <c r="E3630" s="29">
        <v>0</v>
      </c>
      <c r="F3630" s="20">
        <v>0</v>
      </c>
    </row>
    <row r="3631" spans="2:6" x14ac:dyDescent="0.25">
      <c r="B3631" s="18">
        <v>3628</v>
      </c>
      <c r="C3631" s="29">
        <v>130138551.80456105</v>
      </c>
      <c r="D3631" s="29">
        <v>0</v>
      </c>
      <c r="E3631" s="29">
        <v>0</v>
      </c>
      <c r="F3631" s="20">
        <v>0</v>
      </c>
    </row>
    <row r="3632" spans="2:6" x14ac:dyDescent="0.25">
      <c r="B3632" s="18">
        <v>3629</v>
      </c>
      <c r="C3632" s="29">
        <v>105155923.15392749</v>
      </c>
      <c r="D3632" s="29">
        <v>0</v>
      </c>
      <c r="E3632" s="29">
        <v>0</v>
      </c>
      <c r="F3632" s="20">
        <v>0</v>
      </c>
    </row>
    <row r="3633" spans="2:6" x14ac:dyDescent="0.25">
      <c r="B3633" s="18">
        <v>3630</v>
      </c>
      <c r="C3633" s="29">
        <v>91690275.53401649</v>
      </c>
      <c r="D3633" s="29">
        <v>0</v>
      </c>
      <c r="E3633" s="29">
        <v>0</v>
      </c>
      <c r="F3633" s="20">
        <v>0</v>
      </c>
    </row>
    <row r="3634" spans="2:6" x14ac:dyDescent="0.25">
      <c r="B3634" s="18">
        <v>3631</v>
      </c>
      <c r="C3634" s="29">
        <v>97957035.38346009</v>
      </c>
      <c r="D3634" s="29">
        <v>0</v>
      </c>
      <c r="E3634" s="29">
        <v>0</v>
      </c>
      <c r="F3634" s="20">
        <v>0</v>
      </c>
    </row>
    <row r="3635" spans="2:6" x14ac:dyDescent="0.25">
      <c r="B3635" s="18">
        <v>3632</v>
      </c>
      <c r="C3635" s="29">
        <v>113930572.017885</v>
      </c>
      <c r="D3635" s="29">
        <v>0</v>
      </c>
      <c r="E3635" s="29">
        <v>0</v>
      </c>
      <c r="F3635" s="20">
        <v>0</v>
      </c>
    </row>
    <row r="3636" spans="2:6" x14ac:dyDescent="0.25">
      <c r="B3636" s="18">
        <v>3633</v>
      </c>
      <c r="C3636" s="29">
        <v>99892605.980582982</v>
      </c>
      <c r="D3636" s="29">
        <v>0</v>
      </c>
      <c r="E3636" s="29">
        <v>0</v>
      </c>
      <c r="F3636" s="20">
        <v>0</v>
      </c>
    </row>
    <row r="3637" spans="2:6" x14ac:dyDescent="0.25">
      <c r="B3637" s="18">
        <v>3634</v>
      </c>
      <c r="C3637" s="29">
        <v>81574764.593644649</v>
      </c>
      <c r="D3637" s="29">
        <v>0</v>
      </c>
      <c r="E3637" s="29">
        <v>0</v>
      </c>
      <c r="F3637" s="20">
        <v>0</v>
      </c>
    </row>
    <row r="3638" spans="2:6" x14ac:dyDescent="0.25">
      <c r="B3638" s="18">
        <v>3635</v>
      </c>
      <c r="C3638" s="29">
        <v>213793520.86589926</v>
      </c>
      <c r="D3638" s="29">
        <v>0</v>
      </c>
      <c r="E3638" s="29">
        <v>0</v>
      </c>
      <c r="F3638" s="20">
        <v>0</v>
      </c>
    </row>
    <row r="3639" spans="2:6" x14ac:dyDescent="0.25">
      <c r="B3639" s="18">
        <v>3636</v>
      </c>
      <c r="C3639" s="29">
        <v>99909375.591597751</v>
      </c>
      <c r="D3639" s="29">
        <v>0</v>
      </c>
      <c r="E3639" s="29">
        <v>0</v>
      </c>
      <c r="F3639" s="20">
        <v>0</v>
      </c>
    </row>
    <row r="3640" spans="2:6" x14ac:dyDescent="0.25">
      <c r="B3640" s="18">
        <v>3637</v>
      </c>
      <c r="C3640" s="29">
        <v>170157848.11496148</v>
      </c>
      <c r="D3640" s="29">
        <v>0</v>
      </c>
      <c r="E3640" s="29">
        <v>0</v>
      </c>
      <c r="F3640" s="20">
        <v>0</v>
      </c>
    </row>
    <row r="3641" spans="2:6" x14ac:dyDescent="0.25">
      <c r="B3641" s="18">
        <v>3638</v>
      </c>
      <c r="C3641" s="29">
        <v>109560563.15478382</v>
      </c>
      <c r="D3641" s="29">
        <v>0</v>
      </c>
      <c r="E3641" s="29">
        <v>0</v>
      </c>
      <c r="F3641" s="20">
        <v>0</v>
      </c>
    </row>
    <row r="3642" spans="2:6" x14ac:dyDescent="0.25">
      <c r="B3642" s="18">
        <v>3639</v>
      </c>
      <c r="C3642" s="29">
        <v>114898328.23503006</v>
      </c>
      <c r="D3642" s="29">
        <v>0</v>
      </c>
      <c r="E3642" s="29">
        <v>0</v>
      </c>
      <c r="F3642" s="20">
        <v>0</v>
      </c>
    </row>
    <row r="3643" spans="2:6" x14ac:dyDescent="0.25">
      <c r="B3643" s="18">
        <v>3640</v>
      </c>
      <c r="C3643" s="29">
        <v>104156403.30644102</v>
      </c>
      <c r="D3643" s="29">
        <v>0</v>
      </c>
      <c r="E3643" s="29">
        <v>0</v>
      </c>
      <c r="F3643" s="20">
        <v>0</v>
      </c>
    </row>
    <row r="3644" spans="2:6" x14ac:dyDescent="0.25">
      <c r="B3644" s="18">
        <v>3641</v>
      </c>
      <c r="C3644" s="29">
        <v>92738105.816987947</v>
      </c>
      <c r="D3644" s="29">
        <v>0</v>
      </c>
      <c r="E3644" s="29">
        <v>0</v>
      </c>
      <c r="F3644" s="20">
        <v>0</v>
      </c>
    </row>
    <row r="3645" spans="2:6" x14ac:dyDescent="0.25">
      <c r="B3645" s="18">
        <v>3642</v>
      </c>
      <c r="C3645" s="29">
        <v>94610596.295663655</v>
      </c>
      <c r="D3645" s="29">
        <v>0</v>
      </c>
      <c r="E3645" s="29">
        <v>0</v>
      </c>
      <c r="F3645" s="20">
        <v>0</v>
      </c>
    </row>
    <row r="3646" spans="2:6" x14ac:dyDescent="0.25">
      <c r="B3646" s="18">
        <v>3643</v>
      </c>
      <c r="C3646" s="29">
        <v>117661786.4367657</v>
      </c>
      <c r="D3646" s="29">
        <v>0</v>
      </c>
      <c r="E3646" s="29">
        <v>0</v>
      </c>
      <c r="F3646" s="20">
        <v>0</v>
      </c>
    </row>
    <row r="3647" spans="2:6" x14ac:dyDescent="0.25">
      <c r="B3647" s="18">
        <v>3644</v>
      </c>
      <c r="C3647" s="29">
        <v>109259329.02238789</v>
      </c>
      <c r="D3647" s="29">
        <v>0</v>
      </c>
      <c r="E3647" s="29">
        <v>0</v>
      </c>
      <c r="F3647" s="20">
        <v>0</v>
      </c>
    </row>
    <row r="3648" spans="2:6" x14ac:dyDescent="0.25">
      <c r="B3648" s="18">
        <v>3645</v>
      </c>
      <c r="C3648" s="29">
        <v>81248738.177828968</v>
      </c>
      <c r="D3648" s="29">
        <v>0</v>
      </c>
      <c r="E3648" s="29">
        <v>0</v>
      </c>
      <c r="F3648" s="20">
        <v>0</v>
      </c>
    </row>
    <row r="3649" spans="2:6" x14ac:dyDescent="0.25">
      <c r="B3649" s="18">
        <v>3646</v>
      </c>
      <c r="C3649" s="29">
        <v>113879178.30695124</v>
      </c>
      <c r="D3649" s="29">
        <v>0</v>
      </c>
      <c r="E3649" s="29">
        <v>0</v>
      </c>
      <c r="F3649" s="20">
        <v>0</v>
      </c>
    </row>
    <row r="3650" spans="2:6" x14ac:dyDescent="0.25">
      <c r="B3650" s="18">
        <v>3647</v>
      </c>
      <c r="C3650" s="29">
        <v>111134322.66025877</v>
      </c>
      <c r="D3650" s="29">
        <v>0</v>
      </c>
      <c r="E3650" s="29">
        <v>0</v>
      </c>
      <c r="F3650" s="20">
        <v>0</v>
      </c>
    </row>
    <row r="3651" spans="2:6" x14ac:dyDescent="0.25">
      <c r="B3651" s="18">
        <v>3648</v>
      </c>
      <c r="C3651" s="29">
        <v>97428040.717959315</v>
      </c>
      <c r="D3651" s="29">
        <v>0</v>
      </c>
      <c r="E3651" s="29">
        <v>0</v>
      </c>
      <c r="F3651" s="20">
        <v>0</v>
      </c>
    </row>
    <row r="3652" spans="2:6" x14ac:dyDescent="0.25">
      <c r="B3652" s="18">
        <v>3649</v>
      </c>
      <c r="C3652" s="29">
        <v>130214029.99421772</v>
      </c>
      <c r="D3652" s="29">
        <v>0</v>
      </c>
      <c r="E3652" s="29">
        <v>0</v>
      </c>
      <c r="F3652" s="20">
        <v>0</v>
      </c>
    </row>
    <row r="3653" spans="2:6" x14ac:dyDescent="0.25">
      <c r="B3653" s="18">
        <v>3650</v>
      </c>
      <c r="C3653" s="29">
        <v>112193834.71079418</v>
      </c>
      <c r="D3653" s="29">
        <v>0</v>
      </c>
      <c r="E3653" s="29">
        <v>0</v>
      </c>
      <c r="F3653" s="20">
        <v>0</v>
      </c>
    </row>
    <row r="3654" spans="2:6" x14ac:dyDescent="0.25">
      <c r="B3654" s="18">
        <v>3651</v>
      </c>
      <c r="C3654" s="29">
        <v>131618878.61276901</v>
      </c>
      <c r="D3654" s="29">
        <v>0</v>
      </c>
      <c r="E3654" s="29">
        <v>0</v>
      </c>
      <c r="F3654" s="20">
        <v>0</v>
      </c>
    </row>
    <row r="3655" spans="2:6" x14ac:dyDescent="0.25">
      <c r="B3655" s="18">
        <v>3652</v>
      </c>
      <c r="C3655" s="29">
        <v>91870331.250797868</v>
      </c>
      <c r="D3655" s="29">
        <v>0</v>
      </c>
      <c r="E3655" s="29">
        <v>0</v>
      </c>
      <c r="F3655" s="20">
        <v>0</v>
      </c>
    </row>
    <row r="3656" spans="2:6" x14ac:dyDescent="0.25">
      <c r="B3656" s="18">
        <v>3653</v>
      </c>
      <c r="C3656" s="29">
        <v>80987066.038733363</v>
      </c>
      <c r="D3656" s="29">
        <v>0</v>
      </c>
      <c r="E3656" s="29">
        <v>0</v>
      </c>
      <c r="F3656" s="20">
        <v>0</v>
      </c>
    </row>
    <row r="3657" spans="2:6" x14ac:dyDescent="0.25">
      <c r="B3657" s="18">
        <v>3654</v>
      </c>
      <c r="C3657" s="29">
        <v>200562918.18692634</v>
      </c>
      <c r="D3657" s="29">
        <v>0</v>
      </c>
      <c r="E3657" s="29">
        <v>0</v>
      </c>
      <c r="F3657" s="20">
        <v>0</v>
      </c>
    </row>
    <row r="3658" spans="2:6" x14ac:dyDescent="0.25">
      <c r="B3658" s="18">
        <v>3655</v>
      </c>
      <c r="C3658" s="29">
        <v>91453067.766369551</v>
      </c>
      <c r="D3658" s="29">
        <v>0</v>
      </c>
      <c r="E3658" s="29">
        <v>0</v>
      </c>
      <c r="F3658" s="20">
        <v>0</v>
      </c>
    </row>
    <row r="3659" spans="2:6" x14ac:dyDescent="0.25">
      <c r="B3659" s="18">
        <v>3656</v>
      </c>
      <c r="C3659" s="29">
        <v>88451507.246618107</v>
      </c>
      <c r="D3659" s="29">
        <v>0</v>
      </c>
      <c r="E3659" s="29">
        <v>0</v>
      </c>
      <c r="F3659" s="20">
        <v>0</v>
      </c>
    </row>
    <row r="3660" spans="2:6" x14ac:dyDescent="0.25">
      <c r="B3660" s="18">
        <v>3657</v>
      </c>
      <c r="C3660" s="29">
        <v>80214066.817305654</v>
      </c>
      <c r="D3660" s="29">
        <v>0</v>
      </c>
      <c r="E3660" s="29">
        <v>0</v>
      </c>
      <c r="F3660" s="20">
        <v>0</v>
      </c>
    </row>
    <row r="3661" spans="2:6" x14ac:dyDescent="0.25">
      <c r="B3661" s="18">
        <v>3658</v>
      </c>
      <c r="C3661" s="29">
        <v>72178822.262217835</v>
      </c>
      <c r="D3661" s="29">
        <v>0</v>
      </c>
      <c r="E3661" s="29">
        <v>0</v>
      </c>
      <c r="F3661" s="20">
        <v>0</v>
      </c>
    </row>
    <row r="3662" spans="2:6" x14ac:dyDescent="0.25">
      <c r="B3662" s="18">
        <v>3659</v>
      </c>
      <c r="C3662" s="29">
        <v>76217762.180154711</v>
      </c>
      <c r="D3662" s="29">
        <v>0</v>
      </c>
      <c r="E3662" s="29">
        <v>0</v>
      </c>
      <c r="F3662" s="20">
        <v>0</v>
      </c>
    </row>
    <row r="3663" spans="2:6" x14ac:dyDescent="0.25">
      <c r="B3663" s="18">
        <v>3660</v>
      </c>
      <c r="C3663" s="29">
        <v>96522287.923849627</v>
      </c>
      <c r="D3663" s="29">
        <v>0</v>
      </c>
      <c r="E3663" s="29">
        <v>0</v>
      </c>
      <c r="F3663" s="20">
        <v>0</v>
      </c>
    </row>
    <row r="3664" spans="2:6" x14ac:dyDescent="0.25">
      <c r="B3664" s="18">
        <v>3661</v>
      </c>
      <c r="C3664" s="29">
        <v>96397424.690591142</v>
      </c>
      <c r="D3664" s="29">
        <v>0</v>
      </c>
      <c r="E3664" s="29">
        <v>0</v>
      </c>
      <c r="F3664" s="20">
        <v>0</v>
      </c>
    </row>
    <row r="3665" spans="2:6" x14ac:dyDescent="0.25">
      <c r="B3665" s="18">
        <v>3662</v>
      </c>
      <c r="C3665" s="29">
        <v>140666608.38486168</v>
      </c>
      <c r="D3665" s="29">
        <v>0</v>
      </c>
      <c r="E3665" s="29">
        <v>0</v>
      </c>
      <c r="F3665" s="20">
        <v>0</v>
      </c>
    </row>
    <row r="3666" spans="2:6" x14ac:dyDescent="0.25">
      <c r="B3666" s="18">
        <v>3663</v>
      </c>
      <c r="C3666" s="29">
        <v>121528821.61589423</v>
      </c>
      <c r="D3666" s="29">
        <v>0</v>
      </c>
      <c r="E3666" s="29">
        <v>0</v>
      </c>
      <c r="F3666" s="20">
        <v>0</v>
      </c>
    </row>
    <row r="3667" spans="2:6" x14ac:dyDescent="0.25">
      <c r="B3667" s="18">
        <v>3664</v>
      </c>
      <c r="C3667" s="29">
        <v>90995589.389248118</v>
      </c>
      <c r="D3667" s="29">
        <v>0</v>
      </c>
      <c r="E3667" s="29">
        <v>0</v>
      </c>
      <c r="F3667" s="20">
        <v>0</v>
      </c>
    </row>
    <row r="3668" spans="2:6" x14ac:dyDescent="0.25">
      <c r="B3668" s="18">
        <v>3665</v>
      </c>
      <c r="C3668" s="29">
        <v>91956370.847425848</v>
      </c>
      <c r="D3668" s="29">
        <v>0</v>
      </c>
      <c r="E3668" s="29">
        <v>0</v>
      </c>
      <c r="F3668" s="20">
        <v>0</v>
      </c>
    </row>
    <row r="3669" spans="2:6" x14ac:dyDescent="0.25">
      <c r="B3669" s="18">
        <v>3666</v>
      </c>
      <c r="C3669" s="29">
        <v>77446660.540261686</v>
      </c>
      <c r="D3669" s="29">
        <v>0</v>
      </c>
      <c r="E3669" s="29">
        <v>0</v>
      </c>
      <c r="F3669" s="20">
        <v>0</v>
      </c>
    </row>
    <row r="3670" spans="2:6" x14ac:dyDescent="0.25">
      <c r="B3670" s="18">
        <v>3667</v>
      </c>
      <c r="C3670" s="29">
        <v>79866918.510342494</v>
      </c>
      <c r="D3670" s="29">
        <v>0</v>
      </c>
      <c r="E3670" s="29">
        <v>0</v>
      </c>
      <c r="F3670" s="20">
        <v>0</v>
      </c>
    </row>
    <row r="3671" spans="2:6" x14ac:dyDescent="0.25">
      <c r="B3671" s="18">
        <v>3668</v>
      </c>
      <c r="C3671" s="29">
        <v>106752667.69077003</v>
      </c>
      <c r="D3671" s="29">
        <v>0</v>
      </c>
      <c r="E3671" s="29">
        <v>0</v>
      </c>
      <c r="F3671" s="20">
        <v>0</v>
      </c>
    </row>
    <row r="3672" spans="2:6" x14ac:dyDescent="0.25">
      <c r="B3672" s="18">
        <v>3669</v>
      </c>
      <c r="C3672" s="29">
        <v>76339717.50576961</v>
      </c>
      <c r="D3672" s="29">
        <v>0</v>
      </c>
      <c r="E3672" s="29">
        <v>0</v>
      </c>
      <c r="F3672" s="20">
        <v>0</v>
      </c>
    </row>
    <row r="3673" spans="2:6" x14ac:dyDescent="0.25">
      <c r="B3673" s="18">
        <v>3670</v>
      </c>
      <c r="C3673" s="29">
        <v>120414172.02900666</v>
      </c>
      <c r="D3673" s="29">
        <v>0</v>
      </c>
      <c r="E3673" s="29">
        <v>0</v>
      </c>
      <c r="F3673" s="20">
        <v>0</v>
      </c>
    </row>
    <row r="3674" spans="2:6" x14ac:dyDescent="0.25">
      <c r="B3674" s="18">
        <v>3671</v>
      </c>
      <c r="C3674" s="29">
        <v>86008288.269081995</v>
      </c>
      <c r="D3674" s="29">
        <v>0</v>
      </c>
      <c r="E3674" s="29">
        <v>0</v>
      </c>
      <c r="F3674" s="20">
        <v>0</v>
      </c>
    </row>
    <row r="3675" spans="2:6" x14ac:dyDescent="0.25">
      <c r="B3675" s="18">
        <v>3672</v>
      </c>
      <c r="C3675" s="29">
        <v>93780011.045726418</v>
      </c>
      <c r="D3675" s="29">
        <v>0</v>
      </c>
      <c r="E3675" s="29">
        <v>0</v>
      </c>
      <c r="F3675" s="20">
        <v>0</v>
      </c>
    </row>
    <row r="3676" spans="2:6" x14ac:dyDescent="0.25">
      <c r="B3676" s="18">
        <v>3673</v>
      </c>
      <c r="C3676" s="29">
        <v>167247114.96304429</v>
      </c>
      <c r="D3676" s="29">
        <v>0</v>
      </c>
      <c r="E3676" s="29">
        <v>0</v>
      </c>
      <c r="F3676" s="20">
        <v>0</v>
      </c>
    </row>
    <row r="3677" spans="2:6" x14ac:dyDescent="0.25">
      <c r="B3677" s="18">
        <v>3674</v>
      </c>
      <c r="C3677" s="29">
        <v>120120786.32108113</v>
      </c>
      <c r="D3677" s="29">
        <v>0</v>
      </c>
      <c r="E3677" s="29">
        <v>0</v>
      </c>
      <c r="F3677" s="20">
        <v>0</v>
      </c>
    </row>
    <row r="3678" spans="2:6" x14ac:dyDescent="0.25">
      <c r="B3678" s="18">
        <v>3675</v>
      </c>
      <c r="C3678" s="29">
        <v>96672898.705958396</v>
      </c>
      <c r="D3678" s="29">
        <v>0</v>
      </c>
      <c r="E3678" s="29">
        <v>0</v>
      </c>
      <c r="F3678" s="20">
        <v>0</v>
      </c>
    </row>
    <row r="3679" spans="2:6" x14ac:dyDescent="0.25">
      <c r="B3679" s="18">
        <v>3676</v>
      </c>
      <c r="C3679" s="29">
        <v>75355380.118946806</v>
      </c>
      <c r="D3679" s="29">
        <v>0</v>
      </c>
      <c r="E3679" s="29">
        <v>0</v>
      </c>
      <c r="F3679" s="20">
        <v>0</v>
      </c>
    </row>
    <row r="3680" spans="2:6" x14ac:dyDescent="0.25">
      <c r="B3680" s="18">
        <v>3677</v>
      </c>
      <c r="C3680" s="29">
        <v>148307497.90314156</v>
      </c>
      <c r="D3680" s="29">
        <v>0</v>
      </c>
      <c r="E3680" s="29">
        <v>0</v>
      </c>
      <c r="F3680" s="20">
        <v>0</v>
      </c>
    </row>
    <row r="3681" spans="2:6" x14ac:dyDescent="0.25">
      <c r="B3681" s="18">
        <v>3678</v>
      </c>
      <c r="C3681" s="29">
        <v>92454606.451664165</v>
      </c>
      <c r="D3681" s="29">
        <v>0</v>
      </c>
      <c r="E3681" s="29">
        <v>0</v>
      </c>
      <c r="F3681" s="20">
        <v>0</v>
      </c>
    </row>
    <row r="3682" spans="2:6" x14ac:dyDescent="0.25">
      <c r="B3682" s="18">
        <v>3679</v>
      </c>
      <c r="C3682" s="29">
        <v>114048192.11093107</v>
      </c>
      <c r="D3682" s="29">
        <v>0</v>
      </c>
      <c r="E3682" s="29">
        <v>0</v>
      </c>
      <c r="F3682" s="20">
        <v>0</v>
      </c>
    </row>
    <row r="3683" spans="2:6" x14ac:dyDescent="0.25">
      <c r="B3683" s="18">
        <v>3680</v>
      </c>
      <c r="C3683" s="29">
        <v>92480237.131988838</v>
      </c>
      <c r="D3683" s="29">
        <v>0</v>
      </c>
      <c r="E3683" s="29">
        <v>0</v>
      </c>
      <c r="F3683" s="20">
        <v>0</v>
      </c>
    </row>
    <row r="3684" spans="2:6" x14ac:dyDescent="0.25">
      <c r="B3684" s="18">
        <v>3681</v>
      </c>
      <c r="C3684" s="29">
        <v>98968562.137483507</v>
      </c>
      <c r="D3684" s="29">
        <v>0</v>
      </c>
      <c r="E3684" s="29">
        <v>0</v>
      </c>
      <c r="F3684" s="20">
        <v>0</v>
      </c>
    </row>
    <row r="3685" spans="2:6" x14ac:dyDescent="0.25">
      <c r="B3685" s="18">
        <v>3682</v>
      </c>
      <c r="C3685" s="29">
        <v>88145217.973123655</v>
      </c>
      <c r="D3685" s="29">
        <v>0</v>
      </c>
      <c r="E3685" s="29">
        <v>0</v>
      </c>
      <c r="F3685" s="20">
        <v>0</v>
      </c>
    </row>
    <row r="3686" spans="2:6" x14ac:dyDescent="0.25">
      <c r="B3686" s="18">
        <v>3683</v>
      </c>
      <c r="C3686" s="29">
        <v>78691888.780761212</v>
      </c>
      <c r="D3686" s="29">
        <v>0</v>
      </c>
      <c r="E3686" s="29">
        <v>0</v>
      </c>
      <c r="F3686" s="20">
        <v>0</v>
      </c>
    </row>
    <row r="3687" spans="2:6" x14ac:dyDescent="0.25">
      <c r="B3687" s="18">
        <v>3684</v>
      </c>
      <c r="C3687" s="29">
        <v>89963561.150010332</v>
      </c>
      <c r="D3687" s="29">
        <v>0</v>
      </c>
      <c r="E3687" s="29">
        <v>0</v>
      </c>
      <c r="F3687" s="20">
        <v>0</v>
      </c>
    </row>
    <row r="3688" spans="2:6" x14ac:dyDescent="0.25">
      <c r="B3688" s="18">
        <v>3685</v>
      </c>
      <c r="C3688" s="29">
        <v>76477831.76465188</v>
      </c>
      <c r="D3688" s="29">
        <v>0</v>
      </c>
      <c r="E3688" s="29">
        <v>0</v>
      </c>
      <c r="F3688" s="20">
        <v>0</v>
      </c>
    </row>
    <row r="3689" spans="2:6" x14ac:dyDescent="0.25">
      <c r="B3689" s="18">
        <v>3686</v>
      </c>
      <c r="C3689" s="29">
        <v>155181784.89142582</v>
      </c>
      <c r="D3689" s="29">
        <v>0</v>
      </c>
      <c r="E3689" s="29">
        <v>0</v>
      </c>
      <c r="F3689" s="20">
        <v>0</v>
      </c>
    </row>
    <row r="3690" spans="2:6" x14ac:dyDescent="0.25">
      <c r="B3690" s="18">
        <v>3687</v>
      </c>
      <c r="C3690" s="29">
        <v>97936077.4651649</v>
      </c>
      <c r="D3690" s="29">
        <v>0</v>
      </c>
      <c r="E3690" s="29">
        <v>0</v>
      </c>
      <c r="F3690" s="20">
        <v>0</v>
      </c>
    </row>
    <row r="3691" spans="2:6" x14ac:dyDescent="0.25">
      <c r="B3691" s="18">
        <v>3688</v>
      </c>
      <c r="C3691" s="29">
        <v>93697221.581257358</v>
      </c>
      <c r="D3691" s="29">
        <v>0</v>
      </c>
      <c r="E3691" s="29">
        <v>0</v>
      </c>
      <c r="F3691" s="20">
        <v>0</v>
      </c>
    </row>
    <row r="3692" spans="2:6" x14ac:dyDescent="0.25">
      <c r="B3692" s="18">
        <v>3689</v>
      </c>
      <c r="C3692" s="29">
        <v>112361362.60718232</v>
      </c>
      <c r="D3692" s="29">
        <v>0</v>
      </c>
      <c r="E3692" s="29">
        <v>0</v>
      </c>
      <c r="F3692" s="20">
        <v>0</v>
      </c>
    </row>
    <row r="3693" spans="2:6" x14ac:dyDescent="0.25">
      <c r="B3693" s="18">
        <v>3690</v>
      </c>
      <c r="C3693" s="29">
        <v>79567220.8468225</v>
      </c>
      <c r="D3693" s="29">
        <v>0</v>
      </c>
      <c r="E3693" s="29">
        <v>0</v>
      </c>
      <c r="F3693" s="20">
        <v>0</v>
      </c>
    </row>
    <row r="3694" spans="2:6" x14ac:dyDescent="0.25">
      <c r="B3694" s="18">
        <v>3691</v>
      </c>
      <c r="C3694" s="29">
        <v>72191177.445172936</v>
      </c>
      <c r="D3694" s="29">
        <v>0</v>
      </c>
      <c r="E3694" s="29">
        <v>0</v>
      </c>
      <c r="F3694" s="20">
        <v>0</v>
      </c>
    </row>
    <row r="3695" spans="2:6" x14ac:dyDescent="0.25">
      <c r="B3695" s="18">
        <v>3692</v>
      </c>
      <c r="C3695" s="29">
        <v>118996269.98476122</v>
      </c>
      <c r="D3695" s="29">
        <v>0</v>
      </c>
      <c r="E3695" s="29">
        <v>0</v>
      </c>
      <c r="F3695" s="20">
        <v>0</v>
      </c>
    </row>
    <row r="3696" spans="2:6" x14ac:dyDescent="0.25">
      <c r="B3696" s="18">
        <v>3693</v>
      </c>
      <c r="C3696" s="29">
        <v>97639489.319717929</v>
      </c>
      <c r="D3696" s="29">
        <v>0</v>
      </c>
      <c r="E3696" s="29">
        <v>0</v>
      </c>
      <c r="F3696" s="20">
        <v>0</v>
      </c>
    </row>
    <row r="3697" spans="2:6" x14ac:dyDescent="0.25">
      <c r="B3697" s="18">
        <v>3694</v>
      </c>
      <c r="C3697" s="29">
        <v>96807191.094688401</v>
      </c>
      <c r="D3697" s="29">
        <v>0</v>
      </c>
      <c r="E3697" s="29">
        <v>0</v>
      </c>
      <c r="F3697" s="20">
        <v>0</v>
      </c>
    </row>
    <row r="3698" spans="2:6" x14ac:dyDescent="0.25">
      <c r="B3698" s="18">
        <v>3695</v>
      </c>
      <c r="C3698" s="29">
        <v>95931714.573759809</v>
      </c>
      <c r="D3698" s="29">
        <v>0</v>
      </c>
      <c r="E3698" s="29">
        <v>0</v>
      </c>
      <c r="F3698" s="20">
        <v>0</v>
      </c>
    </row>
    <row r="3699" spans="2:6" x14ac:dyDescent="0.25">
      <c r="B3699" s="18">
        <v>3696</v>
      </c>
      <c r="C3699" s="29">
        <v>86750309.920859233</v>
      </c>
      <c r="D3699" s="29">
        <v>0</v>
      </c>
      <c r="E3699" s="29">
        <v>0</v>
      </c>
      <c r="F3699" s="20">
        <v>0</v>
      </c>
    </row>
    <row r="3700" spans="2:6" x14ac:dyDescent="0.25">
      <c r="B3700" s="18">
        <v>3697</v>
      </c>
      <c r="C3700" s="29">
        <v>91949743.687517971</v>
      </c>
      <c r="D3700" s="29">
        <v>0</v>
      </c>
      <c r="E3700" s="29">
        <v>0</v>
      </c>
      <c r="F3700" s="20">
        <v>0</v>
      </c>
    </row>
    <row r="3701" spans="2:6" x14ac:dyDescent="0.25">
      <c r="B3701" s="18">
        <v>3698</v>
      </c>
      <c r="C3701" s="29">
        <v>131787580.06179225</v>
      </c>
      <c r="D3701" s="29">
        <v>0</v>
      </c>
      <c r="E3701" s="29">
        <v>0</v>
      </c>
      <c r="F3701" s="20">
        <v>0</v>
      </c>
    </row>
    <row r="3702" spans="2:6" x14ac:dyDescent="0.25">
      <c r="B3702" s="18">
        <v>3699</v>
      </c>
      <c r="C3702" s="29">
        <v>106544597.53396779</v>
      </c>
      <c r="D3702" s="29">
        <v>0</v>
      </c>
      <c r="E3702" s="29">
        <v>0</v>
      </c>
      <c r="F3702" s="20">
        <v>0</v>
      </c>
    </row>
    <row r="3703" spans="2:6" x14ac:dyDescent="0.25">
      <c r="B3703" s="18">
        <v>3700</v>
      </c>
      <c r="C3703" s="29">
        <v>87944377.265451461</v>
      </c>
      <c r="D3703" s="29">
        <v>0</v>
      </c>
      <c r="E3703" s="29">
        <v>0</v>
      </c>
      <c r="F3703" s="20">
        <v>0</v>
      </c>
    </row>
    <row r="3704" spans="2:6" x14ac:dyDescent="0.25">
      <c r="B3704" s="18">
        <v>3701</v>
      </c>
      <c r="C3704" s="29">
        <v>85909852.540833116</v>
      </c>
      <c r="D3704" s="29">
        <v>0</v>
      </c>
      <c r="E3704" s="29">
        <v>0</v>
      </c>
      <c r="F3704" s="20">
        <v>0</v>
      </c>
    </row>
    <row r="3705" spans="2:6" x14ac:dyDescent="0.25">
      <c r="B3705" s="18">
        <v>3702</v>
      </c>
      <c r="C3705" s="29">
        <v>110169557.04674582</v>
      </c>
      <c r="D3705" s="29">
        <v>0</v>
      </c>
      <c r="E3705" s="29">
        <v>0</v>
      </c>
      <c r="F3705" s="20">
        <v>0</v>
      </c>
    </row>
    <row r="3706" spans="2:6" x14ac:dyDescent="0.25">
      <c r="B3706" s="18">
        <v>3703</v>
      </c>
      <c r="C3706" s="29">
        <v>111133043.91322421</v>
      </c>
      <c r="D3706" s="29">
        <v>0</v>
      </c>
      <c r="E3706" s="29">
        <v>0</v>
      </c>
      <c r="F3706" s="20">
        <v>0</v>
      </c>
    </row>
    <row r="3707" spans="2:6" x14ac:dyDescent="0.25">
      <c r="B3707" s="18">
        <v>3704</v>
      </c>
      <c r="C3707" s="29">
        <v>81501937.273066685</v>
      </c>
      <c r="D3707" s="29">
        <v>0</v>
      </c>
      <c r="E3707" s="29">
        <v>0</v>
      </c>
      <c r="F3707" s="20">
        <v>0</v>
      </c>
    </row>
    <row r="3708" spans="2:6" x14ac:dyDescent="0.25">
      <c r="B3708" s="18">
        <v>3705</v>
      </c>
      <c r="C3708" s="29">
        <v>85340376.201225311</v>
      </c>
      <c r="D3708" s="29">
        <v>0</v>
      </c>
      <c r="E3708" s="29">
        <v>0</v>
      </c>
      <c r="F3708" s="20">
        <v>0</v>
      </c>
    </row>
    <row r="3709" spans="2:6" x14ac:dyDescent="0.25">
      <c r="B3709" s="18">
        <v>3706</v>
      </c>
      <c r="C3709" s="29">
        <v>111681557.59929806</v>
      </c>
      <c r="D3709" s="29">
        <v>0</v>
      </c>
      <c r="E3709" s="29">
        <v>0</v>
      </c>
      <c r="F3709" s="20">
        <v>0</v>
      </c>
    </row>
    <row r="3710" spans="2:6" x14ac:dyDescent="0.25">
      <c r="B3710" s="18">
        <v>3707</v>
      </c>
      <c r="C3710" s="29">
        <v>115538581.48550293</v>
      </c>
      <c r="D3710" s="29">
        <v>0</v>
      </c>
      <c r="E3710" s="29">
        <v>0</v>
      </c>
      <c r="F3710" s="20">
        <v>0</v>
      </c>
    </row>
    <row r="3711" spans="2:6" x14ac:dyDescent="0.25">
      <c r="B3711" s="18">
        <v>3708</v>
      </c>
      <c r="C3711" s="29">
        <v>86860843.251211867</v>
      </c>
      <c r="D3711" s="29">
        <v>0</v>
      </c>
      <c r="E3711" s="29">
        <v>0</v>
      </c>
      <c r="F3711" s="20">
        <v>0</v>
      </c>
    </row>
    <row r="3712" spans="2:6" x14ac:dyDescent="0.25">
      <c r="B3712" s="18">
        <v>3709</v>
      </c>
      <c r="C3712" s="29">
        <v>110340960.63725647</v>
      </c>
      <c r="D3712" s="29">
        <v>0</v>
      </c>
      <c r="E3712" s="29">
        <v>0</v>
      </c>
      <c r="F3712" s="20">
        <v>0</v>
      </c>
    </row>
    <row r="3713" spans="2:6" x14ac:dyDescent="0.25">
      <c r="B3713" s="18">
        <v>3710</v>
      </c>
      <c r="C3713" s="29">
        <v>162647285.16598928</v>
      </c>
      <c r="D3713" s="29">
        <v>0</v>
      </c>
      <c r="E3713" s="29">
        <v>0</v>
      </c>
      <c r="F3713" s="20">
        <v>0</v>
      </c>
    </row>
    <row r="3714" spans="2:6" x14ac:dyDescent="0.25">
      <c r="B3714" s="18">
        <v>3711</v>
      </c>
      <c r="C3714" s="29">
        <v>122130856.32201147</v>
      </c>
      <c r="D3714" s="29">
        <v>0</v>
      </c>
      <c r="E3714" s="29">
        <v>0</v>
      </c>
      <c r="F3714" s="20">
        <v>0</v>
      </c>
    </row>
    <row r="3715" spans="2:6" x14ac:dyDescent="0.25">
      <c r="B3715" s="18">
        <v>3712</v>
      </c>
      <c r="C3715" s="29">
        <v>118010729.21434824</v>
      </c>
      <c r="D3715" s="29">
        <v>0</v>
      </c>
      <c r="E3715" s="29">
        <v>0</v>
      </c>
      <c r="F3715" s="20">
        <v>0</v>
      </c>
    </row>
    <row r="3716" spans="2:6" x14ac:dyDescent="0.25">
      <c r="B3716" s="18">
        <v>3713</v>
      </c>
      <c r="C3716" s="29">
        <v>90963630.794056594</v>
      </c>
      <c r="D3716" s="29">
        <v>0</v>
      </c>
      <c r="E3716" s="29">
        <v>0</v>
      </c>
      <c r="F3716" s="20">
        <v>0</v>
      </c>
    </row>
    <row r="3717" spans="2:6" x14ac:dyDescent="0.25">
      <c r="B3717" s="18">
        <v>3714</v>
      </c>
      <c r="C3717" s="29">
        <v>85081056.407436833</v>
      </c>
      <c r="D3717" s="29">
        <v>0</v>
      </c>
      <c r="E3717" s="29">
        <v>0</v>
      </c>
      <c r="F3717" s="20">
        <v>0</v>
      </c>
    </row>
    <row r="3718" spans="2:6" x14ac:dyDescent="0.25">
      <c r="B3718" s="18">
        <v>3715</v>
      </c>
      <c r="C3718" s="29">
        <v>118596677.93827266</v>
      </c>
      <c r="D3718" s="29">
        <v>0</v>
      </c>
      <c r="E3718" s="29">
        <v>0</v>
      </c>
      <c r="F3718" s="20">
        <v>0</v>
      </c>
    </row>
    <row r="3719" spans="2:6" x14ac:dyDescent="0.25">
      <c r="B3719" s="18">
        <v>3716</v>
      </c>
      <c r="C3719" s="29">
        <v>124110882.40602061</v>
      </c>
      <c r="D3719" s="29">
        <v>0</v>
      </c>
      <c r="E3719" s="29">
        <v>0</v>
      </c>
      <c r="F3719" s="20">
        <v>0</v>
      </c>
    </row>
    <row r="3720" spans="2:6" x14ac:dyDescent="0.25">
      <c r="B3720" s="18">
        <v>3717</v>
      </c>
      <c r="C3720" s="29">
        <v>121083537.28050555</v>
      </c>
      <c r="D3720" s="29">
        <v>0</v>
      </c>
      <c r="E3720" s="29">
        <v>0</v>
      </c>
      <c r="F3720" s="20">
        <v>0</v>
      </c>
    </row>
    <row r="3721" spans="2:6" x14ac:dyDescent="0.25">
      <c r="B3721" s="18">
        <v>3718</v>
      </c>
      <c r="C3721" s="29">
        <v>144371916.71944126</v>
      </c>
      <c r="D3721" s="29">
        <v>0</v>
      </c>
      <c r="E3721" s="29">
        <v>0</v>
      </c>
      <c r="F3721" s="20">
        <v>0</v>
      </c>
    </row>
    <row r="3722" spans="2:6" x14ac:dyDescent="0.25">
      <c r="B3722" s="18">
        <v>3719</v>
      </c>
      <c r="C3722" s="29">
        <v>97112086.472905934</v>
      </c>
      <c r="D3722" s="29">
        <v>0</v>
      </c>
      <c r="E3722" s="29">
        <v>0</v>
      </c>
      <c r="F3722" s="20">
        <v>0</v>
      </c>
    </row>
    <row r="3723" spans="2:6" x14ac:dyDescent="0.25">
      <c r="B3723" s="18">
        <v>3720</v>
      </c>
      <c r="C3723" s="29">
        <v>78254583.336007029</v>
      </c>
      <c r="D3723" s="29">
        <v>0</v>
      </c>
      <c r="E3723" s="29">
        <v>0</v>
      </c>
      <c r="F3723" s="20">
        <v>0</v>
      </c>
    </row>
    <row r="3724" spans="2:6" x14ac:dyDescent="0.25">
      <c r="B3724" s="18">
        <v>3721</v>
      </c>
      <c r="C3724" s="29">
        <v>83372204.394644991</v>
      </c>
      <c r="D3724" s="29">
        <v>0</v>
      </c>
      <c r="E3724" s="29">
        <v>0</v>
      </c>
      <c r="F3724" s="20">
        <v>0</v>
      </c>
    </row>
    <row r="3725" spans="2:6" x14ac:dyDescent="0.25">
      <c r="B3725" s="18">
        <v>3722</v>
      </c>
      <c r="C3725" s="29">
        <v>79633615.732313305</v>
      </c>
      <c r="D3725" s="29">
        <v>0</v>
      </c>
      <c r="E3725" s="29">
        <v>0</v>
      </c>
      <c r="F3725" s="20">
        <v>0</v>
      </c>
    </row>
    <row r="3726" spans="2:6" x14ac:dyDescent="0.25">
      <c r="B3726" s="18">
        <v>3723</v>
      </c>
      <c r="C3726" s="29">
        <v>97152214.332201913</v>
      </c>
      <c r="D3726" s="29">
        <v>0</v>
      </c>
      <c r="E3726" s="29">
        <v>0</v>
      </c>
      <c r="F3726" s="20">
        <v>0</v>
      </c>
    </row>
    <row r="3727" spans="2:6" x14ac:dyDescent="0.25">
      <c r="B3727" s="18">
        <v>3724</v>
      </c>
      <c r="C3727" s="29">
        <v>115706439.0799109</v>
      </c>
      <c r="D3727" s="29">
        <v>0</v>
      </c>
      <c r="E3727" s="29">
        <v>0</v>
      </c>
      <c r="F3727" s="20">
        <v>0</v>
      </c>
    </row>
    <row r="3728" spans="2:6" x14ac:dyDescent="0.25">
      <c r="B3728" s="18">
        <v>3725</v>
      </c>
      <c r="C3728" s="29">
        <v>151545748.9707942</v>
      </c>
      <c r="D3728" s="29">
        <v>0</v>
      </c>
      <c r="E3728" s="29">
        <v>0</v>
      </c>
      <c r="F3728" s="20">
        <v>0</v>
      </c>
    </row>
    <row r="3729" spans="2:6" x14ac:dyDescent="0.25">
      <c r="B3729" s="18">
        <v>3726</v>
      </c>
      <c r="C3729" s="29">
        <v>98855422.517564252</v>
      </c>
      <c r="D3729" s="29">
        <v>0</v>
      </c>
      <c r="E3729" s="29">
        <v>0</v>
      </c>
      <c r="F3729" s="20">
        <v>0</v>
      </c>
    </row>
    <row r="3730" spans="2:6" x14ac:dyDescent="0.25">
      <c r="B3730" s="18">
        <v>3727</v>
      </c>
      <c r="C3730" s="29">
        <v>86871398.711323768</v>
      </c>
      <c r="D3730" s="29">
        <v>0</v>
      </c>
      <c r="E3730" s="29">
        <v>0</v>
      </c>
      <c r="F3730" s="20">
        <v>0</v>
      </c>
    </row>
    <row r="3731" spans="2:6" x14ac:dyDescent="0.25">
      <c r="B3731" s="18">
        <v>3728</v>
      </c>
      <c r="C3731" s="29">
        <v>113600840.27467924</v>
      </c>
      <c r="D3731" s="29">
        <v>0</v>
      </c>
      <c r="E3731" s="29">
        <v>0</v>
      </c>
      <c r="F3731" s="20">
        <v>0</v>
      </c>
    </row>
    <row r="3732" spans="2:6" x14ac:dyDescent="0.25">
      <c r="B3732" s="18">
        <v>3729</v>
      </c>
      <c r="C3732" s="29">
        <v>105449487.05849412</v>
      </c>
      <c r="D3732" s="29">
        <v>0</v>
      </c>
      <c r="E3732" s="29">
        <v>0</v>
      </c>
      <c r="F3732" s="20">
        <v>0</v>
      </c>
    </row>
    <row r="3733" spans="2:6" x14ac:dyDescent="0.25">
      <c r="B3733" s="18">
        <v>3730</v>
      </c>
      <c r="C3733" s="29">
        <v>95508550.945401534</v>
      </c>
      <c r="D3733" s="29">
        <v>0</v>
      </c>
      <c r="E3733" s="29">
        <v>0</v>
      </c>
      <c r="F3733" s="20">
        <v>0</v>
      </c>
    </row>
    <row r="3734" spans="2:6" x14ac:dyDescent="0.25">
      <c r="B3734" s="18">
        <v>3731</v>
      </c>
      <c r="C3734" s="29">
        <v>173538788.07798702</v>
      </c>
      <c r="D3734" s="29">
        <v>0</v>
      </c>
      <c r="E3734" s="29">
        <v>0</v>
      </c>
      <c r="F3734" s="20">
        <v>0</v>
      </c>
    </row>
    <row r="3735" spans="2:6" x14ac:dyDescent="0.25">
      <c r="B3735" s="18">
        <v>3732</v>
      </c>
      <c r="C3735" s="29">
        <v>118969496.5642902</v>
      </c>
      <c r="D3735" s="29">
        <v>0</v>
      </c>
      <c r="E3735" s="29">
        <v>0</v>
      </c>
      <c r="F3735" s="20">
        <v>0</v>
      </c>
    </row>
    <row r="3736" spans="2:6" x14ac:dyDescent="0.25">
      <c r="B3736" s="18">
        <v>3733</v>
      </c>
      <c r="C3736" s="29">
        <v>91186519.199681401</v>
      </c>
      <c r="D3736" s="29">
        <v>0</v>
      </c>
      <c r="E3736" s="29">
        <v>0</v>
      </c>
      <c r="F3736" s="20">
        <v>0</v>
      </c>
    </row>
    <row r="3737" spans="2:6" x14ac:dyDescent="0.25">
      <c r="B3737" s="18">
        <v>3734</v>
      </c>
      <c r="C3737" s="29">
        <v>89004851.838200614</v>
      </c>
      <c r="D3737" s="29">
        <v>0</v>
      </c>
      <c r="E3737" s="29">
        <v>0</v>
      </c>
      <c r="F3737" s="20">
        <v>0</v>
      </c>
    </row>
    <row r="3738" spans="2:6" x14ac:dyDescent="0.25">
      <c r="B3738" s="18">
        <v>3735</v>
      </c>
      <c r="C3738" s="29">
        <v>75983354.930321693</v>
      </c>
      <c r="D3738" s="29">
        <v>0</v>
      </c>
      <c r="E3738" s="29">
        <v>0</v>
      </c>
      <c r="F3738" s="20">
        <v>0</v>
      </c>
    </row>
    <row r="3739" spans="2:6" x14ac:dyDescent="0.25">
      <c r="B3739" s="18">
        <v>3736</v>
      </c>
      <c r="C3739" s="29">
        <v>126643455.88895634</v>
      </c>
      <c r="D3739" s="29">
        <v>0</v>
      </c>
      <c r="E3739" s="29">
        <v>0</v>
      </c>
      <c r="F3739" s="20">
        <v>0</v>
      </c>
    </row>
    <row r="3740" spans="2:6" x14ac:dyDescent="0.25">
      <c r="B3740" s="18">
        <v>3737</v>
      </c>
      <c r="C3740" s="29">
        <v>96149807.98319909</v>
      </c>
      <c r="D3740" s="29">
        <v>0</v>
      </c>
      <c r="E3740" s="29">
        <v>0</v>
      </c>
      <c r="F3740" s="20">
        <v>0</v>
      </c>
    </row>
    <row r="3741" spans="2:6" x14ac:dyDescent="0.25">
      <c r="B3741" s="18">
        <v>3738</v>
      </c>
      <c r="C3741" s="29">
        <v>76914834.931270272</v>
      </c>
      <c r="D3741" s="29">
        <v>0</v>
      </c>
      <c r="E3741" s="29">
        <v>0</v>
      </c>
      <c r="F3741" s="20">
        <v>0</v>
      </c>
    </row>
    <row r="3742" spans="2:6" x14ac:dyDescent="0.25">
      <c r="B3742" s="18">
        <v>3739</v>
      </c>
      <c r="C3742" s="29">
        <v>94362224.645350024</v>
      </c>
      <c r="D3742" s="29">
        <v>0</v>
      </c>
      <c r="E3742" s="29">
        <v>0</v>
      </c>
      <c r="F3742" s="20">
        <v>0</v>
      </c>
    </row>
    <row r="3743" spans="2:6" x14ac:dyDescent="0.25">
      <c r="B3743" s="18">
        <v>3740</v>
      </c>
      <c r="C3743" s="29">
        <v>102026911.50701602</v>
      </c>
      <c r="D3743" s="29">
        <v>0</v>
      </c>
      <c r="E3743" s="29">
        <v>0</v>
      </c>
      <c r="F3743" s="20">
        <v>0</v>
      </c>
    </row>
    <row r="3744" spans="2:6" x14ac:dyDescent="0.25">
      <c r="B3744" s="18">
        <v>3741</v>
      </c>
      <c r="C3744" s="29">
        <v>85869389.297351539</v>
      </c>
      <c r="D3744" s="29">
        <v>0</v>
      </c>
      <c r="E3744" s="29">
        <v>0</v>
      </c>
      <c r="F3744" s="20">
        <v>0</v>
      </c>
    </row>
    <row r="3745" spans="2:6" x14ac:dyDescent="0.25">
      <c r="B3745" s="18">
        <v>3742</v>
      </c>
      <c r="C3745" s="29">
        <v>82044362.774791732</v>
      </c>
      <c r="D3745" s="29">
        <v>0</v>
      </c>
      <c r="E3745" s="29">
        <v>0</v>
      </c>
      <c r="F3745" s="20">
        <v>0</v>
      </c>
    </row>
    <row r="3746" spans="2:6" x14ac:dyDescent="0.25">
      <c r="B3746" s="18">
        <v>3743</v>
      </c>
      <c r="C3746" s="29">
        <v>121134942.81665272</v>
      </c>
      <c r="D3746" s="29">
        <v>0</v>
      </c>
      <c r="E3746" s="29">
        <v>0</v>
      </c>
      <c r="F3746" s="20">
        <v>0</v>
      </c>
    </row>
    <row r="3747" spans="2:6" x14ac:dyDescent="0.25">
      <c r="B3747" s="18">
        <v>3744</v>
      </c>
      <c r="C3747" s="29">
        <v>89113590.274774686</v>
      </c>
      <c r="D3747" s="29">
        <v>0</v>
      </c>
      <c r="E3747" s="29">
        <v>0</v>
      </c>
      <c r="F3747" s="20">
        <v>0</v>
      </c>
    </row>
    <row r="3748" spans="2:6" x14ac:dyDescent="0.25">
      <c r="B3748" s="18">
        <v>3745</v>
      </c>
      <c r="C3748" s="29">
        <v>116231868.78905374</v>
      </c>
      <c r="D3748" s="29">
        <v>0</v>
      </c>
      <c r="E3748" s="29">
        <v>0</v>
      </c>
      <c r="F3748" s="20">
        <v>0</v>
      </c>
    </row>
    <row r="3749" spans="2:6" x14ac:dyDescent="0.25">
      <c r="B3749" s="18">
        <v>3746</v>
      </c>
      <c r="C3749" s="29">
        <v>107648424.80405585</v>
      </c>
      <c r="D3749" s="29">
        <v>0</v>
      </c>
      <c r="E3749" s="29">
        <v>0</v>
      </c>
      <c r="F3749" s="20">
        <v>0</v>
      </c>
    </row>
    <row r="3750" spans="2:6" x14ac:dyDescent="0.25">
      <c r="B3750" s="18">
        <v>3747</v>
      </c>
      <c r="C3750" s="29">
        <v>87105080.954204589</v>
      </c>
      <c r="D3750" s="29">
        <v>0</v>
      </c>
      <c r="E3750" s="29">
        <v>0</v>
      </c>
      <c r="F3750" s="20">
        <v>0</v>
      </c>
    </row>
    <row r="3751" spans="2:6" x14ac:dyDescent="0.25">
      <c r="B3751" s="18">
        <v>3748</v>
      </c>
      <c r="C3751" s="29">
        <v>114372771.77133931</v>
      </c>
      <c r="D3751" s="29">
        <v>0</v>
      </c>
      <c r="E3751" s="29">
        <v>0</v>
      </c>
      <c r="F3751" s="20">
        <v>0</v>
      </c>
    </row>
    <row r="3752" spans="2:6" x14ac:dyDescent="0.25">
      <c r="B3752" s="18">
        <v>3749</v>
      </c>
      <c r="C3752" s="29">
        <v>75161843.71532096</v>
      </c>
      <c r="D3752" s="29">
        <v>0</v>
      </c>
      <c r="E3752" s="29">
        <v>0</v>
      </c>
      <c r="F3752" s="20">
        <v>0</v>
      </c>
    </row>
    <row r="3753" spans="2:6" x14ac:dyDescent="0.25">
      <c r="B3753" s="18">
        <v>3750</v>
      </c>
      <c r="C3753" s="29">
        <v>70857868.595876232</v>
      </c>
      <c r="D3753" s="29">
        <v>0</v>
      </c>
      <c r="E3753" s="29">
        <v>0</v>
      </c>
      <c r="F3753" s="20">
        <v>0</v>
      </c>
    </row>
    <row r="3754" spans="2:6" x14ac:dyDescent="0.25">
      <c r="B3754" s="18">
        <v>3751</v>
      </c>
      <c r="C3754" s="29">
        <v>68751571.147629991</v>
      </c>
      <c r="D3754" s="29">
        <v>0</v>
      </c>
      <c r="E3754" s="29">
        <v>0</v>
      </c>
      <c r="F3754" s="20">
        <v>0</v>
      </c>
    </row>
    <row r="3755" spans="2:6" x14ac:dyDescent="0.25">
      <c r="B3755" s="18">
        <v>3752</v>
      </c>
      <c r="C3755" s="29">
        <v>99447157.051611453</v>
      </c>
      <c r="D3755" s="29">
        <v>0</v>
      </c>
      <c r="E3755" s="29">
        <v>0</v>
      </c>
      <c r="F3755" s="20">
        <v>0</v>
      </c>
    </row>
    <row r="3756" spans="2:6" x14ac:dyDescent="0.25">
      <c r="B3756" s="18">
        <v>3753</v>
      </c>
      <c r="C3756" s="29">
        <v>86534349.763880059</v>
      </c>
      <c r="D3756" s="29">
        <v>0</v>
      </c>
      <c r="E3756" s="29">
        <v>0</v>
      </c>
      <c r="F3756" s="20">
        <v>0</v>
      </c>
    </row>
    <row r="3757" spans="2:6" x14ac:dyDescent="0.25">
      <c r="B3757" s="18">
        <v>3754</v>
      </c>
      <c r="C3757" s="29">
        <v>97912508.023065299</v>
      </c>
      <c r="D3757" s="29">
        <v>0</v>
      </c>
      <c r="E3757" s="29">
        <v>0</v>
      </c>
      <c r="F3757" s="20">
        <v>0</v>
      </c>
    </row>
    <row r="3758" spans="2:6" x14ac:dyDescent="0.25">
      <c r="B3758" s="18">
        <v>3755</v>
      </c>
      <c r="C3758" s="29">
        <v>101610085.08134986</v>
      </c>
      <c r="D3758" s="29">
        <v>0</v>
      </c>
      <c r="E3758" s="29">
        <v>0</v>
      </c>
      <c r="F3758" s="20">
        <v>0</v>
      </c>
    </row>
    <row r="3759" spans="2:6" x14ac:dyDescent="0.25">
      <c r="B3759" s="18">
        <v>3756</v>
      </c>
      <c r="C3759" s="29">
        <v>160817605.99508616</v>
      </c>
      <c r="D3759" s="29">
        <v>0</v>
      </c>
      <c r="E3759" s="29">
        <v>0</v>
      </c>
      <c r="F3759" s="20">
        <v>0</v>
      </c>
    </row>
    <row r="3760" spans="2:6" x14ac:dyDescent="0.25">
      <c r="B3760" s="18">
        <v>3757</v>
      </c>
      <c r="C3760" s="29">
        <v>99954371.76780054</v>
      </c>
      <c r="D3760" s="29">
        <v>0</v>
      </c>
      <c r="E3760" s="29">
        <v>0</v>
      </c>
      <c r="F3760" s="20">
        <v>0</v>
      </c>
    </row>
    <row r="3761" spans="2:6" x14ac:dyDescent="0.25">
      <c r="B3761" s="18">
        <v>3758</v>
      </c>
      <c r="C3761" s="29">
        <v>145008948.00403318</v>
      </c>
      <c r="D3761" s="29">
        <v>0</v>
      </c>
      <c r="E3761" s="29">
        <v>0</v>
      </c>
      <c r="F3761" s="20">
        <v>0</v>
      </c>
    </row>
    <row r="3762" spans="2:6" x14ac:dyDescent="0.25">
      <c r="B3762" s="18">
        <v>3759</v>
      </c>
      <c r="C3762" s="29">
        <v>87342525.64241007</v>
      </c>
      <c r="D3762" s="29">
        <v>0</v>
      </c>
      <c r="E3762" s="29">
        <v>0</v>
      </c>
      <c r="F3762" s="20">
        <v>0</v>
      </c>
    </row>
    <row r="3763" spans="2:6" x14ac:dyDescent="0.25">
      <c r="B3763" s="18">
        <v>3760</v>
      </c>
      <c r="C3763" s="29">
        <v>113975574.79909766</v>
      </c>
      <c r="D3763" s="29">
        <v>0</v>
      </c>
      <c r="E3763" s="29">
        <v>0</v>
      </c>
      <c r="F3763" s="20">
        <v>0</v>
      </c>
    </row>
    <row r="3764" spans="2:6" x14ac:dyDescent="0.25">
      <c r="B3764" s="18">
        <v>3761</v>
      </c>
      <c r="C3764" s="29">
        <v>108534729.4230504</v>
      </c>
      <c r="D3764" s="29">
        <v>0</v>
      </c>
      <c r="E3764" s="29">
        <v>0</v>
      </c>
      <c r="F3764" s="20">
        <v>0</v>
      </c>
    </row>
    <row r="3765" spans="2:6" x14ac:dyDescent="0.25">
      <c r="B3765" s="18">
        <v>3762</v>
      </c>
      <c r="C3765" s="29">
        <v>100088660.6278289</v>
      </c>
      <c r="D3765" s="29">
        <v>0</v>
      </c>
      <c r="E3765" s="29">
        <v>0</v>
      </c>
      <c r="F3765" s="20">
        <v>0</v>
      </c>
    </row>
    <row r="3766" spans="2:6" x14ac:dyDescent="0.25">
      <c r="B3766" s="18">
        <v>3763</v>
      </c>
      <c r="C3766" s="29">
        <v>137371071.44954705</v>
      </c>
      <c r="D3766" s="29">
        <v>0</v>
      </c>
      <c r="E3766" s="29">
        <v>0</v>
      </c>
      <c r="F3766" s="20">
        <v>0</v>
      </c>
    </row>
    <row r="3767" spans="2:6" x14ac:dyDescent="0.25">
      <c r="B3767" s="18">
        <v>3764</v>
      </c>
      <c r="C3767" s="29">
        <v>132428715.81169391</v>
      </c>
      <c r="D3767" s="29">
        <v>0</v>
      </c>
      <c r="E3767" s="29">
        <v>0</v>
      </c>
      <c r="F3767" s="20">
        <v>0</v>
      </c>
    </row>
    <row r="3768" spans="2:6" x14ac:dyDescent="0.25">
      <c r="B3768" s="18">
        <v>3765</v>
      </c>
      <c r="C3768" s="29">
        <v>84664856.569964632</v>
      </c>
      <c r="D3768" s="29">
        <v>0</v>
      </c>
      <c r="E3768" s="29">
        <v>0</v>
      </c>
      <c r="F3768" s="20">
        <v>0</v>
      </c>
    </row>
    <row r="3769" spans="2:6" x14ac:dyDescent="0.25">
      <c r="B3769" s="18">
        <v>3766</v>
      </c>
      <c r="C3769" s="29">
        <v>81195755.841224298</v>
      </c>
      <c r="D3769" s="29">
        <v>0</v>
      </c>
      <c r="E3769" s="29">
        <v>0</v>
      </c>
      <c r="F3769" s="20">
        <v>0</v>
      </c>
    </row>
    <row r="3770" spans="2:6" x14ac:dyDescent="0.25">
      <c r="B3770" s="18">
        <v>3767</v>
      </c>
      <c r="C3770" s="29">
        <v>90280768.416543052</v>
      </c>
      <c r="D3770" s="29">
        <v>0</v>
      </c>
      <c r="E3770" s="29">
        <v>0</v>
      </c>
      <c r="F3770" s="20">
        <v>0</v>
      </c>
    </row>
    <row r="3771" spans="2:6" x14ac:dyDescent="0.25">
      <c r="B3771" s="18">
        <v>3768</v>
      </c>
      <c r="C3771" s="29">
        <v>171729210.41728145</v>
      </c>
      <c r="D3771" s="29">
        <v>0</v>
      </c>
      <c r="E3771" s="29">
        <v>0</v>
      </c>
      <c r="F3771" s="20">
        <v>0</v>
      </c>
    </row>
    <row r="3772" spans="2:6" x14ac:dyDescent="0.25">
      <c r="B3772" s="18">
        <v>3769</v>
      </c>
      <c r="C3772" s="29">
        <v>99528022.535002396</v>
      </c>
      <c r="D3772" s="29">
        <v>0</v>
      </c>
      <c r="E3772" s="29">
        <v>0</v>
      </c>
      <c r="F3772" s="20">
        <v>0</v>
      </c>
    </row>
    <row r="3773" spans="2:6" x14ac:dyDescent="0.25">
      <c r="B3773" s="18">
        <v>3770</v>
      </c>
      <c r="C3773" s="29">
        <v>87577356.075719625</v>
      </c>
      <c r="D3773" s="29">
        <v>0</v>
      </c>
      <c r="E3773" s="29">
        <v>0</v>
      </c>
      <c r="F3773" s="20">
        <v>0</v>
      </c>
    </row>
    <row r="3774" spans="2:6" x14ac:dyDescent="0.25">
      <c r="B3774" s="18">
        <v>3771</v>
      </c>
      <c r="C3774" s="29">
        <v>141319858.38327134</v>
      </c>
      <c r="D3774" s="29">
        <v>0</v>
      </c>
      <c r="E3774" s="29">
        <v>0</v>
      </c>
      <c r="F3774" s="20">
        <v>0</v>
      </c>
    </row>
    <row r="3775" spans="2:6" x14ac:dyDescent="0.25">
      <c r="B3775" s="18">
        <v>3772</v>
      </c>
      <c r="C3775" s="29">
        <v>89932957.191895097</v>
      </c>
      <c r="D3775" s="29">
        <v>0</v>
      </c>
      <c r="E3775" s="29">
        <v>0</v>
      </c>
      <c r="F3775" s="20">
        <v>0</v>
      </c>
    </row>
    <row r="3776" spans="2:6" x14ac:dyDescent="0.25">
      <c r="B3776" s="18">
        <v>3773</v>
      </c>
      <c r="C3776" s="29">
        <v>193074569.31770772</v>
      </c>
      <c r="D3776" s="29">
        <v>0</v>
      </c>
      <c r="E3776" s="29">
        <v>0</v>
      </c>
      <c r="F3776" s="20">
        <v>0</v>
      </c>
    </row>
    <row r="3777" spans="2:6" x14ac:dyDescent="0.25">
      <c r="B3777" s="18">
        <v>3774</v>
      </c>
      <c r="C3777" s="29">
        <v>114005376.84597491</v>
      </c>
      <c r="D3777" s="29">
        <v>0</v>
      </c>
      <c r="E3777" s="29">
        <v>0</v>
      </c>
      <c r="F3777" s="20">
        <v>0</v>
      </c>
    </row>
    <row r="3778" spans="2:6" x14ac:dyDescent="0.25">
      <c r="B3778" s="18">
        <v>3775</v>
      </c>
      <c r="C3778" s="29">
        <v>129405658.67490451</v>
      </c>
      <c r="D3778" s="29">
        <v>0</v>
      </c>
      <c r="E3778" s="29">
        <v>0</v>
      </c>
      <c r="F3778" s="20">
        <v>0</v>
      </c>
    </row>
    <row r="3779" spans="2:6" x14ac:dyDescent="0.25">
      <c r="B3779" s="18">
        <v>3776</v>
      </c>
      <c r="C3779" s="29">
        <v>83403987.690977335</v>
      </c>
      <c r="D3779" s="29">
        <v>0</v>
      </c>
      <c r="E3779" s="29">
        <v>0</v>
      </c>
      <c r="F3779" s="20">
        <v>0</v>
      </c>
    </row>
    <row r="3780" spans="2:6" x14ac:dyDescent="0.25">
      <c r="B3780" s="18">
        <v>3777</v>
      </c>
      <c r="C3780" s="29">
        <v>94609379.931185231</v>
      </c>
      <c r="D3780" s="29">
        <v>0</v>
      </c>
      <c r="E3780" s="29">
        <v>0</v>
      </c>
      <c r="F3780" s="20">
        <v>0</v>
      </c>
    </row>
    <row r="3781" spans="2:6" x14ac:dyDescent="0.25">
      <c r="B3781" s="18">
        <v>3778</v>
      </c>
      <c r="C3781" s="29">
        <v>87619508.941209331</v>
      </c>
      <c r="D3781" s="29">
        <v>0</v>
      </c>
      <c r="E3781" s="29">
        <v>0</v>
      </c>
      <c r="F3781" s="20">
        <v>0</v>
      </c>
    </row>
    <row r="3782" spans="2:6" x14ac:dyDescent="0.25">
      <c r="B3782" s="18">
        <v>3779</v>
      </c>
      <c r="C3782" s="29">
        <v>117209471.15568253</v>
      </c>
      <c r="D3782" s="29">
        <v>0</v>
      </c>
      <c r="E3782" s="29">
        <v>0</v>
      </c>
      <c r="F3782" s="20">
        <v>0</v>
      </c>
    </row>
    <row r="3783" spans="2:6" x14ac:dyDescent="0.25">
      <c r="B3783" s="18">
        <v>3780</v>
      </c>
      <c r="C3783" s="29">
        <v>105601973.97292095</v>
      </c>
      <c r="D3783" s="29">
        <v>0</v>
      </c>
      <c r="E3783" s="29">
        <v>0</v>
      </c>
      <c r="F3783" s="20">
        <v>0</v>
      </c>
    </row>
    <row r="3784" spans="2:6" x14ac:dyDescent="0.25">
      <c r="B3784" s="18">
        <v>3781</v>
      </c>
      <c r="C3784" s="29">
        <v>85436640.958096579</v>
      </c>
      <c r="D3784" s="29">
        <v>0</v>
      </c>
      <c r="E3784" s="29">
        <v>0</v>
      </c>
      <c r="F3784" s="20">
        <v>0</v>
      </c>
    </row>
    <row r="3785" spans="2:6" x14ac:dyDescent="0.25">
      <c r="B3785" s="18">
        <v>3782</v>
      </c>
      <c r="C3785" s="29">
        <v>123284427.78004329</v>
      </c>
      <c r="D3785" s="29">
        <v>0</v>
      </c>
      <c r="E3785" s="29">
        <v>0</v>
      </c>
      <c r="F3785" s="20">
        <v>0</v>
      </c>
    </row>
    <row r="3786" spans="2:6" x14ac:dyDescent="0.25">
      <c r="B3786" s="18">
        <v>3783</v>
      </c>
      <c r="C3786" s="29">
        <v>90690448.11314562</v>
      </c>
      <c r="D3786" s="29">
        <v>0</v>
      </c>
      <c r="E3786" s="29">
        <v>0</v>
      </c>
      <c r="F3786" s="20">
        <v>0</v>
      </c>
    </row>
    <row r="3787" spans="2:6" x14ac:dyDescent="0.25">
      <c r="B3787" s="18">
        <v>3784</v>
      </c>
      <c r="C3787" s="29">
        <v>93269866.676173717</v>
      </c>
      <c r="D3787" s="29">
        <v>0</v>
      </c>
      <c r="E3787" s="29">
        <v>0</v>
      </c>
      <c r="F3787" s="20">
        <v>0</v>
      </c>
    </row>
    <row r="3788" spans="2:6" x14ac:dyDescent="0.25">
      <c r="B3788" s="18">
        <v>3785</v>
      </c>
      <c r="C3788" s="29">
        <v>104139206.56919993</v>
      </c>
      <c r="D3788" s="29">
        <v>0</v>
      </c>
      <c r="E3788" s="29">
        <v>0</v>
      </c>
      <c r="F3788" s="20">
        <v>0</v>
      </c>
    </row>
    <row r="3789" spans="2:6" x14ac:dyDescent="0.25">
      <c r="B3789" s="18">
        <v>3786</v>
      </c>
      <c r="C3789" s="29">
        <v>158045395.0294522</v>
      </c>
      <c r="D3789" s="29">
        <v>0</v>
      </c>
      <c r="E3789" s="29">
        <v>0</v>
      </c>
      <c r="F3789" s="20">
        <v>0</v>
      </c>
    </row>
    <row r="3790" spans="2:6" x14ac:dyDescent="0.25">
      <c r="B3790" s="18">
        <v>3787</v>
      </c>
      <c r="C3790" s="29">
        <v>96595072.627115026</v>
      </c>
      <c r="D3790" s="29">
        <v>0</v>
      </c>
      <c r="E3790" s="29">
        <v>0</v>
      </c>
      <c r="F3790" s="20">
        <v>0</v>
      </c>
    </row>
    <row r="3791" spans="2:6" x14ac:dyDescent="0.25">
      <c r="B3791" s="18">
        <v>3788</v>
      </c>
      <c r="C3791" s="29">
        <v>73431404.132729262</v>
      </c>
      <c r="D3791" s="29">
        <v>0</v>
      </c>
      <c r="E3791" s="29">
        <v>0</v>
      </c>
      <c r="F3791" s="20">
        <v>0</v>
      </c>
    </row>
    <row r="3792" spans="2:6" x14ac:dyDescent="0.25">
      <c r="B3792" s="18">
        <v>3789</v>
      </c>
      <c r="C3792" s="29">
        <v>82668907.979598284</v>
      </c>
      <c r="D3792" s="29">
        <v>0</v>
      </c>
      <c r="E3792" s="29">
        <v>0</v>
      </c>
      <c r="F3792" s="20">
        <v>0</v>
      </c>
    </row>
    <row r="3793" spans="2:6" x14ac:dyDescent="0.25">
      <c r="B3793" s="18">
        <v>3790</v>
      </c>
      <c r="C3793" s="29">
        <v>94696625.221818939</v>
      </c>
      <c r="D3793" s="29">
        <v>0</v>
      </c>
      <c r="E3793" s="29">
        <v>0</v>
      </c>
      <c r="F3793" s="20">
        <v>0</v>
      </c>
    </row>
    <row r="3794" spans="2:6" x14ac:dyDescent="0.25">
      <c r="B3794" s="18">
        <v>3791</v>
      </c>
      <c r="C3794" s="29">
        <v>150084069.66176012</v>
      </c>
      <c r="D3794" s="29">
        <v>0</v>
      </c>
      <c r="E3794" s="29">
        <v>0</v>
      </c>
      <c r="F3794" s="20">
        <v>0</v>
      </c>
    </row>
    <row r="3795" spans="2:6" x14ac:dyDescent="0.25">
      <c r="B3795" s="18">
        <v>3792</v>
      </c>
      <c r="C3795" s="29">
        <v>90617368.364528656</v>
      </c>
      <c r="D3795" s="29">
        <v>0</v>
      </c>
      <c r="E3795" s="29">
        <v>0</v>
      </c>
      <c r="F3795" s="20">
        <v>0</v>
      </c>
    </row>
    <row r="3796" spans="2:6" x14ac:dyDescent="0.25">
      <c r="B3796" s="18">
        <v>3793</v>
      </c>
      <c r="C3796" s="29">
        <v>102241456.03689158</v>
      </c>
      <c r="D3796" s="29">
        <v>0</v>
      </c>
      <c r="E3796" s="29">
        <v>0</v>
      </c>
      <c r="F3796" s="20">
        <v>0</v>
      </c>
    </row>
    <row r="3797" spans="2:6" x14ac:dyDescent="0.25">
      <c r="B3797" s="18">
        <v>3794</v>
      </c>
      <c r="C3797" s="29">
        <v>90327614.943701237</v>
      </c>
      <c r="D3797" s="29">
        <v>0</v>
      </c>
      <c r="E3797" s="29">
        <v>0</v>
      </c>
      <c r="F3797" s="20">
        <v>0</v>
      </c>
    </row>
    <row r="3798" spans="2:6" x14ac:dyDescent="0.25">
      <c r="B3798" s="18">
        <v>3795</v>
      </c>
      <c r="C3798" s="29">
        <v>82476382.752751037</v>
      </c>
      <c r="D3798" s="29">
        <v>0</v>
      </c>
      <c r="E3798" s="29">
        <v>0</v>
      </c>
      <c r="F3798" s="20">
        <v>0</v>
      </c>
    </row>
    <row r="3799" spans="2:6" x14ac:dyDescent="0.25">
      <c r="B3799" s="18">
        <v>3796</v>
      </c>
      <c r="C3799" s="29">
        <v>93803565.90076524</v>
      </c>
      <c r="D3799" s="29">
        <v>0</v>
      </c>
      <c r="E3799" s="29">
        <v>0</v>
      </c>
      <c r="F3799" s="20">
        <v>0</v>
      </c>
    </row>
    <row r="3800" spans="2:6" x14ac:dyDescent="0.25">
      <c r="B3800" s="18">
        <v>3797</v>
      </c>
      <c r="C3800" s="29">
        <v>91489855.411614552</v>
      </c>
      <c r="D3800" s="29">
        <v>0</v>
      </c>
      <c r="E3800" s="29">
        <v>0</v>
      </c>
      <c r="F3800" s="20">
        <v>0</v>
      </c>
    </row>
    <row r="3801" spans="2:6" x14ac:dyDescent="0.25">
      <c r="B3801" s="18">
        <v>3798</v>
      </c>
      <c r="C3801" s="29">
        <v>123828632.27550538</v>
      </c>
      <c r="D3801" s="29">
        <v>0</v>
      </c>
      <c r="E3801" s="29">
        <v>0</v>
      </c>
      <c r="F3801" s="20">
        <v>0</v>
      </c>
    </row>
    <row r="3802" spans="2:6" x14ac:dyDescent="0.25">
      <c r="B3802" s="18">
        <v>3799</v>
      </c>
      <c r="C3802" s="29">
        <v>65308403.610834919</v>
      </c>
      <c r="D3802" s="29">
        <v>0</v>
      </c>
      <c r="E3802" s="29">
        <v>0</v>
      </c>
      <c r="F3802" s="20">
        <v>0</v>
      </c>
    </row>
    <row r="3803" spans="2:6" x14ac:dyDescent="0.25">
      <c r="B3803" s="18">
        <v>3800</v>
      </c>
      <c r="C3803" s="29">
        <v>103597904.64881702</v>
      </c>
      <c r="D3803" s="29">
        <v>0</v>
      </c>
      <c r="E3803" s="29">
        <v>0</v>
      </c>
      <c r="F3803" s="20">
        <v>0</v>
      </c>
    </row>
    <row r="3804" spans="2:6" x14ac:dyDescent="0.25">
      <c r="B3804" s="18">
        <v>3801</v>
      </c>
      <c r="C3804" s="29">
        <v>95519960.301225305</v>
      </c>
      <c r="D3804" s="29">
        <v>0</v>
      </c>
      <c r="E3804" s="29">
        <v>0</v>
      </c>
      <c r="F3804" s="20">
        <v>0</v>
      </c>
    </row>
    <row r="3805" spans="2:6" x14ac:dyDescent="0.25">
      <c r="B3805" s="18">
        <v>3802</v>
      </c>
      <c r="C3805" s="29">
        <v>108744156.95871641</v>
      </c>
      <c r="D3805" s="29">
        <v>0</v>
      </c>
      <c r="E3805" s="29">
        <v>0</v>
      </c>
      <c r="F3805" s="20">
        <v>0</v>
      </c>
    </row>
    <row r="3806" spans="2:6" x14ac:dyDescent="0.25">
      <c r="B3806" s="18">
        <v>3803</v>
      </c>
      <c r="C3806" s="29">
        <v>98388561.564950317</v>
      </c>
      <c r="D3806" s="29">
        <v>0</v>
      </c>
      <c r="E3806" s="29">
        <v>0</v>
      </c>
      <c r="F3806" s="20">
        <v>0</v>
      </c>
    </row>
    <row r="3807" spans="2:6" x14ac:dyDescent="0.25">
      <c r="B3807" s="18">
        <v>3804</v>
      </c>
      <c r="C3807" s="29">
        <v>131219823.87579645</v>
      </c>
      <c r="D3807" s="29">
        <v>0</v>
      </c>
      <c r="E3807" s="29">
        <v>0</v>
      </c>
      <c r="F3807" s="20">
        <v>0</v>
      </c>
    </row>
    <row r="3808" spans="2:6" x14ac:dyDescent="0.25">
      <c r="B3808" s="18">
        <v>3805</v>
      </c>
      <c r="C3808" s="29">
        <v>93019316.532907307</v>
      </c>
      <c r="D3808" s="29">
        <v>0</v>
      </c>
      <c r="E3808" s="29">
        <v>0</v>
      </c>
      <c r="F3808" s="20">
        <v>0</v>
      </c>
    </row>
    <row r="3809" spans="2:6" x14ac:dyDescent="0.25">
      <c r="B3809" s="18">
        <v>3806</v>
      </c>
      <c r="C3809" s="29">
        <v>126139911.73157854</v>
      </c>
      <c r="D3809" s="29">
        <v>0</v>
      </c>
      <c r="E3809" s="29">
        <v>0</v>
      </c>
      <c r="F3809" s="20">
        <v>0</v>
      </c>
    </row>
    <row r="3810" spans="2:6" x14ac:dyDescent="0.25">
      <c r="B3810" s="18">
        <v>3807</v>
      </c>
      <c r="C3810" s="29">
        <v>112225206.23652917</v>
      </c>
      <c r="D3810" s="29">
        <v>0</v>
      </c>
      <c r="E3810" s="29">
        <v>0</v>
      </c>
      <c r="F3810" s="20">
        <v>0</v>
      </c>
    </row>
    <row r="3811" spans="2:6" x14ac:dyDescent="0.25">
      <c r="B3811" s="18">
        <v>3808</v>
      </c>
      <c r="C3811" s="29">
        <v>90290555.35357143</v>
      </c>
      <c r="D3811" s="29">
        <v>0</v>
      </c>
      <c r="E3811" s="29">
        <v>0</v>
      </c>
      <c r="F3811" s="20">
        <v>0</v>
      </c>
    </row>
    <row r="3812" spans="2:6" x14ac:dyDescent="0.25">
      <c r="B3812" s="18">
        <v>3809</v>
      </c>
      <c r="C3812" s="29">
        <v>128916122.80344076</v>
      </c>
      <c r="D3812" s="29">
        <v>0</v>
      </c>
      <c r="E3812" s="29">
        <v>0</v>
      </c>
      <c r="F3812" s="20">
        <v>0</v>
      </c>
    </row>
    <row r="3813" spans="2:6" x14ac:dyDescent="0.25">
      <c r="B3813" s="18">
        <v>3810</v>
      </c>
      <c r="C3813" s="29">
        <v>88932222.546408921</v>
      </c>
      <c r="D3813" s="29">
        <v>0</v>
      </c>
      <c r="E3813" s="29">
        <v>0</v>
      </c>
      <c r="F3813" s="20">
        <v>0</v>
      </c>
    </row>
    <row r="3814" spans="2:6" x14ac:dyDescent="0.25">
      <c r="B3814" s="18">
        <v>3811</v>
      </c>
      <c r="C3814" s="29">
        <v>111999414.56320079</v>
      </c>
      <c r="D3814" s="29">
        <v>0</v>
      </c>
      <c r="E3814" s="29">
        <v>0</v>
      </c>
      <c r="F3814" s="20">
        <v>0</v>
      </c>
    </row>
    <row r="3815" spans="2:6" x14ac:dyDescent="0.25">
      <c r="B3815" s="18">
        <v>3812</v>
      </c>
      <c r="C3815" s="29">
        <v>129125029.11059089</v>
      </c>
      <c r="D3815" s="29">
        <v>0</v>
      </c>
      <c r="E3815" s="29">
        <v>0</v>
      </c>
      <c r="F3815" s="20">
        <v>0</v>
      </c>
    </row>
    <row r="3816" spans="2:6" x14ac:dyDescent="0.25">
      <c r="B3816" s="18">
        <v>3813</v>
      </c>
      <c r="C3816" s="29">
        <v>90970300.734903708</v>
      </c>
      <c r="D3816" s="29">
        <v>0</v>
      </c>
      <c r="E3816" s="29">
        <v>0</v>
      </c>
      <c r="F3816" s="20">
        <v>0</v>
      </c>
    </row>
    <row r="3817" spans="2:6" x14ac:dyDescent="0.25">
      <c r="B3817" s="18">
        <v>3814</v>
      </c>
      <c r="C3817" s="29">
        <v>142196593.44730425</v>
      </c>
      <c r="D3817" s="29">
        <v>0</v>
      </c>
      <c r="E3817" s="29">
        <v>0</v>
      </c>
      <c r="F3817" s="20">
        <v>0</v>
      </c>
    </row>
    <row r="3818" spans="2:6" x14ac:dyDescent="0.25">
      <c r="B3818" s="18">
        <v>3815</v>
      </c>
      <c r="C3818" s="29">
        <v>108054658.23356794</v>
      </c>
      <c r="D3818" s="29">
        <v>0</v>
      </c>
      <c r="E3818" s="29">
        <v>0</v>
      </c>
      <c r="F3818" s="20">
        <v>0</v>
      </c>
    </row>
    <row r="3819" spans="2:6" x14ac:dyDescent="0.25">
      <c r="B3819" s="18">
        <v>3816</v>
      </c>
      <c r="C3819" s="29">
        <v>152092289.5619061</v>
      </c>
      <c r="D3819" s="29">
        <v>0</v>
      </c>
      <c r="E3819" s="29">
        <v>0</v>
      </c>
      <c r="F3819" s="20">
        <v>0</v>
      </c>
    </row>
    <row r="3820" spans="2:6" x14ac:dyDescent="0.25">
      <c r="B3820" s="18">
        <v>3817</v>
      </c>
      <c r="C3820" s="29">
        <v>103070203.60267349</v>
      </c>
      <c r="D3820" s="29">
        <v>0</v>
      </c>
      <c r="E3820" s="29">
        <v>0</v>
      </c>
      <c r="F3820" s="20">
        <v>0</v>
      </c>
    </row>
    <row r="3821" spans="2:6" x14ac:dyDescent="0.25">
      <c r="B3821" s="18">
        <v>3818</v>
      </c>
      <c r="C3821" s="29">
        <v>93780472.219270676</v>
      </c>
      <c r="D3821" s="29">
        <v>0</v>
      </c>
      <c r="E3821" s="29">
        <v>0</v>
      </c>
      <c r="F3821" s="20">
        <v>0</v>
      </c>
    </row>
    <row r="3822" spans="2:6" x14ac:dyDescent="0.25">
      <c r="B3822" s="18">
        <v>3819</v>
      </c>
      <c r="C3822" s="29">
        <v>100445132.00060976</v>
      </c>
      <c r="D3822" s="29">
        <v>0</v>
      </c>
      <c r="E3822" s="29">
        <v>0</v>
      </c>
      <c r="F3822" s="20">
        <v>0</v>
      </c>
    </row>
    <row r="3823" spans="2:6" x14ac:dyDescent="0.25">
      <c r="B3823" s="18">
        <v>3820</v>
      </c>
      <c r="C3823" s="29">
        <v>114210961.52756251</v>
      </c>
      <c r="D3823" s="29">
        <v>0</v>
      </c>
      <c r="E3823" s="29">
        <v>0</v>
      </c>
      <c r="F3823" s="20">
        <v>0</v>
      </c>
    </row>
    <row r="3824" spans="2:6" x14ac:dyDescent="0.25">
      <c r="B3824" s="18">
        <v>3821</v>
      </c>
      <c r="C3824" s="29">
        <v>86371417.177611724</v>
      </c>
      <c r="D3824" s="29">
        <v>0</v>
      </c>
      <c r="E3824" s="29">
        <v>0</v>
      </c>
      <c r="F3824" s="20">
        <v>0</v>
      </c>
    </row>
    <row r="3825" spans="2:6" x14ac:dyDescent="0.25">
      <c r="B3825" s="18">
        <v>3822</v>
      </c>
      <c r="C3825" s="29">
        <v>115785840.09421848</v>
      </c>
      <c r="D3825" s="29">
        <v>0</v>
      </c>
      <c r="E3825" s="29">
        <v>0</v>
      </c>
      <c r="F3825" s="20">
        <v>0</v>
      </c>
    </row>
    <row r="3826" spans="2:6" x14ac:dyDescent="0.25">
      <c r="B3826" s="18">
        <v>3823</v>
      </c>
      <c r="C3826" s="29">
        <v>89892159.449085772</v>
      </c>
      <c r="D3826" s="29">
        <v>0</v>
      </c>
      <c r="E3826" s="29">
        <v>0</v>
      </c>
      <c r="F3826" s="20">
        <v>0</v>
      </c>
    </row>
    <row r="3827" spans="2:6" x14ac:dyDescent="0.25">
      <c r="B3827" s="18">
        <v>3824</v>
      </c>
      <c r="C3827" s="29">
        <v>96154568.311193049</v>
      </c>
      <c r="D3827" s="29">
        <v>0</v>
      </c>
      <c r="E3827" s="29">
        <v>0</v>
      </c>
      <c r="F3827" s="20">
        <v>0</v>
      </c>
    </row>
    <row r="3828" spans="2:6" x14ac:dyDescent="0.25">
      <c r="B3828" s="18">
        <v>3825</v>
      </c>
      <c r="C3828" s="29">
        <v>100226844.09513099</v>
      </c>
      <c r="D3828" s="29">
        <v>0</v>
      </c>
      <c r="E3828" s="29">
        <v>0</v>
      </c>
      <c r="F3828" s="20">
        <v>0</v>
      </c>
    </row>
    <row r="3829" spans="2:6" x14ac:dyDescent="0.25">
      <c r="B3829" s="18">
        <v>3826</v>
      </c>
      <c r="C3829" s="29">
        <v>136700955.31671193</v>
      </c>
      <c r="D3829" s="29">
        <v>0</v>
      </c>
      <c r="E3829" s="29">
        <v>0</v>
      </c>
      <c r="F3829" s="20">
        <v>0</v>
      </c>
    </row>
    <row r="3830" spans="2:6" x14ac:dyDescent="0.25">
      <c r="B3830" s="18">
        <v>3827</v>
      </c>
      <c r="C3830" s="29">
        <v>153470610.58600253</v>
      </c>
      <c r="D3830" s="29">
        <v>0</v>
      </c>
      <c r="E3830" s="29">
        <v>0</v>
      </c>
      <c r="F3830" s="20">
        <v>0</v>
      </c>
    </row>
    <row r="3831" spans="2:6" x14ac:dyDescent="0.25">
      <c r="B3831" s="18">
        <v>3828</v>
      </c>
      <c r="C3831" s="29">
        <v>93102883.820385471</v>
      </c>
      <c r="D3831" s="29">
        <v>0</v>
      </c>
      <c r="E3831" s="29">
        <v>0</v>
      </c>
      <c r="F3831" s="20">
        <v>0</v>
      </c>
    </row>
    <row r="3832" spans="2:6" x14ac:dyDescent="0.25">
      <c r="B3832" s="18">
        <v>3829</v>
      </c>
      <c r="C3832" s="29">
        <v>90395933.154385254</v>
      </c>
      <c r="D3832" s="29">
        <v>0</v>
      </c>
      <c r="E3832" s="29">
        <v>0</v>
      </c>
      <c r="F3832" s="20">
        <v>0</v>
      </c>
    </row>
    <row r="3833" spans="2:6" x14ac:dyDescent="0.25">
      <c r="B3833" s="18">
        <v>3830</v>
      </c>
      <c r="C3833" s="29">
        <v>103979198.53614362</v>
      </c>
      <c r="D3833" s="29">
        <v>0</v>
      </c>
      <c r="E3833" s="29">
        <v>0</v>
      </c>
      <c r="F3833" s="20">
        <v>0</v>
      </c>
    </row>
    <row r="3834" spans="2:6" x14ac:dyDescent="0.25">
      <c r="B3834" s="18">
        <v>3831</v>
      </c>
      <c r="C3834" s="29">
        <v>92631377.280444607</v>
      </c>
      <c r="D3834" s="29">
        <v>0</v>
      </c>
      <c r="E3834" s="29">
        <v>0</v>
      </c>
      <c r="F3834" s="20">
        <v>0</v>
      </c>
    </row>
    <row r="3835" spans="2:6" x14ac:dyDescent="0.25">
      <c r="B3835" s="18">
        <v>3832</v>
      </c>
      <c r="C3835" s="29">
        <v>83497335.959857732</v>
      </c>
      <c r="D3835" s="29">
        <v>0</v>
      </c>
      <c r="E3835" s="29">
        <v>0</v>
      </c>
      <c r="F3835" s="20">
        <v>0</v>
      </c>
    </row>
    <row r="3836" spans="2:6" x14ac:dyDescent="0.25">
      <c r="B3836" s="18">
        <v>3833</v>
      </c>
      <c r="C3836" s="29">
        <v>104444728.08400539</v>
      </c>
      <c r="D3836" s="29">
        <v>0</v>
      </c>
      <c r="E3836" s="29">
        <v>0</v>
      </c>
      <c r="F3836" s="20">
        <v>0</v>
      </c>
    </row>
    <row r="3837" spans="2:6" x14ac:dyDescent="0.25">
      <c r="B3837" s="18">
        <v>3834</v>
      </c>
      <c r="C3837" s="29">
        <v>94910444.849893287</v>
      </c>
      <c r="D3837" s="29">
        <v>0</v>
      </c>
      <c r="E3837" s="29">
        <v>0</v>
      </c>
      <c r="F3837" s="20">
        <v>0</v>
      </c>
    </row>
    <row r="3838" spans="2:6" x14ac:dyDescent="0.25">
      <c r="B3838" s="18">
        <v>3835</v>
      </c>
      <c r="C3838" s="29">
        <v>114088253.34245579</v>
      </c>
      <c r="D3838" s="29">
        <v>0</v>
      </c>
      <c r="E3838" s="29">
        <v>0</v>
      </c>
      <c r="F3838" s="20">
        <v>0</v>
      </c>
    </row>
    <row r="3839" spans="2:6" x14ac:dyDescent="0.25">
      <c r="B3839" s="18">
        <v>3836</v>
      </c>
      <c r="C3839" s="29">
        <v>145345784.51298961</v>
      </c>
      <c r="D3839" s="29">
        <v>0</v>
      </c>
      <c r="E3839" s="29">
        <v>0</v>
      </c>
      <c r="F3839" s="20">
        <v>0</v>
      </c>
    </row>
    <row r="3840" spans="2:6" x14ac:dyDescent="0.25">
      <c r="B3840" s="18">
        <v>3837</v>
      </c>
      <c r="C3840" s="29">
        <v>102110193.47777151</v>
      </c>
      <c r="D3840" s="29">
        <v>0</v>
      </c>
      <c r="E3840" s="29">
        <v>0</v>
      </c>
      <c r="F3840" s="20">
        <v>0</v>
      </c>
    </row>
    <row r="3841" spans="2:6" x14ac:dyDescent="0.25">
      <c r="B3841" s="18">
        <v>3838</v>
      </c>
      <c r="C3841" s="29">
        <v>88107105.159712717</v>
      </c>
      <c r="D3841" s="29">
        <v>0</v>
      </c>
      <c r="E3841" s="29">
        <v>0</v>
      </c>
      <c r="F3841" s="20">
        <v>0</v>
      </c>
    </row>
    <row r="3842" spans="2:6" x14ac:dyDescent="0.25">
      <c r="B3842" s="18">
        <v>3839</v>
      </c>
      <c r="C3842" s="29">
        <v>98349307.824847177</v>
      </c>
      <c r="D3842" s="29">
        <v>0</v>
      </c>
      <c r="E3842" s="29">
        <v>0</v>
      </c>
      <c r="F3842" s="20">
        <v>0</v>
      </c>
    </row>
    <row r="3843" spans="2:6" x14ac:dyDescent="0.25">
      <c r="B3843" s="18">
        <v>3840</v>
      </c>
      <c r="C3843" s="29">
        <v>85131709.085334092</v>
      </c>
      <c r="D3843" s="29">
        <v>0</v>
      </c>
      <c r="E3843" s="29">
        <v>0</v>
      </c>
      <c r="F3843" s="20">
        <v>0</v>
      </c>
    </row>
    <row r="3844" spans="2:6" x14ac:dyDescent="0.25">
      <c r="B3844" s="18">
        <v>3841</v>
      </c>
      <c r="C3844" s="29">
        <v>82162188.167985916</v>
      </c>
      <c r="D3844" s="29">
        <v>0</v>
      </c>
      <c r="E3844" s="29">
        <v>0</v>
      </c>
      <c r="F3844" s="20">
        <v>0</v>
      </c>
    </row>
    <row r="3845" spans="2:6" x14ac:dyDescent="0.25">
      <c r="B3845" s="18">
        <v>3842</v>
      </c>
      <c r="C3845" s="29">
        <v>76846775.565355852</v>
      </c>
      <c r="D3845" s="29">
        <v>0</v>
      </c>
      <c r="E3845" s="29">
        <v>0</v>
      </c>
      <c r="F3845" s="20">
        <v>0</v>
      </c>
    </row>
    <row r="3846" spans="2:6" x14ac:dyDescent="0.25">
      <c r="B3846" s="18">
        <v>3843</v>
      </c>
      <c r="C3846" s="29">
        <v>88951487.394205347</v>
      </c>
      <c r="D3846" s="29">
        <v>0</v>
      </c>
      <c r="E3846" s="29">
        <v>0</v>
      </c>
      <c r="F3846" s="20">
        <v>0</v>
      </c>
    </row>
    <row r="3847" spans="2:6" x14ac:dyDescent="0.25">
      <c r="B3847" s="18">
        <v>3844</v>
      </c>
      <c r="C3847" s="29">
        <v>101435322.74338651</v>
      </c>
      <c r="D3847" s="29">
        <v>0</v>
      </c>
      <c r="E3847" s="29">
        <v>0</v>
      </c>
      <c r="F3847" s="20">
        <v>0</v>
      </c>
    </row>
    <row r="3848" spans="2:6" x14ac:dyDescent="0.25">
      <c r="B3848" s="18">
        <v>3845</v>
      </c>
      <c r="C3848" s="29">
        <v>84757069.147498846</v>
      </c>
      <c r="D3848" s="29">
        <v>0</v>
      </c>
      <c r="E3848" s="29">
        <v>0</v>
      </c>
      <c r="F3848" s="20">
        <v>0</v>
      </c>
    </row>
    <row r="3849" spans="2:6" x14ac:dyDescent="0.25">
      <c r="B3849" s="18">
        <v>3846</v>
      </c>
      <c r="C3849" s="29">
        <v>97599945.411798045</v>
      </c>
      <c r="D3849" s="29">
        <v>0</v>
      </c>
      <c r="E3849" s="29">
        <v>0</v>
      </c>
      <c r="F3849" s="20">
        <v>0</v>
      </c>
    </row>
    <row r="3850" spans="2:6" x14ac:dyDescent="0.25">
      <c r="B3850" s="18">
        <v>3847</v>
      </c>
      <c r="C3850" s="29">
        <v>84746584.995358601</v>
      </c>
      <c r="D3850" s="29">
        <v>0</v>
      </c>
      <c r="E3850" s="29">
        <v>0</v>
      </c>
      <c r="F3850" s="20">
        <v>0</v>
      </c>
    </row>
    <row r="3851" spans="2:6" x14ac:dyDescent="0.25">
      <c r="B3851" s="18">
        <v>3848</v>
      </c>
      <c r="C3851" s="29">
        <v>104374498.07766195</v>
      </c>
      <c r="D3851" s="29">
        <v>0</v>
      </c>
      <c r="E3851" s="29">
        <v>0</v>
      </c>
      <c r="F3851" s="20">
        <v>0</v>
      </c>
    </row>
    <row r="3852" spans="2:6" x14ac:dyDescent="0.25">
      <c r="B3852" s="18">
        <v>3849</v>
      </c>
      <c r="C3852" s="29">
        <v>118550976.44385327</v>
      </c>
      <c r="D3852" s="29">
        <v>0</v>
      </c>
      <c r="E3852" s="29">
        <v>0</v>
      </c>
      <c r="F3852" s="20">
        <v>0</v>
      </c>
    </row>
    <row r="3853" spans="2:6" x14ac:dyDescent="0.25">
      <c r="B3853" s="18">
        <v>3850</v>
      </c>
      <c r="C3853" s="29">
        <v>67145770.081185877</v>
      </c>
      <c r="D3853" s="29">
        <v>0</v>
      </c>
      <c r="E3853" s="29">
        <v>0</v>
      </c>
      <c r="F3853" s="20">
        <v>0</v>
      </c>
    </row>
    <row r="3854" spans="2:6" x14ac:dyDescent="0.25">
      <c r="B3854" s="18">
        <v>3851</v>
      </c>
      <c r="C3854" s="29">
        <v>98979717.414236113</v>
      </c>
      <c r="D3854" s="29">
        <v>0</v>
      </c>
      <c r="E3854" s="29">
        <v>0</v>
      </c>
      <c r="F3854" s="20">
        <v>0</v>
      </c>
    </row>
    <row r="3855" spans="2:6" x14ac:dyDescent="0.25">
      <c r="B3855" s="18">
        <v>3852</v>
      </c>
      <c r="C3855" s="29">
        <v>167243240.49416515</v>
      </c>
      <c r="D3855" s="29">
        <v>0</v>
      </c>
      <c r="E3855" s="29">
        <v>0</v>
      </c>
      <c r="F3855" s="20">
        <v>0</v>
      </c>
    </row>
    <row r="3856" spans="2:6" x14ac:dyDescent="0.25">
      <c r="B3856" s="18">
        <v>3853</v>
      </c>
      <c r="C3856" s="29">
        <v>106574682.51257591</v>
      </c>
      <c r="D3856" s="29">
        <v>0</v>
      </c>
      <c r="E3856" s="29">
        <v>0</v>
      </c>
      <c r="F3856" s="20">
        <v>0</v>
      </c>
    </row>
    <row r="3857" spans="2:6" x14ac:dyDescent="0.25">
      <c r="B3857" s="18">
        <v>3854</v>
      </c>
      <c r="C3857" s="29">
        <v>85633811.354924873</v>
      </c>
      <c r="D3857" s="29">
        <v>0</v>
      </c>
      <c r="E3857" s="29">
        <v>0</v>
      </c>
      <c r="F3857" s="20">
        <v>0</v>
      </c>
    </row>
    <row r="3858" spans="2:6" x14ac:dyDescent="0.25">
      <c r="B3858" s="18">
        <v>3855</v>
      </c>
      <c r="C3858" s="29">
        <v>116538522.69810319</v>
      </c>
      <c r="D3858" s="29">
        <v>0</v>
      </c>
      <c r="E3858" s="29">
        <v>0</v>
      </c>
      <c r="F3858" s="20">
        <v>0</v>
      </c>
    </row>
    <row r="3859" spans="2:6" x14ac:dyDescent="0.25">
      <c r="B3859" s="18">
        <v>3856</v>
      </c>
      <c r="C3859" s="29">
        <v>113789251.32005551</v>
      </c>
      <c r="D3859" s="29">
        <v>0</v>
      </c>
      <c r="E3859" s="29">
        <v>0</v>
      </c>
      <c r="F3859" s="20">
        <v>0</v>
      </c>
    </row>
    <row r="3860" spans="2:6" x14ac:dyDescent="0.25">
      <c r="B3860" s="18">
        <v>3857</v>
      </c>
      <c r="C3860" s="29">
        <v>123281531.69050311</v>
      </c>
      <c r="D3860" s="29">
        <v>0</v>
      </c>
      <c r="E3860" s="29">
        <v>0</v>
      </c>
      <c r="F3860" s="20">
        <v>0</v>
      </c>
    </row>
    <row r="3861" spans="2:6" x14ac:dyDescent="0.25">
      <c r="B3861" s="18">
        <v>3858</v>
      </c>
      <c r="C3861" s="29">
        <v>99230767.53249222</v>
      </c>
      <c r="D3861" s="29">
        <v>0</v>
      </c>
      <c r="E3861" s="29">
        <v>0</v>
      </c>
      <c r="F3861" s="20">
        <v>0</v>
      </c>
    </row>
    <row r="3862" spans="2:6" x14ac:dyDescent="0.25">
      <c r="B3862" s="18">
        <v>3859</v>
      </c>
      <c r="C3862" s="29">
        <v>92175969.642080754</v>
      </c>
      <c r="D3862" s="29">
        <v>0</v>
      </c>
      <c r="E3862" s="29">
        <v>0</v>
      </c>
      <c r="F3862" s="20">
        <v>0</v>
      </c>
    </row>
    <row r="3863" spans="2:6" x14ac:dyDescent="0.25">
      <c r="B3863" s="18">
        <v>3860</v>
      </c>
      <c r="C3863" s="29">
        <v>123859223.4083188</v>
      </c>
      <c r="D3863" s="29">
        <v>0</v>
      </c>
      <c r="E3863" s="29">
        <v>0</v>
      </c>
      <c r="F3863" s="20">
        <v>0</v>
      </c>
    </row>
    <row r="3864" spans="2:6" x14ac:dyDescent="0.25">
      <c r="B3864" s="18">
        <v>3861</v>
      </c>
      <c r="C3864" s="29">
        <v>109062934.49836826</v>
      </c>
      <c r="D3864" s="29">
        <v>0</v>
      </c>
      <c r="E3864" s="29">
        <v>0</v>
      </c>
      <c r="F3864" s="20">
        <v>0</v>
      </c>
    </row>
    <row r="3865" spans="2:6" x14ac:dyDescent="0.25">
      <c r="B3865" s="18">
        <v>3862</v>
      </c>
      <c r="C3865" s="29">
        <v>141468513.15895289</v>
      </c>
      <c r="D3865" s="29">
        <v>0</v>
      </c>
      <c r="E3865" s="29">
        <v>0</v>
      </c>
      <c r="F3865" s="20">
        <v>0</v>
      </c>
    </row>
    <row r="3866" spans="2:6" x14ac:dyDescent="0.25">
      <c r="B3866" s="18">
        <v>3863</v>
      </c>
      <c r="C3866" s="29">
        <v>85550385.834581852</v>
      </c>
      <c r="D3866" s="29">
        <v>0</v>
      </c>
      <c r="E3866" s="29">
        <v>0</v>
      </c>
      <c r="F3866" s="20">
        <v>0</v>
      </c>
    </row>
    <row r="3867" spans="2:6" x14ac:dyDescent="0.25">
      <c r="B3867" s="18">
        <v>3864</v>
      </c>
      <c r="C3867" s="29">
        <v>108383385.13659082</v>
      </c>
      <c r="D3867" s="29">
        <v>0</v>
      </c>
      <c r="E3867" s="29">
        <v>0</v>
      </c>
      <c r="F3867" s="20">
        <v>0</v>
      </c>
    </row>
    <row r="3868" spans="2:6" x14ac:dyDescent="0.25">
      <c r="B3868" s="18">
        <v>3865</v>
      </c>
      <c r="C3868" s="29">
        <v>100620600.68940106</v>
      </c>
      <c r="D3868" s="29">
        <v>0</v>
      </c>
      <c r="E3868" s="29">
        <v>0</v>
      </c>
      <c r="F3868" s="20">
        <v>0</v>
      </c>
    </row>
    <row r="3869" spans="2:6" x14ac:dyDescent="0.25">
      <c r="B3869" s="18">
        <v>3866</v>
      </c>
      <c r="C3869" s="29">
        <v>85886794.6110688</v>
      </c>
      <c r="D3869" s="29">
        <v>0</v>
      </c>
      <c r="E3869" s="29">
        <v>0</v>
      </c>
      <c r="F3869" s="20">
        <v>0</v>
      </c>
    </row>
    <row r="3870" spans="2:6" x14ac:dyDescent="0.25">
      <c r="B3870" s="18">
        <v>3867</v>
      </c>
      <c r="C3870" s="29">
        <v>87386226.218631312</v>
      </c>
      <c r="D3870" s="29">
        <v>0</v>
      </c>
      <c r="E3870" s="29">
        <v>0</v>
      </c>
      <c r="F3870" s="20">
        <v>0</v>
      </c>
    </row>
    <row r="3871" spans="2:6" x14ac:dyDescent="0.25">
      <c r="B3871" s="18">
        <v>3868</v>
      </c>
      <c r="C3871" s="29">
        <v>96400471.517384008</v>
      </c>
      <c r="D3871" s="29">
        <v>0</v>
      </c>
      <c r="E3871" s="29">
        <v>0</v>
      </c>
      <c r="F3871" s="20">
        <v>0</v>
      </c>
    </row>
    <row r="3872" spans="2:6" x14ac:dyDescent="0.25">
      <c r="B3872" s="18">
        <v>3869</v>
      </c>
      <c r="C3872" s="29">
        <v>96343702.477864847</v>
      </c>
      <c r="D3872" s="29">
        <v>0</v>
      </c>
      <c r="E3872" s="29">
        <v>0</v>
      </c>
      <c r="F3872" s="20">
        <v>0</v>
      </c>
    </row>
    <row r="3873" spans="2:6" x14ac:dyDescent="0.25">
      <c r="B3873" s="18">
        <v>3870</v>
      </c>
      <c r="C3873" s="29">
        <v>94220501.233712226</v>
      </c>
      <c r="D3873" s="29">
        <v>0</v>
      </c>
      <c r="E3873" s="29">
        <v>0</v>
      </c>
      <c r="F3873" s="20">
        <v>0</v>
      </c>
    </row>
    <row r="3874" spans="2:6" x14ac:dyDescent="0.25">
      <c r="B3874" s="18">
        <v>3871</v>
      </c>
      <c r="C3874" s="29">
        <v>131686579.93577453</v>
      </c>
      <c r="D3874" s="29">
        <v>0</v>
      </c>
      <c r="E3874" s="29">
        <v>0</v>
      </c>
      <c r="F3874" s="20">
        <v>0</v>
      </c>
    </row>
    <row r="3875" spans="2:6" x14ac:dyDescent="0.25">
      <c r="B3875" s="18">
        <v>3872</v>
      </c>
      <c r="C3875" s="29">
        <v>131624440.44606312</v>
      </c>
      <c r="D3875" s="29">
        <v>0</v>
      </c>
      <c r="E3875" s="29">
        <v>0</v>
      </c>
      <c r="F3875" s="20">
        <v>0</v>
      </c>
    </row>
    <row r="3876" spans="2:6" x14ac:dyDescent="0.25">
      <c r="B3876" s="18">
        <v>3873</v>
      </c>
      <c r="C3876" s="29">
        <v>164533638.6658023</v>
      </c>
      <c r="D3876" s="29">
        <v>0</v>
      </c>
      <c r="E3876" s="29">
        <v>0</v>
      </c>
      <c r="F3876" s="20">
        <v>0</v>
      </c>
    </row>
    <row r="3877" spans="2:6" x14ac:dyDescent="0.25">
      <c r="B3877" s="18">
        <v>3874</v>
      </c>
      <c r="C3877" s="29">
        <v>94830363.443392798</v>
      </c>
      <c r="D3877" s="29">
        <v>0</v>
      </c>
      <c r="E3877" s="29">
        <v>0</v>
      </c>
      <c r="F3877" s="20">
        <v>0</v>
      </c>
    </row>
    <row r="3878" spans="2:6" x14ac:dyDescent="0.25">
      <c r="B3878" s="18">
        <v>3875</v>
      </c>
      <c r="C3878" s="29">
        <v>83862638.88617909</v>
      </c>
      <c r="D3878" s="29">
        <v>0</v>
      </c>
      <c r="E3878" s="29">
        <v>0</v>
      </c>
      <c r="F3878" s="20">
        <v>0</v>
      </c>
    </row>
    <row r="3879" spans="2:6" x14ac:dyDescent="0.25">
      <c r="B3879" s="18">
        <v>3876</v>
      </c>
      <c r="C3879" s="29">
        <v>89136264.441499799</v>
      </c>
      <c r="D3879" s="29">
        <v>0</v>
      </c>
      <c r="E3879" s="29">
        <v>0</v>
      </c>
      <c r="F3879" s="20">
        <v>0</v>
      </c>
    </row>
    <row r="3880" spans="2:6" x14ac:dyDescent="0.25">
      <c r="B3880" s="18">
        <v>3877</v>
      </c>
      <c r="C3880" s="29">
        <v>116832134.64190975</v>
      </c>
      <c r="D3880" s="29">
        <v>0</v>
      </c>
      <c r="E3880" s="29">
        <v>0</v>
      </c>
      <c r="F3880" s="20">
        <v>0</v>
      </c>
    </row>
    <row r="3881" spans="2:6" x14ac:dyDescent="0.25">
      <c r="B3881" s="18">
        <v>3878</v>
      </c>
      <c r="C3881" s="29">
        <v>151835714.42989576</v>
      </c>
      <c r="D3881" s="29">
        <v>0</v>
      </c>
      <c r="E3881" s="29">
        <v>0</v>
      </c>
      <c r="F3881" s="20">
        <v>0</v>
      </c>
    </row>
    <row r="3882" spans="2:6" x14ac:dyDescent="0.25">
      <c r="B3882" s="18">
        <v>3879</v>
      </c>
      <c r="C3882" s="29">
        <v>99205850.274398416</v>
      </c>
      <c r="D3882" s="29">
        <v>0</v>
      </c>
      <c r="E3882" s="29">
        <v>0</v>
      </c>
      <c r="F3882" s="20">
        <v>0</v>
      </c>
    </row>
    <row r="3883" spans="2:6" x14ac:dyDescent="0.25">
      <c r="B3883" s="18">
        <v>3880</v>
      </c>
      <c r="C3883" s="29">
        <v>90873491.948632598</v>
      </c>
      <c r="D3883" s="29">
        <v>0</v>
      </c>
      <c r="E3883" s="29">
        <v>0</v>
      </c>
      <c r="F3883" s="20">
        <v>0</v>
      </c>
    </row>
    <row r="3884" spans="2:6" x14ac:dyDescent="0.25">
      <c r="B3884" s="18">
        <v>3881</v>
      </c>
      <c r="C3884" s="29">
        <v>131642508.83100618</v>
      </c>
      <c r="D3884" s="29">
        <v>0</v>
      </c>
      <c r="E3884" s="29">
        <v>0</v>
      </c>
      <c r="F3884" s="20">
        <v>0</v>
      </c>
    </row>
    <row r="3885" spans="2:6" x14ac:dyDescent="0.25">
      <c r="B3885" s="18">
        <v>3882</v>
      </c>
      <c r="C3885" s="29">
        <v>149220913.05468649</v>
      </c>
      <c r="D3885" s="29">
        <v>0</v>
      </c>
      <c r="E3885" s="29">
        <v>0</v>
      </c>
      <c r="F3885" s="20">
        <v>0</v>
      </c>
    </row>
    <row r="3886" spans="2:6" x14ac:dyDescent="0.25">
      <c r="B3886" s="18">
        <v>3883</v>
      </c>
      <c r="C3886" s="29">
        <v>65920116.487004802</v>
      </c>
      <c r="D3886" s="29">
        <v>0</v>
      </c>
      <c r="E3886" s="29">
        <v>0</v>
      </c>
      <c r="F3886" s="20">
        <v>0</v>
      </c>
    </row>
    <row r="3887" spans="2:6" x14ac:dyDescent="0.25">
      <c r="B3887" s="18">
        <v>3884</v>
      </c>
      <c r="C3887" s="29">
        <v>92691364.658128992</v>
      </c>
      <c r="D3887" s="29">
        <v>0</v>
      </c>
      <c r="E3887" s="29">
        <v>0</v>
      </c>
      <c r="F3887" s="20">
        <v>0</v>
      </c>
    </row>
    <row r="3888" spans="2:6" x14ac:dyDescent="0.25">
      <c r="B3888" s="18">
        <v>3885</v>
      </c>
      <c r="C3888" s="29">
        <v>91272093.178204656</v>
      </c>
      <c r="D3888" s="29">
        <v>0</v>
      </c>
      <c r="E3888" s="29">
        <v>0</v>
      </c>
      <c r="F3888" s="20">
        <v>0</v>
      </c>
    </row>
    <row r="3889" spans="2:6" x14ac:dyDescent="0.25">
      <c r="B3889" s="18">
        <v>3886</v>
      </c>
      <c r="C3889" s="29">
        <v>93533808.866509721</v>
      </c>
      <c r="D3889" s="29">
        <v>0</v>
      </c>
      <c r="E3889" s="29">
        <v>0</v>
      </c>
      <c r="F3889" s="20">
        <v>0</v>
      </c>
    </row>
    <row r="3890" spans="2:6" x14ac:dyDescent="0.25">
      <c r="B3890" s="18">
        <v>3887</v>
      </c>
      <c r="C3890" s="29">
        <v>132147718.94134584</v>
      </c>
      <c r="D3890" s="29">
        <v>0</v>
      </c>
      <c r="E3890" s="29">
        <v>0</v>
      </c>
      <c r="F3890" s="20">
        <v>0</v>
      </c>
    </row>
    <row r="3891" spans="2:6" x14ac:dyDescent="0.25">
      <c r="B3891" s="18">
        <v>3888</v>
      </c>
      <c r="C3891" s="29">
        <v>77645118.207363859</v>
      </c>
      <c r="D3891" s="29">
        <v>0</v>
      </c>
      <c r="E3891" s="29">
        <v>0</v>
      </c>
      <c r="F3891" s="20">
        <v>0</v>
      </c>
    </row>
    <row r="3892" spans="2:6" x14ac:dyDescent="0.25">
      <c r="B3892" s="18">
        <v>3889</v>
      </c>
      <c r="C3892" s="29">
        <v>190134378.28735843</v>
      </c>
      <c r="D3892" s="29">
        <v>0</v>
      </c>
      <c r="E3892" s="29">
        <v>0</v>
      </c>
      <c r="F3892" s="20">
        <v>0</v>
      </c>
    </row>
    <row r="3893" spans="2:6" x14ac:dyDescent="0.25">
      <c r="B3893" s="18">
        <v>3890</v>
      </c>
      <c r="C3893" s="29">
        <v>99150235.502404198</v>
      </c>
      <c r="D3893" s="29">
        <v>0</v>
      </c>
      <c r="E3893" s="29">
        <v>0</v>
      </c>
      <c r="F3893" s="20">
        <v>0</v>
      </c>
    </row>
    <row r="3894" spans="2:6" x14ac:dyDescent="0.25">
      <c r="B3894" s="18">
        <v>3891</v>
      </c>
      <c r="C3894" s="29">
        <v>111099397.48557626</v>
      </c>
      <c r="D3894" s="29">
        <v>0</v>
      </c>
      <c r="E3894" s="29">
        <v>0</v>
      </c>
      <c r="F3894" s="20">
        <v>0</v>
      </c>
    </row>
    <row r="3895" spans="2:6" x14ac:dyDescent="0.25">
      <c r="B3895" s="18">
        <v>3892</v>
      </c>
      <c r="C3895" s="29">
        <v>168487739.22848836</v>
      </c>
      <c r="D3895" s="29">
        <v>0</v>
      </c>
      <c r="E3895" s="29">
        <v>0</v>
      </c>
      <c r="F3895" s="20">
        <v>0</v>
      </c>
    </row>
    <row r="3896" spans="2:6" x14ac:dyDescent="0.25">
      <c r="B3896" s="18">
        <v>3893</v>
      </c>
      <c r="C3896" s="29">
        <v>131135003.15836556</v>
      </c>
      <c r="D3896" s="29">
        <v>0</v>
      </c>
      <c r="E3896" s="29">
        <v>0</v>
      </c>
      <c r="F3896" s="20">
        <v>0</v>
      </c>
    </row>
    <row r="3897" spans="2:6" x14ac:dyDescent="0.25">
      <c r="B3897" s="18">
        <v>3894</v>
      </c>
      <c r="C3897" s="29">
        <v>136747212.71279848</v>
      </c>
      <c r="D3897" s="29">
        <v>0</v>
      </c>
      <c r="E3897" s="29">
        <v>0</v>
      </c>
      <c r="F3897" s="20">
        <v>0</v>
      </c>
    </row>
    <row r="3898" spans="2:6" x14ac:dyDescent="0.25">
      <c r="B3898" s="18">
        <v>3895</v>
      </c>
      <c r="C3898" s="29">
        <v>111073811.37262213</v>
      </c>
      <c r="D3898" s="29">
        <v>0</v>
      </c>
      <c r="E3898" s="29">
        <v>0</v>
      </c>
      <c r="F3898" s="20">
        <v>0</v>
      </c>
    </row>
    <row r="3899" spans="2:6" x14ac:dyDescent="0.25">
      <c r="B3899" s="18">
        <v>3896</v>
      </c>
      <c r="C3899" s="29">
        <v>109587953.30992536</v>
      </c>
      <c r="D3899" s="29">
        <v>0</v>
      </c>
      <c r="E3899" s="29">
        <v>0</v>
      </c>
      <c r="F3899" s="20">
        <v>0</v>
      </c>
    </row>
    <row r="3900" spans="2:6" x14ac:dyDescent="0.25">
      <c r="B3900" s="18">
        <v>3897</v>
      </c>
      <c r="C3900" s="29">
        <v>120917002.18226036</v>
      </c>
      <c r="D3900" s="29">
        <v>0</v>
      </c>
      <c r="E3900" s="29">
        <v>0</v>
      </c>
      <c r="F3900" s="20">
        <v>0</v>
      </c>
    </row>
    <row r="3901" spans="2:6" x14ac:dyDescent="0.25">
      <c r="B3901" s="18">
        <v>3898</v>
      </c>
      <c r="C3901" s="29">
        <v>97304320.856911108</v>
      </c>
      <c r="D3901" s="29">
        <v>0</v>
      </c>
      <c r="E3901" s="29">
        <v>0</v>
      </c>
      <c r="F3901" s="20">
        <v>0</v>
      </c>
    </row>
    <row r="3902" spans="2:6" x14ac:dyDescent="0.25">
      <c r="B3902" s="18">
        <v>3899</v>
      </c>
      <c r="C3902" s="29">
        <v>122838821.33806741</v>
      </c>
      <c r="D3902" s="29">
        <v>0</v>
      </c>
      <c r="E3902" s="29">
        <v>0</v>
      </c>
      <c r="F3902" s="20">
        <v>0</v>
      </c>
    </row>
    <row r="3903" spans="2:6" x14ac:dyDescent="0.25">
      <c r="B3903" s="18">
        <v>3900</v>
      </c>
      <c r="C3903" s="29">
        <v>135153635.40137714</v>
      </c>
      <c r="D3903" s="29">
        <v>0</v>
      </c>
      <c r="E3903" s="29">
        <v>0</v>
      </c>
      <c r="F3903" s="20">
        <v>0</v>
      </c>
    </row>
    <row r="3904" spans="2:6" x14ac:dyDescent="0.25">
      <c r="B3904" s="18">
        <v>3901</v>
      </c>
      <c r="C3904" s="29">
        <v>82464202.328040868</v>
      </c>
      <c r="D3904" s="29">
        <v>0</v>
      </c>
      <c r="E3904" s="29">
        <v>0</v>
      </c>
      <c r="F3904" s="20">
        <v>0</v>
      </c>
    </row>
    <row r="3905" spans="2:6" x14ac:dyDescent="0.25">
      <c r="B3905" s="18">
        <v>3902</v>
      </c>
      <c r="C3905" s="29">
        <v>93870105.095548794</v>
      </c>
      <c r="D3905" s="29">
        <v>0</v>
      </c>
      <c r="E3905" s="29">
        <v>0</v>
      </c>
      <c r="F3905" s="20">
        <v>0</v>
      </c>
    </row>
    <row r="3906" spans="2:6" x14ac:dyDescent="0.25">
      <c r="B3906" s="18">
        <v>3903</v>
      </c>
      <c r="C3906" s="29">
        <v>102052793.94587885</v>
      </c>
      <c r="D3906" s="29">
        <v>0</v>
      </c>
      <c r="E3906" s="29">
        <v>0</v>
      </c>
      <c r="F3906" s="20">
        <v>0</v>
      </c>
    </row>
    <row r="3907" spans="2:6" x14ac:dyDescent="0.25">
      <c r="B3907" s="18">
        <v>3904</v>
      </c>
      <c r="C3907" s="29">
        <v>100704251.82122943</v>
      </c>
      <c r="D3907" s="29">
        <v>0</v>
      </c>
      <c r="E3907" s="29">
        <v>0</v>
      </c>
      <c r="F3907" s="20">
        <v>0</v>
      </c>
    </row>
    <row r="3908" spans="2:6" x14ac:dyDescent="0.25">
      <c r="B3908" s="18">
        <v>3905</v>
      </c>
      <c r="C3908" s="29">
        <v>111655077.1530214</v>
      </c>
      <c r="D3908" s="29">
        <v>0</v>
      </c>
      <c r="E3908" s="29">
        <v>0</v>
      </c>
      <c r="F3908" s="20">
        <v>0</v>
      </c>
    </row>
    <row r="3909" spans="2:6" x14ac:dyDescent="0.25">
      <c r="B3909" s="18">
        <v>3906</v>
      </c>
      <c r="C3909" s="29">
        <v>100783047.17005458</v>
      </c>
      <c r="D3909" s="29">
        <v>0</v>
      </c>
      <c r="E3909" s="29">
        <v>0</v>
      </c>
      <c r="F3909" s="20">
        <v>0</v>
      </c>
    </row>
    <row r="3910" spans="2:6" x14ac:dyDescent="0.25">
      <c r="B3910" s="18">
        <v>3907</v>
      </c>
      <c r="C3910" s="29">
        <v>122455297.25043133</v>
      </c>
      <c r="D3910" s="29">
        <v>0</v>
      </c>
      <c r="E3910" s="29">
        <v>0</v>
      </c>
      <c r="F3910" s="20">
        <v>0</v>
      </c>
    </row>
    <row r="3911" spans="2:6" x14ac:dyDescent="0.25">
      <c r="B3911" s="18">
        <v>3908</v>
      </c>
      <c r="C3911" s="29">
        <v>97834552.743810847</v>
      </c>
      <c r="D3911" s="29">
        <v>0</v>
      </c>
      <c r="E3911" s="29">
        <v>0</v>
      </c>
      <c r="F3911" s="20">
        <v>0</v>
      </c>
    </row>
    <row r="3912" spans="2:6" x14ac:dyDescent="0.25">
      <c r="B3912" s="18">
        <v>3909</v>
      </c>
      <c r="C3912" s="29">
        <v>118763922.97197461</v>
      </c>
      <c r="D3912" s="29">
        <v>0</v>
      </c>
      <c r="E3912" s="29">
        <v>0</v>
      </c>
      <c r="F3912" s="20">
        <v>0</v>
      </c>
    </row>
    <row r="3913" spans="2:6" x14ac:dyDescent="0.25">
      <c r="B3913" s="18">
        <v>3910</v>
      </c>
      <c r="C3913" s="29">
        <v>78170741.144909009</v>
      </c>
      <c r="D3913" s="29">
        <v>0</v>
      </c>
      <c r="E3913" s="29">
        <v>0</v>
      </c>
      <c r="F3913" s="20">
        <v>0</v>
      </c>
    </row>
    <row r="3914" spans="2:6" x14ac:dyDescent="0.25">
      <c r="B3914" s="18">
        <v>3911</v>
      </c>
      <c r="C3914" s="29">
        <v>118127612.80829722</v>
      </c>
      <c r="D3914" s="29">
        <v>0</v>
      </c>
      <c r="E3914" s="29">
        <v>0</v>
      </c>
      <c r="F3914" s="20">
        <v>0</v>
      </c>
    </row>
    <row r="3915" spans="2:6" x14ac:dyDescent="0.25">
      <c r="B3915" s="18">
        <v>3912</v>
      </c>
      <c r="C3915" s="29">
        <v>89378840.976824507</v>
      </c>
      <c r="D3915" s="29">
        <v>0</v>
      </c>
      <c r="E3915" s="29">
        <v>0</v>
      </c>
      <c r="F3915" s="20">
        <v>0</v>
      </c>
    </row>
    <row r="3916" spans="2:6" x14ac:dyDescent="0.25">
      <c r="B3916" s="18">
        <v>3913</v>
      </c>
      <c r="C3916" s="29">
        <v>100023693.52698578</v>
      </c>
      <c r="D3916" s="29">
        <v>0</v>
      </c>
      <c r="E3916" s="29">
        <v>0</v>
      </c>
      <c r="F3916" s="20">
        <v>0</v>
      </c>
    </row>
    <row r="3917" spans="2:6" x14ac:dyDescent="0.25">
      <c r="B3917" s="18">
        <v>3914</v>
      </c>
      <c r="C3917" s="29">
        <v>96464128.246022582</v>
      </c>
      <c r="D3917" s="29">
        <v>0</v>
      </c>
      <c r="E3917" s="29">
        <v>0</v>
      </c>
      <c r="F3917" s="20">
        <v>0</v>
      </c>
    </row>
    <row r="3918" spans="2:6" x14ac:dyDescent="0.25">
      <c r="B3918" s="18">
        <v>3915</v>
      </c>
      <c r="C3918" s="29">
        <v>113038465.73043023</v>
      </c>
      <c r="D3918" s="29">
        <v>0</v>
      </c>
      <c r="E3918" s="29">
        <v>0</v>
      </c>
      <c r="F3918" s="20">
        <v>0</v>
      </c>
    </row>
    <row r="3919" spans="2:6" x14ac:dyDescent="0.25">
      <c r="B3919" s="18">
        <v>3916</v>
      </c>
      <c r="C3919" s="29">
        <v>177748914.81596237</v>
      </c>
      <c r="D3919" s="29">
        <v>0</v>
      </c>
      <c r="E3919" s="29">
        <v>0</v>
      </c>
      <c r="F3919" s="20">
        <v>0</v>
      </c>
    </row>
    <row r="3920" spans="2:6" x14ac:dyDescent="0.25">
      <c r="B3920" s="18">
        <v>3917</v>
      </c>
      <c r="C3920" s="29">
        <v>77651832.807829916</v>
      </c>
      <c r="D3920" s="29">
        <v>0</v>
      </c>
      <c r="E3920" s="29">
        <v>0</v>
      </c>
      <c r="F3920" s="20">
        <v>0</v>
      </c>
    </row>
    <row r="3921" spans="2:6" x14ac:dyDescent="0.25">
      <c r="B3921" s="18">
        <v>3918</v>
      </c>
      <c r="C3921" s="29">
        <v>119008397.58232334</v>
      </c>
      <c r="D3921" s="29">
        <v>0</v>
      </c>
      <c r="E3921" s="29">
        <v>0</v>
      </c>
      <c r="F3921" s="20">
        <v>0</v>
      </c>
    </row>
    <row r="3922" spans="2:6" x14ac:dyDescent="0.25">
      <c r="B3922" s="18">
        <v>3919</v>
      </c>
      <c r="C3922" s="29">
        <v>92963074.693457752</v>
      </c>
      <c r="D3922" s="29">
        <v>0</v>
      </c>
      <c r="E3922" s="29">
        <v>0</v>
      </c>
      <c r="F3922" s="20">
        <v>0</v>
      </c>
    </row>
    <row r="3923" spans="2:6" x14ac:dyDescent="0.25">
      <c r="B3923" s="18">
        <v>3920</v>
      </c>
      <c r="C3923" s="29">
        <v>92790165.040179998</v>
      </c>
      <c r="D3923" s="29">
        <v>0</v>
      </c>
      <c r="E3923" s="29">
        <v>0</v>
      </c>
      <c r="F3923" s="20">
        <v>0</v>
      </c>
    </row>
    <row r="3924" spans="2:6" x14ac:dyDescent="0.25">
      <c r="B3924" s="18">
        <v>3921</v>
      </c>
      <c r="C3924" s="29">
        <v>99195702.085530698</v>
      </c>
      <c r="D3924" s="29">
        <v>0</v>
      </c>
      <c r="E3924" s="29">
        <v>0</v>
      </c>
      <c r="F3924" s="20">
        <v>0</v>
      </c>
    </row>
    <row r="3925" spans="2:6" x14ac:dyDescent="0.25">
      <c r="B3925" s="18">
        <v>3922</v>
      </c>
      <c r="C3925" s="29">
        <v>107498600.72864351</v>
      </c>
      <c r="D3925" s="29">
        <v>0</v>
      </c>
      <c r="E3925" s="29">
        <v>0</v>
      </c>
      <c r="F3925" s="20">
        <v>0</v>
      </c>
    </row>
    <row r="3926" spans="2:6" x14ac:dyDescent="0.25">
      <c r="B3926" s="18">
        <v>3923</v>
      </c>
      <c r="C3926" s="29">
        <v>116064566.02568787</v>
      </c>
      <c r="D3926" s="29">
        <v>0</v>
      </c>
      <c r="E3926" s="29">
        <v>0</v>
      </c>
      <c r="F3926" s="20">
        <v>0</v>
      </c>
    </row>
    <row r="3927" spans="2:6" x14ac:dyDescent="0.25">
      <c r="B3927" s="18">
        <v>3924</v>
      </c>
      <c r="C3927" s="29">
        <v>89548951.622450888</v>
      </c>
      <c r="D3927" s="29">
        <v>0</v>
      </c>
      <c r="E3927" s="29">
        <v>0</v>
      </c>
      <c r="F3927" s="20">
        <v>0</v>
      </c>
    </row>
    <row r="3928" spans="2:6" x14ac:dyDescent="0.25">
      <c r="B3928" s="18">
        <v>3925</v>
      </c>
      <c r="C3928" s="29">
        <v>105905278.51472074</v>
      </c>
      <c r="D3928" s="29">
        <v>0</v>
      </c>
      <c r="E3928" s="29">
        <v>0</v>
      </c>
      <c r="F3928" s="20">
        <v>0</v>
      </c>
    </row>
    <row r="3929" spans="2:6" x14ac:dyDescent="0.25">
      <c r="B3929" s="18">
        <v>3926</v>
      </c>
      <c r="C3929" s="29">
        <v>157916293.76018482</v>
      </c>
      <c r="D3929" s="29">
        <v>0</v>
      </c>
      <c r="E3929" s="29">
        <v>0</v>
      </c>
      <c r="F3929" s="20">
        <v>0</v>
      </c>
    </row>
    <row r="3930" spans="2:6" x14ac:dyDescent="0.25">
      <c r="B3930" s="18">
        <v>3927</v>
      </c>
      <c r="C3930" s="29">
        <v>144641932.16792411</v>
      </c>
      <c r="D3930" s="29">
        <v>0</v>
      </c>
      <c r="E3930" s="29">
        <v>0</v>
      </c>
      <c r="F3930" s="20">
        <v>0</v>
      </c>
    </row>
    <row r="3931" spans="2:6" x14ac:dyDescent="0.25">
      <c r="B3931" s="18">
        <v>3928</v>
      </c>
      <c r="C3931" s="29">
        <v>87822178.839867577</v>
      </c>
      <c r="D3931" s="29">
        <v>0</v>
      </c>
      <c r="E3931" s="29">
        <v>0</v>
      </c>
      <c r="F3931" s="20">
        <v>0</v>
      </c>
    </row>
    <row r="3932" spans="2:6" x14ac:dyDescent="0.25">
      <c r="B3932" s="18">
        <v>3929</v>
      </c>
      <c r="C3932" s="29">
        <v>77129262.982353657</v>
      </c>
      <c r="D3932" s="29">
        <v>0</v>
      </c>
      <c r="E3932" s="29">
        <v>0</v>
      </c>
      <c r="F3932" s="20">
        <v>0</v>
      </c>
    </row>
    <row r="3933" spans="2:6" x14ac:dyDescent="0.25">
      <c r="B3933" s="18">
        <v>3930</v>
      </c>
      <c r="C3933" s="29">
        <v>92645761.021288604</v>
      </c>
      <c r="D3933" s="29">
        <v>0</v>
      </c>
      <c r="E3933" s="29">
        <v>0</v>
      </c>
      <c r="F3933" s="20">
        <v>0</v>
      </c>
    </row>
    <row r="3934" spans="2:6" x14ac:dyDescent="0.25">
      <c r="B3934" s="18">
        <v>3931</v>
      </c>
      <c r="C3934" s="29">
        <v>114555676.5023271</v>
      </c>
      <c r="D3934" s="29">
        <v>0</v>
      </c>
      <c r="E3934" s="29">
        <v>0</v>
      </c>
      <c r="F3934" s="20">
        <v>0</v>
      </c>
    </row>
    <row r="3935" spans="2:6" x14ac:dyDescent="0.25">
      <c r="B3935" s="18">
        <v>3932</v>
      </c>
      <c r="C3935" s="29">
        <v>69697259.606600016</v>
      </c>
      <c r="D3935" s="29">
        <v>0</v>
      </c>
      <c r="E3935" s="29">
        <v>0</v>
      </c>
      <c r="F3935" s="20">
        <v>0</v>
      </c>
    </row>
    <row r="3936" spans="2:6" x14ac:dyDescent="0.25">
      <c r="B3936" s="18">
        <v>3933</v>
      </c>
      <c r="C3936" s="29">
        <v>86963619.052853122</v>
      </c>
      <c r="D3936" s="29">
        <v>0</v>
      </c>
      <c r="E3936" s="29">
        <v>0</v>
      </c>
      <c r="F3936" s="20">
        <v>0</v>
      </c>
    </row>
    <row r="3937" spans="2:6" x14ac:dyDescent="0.25">
      <c r="B3937" s="18">
        <v>3934</v>
      </c>
      <c r="C3937" s="29">
        <v>68659902.22189641</v>
      </c>
      <c r="D3937" s="29">
        <v>0</v>
      </c>
      <c r="E3937" s="29">
        <v>0</v>
      </c>
      <c r="F3937" s="20">
        <v>0</v>
      </c>
    </row>
    <row r="3938" spans="2:6" x14ac:dyDescent="0.25">
      <c r="B3938" s="18">
        <v>3935</v>
      </c>
      <c r="C3938" s="29">
        <v>106676034.05165344</v>
      </c>
      <c r="D3938" s="29">
        <v>0</v>
      </c>
      <c r="E3938" s="29">
        <v>0</v>
      </c>
      <c r="F3938" s="20">
        <v>0</v>
      </c>
    </row>
    <row r="3939" spans="2:6" x14ac:dyDescent="0.25">
      <c r="B3939" s="18">
        <v>3936</v>
      </c>
      <c r="C3939" s="29">
        <v>95644407.119234711</v>
      </c>
      <c r="D3939" s="29">
        <v>0</v>
      </c>
      <c r="E3939" s="29">
        <v>0</v>
      </c>
      <c r="F3939" s="20">
        <v>0</v>
      </c>
    </row>
    <row r="3940" spans="2:6" x14ac:dyDescent="0.25">
      <c r="B3940" s="18">
        <v>3937</v>
      </c>
      <c r="C3940" s="29">
        <v>117196549.27890444</v>
      </c>
      <c r="D3940" s="29">
        <v>0</v>
      </c>
      <c r="E3940" s="29">
        <v>0</v>
      </c>
      <c r="F3940" s="20">
        <v>0</v>
      </c>
    </row>
    <row r="3941" spans="2:6" x14ac:dyDescent="0.25">
      <c r="B3941" s="18">
        <v>3938</v>
      </c>
      <c r="C3941" s="29">
        <v>127589803.20739964</v>
      </c>
      <c r="D3941" s="29">
        <v>0</v>
      </c>
      <c r="E3941" s="29">
        <v>0</v>
      </c>
      <c r="F3941" s="20">
        <v>0</v>
      </c>
    </row>
    <row r="3942" spans="2:6" x14ac:dyDescent="0.25">
      <c r="B3942" s="18">
        <v>3939</v>
      </c>
      <c r="C3942" s="29">
        <v>98705386.650629357</v>
      </c>
      <c r="D3942" s="29">
        <v>0</v>
      </c>
      <c r="E3942" s="29">
        <v>0</v>
      </c>
      <c r="F3942" s="20">
        <v>0</v>
      </c>
    </row>
    <row r="3943" spans="2:6" x14ac:dyDescent="0.25">
      <c r="B3943" s="18">
        <v>3940</v>
      </c>
      <c r="C3943" s="29">
        <v>115325881.68463233</v>
      </c>
      <c r="D3943" s="29">
        <v>0</v>
      </c>
      <c r="E3943" s="29">
        <v>0</v>
      </c>
      <c r="F3943" s="20">
        <v>0</v>
      </c>
    </row>
    <row r="3944" spans="2:6" x14ac:dyDescent="0.25">
      <c r="B3944" s="18">
        <v>3941</v>
      </c>
      <c r="C3944" s="29">
        <v>150672240.05298084</v>
      </c>
      <c r="D3944" s="29">
        <v>0</v>
      </c>
      <c r="E3944" s="29">
        <v>0</v>
      </c>
      <c r="F3944" s="20">
        <v>0</v>
      </c>
    </row>
    <row r="3945" spans="2:6" x14ac:dyDescent="0.25">
      <c r="B3945" s="18">
        <v>3942</v>
      </c>
      <c r="C3945" s="29">
        <v>97021657.668446571</v>
      </c>
      <c r="D3945" s="29">
        <v>0</v>
      </c>
      <c r="E3945" s="29">
        <v>0</v>
      </c>
      <c r="F3945" s="20">
        <v>0</v>
      </c>
    </row>
    <row r="3946" spans="2:6" x14ac:dyDescent="0.25">
      <c r="B3946" s="18">
        <v>3943</v>
      </c>
      <c r="C3946" s="29">
        <v>115518043.57805064</v>
      </c>
      <c r="D3946" s="29">
        <v>0</v>
      </c>
      <c r="E3946" s="29">
        <v>0</v>
      </c>
      <c r="F3946" s="20">
        <v>0</v>
      </c>
    </row>
    <row r="3947" spans="2:6" x14ac:dyDescent="0.25">
      <c r="B3947" s="18">
        <v>3944</v>
      </c>
      <c r="C3947" s="29">
        <v>80489987.686768636</v>
      </c>
      <c r="D3947" s="29">
        <v>0</v>
      </c>
      <c r="E3947" s="29">
        <v>0</v>
      </c>
      <c r="F3947" s="20">
        <v>0</v>
      </c>
    </row>
    <row r="3948" spans="2:6" x14ac:dyDescent="0.25">
      <c r="B3948" s="18">
        <v>3945</v>
      </c>
      <c r="C3948" s="29">
        <v>155821997.26339236</v>
      </c>
      <c r="D3948" s="29">
        <v>0</v>
      </c>
      <c r="E3948" s="29">
        <v>0</v>
      </c>
      <c r="F3948" s="20">
        <v>0</v>
      </c>
    </row>
    <row r="3949" spans="2:6" x14ac:dyDescent="0.25">
      <c r="B3949" s="18">
        <v>3946</v>
      </c>
      <c r="C3949" s="29">
        <v>94143637.29707019</v>
      </c>
      <c r="D3949" s="29">
        <v>0</v>
      </c>
      <c r="E3949" s="29">
        <v>0</v>
      </c>
      <c r="F3949" s="20">
        <v>0</v>
      </c>
    </row>
    <row r="3950" spans="2:6" x14ac:dyDescent="0.25">
      <c r="B3950" s="18">
        <v>3947</v>
      </c>
      <c r="C3950" s="29">
        <v>48780780.616133854</v>
      </c>
      <c r="D3950" s="29">
        <v>0</v>
      </c>
      <c r="E3950" s="29">
        <v>0</v>
      </c>
      <c r="F3950" s="20">
        <v>0</v>
      </c>
    </row>
    <row r="3951" spans="2:6" x14ac:dyDescent="0.25">
      <c r="B3951" s="18">
        <v>3948</v>
      </c>
      <c r="C3951" s="29">
        <v>100951124.08026019</v>
      </c>
      <c r="D3951" s="29">
        <v>0</v>
      </c>
      <c r="E3951" s="29">
        <v>0</v>
      </c>
      <c r="F3951" s="20">
        <v>0</v>
      </c>
    </row>
    <row r="3952" spans="2:6" x14ac:dyDescent="0.25">
      <c r="B3952" s="18">
        <v>3949</v>
      </c>
      <c r="C3952" s="29">
        <v>76001775.760177284</v>
      </c>
      <c r="D3952" s="29">
        <v>0</v>
      </c>
      <c r="E3952" s="29">
        <v>0</v>
      </c>
      <c r="F3952" s="20">
        <v>0</v>
      </c>
    </row>
    <row r="3953" spans="2:6" x14ac:dyDescent="0.25">
      <c r="B3953" s="18">
        <v>3950</v>
      </c>
      <c r="C3953" s="29">
        <v>72386009.017556801</v>
      </c>
      <c r="D3953" s="29">
        <v>0</v>
      </c>
      <c r="E3953" s="29">
        <v>0</v>
      </c>
      <c r="F3953" s="20">
        <v>0</v>
      </c>
    </row>
    <row r="3954" spans="2:6" x14ac:dyDescent="0.25">
      <c r="B3954" s="18">
        <v>3951</v>
      </c>
      <c r="C3954" s="29">
        <v>147883450.53954592</v>
      </c>
      <c r="D3954" s="29">
        <v>0</v>
      </c>
      <c r="E3954" s="29">
        <v>0</v>
      </c>
      <c r="F3954" s="20">
        <v>0</v>
      </c>
    </row>
    <row r="3955" spans="2:6" x14ac:dyDescent="0.25">
      <c r="B3955" s="18">
        <v>3952</v>
      </c>
      <c r="C3955" s="29">
        <v>94323400.791298762</v>
      </c>
      <c r="D3955" s="29">
        <v>0</v>
      </c>
      <c r="E3955" s="29">
        <v>0</v>
      </c>
      <c r="F3955" s="20">
        <v>0</v>
      </c>
    </row>
    <row r="3956" spans="2:6" x14ac:dyDescent="0.25">
      <c r="B3956" s="18">
        <v>3953</v>
      </c>
      <c r="C3956" s="29">
        <v>75847849.824616253</v>
      </c>
      <c r="D3956" s="29">
        <v>0</v>
      </c>
      <c r="E3956" s="29">
        <v>0</v>
      </c>
      <c r="F3956" s="20">
        <v>0</v>
      </c>
    </row>
    <row r="3957" spans="2:6" x14ac:dyDescent="0.25">
      <c r="B3957" s="18">
        <v>3954</v>
      </c>
      <c r="C3957" s="29">
        <v>89060126.239303425</v>
      </c>
      <c r="D3957" s="29">
        <v>0</v>
      </c>
      <c r="E3957" s="29">
        <v>0</v>
      </c>
      <c r="F3957" s="20">
        <v>0</v>
      </c>
    </row>
    <row r="3958" spans="2:6" x14ac:dyDescent="0.25">
      <c r="B3958" s="18">
        <v>3955</v>
      </c>
      <c r="C3958" s="29">
        <v>81613148.800632626</v>
      </c>
      <c r="D3958" s="29">
        <v>0</v>
      </c>
      <c r="E3958" s="29">
        <v>0</v>
      </c>
      <c r="F3958" s="20">
        <v>0</v>
      </c>
    </row>
    <row r="3959" spans="2:6" x14ac:dyDescent="0.25">
      <c r="B3959" s="18">
        <v>3956</v>
      </c>
      <c r="C3959" s="29">
        <v>70184471.344360039</v>
      </c>
      <c r="D3959" s="29">
        <v>0</v>
      </c>
      <c r="E3959" s="29">
        <v>0</v>
      </c>
      <c r="F3959" s="20">
        <v>0</v>
      </c>
    </row>
    <row r="3960" spans="2:6" x14ac:dyDescent="0.25">
      <c r="B3960" s="18">
        <v>3957</v>
      </c>
      <c r="C3960" s="29">
        <v>117721744.67260896</v>
      </c>
      <c r="D3960" s="29">
        <v>0</v>
      </c>
      <c r="E3960" s="29">
        <v>0</v>
      </c>
      <c r="F3960" s="20">
        <v>0</v>
      </c>
    </row>
    <row r="3961" spans="2:6" x14ac:dyDescent="0.25">
      <c r="B3961" s="18">
        <v>3958</v>
      </c>
      <c r="C3961" s="29">
        <v>98707054.534179226</v>
      </c>
      <c r="D3961" s="29">
        <v>0</v>
      </c>
      <c r="E3961" s="29">
        <v>0</v>
      </c>
      <c r="F3961" s="20">
        <v>0</v>
      </c>
    </row>
    <row r="3962" spans="2:6" x14ac:dyDescent="0.25">
      <c r="B3962" s="18">
        <v>3959</v>
      </c>
      <c r="C3962" s="29">
        <v>134632336.62316528</v>
      </c>
      <c r="D3962" s="29">
        <v>0</v>
      </c>
      <c r="E3962" s="29">
        <v>0</v>
      </c>
      <c r="F3962" s="20">
        <v>0</v>
      </c>
    </row>
    <row r="3963" spans="2:6" x14ac:dyDescent="0.25">
      <c r="B3963" s="18">
        <v>3960</v>
      </c>
      <c r="C3963" s="29">
        <v>101860057.54064789</v>
      </c>
      <c r="D3963" s="29">
        <v>0</v>
      </c>
      <c r="E3963" s="29">
        <v>0</v>
      </c>
      <c r="F3963" s="20">
        <v>0</v>
      </c>
    </row>
    <row r="3964" spans="2:6" x14ac:dyDescent="0.25">
      <c r="B3964" s="18">
        <v>3961</v>
      </c>
      <c r="C3964" s="29">
        <v>119941142.84889834</v>
      </c>
      <c r="D3964" s="29">
        <v>0</v>
      </c>
      <c r="E3964" s="29">
        <v>0</v>
      </c>
      <c r="F3964" s="20">
        <v>0</v>
      </c>
    </row>
    <row r="3965" spans="2:6" x14ac:dyDescent="0.25">
      <c r="B3965" s="18">
        <v>3962</v>
      </c>
      <c r="C3965" s="29">
        <v>161254885.07829255</v>
      </c>
      <c r="D3965" s="29">
        <v>0</v>
      </c>
      <c r="E3965" s="29">
        <v>0</v>
      </c>
      <c r="F3965" s="20">
        <v>0</v>
      </c>
    </row>
    <row r="3966" spans="2:6" x14ac:dyDescent="0.25">
      <c r="B3966" s="18">
        <v>3963</v>
      </c>
      <c r="C3966" s="29">
        <v>101853358.69693348</v>
      </c>
      <c r="D3966" s="29">
        <v>0</v>
      </c>
      <c r="E3966" s="29">
        <v>0</v>
      </c>
      <c r="F3966" s="20">
        <v>0</v>
      </c>
    </row>
    <row r="3967" spans="2:6" x14ac:dyDescent="0.25">
      <c r="B3967" s="18">
        <v>3964</v>
      </c>
      <c r="C3967" s="29">
        <v>101122106.91754217</v>
      </c>
      <c r="D3967" s="29">
        <v>0</v>
      </c>
      <c r="E3967" s="29">
        <v>0</v>
      </c>
      <c r="F3967" s="20">
        <v>0</v>
      </c>
    </row>
    <row r="3968" spans="2:6" x14ac:dyDescent="0.25">
      <c r="B3968" s="18">
        <v>3965</v>
      </c>
      <c r="C3968" s="29">
        <v>159488814.62407026</v>
      </c>
      <c r="D3968" s="29">
        <v>0</v>
      </c>
      <c r="E3968" s="29">
        <v>0</v>
      </c>
      <c r="F3968" s="20">
        <v>0</v>
      </c>
    </row>
    <row r="3969" spans="2:6" x14ac:dyDescent="0.25">
      <c r="B3969" s="18">
        <v>3966</v>
      </c>
      <c r="C3969" s="29">
        <v>112296043.02710994</v>
      </c>
      <c r="D3969" s="29">
        <v>0</v>
      </c>
      <c r="E3969" s="29">
        <v>0</v>
      </c>
      <c r="F3969" s="20">
        <v>0</v>
      </c>
    </row>
    <row r="3970" spans="2:6" x14ac:dyDescent="0.25">
      <c r="B3970" s="18">
        <v>3967</v>
      </c>
      <c r="C3970" s="29">
        <v>91507436.571223944</v>
      </c>
      <c r="D3970" s="29">
        <v>0</v>
      </c>
      <c r="E3970" s="29">
        <v>0</v>
      </c>
      <c r="F3970" s="20">
        <v>0</v>
      </c>
    </row>
    <row r="3971" spans="2:6" x14ac:dyDescent="0.25">
      <c r="B3971" s="18">
        <v>3968</v>
      </c>
      <c r="C3971" s="29">
        <v>81817399.372172728</v>
      </c>
      <c r="D3971" s="29">
        <v>0</v>
      </c>
      <c r="E3971" s="29">
        <v>0</v>
      </c>
      <c r="F3971" s="20">
        <v>0</v>
      </c>
    </row>
    <row r="3972" spans="2:6" x14ac:dyDescent="0.25">
      <c r="B3972" s="18">
        <v>3969</v>
      </c>
      <c r="C3972" s="29">
        <v>121742776.93547945</v>
      </c>
      <c r="D3972" s="29">
        <v>0</v>
      </c>
      <c r="E3972" s="29">
        <v>0</v>
      </c>
      <c r="F3972" s="20">
        <v>0</v>
      </c>
    </row>
    <row r="3973" spans="2:6" x14ac:dyDescent="0.25">
      <c r="B3973" s="18">
        <v>3970</v>
      </c>
      <c r="C3973" s="29">
        <v>79620396.763842821</v>
      </c>
      <c r="D3973" s="29">
        <v>0</v>
      </c>
      <c r="E3973" s="29">
        <v>0</v>
      </c>
      <c r="F3973" s="20">
        <v>0</v>
      </c>
    </row>
    <row r="3974" spans="2:6" x14ac:dyDescent="0.25">
      <c r="B3974" s="18">
        <v>3971</v>
      </c>
      <c r="C3974" s="29">
        <v>86582295.533113703</v>
      </c>
      <c r="D3974" s="29">
        <v>0</v>
      </c>
      <c r="E3974" s="29">
        <v>0</v>
      </c>
      <c r="F3974" s="20">
        <v>0</v>
      </c>
    </row>
    <row r="3975" spans="2:6" x14ac:dyDescent="0.25">
      <c r="B3975" s="18">
        <v>3972</v>
      </c>
      <c r="C3975" s="29">
        <v>92830575.470319211</v>
      </c>
      <c r="D3975" s="29">
        <v>0</v>
      </c>
      <c r="E3975" s="29">
        <v>0</v>
      </c>
      <c r="F3975" s="20">
        <v>0</v>
      </c>
    </row>
    <row r="3976" spans="2:6" x14ac:dyDescent="0.25">
      <c r="B3976" s="18">
        <v>3973</v>
      </c>
      <c r="C3976" s="29">
        <v>101396877.06285904</v>
      </c>
      <c r="D3976" s="29">
        <v>0</v>
      </c>
      <c r="E3976" s="29">
        <v>0</v>
      </c>
      <c r="F3976" s="20">
        <v>0</v>
      </c>
    </row>
    <row r="3977" spans="2:6" x14ac:dyDescent="0.25">
      <c r="B3977" s="18">
        <v>3974</v>
      </c>
      <c r="C3977" s="29">
        <v>99407725.205381721</v>
      </c>
      <c r="D3977" s="29">
        <v>0</v>
      </c>
      <c r="E3977" s="29">
        <v>0</v>
      </c>
      <c r="F3977" s="20">
        <v>0</v>
      </c>
    </row>
    <row r="3978" spans="2:6" x14ac:dyDescent="0.25">
      <c r="B3978" s="18">
        <v>3975</v>
      </c>
      <c r="C3978" s="29">
        <v>84136456.037966445</v>
      </c>
      <c r="D3978" s="29">
        <v>0</v>
      </c>
      <c r="E3978" s="29">
        <v>0</v>
      </c>
      <c r="F3978" s="20">
        <v>0</v>
      </c>
    </row>
    <row r="3979" spans="2:6" x14ac:dyDescent="0.25">
      <c r="B3979" s="18">
        <v>3976</v>
      </c>
      <c r="C3979" s="29">
        <v>75648680.265823603</v>
      </c>
      <c r="D3979" s="29">
        <v>0</v>
      </c>
      <c r="E3979" s="29">
        <v>0</v>
      </c>
      <c r="F3979" s="20">
        <v>0</v>
      </c>
    </row>
    <row r="3980" spans="2:6" x14ac:dyDescent="0.25">
      <c r="B3980" s="18">
        <v>3977</v>
      </c>
      <c r="C3980" s="29">
        <v>92006612.119958103</v>
      </c>
      <c r="D3980" s="29">
        <v>0</v>
      </c>
      <c r="E3980" s="29">
        <v>0</v>
      </c>
      <c r="F3980" s="20">
        <v>0</v>
      </c>
    </row>
    <row r="3981" spans="2:6" x14ac:dyDescent="0.25">
      <c r="B3981" s="18">
        <v>3978</v>
      </c>
      <c r="C3981" s="29">
        <v>120029866.94332515</v>
      </c>
      <c r="D3981" s="29">
        <v>0</v>
      </c>
      <c r="E3981" s="29">
        <v>0</v>
      </c>
      <c r="F3981" s="20">
        <v>0</v>
      </c>
    </row>
    <row r="3982" spans="2:6" x14ac:dyDescent="0.25">
      <c r="B3982" s="18">
        <v>3979</v>
      </c>
      <c r="C3982" s="29">
        <v>92145621.000072762</v>
      </c>
      <c r="D3982" s="29">
        <v>0</v>
      </c>
      <c r="E3982" s="29">
        <v>0</v>
      </c>
      <c r="F3982" s="20">
        <v>0</v>
      </c>
    </row>
    <row r="3983" spans="2:6" x14ac:dyDescent="0.25">
      <c r="B3983" s="18">
        <v>3980</v>
      </c>
      <c r="C3983" s="29">
        <v>166071881.54208353</v>
      </c>
      <c r="D3983" s="29">
        <v>0</v>
      </c>
      <c r="E3983" s="29">
        <v>0</v>
      </c>
      <c r="F3983" s="20">
        <v>0</v>
      </c>
    </row>
    <row r="3984" spans="2:6" x14ac:dyDescent="0.25">
      <c r="B3984" s="18">
        <v>3981</v>
      </c>
      <c r="C3984" s="29">
        <v>68295314.088800013</v>
      </c>
      <c r="D3984" s="29">
        <v>0</v>
      </c>
      <c r="E3984" s="29">
        <v>0</v>
      </c>
      <c r="F3984" s="20">
        <v>0</v>
      </c>
    </row>
    <row r="3985" spans="2:6" x14ac:dyDescent="0.25">
      <c r="B3985" s="18">
        <v>3982</v>
      </c>
      <c r="C3985" s="29">
        <v>103194469.12571004</v>
      </c>
      <c r="D3985" s="29">
        <v>0</v>
      </c>
      <c r="E3985" s="29">
        <v>0</v>
      </c>
      <c r="F3985" s="20">
        <v>0</v>
      </c>
    </row>
    <row r="3986" spans="2:6" x14ac:dyDescent="0.25">
      <c r="B3986" s="18">
        <v>3983</v>
      </c>
      <c r="C3986" s="29">
        <v>145030440.26143497</v>
      </c>
      <c r="D3986" s="29">
        <v>0</v>
      </c>
      <c r="E3986" s="29">
        <v>0</v>
      </c>
      <c r="F3986" s="20">
        <v>0</v>
      </c>
    </row>
    <row r="3987" spans="2:6" x14ac:dyDescent="0.25">
      <c r="B3987" s="18">
        <v>3984</v>
      </c>
      <c r="C3987" s="29">
        <v>103125268.90242039</v>
      </c>
      <c r="D3987" s="29">
        <v>0</v>
      </c>
      <c r="E3987" s="29">
        <v>0</v>
      </c>
      <c r="F3987" s="20">
        <v>0</v>
      </c>
    </row>
    <row r="3988" spans="2:6" x14ac:dyDescent="0.25">
      <c r="B3988" s="18">
        <v>3985</v>
      </c>
      <c r="C3988" s="29">
        <v>103910107.06753846</v>
      </c>
      <c r="D3988" s="29">
        <v>0</v>
      </c>
      <c r="E3988" s="29">
        <v>0</v>
      </c>
      <c r="F3988" s="20">
        <v>0</v>
      </c>
    </row>
    <row r="3989" spans="2:6" x14ac:dyDescent="0.25">
      <c r="B3989" s="18">
        <v>3986</v>
      </c>
      <c r="C3989" s="29">
        <v>99639550.176000312</v>
      </c>
      <c r="D3989" s="29">
        <v>0</v>
      </c>
      <c r="E3989" s="29">
        <v>0</v>
      </c>
      <c r="F3989" s="20">
        <v>0</v>
      </c>
    </row>
    <row r="3990" spans="2:6" x14ac:dyDescent="0.25">
      <c r="B3990" s="18">
        <v>3987</v>
      </c>
      <c r="C3990" s="29">
        <v>86683005.049630523</v>
      </c>
      <c r="D3990" s="29">
        <v>0</v>
      </c>
      <c r="E3990" s="29">
        <v>0</v>
      </c>
      <c r="F3990" s="20">
        <v>0</v>
      </c>
    </row>
    <row r="3991" spans="2:6" x14ac:dyDescent="0.25">
      <c r="B3991" s="18">
        <v>3988</v>
      </c>
      <c r="C3991" s="29">
        <v>89669196.520082667</v>
      </c>
      <c r="D3991" s="29">
        <v>0</v>
      </c>
      <c r="E3991" s="29">
        <v>0</v>
      </c>
      <c r="F3991" s="20">
        <v>0</v>
      </c>
    </row>
    <row r="3992" spans="2:6" x14ac:dyDescent="0.25">
      <c r="B3992" s="18">
        <v>3989</v>
      </c>
      <c r="C3992" s="29">
        <v>88425379.916933462</v>
      </c>
      <c r="D3992" s="29">
        <v>0</v>
      </c>
      <c r="E3992" s="29">
        <v>0</v>
      </c>
      <c r="F3992" s="20">
        <v>0</v>
      </c>
    </row>
    <row r="3993" spans="2:6" x14ac:dyDescent="0.25">
      <c r="B3993" s="18">
        <v>3990</v>
      </c>
      <c r="C3993" s="29">
        <v>80205557.19934833</v>
      </c>
      <c r="D3993" s="29">
        <v>0</v>
      </c>
      <c r="E3993" s="29">
        <v>0</v>
      </c>
      <c r="F3993" s="20">
        <v>0</v>
      </c>
    </row>
    <row r="3994" spans="2:6" x14ac:dyDescent="0.25">
      <c r="B3994" s="18">
        <v>3991</v>
      </c>
      <c r="C3994" s="29">
        <v>91802748.984769806</v>
      </c>
      <c r="D3994" s="29">
        <v>0</v>
      </c>
      <c r="E3994" s="29">
        <v>0</v>
      </c>
      <c r="F3994" s="20">
        <v>0</v>
      </c>
    </row>
    <row r="3995" spans="2:6" x14ac:dyDescent="0.25">
      <c r="B3995" s="18">
        <v>3992</v>
      </c>
      <c r="C3995" s="29">
        <v>148881188.07363972</v>
      </c>
      <c r="D3995" s="29">
        <v>0</v>
      </c>
      <c r="E3995" s="29">
        <v>0</v>
      </c>
      <c r="F3995" s="20">
        <v>0</v>
      </c>
    </row>
    <row r="3996" spans="2:6" x14ac:dyDescent="0.25">
      <c r="B3996" s="18">
        <v>3993</v>
      </c>
      <c r="C3996" s="29">
        <v>151305323.07355157</v>
      </c>
      <c r="D3996" s="29">
        <v>0</v>
      </c>
      <c r="E3996" s="29">
        <v>0</v>
      </c>
      <c r="F3996" s="20">
        <v>0</v>
      </c>
    </row>
    <row r="3997" spans="2:6" x14ac:dyDescent="0.25">
      <c r="B3997" s="18">
        <v>3994</v>
      </c>
      <c r="C3997" s="29">
        <v>109218116.35949831</v>
      </c>
      <c r="D3997" s="29">
        <v>0</v>
      </c>
      <c r="E3997" s="29">
        <v>0</v>
      </c>
      <c r="F3997" s="20">
        <v>0</v>
      </c>
    </row>
    <row r="3998" spans="2:6" x14ac:dyDescent="0.25">
      <c r="B3998" s="18">
        <v>3995</v>
      </c>
      <c r="C3998" s="29">
        <v>96277286.720889151</v>
      </c>
      <c r="D3998" s="29">
        <v>0</v>
      </c>
      <c r="E3998" s="29">
        <v>0</v>
      </c>
      <c r="F3998" s="20">
        <v>0</v>
      </c>
    </row>
    <row r="3999" spans="2:6" x14ac:dyDescent="0.25">
      <c r="B3999" s="18">
        <v>3996</v>
      </c>
      <c r="C3999" s="29">
        <v>89268667.107078806</v>
      </c>
      <c r="D3999" s="29">
        <v>0</v>
      </c>
      <c r="E3999" s="29">
        <v>0</v>
      </c>
      <c r="F3999" s="20">
        <v>0</v>
      </c>
    </row>
    <row r="4000" spans="2:6" x14ac:dyDescent="0.25">
      <c r="B4000" s="18">
        <v>3997</v>
      </c>
      <c r="C4000" s="29">
        <v>97325653.521530509</v>
      </c>
      <c r="D4000" s="29">
        <v>0</v>
      </c>
      <c r="E4000" s="29">
        <v>0</v>
      </c>
      <c r="F4000" s="20">
        <v>0</v>
      </c>
    </row>
    <row r="4001" spans="2:6" x14ac:dyDescent="0.25">
      <c r="B4001" s="18">
        <v>3998</v>
      </c>
      <c r="C4001" s="29">
        <v>98703378.413901836</v>
      </c>
      <c r="D4001" s="29">
        <v>0</v>
      </c>
      <c r="E4001" s="29">
        <v>0</v>
      </c>
      <c r="F4001" s="20">
        <v>0</v>
      </c>
    </row>
    <row r="4002" spans="2:6" x14ac:dyDescent="0.25">
      <c r="B4002" s="18">
        <v>3999</v>
      </c>
      <c r="C4002" s="29">
        <v>80267609.261899799</v>
      </c>
      <c r="D4002" s="29">
        <v>0</v>
      </c>
      <c r="E4002" s="29">
        <v>0</v>
      </c>
      <c r="F4002" s="20">
        <v>0</v>
      </c>
    </row>
    <row r="4003" spans="2:6" x14ac:dyDescent="0.25">
      <c r="B4003" s="18">
        <v>4000</v>
      </c>
      <c r="C4003" s="29">
        <v>94370116.930033505</v>
      </c>
      <c r="D4003" s="29">
        <v>0</v>
      </c>
      <c r="E4003" s="29">
        <v>0</v>
      </c>
      <c r="F4003" s="20">
        <v>0</v>
      </c>
    </row>
    <row r="4004" spans="2:6" x14ac:dyDescent="0.25">
      <c r="B4004" s="18">
        <v>4001</v>
      </c>
      <c r="C4004" s="29">
        <v>108617539.13628729</v>
      </c>
      <c r="D4004" s="29">
        <v>0</v>
      </c>
      <c r="E4004" s="29">
        <v>0</v>
      </c>
      <c r="F4004" s="20">
        <v>0</v>
      </c>
    </row>
    <row r="4005" spans="2:6" x14ac:dyDescent="0.25">
      <c r="B4005" s="18">
        <v>4002</v>
      </c>
      <c r="C4005" s="29">
        <v>105216484.62735641</v>
      </c>
      <c r="D4005" s="29">
        <v>0</v>
      </c>
      <c r="E4005" s="29">
        <v>0</v>
      </c>
      <c r="F4005" s="20">
        <v>0</v>
      </c>
    </row>
    <row r="4006" spans="2:6" x14ac:dyDescent="0.25">
      <c r="B4006" s="18">
        <v>4003</v>
      </c>
      <c r="C4006" s="29">
        <v>120356870.8900153</v>
      </c>
      <c r="D4006" s="29">
        <v>0</v>
      </c>
      <c r="E4006" s="29">
        <v>0</v>
      </c>
      <c r="F4006" s="20">
        <v>0</v>
      </c>
    </row>
    <row r="4007" spans="2:6" x14ac:dyDescent="0.25">
      <c r="B4007" s="18">
        <v>4004</v>
      </c>
      <c r="C4007" s="29">
        <v>95017795.703142777</v>
      </c>
      <c r="D4007" s="29">
        <v>0</v>
      </c>
      <c r="E4007" s="29">
        <v>0</v>
      </c>
      <c r="F4007" s="20">
        <v>0</v>
      </c>
    </row>
    <row r="4008" spans="2:6" x14ac:dyDescent="0.25">
      <c r="B4008" s="18">
        <v>4005</v>
      </c>
      <c r="C4008" s="29">
        <v>134345972.00336576</v>
      </c>
      <c r="D4008" s="29">
        <v>0</v>
      </c>
      <c r="E4008" s="29">
        <v>0</v>
      </c>
      <c r="F4008" s="20">
        <v>0</v>
      </c>
    </row>
    <row r="4009" spans="2:6" x14ac:dyDescent="0.25">
      <c r="B4009" s="18">
        <v>4006</v>
      </c>
      <c r="C4009" s="29">
        <v>80209197.634940684</v>
      </c>
      <c r="D4009" s="29">
        <v>0</v>
      </c>
      <c r="E4009" s="29">
        <v>0</v>
      </c>
      <c r="F4009" s="20">
        <v>0</v>
      </c>
    </row>
    <row r="4010" spans="2:6" x14ac:dyDescent="0.25">
      <c r="B4010" s="18">
        <v>4007</v>
      </c>
      <c r="C4010" s="29">
        <v>88332459.909671247</v>
      </c>
      <c r="D4010" s="29">
        <v>0</v>
      </c>
      <c r="E4010" s="29">
        <v>0</v>
      </c>
      <c r="F4010" s="20">
        <v>0</v>
      </c>
    </row>
    <row r="4011" spans="2:6" x14ac:dyDescent="0.25">
      <c r="B4011" s="18">
        <v>4008</v>
      </c>
      <c r="C4011" s="29">
        <v>91631224.130844802</v>
      </c>
      <c r="D4011" s="29">
        <v>0</v>
      </c>
      <c r="E4011" s="29">
        <v>0</v>
      </c>
      <c r="F4011" s="20">
        <v>0</v>
      </c>
    </row>
    <row r="4012" spans="2:6" x14ac:dyDescent="0.25">
      <c r="B4012" s="18">
        <v>4009</v>
      </c>
      <c r="C4012" s="29">
        <v>100061010.13109636</v>
      </c>
      <c r="D4012" s="29">
        <v>0</v>
      </c>
      <c r="E4012" s="29">
        <v>0</v>
      </c>
      <c r="F4012" s="20">
        <v>0</v>
      </c>
    </row>
    <row r="4013" spans="2:6" x14ac:dyDescent="0.25">
      <c r="B4013" s="18">
        <v>4010</v>
      </c>
      <c r="C4013" s="29">
        <v>86167146.058550134</v>
      </c>
      <c r="D4013" s="29">
        <v>0</v>
      </c>
      <c r="E4013" s="29">
        <v>0</v>
      </c>
      <c r="F4013" s="20">
        <v>0</v>
      </c>
    </row>
    <row r="4014" spans="2:6" x14ac:dyDescent="0.25">
      <c r="B4014" s="18">
        <v>4011</v>
      </c>
      <c r="C4014" s="29">
        <v>116719618.64070404</v>
      </c>
      <c r="D4014" s="29">
        <v>0</v>
      </c>
      <c r="E4014" s="29">
        <v>0</v>
      </c>
      <c r="F4014" s="20">
        <v>0</v>
      </c>
    </row>
    <row r="4015" spans="2:6" x14ac:dyDescent="0.25">
      <c r="B4015" s="18">
        <v>4012</v>
      </c>
      <c r="C4015" s="29">
        <v>96642698.115214139</v>
      </c>
      <c r="D4015" s="29">
        <v>0</v>
      </c>
      <c r="E4015" s="29">
        <v>0</v>
      </c>
      <c r="F4015" s="20">
        <v>0</v>
      </c>
    </row>
    <row r="4016" spans="2:6" x14ac:dyDescent="0.25">
      <c r="B4016" s="18">
        <v>4013</v>
      </c>
      <c r="C4016" s="29">
        <v>101429847.72761583</v>
      </c>
      <c r="D4016" s="29">
        <v>0</v>
      </c>
      <c r="E4016" s="29">
        <v>0</v>
      </c>
      <c r="F4016" s="20">
        <v>0</v>
      </c>
    </row>
    <row r="4017" spans="2:6" x14ac:dyDescent="0.25">
      <c r="B4017" s="18">
        <v>4014</v>
      </c>
      <c r="C4017" s="29">
        <v>109104390.63941801</v>
      </c>
      <c r="D4017" s="29">
        <v>0</v>
      </c>
      <c r="E4017" s="29">
        <v>0</v>
      </c>
      <c r="F4017" s="20">
        <v>0</v>
      </c>
    </row>
    <row r="4018" spans="2:6" x14ac:dyDescent="0.25">
      <c r="B4018" s="18">
        <v>4015</v>
      </c>
      <c r="C4018" s="29">
        <v>95260947.984234348</v>
      </c>
      <c r="D4018" s="29">
        <v>0</v>
      </c>
      <c r="E4018" s="29">
        <v>0</v>
      </c>
      <c r="F4018" s="20">
        <v>0</v>
      </c>
    </row>
    <row r="4019" spans="2:6" x14ac:dyDescent="0.25">
      <c r="B4019" s="18">
        <v>4016</v>
      </c>
      <c r="C4019" s="29">
        <v>155715803.47423598</v>
      </c>
      <c r="D4019" s="29">
        <v>0</v>
      </c>
      <c r="E4019" s="29">
        <v>0</v>
      </c>
      <c r="F4019" s="20">
        <v>0</v>
      </c>
    </row>
    <row r="4020" spans="2:6" x14ac:dyDescent="0.25">
      <c r="B4020" s="18">
        <v>4017</v>
      </c>
      <c r="C4020" s="29">
        <v>75147900.798235089</v>
      </c>
      <c r="D4020" s="29">
        <v>0</v>
      </c>
      <c r="E4020" s="29">
        <v>0</v>
      </c>
      <c r="F4020" s="20">
        <v>0</v>
      </c>
    </row>
    <row r="4021" spans="2:6" x14ac:dyDescent="0.25">
      <c r="B4021" s="18">
        <v>4018</v>
      </c>
      <c r="C4021" s="29">
        <v>100561838.95791748</v>
      </c>
      <c r="D4021" s="29">
        <v>0</v>
      </c>
      <c r="E4021" s="29">
        <v>0</v>
      </c>
      <c r="F4021" s="20">
        <v>0</v>
      </c>
    </row>
    <row r="4022" spans="2:6" x14ac:dyDescent="0.25">
      <c r="B4022" s="18">
        <v>4019</v>
      </c>
      <c r="C4022" s="29">
        <v>116619728.20709853</v>
      </c>
      <c r="D4022" s="29">
        <v>0</v>
      </c>
      <c r="E4022" s="29">
        <v>0</v>
      </c>
      <c r="F4022" s="20">
        <v>0</v>
      </c>
    </row>
    <row r="4023" spans="2:6" x14ac:dyDescent="0.25">
      <c r="B4023" s="18">
        <v>4020</v>
      </c>
      <c r="C4023" s="29">
        <v>121302304.11904161</v>
      </c>
      <c r="D4023" s="29">
        <v>0</v>
      </c>
      <c r="E4023" s="29">
        <v>0</v>
      </c>
      <c r="F4023" s="20">
        <v>0</v>
      </c>
    </row>
    <row r="4024" spans="2:6" x14ac:dyDescent="0.25">
      <c r="B4024" s="18">
        <v>4021</v>
      </c>
      <c r="C4024" s="29">
        <v>85253338.694853067</v>
      </c>
      <c r="D4024" s="29">
        <v>0</v>
      </c>
      <c r="E4024" s="29">
        <v>0</v>
      </c>
      <c r="F4024" s="20">
        <v>0</v>
      </c>
    </row>
    <row r="4025" spans="2:6" x14ac:dyDescent="0.25">
      <c r="B4025" s="18">
        <v>4022</v>
      </c>
      <c r="C4025" s="29">
        <v>89762184.683811545</v>
      </c>
      <c r="D4025" s="29">
        <v>0</v>
      </c>
      <c r="E4025" s="29">
        <v>0</v>
      </c>
      <c r="F4025" s="20">
        <v>0</v>
      </c>
    </row>
    <row r="4026" spans="2:6" x14ac:dyDescent="0.25">
      <c r="B4026" s="18">
        <v>4023</v>
      </c>
      <c r="C4026" s="29">
        <v>90469996.864785582</v>
      </c>
      <c r="D4026" s="29">
        <v>0</v>
      </c>
      <c r="E4026" s="29">
        <v>0</v>
      </c>
      <c r="F4026" s="20">
        <v>0</v>
      </c>
    </row>
    <row r="4027" spans="2:6" x14ac:dyDescent="0.25">
      <c r="B4027" s="18">
        <v>4024</v>
      </c>
      <c r="C4027" s="29">
        <v>108092722.15738031</v>
      </c>
      <c r="D4027" s="29">
        <v>0</v>
      </c>
      <c r="E4027" s="29">
        <v>0</v>
      </c>
      <c r="F4027" s="20">
        <v>0</v>
      </c>
    </row>
    <row r="4028" spans="2:6" x14ac:dyDescent="0.25">
      <c r="B4028" s="18">
        <v>4025</v>
      </c>
      <c r="C4028" s="29">
        <v>92176175.255105272</v>
      </c>
      <c r="D4028" s="29">
        <v>0</v>
      </c>
      <c r="E4028" s="29">
        <v>0</v>
      </c>
      <c r="F4028" s="20">
        <v>0</v>
      </c>
    </row>
    <row r="4029" spans="2:6" x14ac:dyDescent="0.25">
      <c r="B4029" s="18">
        <v>4026</v>
      </c>
      <c r="C4029" s="29">
        <v>83539312.538580835</v>
      </c>
      <c r="D4029" s="29">
        <v>0</v>
      </c>
      <c r="E4029" s="29">
        <v>0</v>
      </c>
      <c r="F4029" s="20">
        <v>0</v>
      </c>
    </row>
    <row r="4030" spans="2:6" x14ac:dyDescent="0.25">
      <c r="B4030" s="18">
        <v>4027</v>
      </c>
      <c r="C4030" s="29">
        <v>163801647.50941825</v>
      </c>
      <c r="D4030" s="29">
        <v>0</v>
      </c>
      <c r="E4030" s="29">
        <v>0</v>
      </c>
      <c r="F4030" s="20">
        <v>0</v>
      </c>
    </row>
    <row r="4031" spans="2:6" x14ac:dyDescent="0.25">
      <c r="B4031" s="18">
        <v>4028</v>
      </c>
      <c r="C4031" s="29">
        <v>62527105.263648391</v>
      </c>
      <c r="D4031" s="29">
        <v>0</v>
      </c>
      <c r="E4031" s="29">
        <v>0</v>
      </c>
      <c r="F4031" s="20">
        <v>0</v>
      </c>
    </row>
    <row r="4032" spans="2:6" x14ac:dyDescent="0.25">
      <c r="B4032" s="18">
        <v>4029</v>
      </c>
      <c r="C4032" s="29">
        <v>74078447.981070355</v>
      </c>
      <c r="D4032" s="29">
        <v>0</v>
      </c>
      <c r="E4032" s="29">
        <v>0</v>
      </c>
      <c r="F4032" s="20">
        <v>0</v>
      </c>
    </row>
    <row r="4033" spans="2:6" x14ac:dyDescent="0.25">
      <c r="B4033" s="18">
        <v>4030</v>
      </c>
      <c r="C4033" s="29">
        <v>89497612.819563419</v>
      </c>
      <c r="D4033" s="29">
        <v>0</v>
      </c>
      <c r="E4033" s="29">
        <v>0</v>
      </c>
      <c r="F4033" s="20">
        <v>0</v>
      </c>
    </row>
    <row r="4034" spans="2:6" x14ac:dyDescent="0.25">
      <c r="B4034" s="18">
        <v>4031</v>
      </c>
      <c r="C4034" s="29">
        <v>104705643.57997926</v>
      </c>
      <c r="D4034" s="29">
        <v>0</v>
      </c>
      <c r="E4034" s="29">
        <v>0</v>
      </c>
      <c r="F4034" s="20">
        <v>0</v>
      </c>
    </row>
    <row r="4035" spans="2:6" x14ac:dyDescent="0.25">
      <c r="B4035" s="18">
        <v>4032</v>
      </c>
      <c r="C4035" s="29">
        <v>129729533.14903264</v>
      </c>
      <c r="D4035" s="29">
        <v>0</v>
      </c>
      <c r="E4035" s="29">
        <v>0</v>
      </c>
      <c r="F4035" s="20">
        <v>0</v>
      </c>
    </row>
    <row r="4036" spans="2:6" x14ac:dyDescent="0.25">
      <c r="B4036" s="18">
        <v>4033</v>
      </c>
      <c r="C4036" s="29">
        <v>73548787.425307617</v>
      </c>
      <c r="D4036" s="29">
        <v>0</v>
      </c>
      <c r="E4036" s="29">
        <v>0</v>
      </c>
      <c r="F4036" s="20">
        <v>0</v>
      </c>
    </row>
    <row r="4037" spans="2:6" x14ac:dyDescent="0.25">
      <c r="B4037" s="18">
        <v>4034</v>
      </c>
      <c r="C4037" s="29">
        <v>121541466.34097688</v>
      </c>
      <c r="D4037" s="29">
        <v>0</v>
      </c>
      <c r="E4037" s="29">
        <v>0</v>
      </c>
      <c r="F4037" s="20">
        <v>0</v>
      </c>
    </row>
    <row r="4038" spans="2:6" x14ac:dyDescent="0.25">
      <c r="B4038" s="18">
        <v>4035</v>
      </c>
      <c r="C4038" s="29">
        <v>138846298.79035938</v>
      </c>
      <c r="D4038" s="29">
        <v>0</v>
      </c>
      <c r="E4038" s="29">
        <v>0</v>
      </c>
      <c r="F4038" s="20">
        <v>0</v>
      </c>
    </row>
    <row r="4039" spans="2:6" x14ac:dyDescent="0.25">
      <c r="B4039" s="18">
        <v>4036</v>
      </c>
      <c r="C4039" s="29">
        <v>97241797.117419615</v>
      </c>
      <c r="D4039" s="29">
        <v>0</v>
      </c>
      <c r="E4039" s="29">
        <v>0</v>
      </c>
      <c r="F4039" s="20">
        <v>0</v>
      </c>
    </row>
    <row r="4040" spans="2:6" x14ac:dyDescent="0.25">
      <c r="B4040" s="18">
        <v>4037</v>
      </c>
      <c r="C4040" s="29">
        <v>93482064.299085945</v>
      </c>
      <c r="D4040" s="29">
        <v>0</v>
      </c>
      <c r="E4040" s="29">
        <v>0</v>
      </c>
      <c r="F4040" s="20">
        <v>0</v>
      </c>
    </row>
    <row r="4041" spans="2:6" x14ac:dyDescent="0.25">
      <c r="B4041" s="18">
        <v>4038</v>
      </c>
      <c r="C4041" s="29">
        <v>108373235.37577374</v>
      </c>
      <c r="D4041" s="29">
        <v>0</v>
      </c>
      <c r="E4041" s="29">
        <v>0</v>
      </c>
      <c r="F4041" s="20">
        <v>0</v>
      </c>
    </row>
    <row r="4042" spans="2:6" x14ac:dyDescent="0.25">
      <c r="B4042" s="18">
        <v>4039</v>
      </c>
      <c r="C4042" s="29">
        <v>81984326.265675619</v>
      </c>
      <c r="D4042" s="29">
        <v>0</v>
      </c>
      <c r="E4042" s="29">
        <v>0</v>
      </c>
      <c r="F4042" s="20">
        <v>0</v>
      </c>
    </row>
    <row r="4043" spans="2:6" x14ac:dyDescent="0.25">
      <c r="B4043" s="18">
        <v>4040</v>
      </c>
      <c r="C4043" s="29">
        <v>108173614.16868474</v>
      </c>
      <c r="D4043" s="29">
        <v>0</v>
      </c>
      <c r="E4043" s="29">
        <v>0</v>
      </c>
      <c r="F4043" s="20">
        <v>0</v>
      </c>
    </row>
    <row r="4044" spans="2:6" x14ac:dyDescent="0.25">
      <c r="B4044" s="18">
        <v>4041</v>
      </c>
      <c r="C4044" s="29">
        <v>146757188.4806892</v>
      </c>
      <c r="D4044" s="29">
        <v>0</v>
      </c>
      <c r="E4044" s="29">
        <v>0</v>
      </c>
      <c r="F4044" s="20">
        <v>0</v>
      </c>
    </row>
    <row r="4045" spans="2:6" x14ac:dyDescent="0.25">
      <c r="B4045" s="18">
        <v>4042</v>
      </c>
      <c r="C4045" s="29">
        <v>96838046.659895405</v>
      </c>
      <c r="D4045" s="29">
        <v>0</v>
      </c>
      <c r="E4045" s="29">
        <v>0</v>
      </c>
      <c r="F4045" s="20">
        <v>0</v>
      </c>
    </row>
    <row r="4046" spans="2:6" x14ac:dyDescent="0.25">
      <c r="B4046" s="18">
        <v>4043</v>
      </c>
      <c r="C4046" s="29">
        <v>97903187.080026522</v>
      </c>
      <c r="D4046" s="29">
        <v>0</v>
      </c>
      <c r="E4046" s="29">
        <v>0</v>
      </c>
      <c r="F4046" s="20">
        <v>0</v>
      </c>
    </row>
    <row r="4047" spans="2:6" x14ac:dyDescent="0.25">
      <c r="B4047" s="18">
        <v>4044</v>
      </c>
      <c r="C4047" s="29">
        <v>96189077.428274825</v>
      </c>
      <c r="D4047" s="29">
        <v>0</v>
      </c>
      <c r="E4047" s="29">
        <v>0</v>
      </c>
      <c r="F4047" s="20">
        <v>0</v>
      </c>
    </row>
    <row r="4048" spans="2:6" x14ac:dyDescent="0.25">
      <c r="B4048" s="18">
        <v>4045</v>
      </c>
      <c r="C4048" s="29">
        <v>204208927.86817521</v>
      </c>
      <c r="D4048" s="29">
        <v>0</v>
      </c>
      <c r="E4048" s="29">
        <v>0</v>
      </c>
      <c r="F4048" s="20">
        <v>0</v>
      </c>
    </row>
    <row r="4049" spans="2:6" x14ac:dyDescent="0.25">
      <c r="B4049" s="18">
        <v>4046</v>
      </c>
      <c r="C4049" s="29">
        <v>79053298.712328821</v>
      </c>
      <c r="D4049" s="29">
        <v>0</v>
      </c>
      <c r="E4049" s="29">
        <v>0</v>
      </c>
      <c r="F4049" s="20">
        <v>0</v>
      </c>
    </row>
    <row r="4050" spans="2:6" x14ac:dyDescent="0.25">
      <c r="B4050" s="18">
        <v>4047</v>
      </c>
      <c r="C4050" s="29">
        <v>88956482.086057872</v>
      </c>
      <c r="D4050" s="29">
        <v>0</v>
      </c>
      <c r="E4050" s="29">
        <v>0</v>
      </c>
      <c r="F4050" s="20">
        <v>0</v>
      </c>
    </row>
    <row r="4051" spans="2:6" x14ac:dyDescent="0.25">
      <c r="B4051" s="18">
        <v>4048</v>
      </c>
      <c r="C4051" s="29">
        <v>113376703.34210648</v>
      </c>
      <c r="D4051" s="29">
        <v>0</v>
      </c>
      <c r="E4051" s="29">
        <v>0</v>
      </c>
      <c r="F4051" s="20">
        <v>0</v>
      </c>
    </row>
    <row r="4052" spans="2:6" x14ac:dyDescent="0.25">
      <c r="B4052" s="18">
        <v>4049</v>
      </c>
      <c r="C4052" s="29">
        <v>107055096.53789365</v>
      </c>
      <c r="D4052" s="29">
        <v>0</v>
      </c>
      <c r="E4052" s="29">
        <v>0</v>
      </c>
      <c r="F4052" s="20">
        <v>0</v>
      </c>
    </row>
    <row r="4053" spans="2:6" x14ac:dyDescent="0.25">
      <c r="B4053" s="18">
        <v>4050</v>
      </c>
      <c r="C4053" s="29">
        <v>94724696.219288349</v>
      </c>
      <c r="D4053" s="29">
        <v>0</v>
      </c>
      <c r="E4053" s="29">
        <v>0</v>
      </c>
      <c r="F4053" s="20">
        <v>0</v>
      </c>
    </row>
    <row r="4054" spans="2:6" x14ac:dyDescent="0.25">
      <c r="B4054" s="18">
        <v>4051</v>
      </c>
      <c r="C4054" s="29">
        <v>89476968.243282616</v>
      </c>
      <c r="D4054" s="29">
        <v>0</v>
      </c>
      <c r="E4054" s="29">
        <v>0</v>
      </c>
      <c r="F4054" s="20">
        <v>0</v>
      </c>
    </row>
    <row r="4055" spans="2:6" x14ac:dyDescent="0.25">
      <c r="B4055" s="18">
        <v>4052</v>
      </c>
      <c r="C4055" s="29">
        <v>87902042.402962685</v>
      </c>
      <c r="D4055" s="29">
        <v>0</v>
      </c>
      <c r="E4055" s="29">
        <v>0</v>
      </c>
      <c r="F4055" s="20">
        <v>0</v>
      </c>
    </row>
    <row r="4056" spans="2:6" x14ac:dyDescent="0.25">
      <c r="B4056" s="18">
        <v>4053</v>
      </c>
      <c r="C4056" s="29">
        <v>98819768.460786715</v>
      </c>
      <c r="D4056" s="29">
        <v>0</v>
      </c>
      <c r="E4056" s="29">
        <v>0</v>
      </c>
      <c r="F4056" s="20">
        <v>0</v>
      </c>
    </row>
    <row r="4057" spans="2:6" x14ac:dyDescent="0.25">
      <c r="B4057" s="18">
        <v>4054</v>
      </c>
      <c r="C4057" s="29">
        <v>97696099.05269663</v>
      </c>
      <c r="D4057" s="29">
        <v>0</v>
      </c>
      <c r="E4057" s="29">
        <v>0</v>
      </c>
      <c r="F4057" s="20">
        <v>0</v>
      </c>
    </row>
    <row r="4058" spans="2:6" x14ac:dyDescent="0.25">
      <c r="B4058" s="18">
        <v>4055</v>
      </c>
      <c r="C4058" s="29">
        <v>85754508.840102166</v>
      </c>
      <c r="D4058" s="29">
        <v>0</v>
      </c>
      <c r="E4058" s="29">
        <v>0</v>
      </c>
      <c r="F4058" s="20">
        <v>0</v>
      </c>
    </row>
    <row r="4059" spans="2:6" x14ac:dyDescent="0.25">
      <c r="B4059" s="18">
        <v>4056</v>
      </c>
      <c r="C4059" s="29">
        <v>148813304.06991756</v>
      </c>
      <c r="D4059" s="29">
        <v>0</v>
      </c>
      <c r="E4059" s="29">
        <v>0</v>
      </c>
      <c r="F4059" s="20">
        <v>0</v>
      </c>
    </row>
    <row r="4060" spans="2:6" x14ac:dyDescent="0.25">
      <c r="B4060" s="18">
        <v>4057</v>
      </c>
      <c r="C4060" s="29">
        <v>81055978.334894374</v>
      </c>
      <c r="D4060" s="29">
        <v>0</v>
      </c>
      <c r="E4060" s="29">
        <v>0</v>
      </c>
      <c r="F4060" s="20">
        <v>0</v>
      </c>
    </row>
    <row r="4061" spans="2:6" x14ac:dyDescent="0.25">
      <c r="B4061" s="18">
        <v>4058</v>
      </c>
      <c r="C4061" s="29">
        <v>90442823.292885616</v>
      </c>
      <c r="D4061" s="29">
        <v>0</v>
      </c>
      <c r="E4061" s="29">
        <v>0</v>
      </c>
      <c r="F4061" s="20">
        <v>0</v>
      </c>
    </row>
    <row r="4062" spans="2:6" x14ac:dyDescent="0.25">
      <c r="B4062" s="18">
        <v>4059</v>
      </c>
      <c r="C4062" s="29">
        <v>80495803.166115686</v>
      </c>
      <c r="D4062" s="29">
        <v>0</v>
      </c>
      <c r="E4062" s="29">
        <v>0</v>
      </c>
      <c r="F4062" s="20">
        <v>0</v>
      </c>
    </row>
    <row r="4063" spans="2:6" x14ac:dyDescent="0.25">
      <c r="B4063" s="18">
        <v>4060</v>
      </c>
      <c r="C4063" s="29">
        <v>93313301.39966239</v>
      </c>
      <c r="D4063" s="29">
        <v>0</v>
      </c>
      <c r="E4063" s="29">
        <v>0</v>
      </c>
      <c r="F4063" s="20">
        <v>0</v>
      </c>
    </row>
    <row r="4064" spans="2:6" x14ac:dyDescent="0.25">
      <c r="B4064" s="18">
        <v>4061</v>
      </c>
      <c r="C4064" s="29">
        <v>97028888.434405521</v>
      </c>
      <c r="D4064" s="29">
        <v>0</v>
      </c>
      <c r="E4064" s="29">
        <v>0</v>
      </c>
      <c r="F4064" s="20">
        <v>0</v>
      </c>
    </row>
    <row r="4065" spans="2:6" x14ac:dyDescent="0.25">
      <c r="B4065" s="18">
        <v>4062</v>
      </c>
      <c r="C4065" s="29">
        <v>80785928.797313556</v>
      </c>
      <c r="D4065" s="29">
        <v>0</v>
      </c>
      <c r="E4065" s="29">
        <v>0</v>
      </c>
      <c r="F4065" s="20">
        <v>0</v>
      </c>
    </row>
    <row r="4066" spans="2:6" x14ac:dyDescent="0.25">
      <c r="B4066" s="18">
        <v>4063</v>
      </c>
      <c r="C4066" s="29">
        <v>104093288.0602095</v>
      </c>
      <c r="D4066" s="29">
        <v>0</v>
      </c>
      <c r="E4066" s="29">
        <v>0</v>
      </c>
      <c r="F4066" s="20">
        <v>0</v>
      </c>
    </row>
    <row r="4067" spans="2:6" x14ac:dyDescent="0.25">
      <c r="B4067" s="18">
        <v>4064</v>
      </c>
      <c r="C4067" s="29">
        <v>65941178.030520588</v>
      </c>
      <c r="D4067" s="29">
        <v>0</v>
      </c>
      <c r="E4067" s="29">
        <v>0</v>
      </c>
      <c r="F4067" s="20">
        <v>0</v>
      </c>
    </row>
    <row r="4068" spans="2:6" x14ac:dyDescent="0.25">
      <c r="B4068" s="18">
        <v>4065</v>
      </c>
      <c r="C4068" s="29">
        <v>78817126.977424324</v>
      </c>
      <c r="D4068" s="29">
        <v>0</v>
      </c>
      <c r="E4068" s="29">
        <v>0</v>
      </c>
      <c r="F4068" s="20">
        <v>0</v>
      </c>
    </row>
    <row r="4069" spans="2:6" x14ac:dyDescent="0.25">
      <c r="B4069" s="18">
        <v>4066</v>
      </c>
      <c r="C4069" s="29">
        <v>144468543.09971339</v>
      </c>
      <c r="D4069" s="29">
        <v>0</v>
      </c>
      <c r="E4069" s="29">
        <v>0</v>
      </c>
      <c r="F4069" s="20">
        <v>0</v>
      </c>
    </row>
    <row r="4070" spans="2:6" x14ac:dyDescent="0.25">
      <c r="B4070" s="18">
        <v>4067</v>
      </c>
      <c r="C4070" s="29">
        <v>110676766.4364499</v>
      </c>
      <c r="D4070" s="29">
        <v>0</v>
      </c>
      <c r="E4070" s="29">
        <v>0</v>
      </c>
      <c r="F4070" s="20">
        <v>0</v>
      </c>
    </row>
    <row r="4071" spans="2:6" x14ac:dyDescent="0.25">
      <c r="B4071" s="18">
        <v>4068</v>
      </c>
      <c r="C4071" s="29">
        <v>82756709.655681163</v>
      </c>
      <c r="D4071" s="29">
        <v>0</v>
      </c>
      <c r="E4071" s="29">
        <v>0</v>
      </c>
      <c r="F4071" s="20">
        <v>0</v>
      </c>
    </row>
    <row r="4072" spans="2:6" x14ac:dyDescent="0.25">
      <c r="B4072" s="18">
        <v>4069</v>
      </c>
      <c r="C4072" s="29">
        <v>83228623.60174711</v>
      </c>
      <c r="D4072" s="29">
        <v>0</v>
      </c>
      <c r="E4072" s="29">
        <v>0</v>
      </c>
      <c r="F4072" s="20">
        <v>0</v>
      </c>
    </row>
    <row r="4073" spans="2:6" x14ac:dyDescent="0.25">
      <c r="B4073" s="18">
        <v>4070</v>
      </c>
      <c r="C4073" s="29">
        <v>88296751.239163011</v>
      </c>
      <c r="D4073" s="29">
        <v>0</v>
      </c>
      <c r="E4073" s="29">
        <v>0</v>
      </c>
      <c r="F4073" s="20">
        <v>0</v>
      </c>
    </row>
    <row r="4074" spans="2:6" x14ac:dyDescent="0.25">
      <c r="B4074" s="18">
        <v>4071</v>
      </c>
      <c r="C4074" s="29">
        <v>84961659.189133182</v>
      </c>
      <c r="D4074" s="29">
        <v>0</v>
      </c>
      <c r="E4074" s="29">
        <v>0</v>
      </c>
      <c r="F4074" s="20">
        <v>0</v>
      </c>
    </row>
    <row r="4075" spans="2:6" x14ac:dyDescent="0.25">
      <c r="B4075" s="18">
        <v>4072</v>
      </c>
      <c r="C4075" s="29">
        <v>105707165.82263781</v>
      </c>
      <c r="D4075" s="29">
        <v>0</v>
      </c>
      <c r="E4075" s="29">
        <v>0</v>
      </c>
      <c r="F4075" s="20">
        <v>0</v>
      </c>
    </row>
    <row r="4076" spans="2:6" x14ac:dyDescent="0.25">
      <c r="B4076" s="18">
        <v>4073</v>
      </c>
      <c r="C4076" s="29">
        <v>91257630.244245172</v>
      </c>
      <c r="D4076" s="29">
        <v>0</v>
      </c>
      <c r="E4076" s="29">
        <v>0</v>
      </c>
      <c r="F4076" s="20">
        <v>0</v>
      </c>
    </row>
    <row r="4077" spans="2:6" x14ac:dyDescent="0.25">
      <c r="B4077" s="18">
        <v>4074</v>
      </c>
      <c r="C4077" s="29">
        <v>101345956.54287349</v>
      </c>
      <c r="D4077" s="29">
        <v>0</v>
      </c>
      <c r="E4077" s="29">
        <v>0</v>
      </c>
      <c r="F4077" s="20">
        <v>0</v>
      </c>
    </row>
    <row r="4078" spans="2:6" x14ac:dyDescent="0.25">
      <c r="B4078" s="18">
        <v>4075</v>
      </c>
      <c r="C4078" s="29">
        <v>130392676.2489236</v>
      </c>
      <c r="D4078" s="29">
        <v>0</v>
      </c>
      <c r="E4078" s="29">
        <v>0</v>
      </c>
      <c r="F4078" s="20">
        <v>0</v>
      </c>
    </row>
    <row r="4079" spans="2:6" x14ac:dyDescent="0.25">
      <c r="B4079" s="18">
        <v>4076</v>
      </c>
      <c r="C4079" s="29">
        <v>70697078.325856358</v>
      </c>
      <c r="D4079" s="29">
        <v>0</v>
      </c>
      <c r="E4079" s="29">
        <v>0</v>
      </c>
      <c r="F4079" s="20">
        <v>0</v>
      </c>
    </row>
    <row r="4080" spans="2:6" x14ac:dyDescent="0.25">
      <c r="B4080" s="18">
        <v>4077</v>
      </c>
      <c r="C4080" s="29">
        <v>83506221.746088311</v>
      </c>
      <c r="D4080" s="29">
        <v>0</v>
      </c>
      <c r="E4080" s="29">
        <v>0</v>
      </c>
      <c r="F4080" s="20">
        <v>0</v>
      </c>
    </row>
    <row r="4081" spans="2:6" x14ac:dyDescent="0.25">
      <c r="B4081" s="18">
        <v>4078</v>
      </c>
      <c r="C4081" s="29">
        <v>87610197.600020051</v>
      </c>
      <c r="D4081" s="29">
        <v>0</v>
      </c>
      <c r="E4081" s="29">
        <v>0</v>
      </c>
      <c r="F4081" s="20">
        <v>0</v>
      </c>
    </row>
    <row r="4082" spans="2:6" x14ac:dyDescent="0.25">
      <c r="B4082" s="18">
        <v>4079</v>
      </c>
      <c r="C4082" s="29">
        <v>157833889.7970691</v>
      </c>
      <c r="D4082" s="29">
        <v>0</v>
      </c>
      <c r="E4082" s="29">
        <v>0</v>
      </c>
      <c r="F4082" s="20">
        <v>0</v>
      </c>
    </row>
    <row r="4083" spans="2:6" x14ac:dyDescent="0.25">
      <c r="B4083" s="18">
        <v>4080</v>
      </c>
      <c r="C4083" s="29">
        <v>101928604.9157304</v>
      </c>
      <c r="D4083" s="29">
        <v>0</v>
      </c>
      <c r="E4083" s="29">
        <v>0</v>
      </c>
      <c r="F4083" s="20">
        <v>0</v>
      </c>
    </row>
    <row r="4084" spans="2:6" x14ac:dyDescent="0.25">
      <c r="B4084" s="18">
        <v>4081</v>
      </c>
      <c r="C4084" s="29">
        <v>108952324.86517686</v>
      </c>
      <c r="D4084" s="29">
        <v>0</v>
      </c>
      <c r="E4084" s="29">
        <v>0</v>
      </c>
      <c r="F4084" s="20">
        <v>0</v>
      </c>
    </row>
    <row r="4085" spans="2:6" x14ac:dyDescent="0.25">
      <c r="B4085" s="18">
        <v>4082</v>
      </c>
      <c r="C4085" s="29">
        <v>108825577.98908091</v>
      </c>
      <c r="D4085" s="29">
        <v>0</v>
      </c>
      <c r="E4085" s="29">
        <v>0</v>
      </c>
      <c r="F4085" s="20">
        <v>0</v>
      </c>
    </row>
    <row r="4086" spans="2:6" x14ac:dyDescent="0.25">
      <c r="B4086" s="18">
        <v>4083</v>
      </c>
      <c r="C4086" s="29">
        <v>102201258.87819812</v>
      </c>
      <c r="D4086" s="29">
        <v>0</v>
      </c>
      <c r="E4086" s="29">
        <v>0</v>
      </c>
      <c r="F4086" s="20">
        <v>0</v>
      </c>
    </row>
    <row r="4087" spans="2:6" x14ac:dyDescent="0.25">
      <c r="B4087" s="18">
        <v>4084</v>
      </c>
      <c r="C4087" s="29">
        <v>79660487.634482145</v>
      </c>
      <c r="D4087" s="29">
        <v>0</v>
      </c>
      <c r="E4087" s="29">
        <v>0</v>
      </c>
      <c r="F4087" s="20">
        <v>0</v>
      </c>
    </row>
    <row r="4088" spans="2:6" x14ac:dyDescent="0.25">
      <c r="B4088" s="18">
        <v>4085</v>
      </c>
      <c r="C4088" s="29">
        <v>152951688.46313897</v>
      </c>
      <c r="D4088" s="29">
        <v>0</v>
      </c>
      <c r="E4088" s="29">
        <v>0</v>
      </c>
      <c r="F4088" s="20">
        <v>0</v>
      </c>
    </row>
    <row r="4089" spans="2:6" x14ac:dyDescent="0.25">
      <c r="B4089" s="18">
        <v>4086</v>
      </c>
      <c r="C4089" s="29">
        <v>131328011.03554437</v>
      </c>
      <c r="D4089" s="29">
        <v>0</v>
      </c>
      <c r="E4089" s="29">
        <v>0</v>
      </c>
      <c r="F4089" s="20">
        <v>0</v>
      </c>
    </row>
    <row r="4090" spans="2:6" x14ac:dyDescent="0.25">
      <c r="B4090" s="18">
        <v>4087</v>
      </c>
      <c r="C4090" s="29">
        <v>117420024.02511036</v>
      </c>
      <c r="D4090" s="29">
        <v>0</v>
      </c>
      <c r="E4090" s="29">
        <v>0</v>
      </c>
      <c r="F4090" s="20">
        <v>0</v>
      </c>
    </row>
    <row r="4091" spans="2:6" x14ac:dyDescent="0.25">
      <c r="B4091" s="18">
        <v>4088</v>
      </c>
      <c r="C4091" s="29">
        <v>97196134.377922401</v>
      </c>
      <c r="D4091" s="29">
        <v>0</v>
      </c>
      <c r="E4091" s="29">
        <v>0</v>
      </c>
      <c r="F4091" s="20">
        <v>0</v>
      </c>
    </row>
    <row r="4092" spans="2:6" x14ac:dyDescent="0.25">
      <c r="B4092" s="18">
        <v>4089</v>
      </c>
      <c r="C4092" s="29">
        <v>90791547.142236844</v>
      </c>
      <c r="D4092" s="29">
        <v>0</v>
      </c>
      <c r="E4092" s="29">
        <v>0</v>
      </c>
      <c r="F4092" s="20">
        <v>0</v>
      </c>
    </row>
    <row r="4093" spans="2:6" x14ac:dyDescent="0.25">
      <c r="B4093" s="18">
        <v>4090</v>
      </c>
      <c r="C4093" s="29">
        <v>99212370.081740439</v>
      </c>
      <c r="D4093" s="29">
        <v>0</v>
      </c>
      <c r="E4093" s="29">
        <v>0</v>
      </c>
      <c r="F4093" s="20">
        <v>0</v>
      </c>
    </row>
    <row r="4094" spans="2:6" x14ac:dyDescent="0.25">
      <c r="B4094" s="18">
        <v>4091</v>
      </c>
      <c r="C4094" s="29">
        <v>88721660.389076382</v>
      </c>
      <c r="D4094" s="29">
        <v>0</v>
      </c>
      <c r="E4094" s="29">
        <v>0</v>
      </c>
      <c r="F4094" s="20">
        <v>0</v>
      </c>
    </row>
    <row r="4095" spans="2:6" x14ac:dyDescent="0.25">
      <c r="B4095" s="18">
        <v>4092</v>
      </c>
      <c r="C4095" s="29">
        <v>92211763.182750419</v>
      </c>
      <c r="D4095" s="29">
        <v>0</v>
      </c>
      <c r="E4095" s="29">
        <v>0</v>
      </c>
      <c r="F4095" s="20">
        <v>0</v>
      </c>
    </row>
    <row r="4096" spans="2:6" x14ac:dyDescent="0.25">
      <c r="B4096" s="18">
        <v>4093</v>
      </c>
      <c r="C4096" s="29">
        <v>90052860.889833689</v>
      </c>
      <c r="D4096" s="29">
        <v>0</v>
      </c>
      <c r="E4096" s="29">
        <v>0</v>
      </c>
      <c r="F4096" s="20">
        <v>0</v>
      </c>
    </row>
    <row r="4097" spans="2:6" x14ac:dyDescent="0.25">
      <c r="B4097" s="18">
        <v>4094</v>
      </c>
      <c r="C4097" s="29">
        <v>84389175.797785178</v>
      </c>
      <c r="D4097" s="29">
        <v>0</v>
      </c>
      <c r="E4097" s="29">
        <v>0</v>
      </c>
      <c r="F4097" s="20">
        <v>0</v>
      </c>
    </row>
    <row r="4098" spans="2:6" x14ac:dyDescent="0.25">
      <c r="B4098" s="18">
        <v>4095</v>
      </c>
      <c r="C4098" s="29">
        <v>65415729.026617959</v>
      </c>
      <c r="D4098" s="29">
        <v>0</v>
      </c>
      <c r="E4098" s="29">
        <v>0</v>
      </c>
      <c r="F4098" s="20">
        <v>0</v>
      </c>
    </row>
    <row r="4099" spans="2:6" x14ac:dyDescent="0.25">
      <c r="B4099" s="18">
        <v>4096</v>
      </c>
      <c r="C4099" s="29">
        <v>107672131.02695023</v>
      </c>
      <c r="D4099" s="29">
        <v>0</v>
      </c>
      <c r="E4099" s="29">
        <v>0</v>
      </c>
      <c r="F4099" s="20">
        <v>0</v>
      </c>
    </row>
    <row r="4100" spans="2:6" x14ac:dyDescent="0.25">
      <c r="B4100" s="18">
        <v>4097</v>
      </c>
      <c r="C4100" s="29">
        <v>87243566.37284255</v>
      </c>
      <c r="D4100" s="29">
        <v>0</v>
      </c>
      <c r="E4100" s="29">
        <v>0</v>
      </c>
      <c r="F4100" s="20">
        <v>0</v>
      </c>
    </row>
    <row r="4101" spans="2:6" x14ac:dyDescent="0.25">
      <c r="B4101" s="18">
        <v>4098</v>
      </c>
      <c r="C4101" s="29">
        <v>94266780.43602699</v>
      </c>
      <c r="D4101" s="29">
        <v>0</v>
      </c>
      <c r="E4101" s="29">
        <v>0</v>
      </c>
      <c r="F4101" s="20">
        <v>0</v>
      </c>
    </row>
    <row r="4102" spans="2:6" x14ac:dyDescent="0.25">
      <c r="B4102" s="18">
        <v>4099</v>
      </c>
      <c r="C4102" s="29">
        <v>159281963.87191266</v>
      </c>
      <c r="D4102" s="29">
        <v>0</v>
      </c>
      <c r="E4102" s="29">
        <v>0</v>
      </c>
      <c r="F4102" s="20">
        <v>0</v>
      </c>
    </row>
    <row r="4103" spans="2:6" x14ac:dyDescent="0.25">
      <c r="B4103" s="18">
        <v>4100</v>
      </c>
      <c r="C4103" s="29">
        <v>81176209.752130955</v>
      </c>
      <c r="D4103" s="29">
        <v>0</v>
      </c>
      <c r="E4103" s="29">
        <v>0</v>
      </c>
      <c r="F4103" s="20">
        <v>0</v>
      </c>
    </row>
    <row r="4104" spans="2:6" x14ac:dyDescent="0.25">
      <c r="B4104" s="18">
        <v>4101</v>
      </c>
      <c r="C4104" s="29">
        <v>103452839.11703248</v>
      </c>
      <c r="D4104" s="29">
        <v>0</v>
      </c>
      <c r="E4104" s="29">
        <v>0</v>
      </c>
      <c r="F4104" s="20">
        <v>0</v>
      </c>
    </row>
    <row r="4105" spans="2:6" x14ac:dyDescent="0.25">
      <c r="B4105" s="18">
        <v>4102</v>
      </c>
      <c r="C4105" s="29">
        <v>129782824.00741881</v>
      </c>
      <c r="D4105" s="29">
        <v>0</v>
      </c>
      <c r="E4105" s="29">
        <v>0</v>
      </c>
      <c r="F4105" s="20">
        <v>0</v>
      </c>
    </row>
    <row r="4106" spans="2:6" x14ac:dyDescent="0.25">
      <c r="B4106" s="18">
        <v>4103</v>
      </c>
      <c r="C4106" s="29">
        <v>94216713.350515187</v>
      </c>
      <c r="D4106" s="29">
        <v>0</v>
      </c>
      <c r="E4106" s="29">
        <v>0</v>
      </c>
      <c r="F4106" s="20">
        <v>0</v>
      </c>
    </row>
    <row r="4107" spans="2:6" x14ac:dyDescent="0.25">
      <c r="B4107" s="18">
        <v>4104</v>
      </c>
      <c r="C4107" s="29">
        <v>96067194.563619852</v>
      </c>
      <c r="D4107" s="29">
        <v>0</v>
      </c>
      <c r="E4107" s="29">
        <v>0</v>
      </c>
      <c r="F4107" s="20">
        <v>0</v>
      </c>
    </row>
    <row r="4108" spans="2:6" x14ac:dyDescent="0.25">
      <c r="B4108" s="18">
        <v>4105</v>
      </c>
      <c r="C4108" s="29">
        <v>93258999.740457088</v>
      </c>
      <c r="D4108" s="29">
        <v>0</v>
      </c>
      <c r="E4108" s="29">
        <v>0</v>
      </c>
      <c r="F4108" s="20">
        <v>0</v>
      </c>
    </row>
    <row r="4109" spans="2:6" x14ac:dyDescent="0.25">
      <c r="B4109" s="18">
        <v>4106</v>
      </c>
      <c r="C4109" s="29">
        <v>75283120.985817209</v>
      </c>
      <c r="D4109" s="29">
        <v>0</v>
      </c>
      <c r="E4109" s="29">
        <v>0</v>
      </c>
      <c r="F4109" s="20">
        <v>0</v>
      </c>
    </row>
    <row r="4110" spans="2:6" x14ac:dyDescent="0.25">
      <c r="B4110" s="18">
        <v>4107</v>
      </c>
      <c r="C4110" s="29">
        <v>100675083.77106079</v>
      </c>
      <c r="D4110" s="29">
        <v>0</v>
      </c>
      <c r="E4110" s="29">
        <v>0</v>
      </c>
      <c r="F4110" s="20">
        <v>0</v>
      </c>
    </row>
    <row r="4111" spans="2:6" x14ac:dyDescent="0.25">
      <c r="B4111" s="18">
        <v>4108</v>
      </c>
      <c r="C4111" s="29">
        <v>102528086.45012328</v>
      </c>
      <c r="D4111" s="29">
        <v>0</v>
      </c>
      <c r="E4111" s="29">
        <v>0</v>
      </c>
      <c r="F4111" s="20">
        <v>0</v>
      </c>
    </row>
    <row r="4112" spans="2:6" x14ac:dyDescent="0.25">
      <c r="B4112" s="18">
        <v>4109</v>
      </c>
      <c r="C4112" s="29">
        <v>95654113.347767055</v>
      </c>
      <c r="D4112" s="29">
        <v>0</v>
      </c>
      <c r="E4112" s="29">
        <v>0</v>
      </c>
      <c r="F4112" s="20">
        <v>0</v>
      </c>
    </row>
    <row r="4113" spans="2:6" x14ac:dyDescent="0.25">
      <c r="B4113" s="18">
        <v>4110</v>
      </c>
      <c r="C4113" s="29">
        <v>130915446.31750697</v>
      </c>
      <c r="D4113" s="29">
        <v>0</v>
      </c>
      <c r="E4113" s="29">
        <v>0</v>
      </c>
      <c r="F4113" s="20">
        <v>0</v>
      </c>
    </row>
    <row r="4114" spans="2:6" x14ac:dyDescent="0.25">
      <c r="B4114" s="18">
        <v>4111</v>
      </c>
      <c r="C4114" s="29">
        <v>79429395.473105446</v>
      </c>
      <c r="D4114" s="29">
        <v>0</v>
      </c>
      <c r="E4114" s="29">
        <v>0</v>
      </c>
      <c r="F4114" s="20">
        <v>0</v>
      </c>
    </row>
    <row r="4115" spans="2:6" x14ac:dyDescent="0.25">
      <c r="B4115" s="18">
        <v>4112</v>
      </c>
      <c r="C4115" s="29">
        <v>162407582.18944529</v>
      </c>
      <c r="D4115" s="29">
        <v>0</v>
      </c>
      <c r="E4115" s="29">
        <v>0</v>
      </c>
      <c r="F4115" s="20">
        <v>0</v>
      </c>
    </row>
    <row r="4116" spans="2:6" x14ac:dyDescent="0.25">
      <c r="B4116" s="18">
        <v>4113</v>
      </c>
      <c r="C4116" s="29">
        <v>85446643.166827798</v>
      </c>
      <c r="D4116" s="29">
        <v>0</v>
      </c>
      <c r="E4116" s="29">
        <v>0</v>
      </c>
      <c r="F4116" s="20">
        <v>0</v>
      </c>
    </row>
    <row r="4117" spans="2:6" x14ac:dyDescent="0.25">
      <c r="B4117" s="18">
        <v>4114</v>
      </c>
      <c r="C4117" s="29">
        <v>90980215.925848484</v>
      </c>
      <c r="D4117" s="29">
        <v>0</v>
      </c>
      <c r="E4117" s="29">
        <v>0</v>
      </c>
      <c r="F4117" s="20">
        <v>0</v>
      </c>
    </row>
    <row r="4118" spans="2:6" x14ac:dyDescent="0.25">
      <c r="B4118" s="18">
        <v>4115</v>
      </c>
      <c r="C4118" s="29">
        <v>103947594.34093867</v>
      </c>
      <c r="D4118" s="29">
        <v>0</v>
      </c>
      <c r="E4118" s="29">
        <v>0</v>
      </c>
      <c r="F4118" s="20">
        <v>0</v>
      </c>
    </row>
    <row r="4119" spans="2:6" x14ac:dyDescent="0.25">
      <c r="B4119" s="18">
        <v>4116</v>
      </c>
      <c r="C4119" s="29">
        <v>84212543.017163962</v>
      </c>
      <c r="D4119" s="29">
        <v>0</v>
      </c>
      <c r="E4119" s="29">
        <v>0</v>
      </c>
      <c r="F4119" s="20">
        <v>0</v>
      </c>
    </row>
    <row r="4120" spans="2:6" x14ac:dyDescent="0.25">
      <c r="B4120" s="18">
        <v>4117</v>
      </c>
      <c r="C4120" s="29">
        <v>84776201.175324485</v>
      </c>
      <c r="D4120" s="29">
        <v>0</v>
      </c>
      <c r="E4120" s="29">
        <v>0</v>
      </c>
      <c r="F4120" s="20">
        <v>0</v>
      </c>
    </row>
    <row r="4121" spans="2:6" x14ac:dyDescent="0.25">
      <c r="B4121" s="18">
        <v>4118</v>
      </c>
      <c r="C4121" s="29">
        <v>138054356.19239703</v>
      </c>
      <c r="D4121" s="29">
        <v>0</v>
      </c>
      <c r="E4121" s="29">
        <v>0</v>
      </c>
      <c r="F4121" s="20">
        <v>0</v>
      </c>
    </row>
    <row r="4122" spans="2:6" x14ac:dyDescent="0.25">
      <c r="B4122" s="18">
        <v>4119</v>
      </c>
      <c r="C4122" s="29">
        <v>145220724.37212896</v>
      </c>
      <c r="D4122" s="29">
        <v>0</v>
      </c>
      <c r="E4122" s="29">
        <v>0</v>
      </c>
      <c r="F4122" s="20">
        <v>0</v>
      </c>
    </row>
    <row r="4123" spans="2:6" x14ac:dyDescent="0.25">
      <c r="B4123" s="18">
        <v>4120</v>
      </c>
      <c r="C4123" s="29">
        <v>111167969.01335998</v>
      </c>
      <c r="D4123" s="29">
        <v>0</v>
      </c>
      <c r="E4123" s="29">
        <v>0</v>
      </c>
      <c r="F4123" s="20">
        <v>0</v>
      </c>
    </row>
    <row r="4124" spans="2:6" x14ac:dyDescent="0.25">
      <c r="B4124" s="18">
        <v>4121</v>
      </c>
      <c r="C4124" s="29">
        <v>123883355.98946458</v>
      </c>
      <c r="D4124" s="29">
        <v>0</v>
      </c>
      <c r="E4124" s="29">
        <v>0</v>
      </c>
      <c r="F4124" s="20">
        <v>0</v>
      </c>
    </row>
    <row r="4125" spans="2:6" x14ac:dyDescent="0.25">
      <c r="B4125" s="18">
        <v>4122</v>
      </c>
      <c r="C4125" s="29">
        <v>90352303.247873932</v>
      </c>
      <c r="D4125" s="29">
        <v>0</v>
      </c>
      <c r="E4125" s="29">
        <v>0</v>
      </c>
      <c r="F4125" s="20">
        <v>0</v>
      </c>
    </row>
    <row r="4126" spans="2:6" x14ac:dyDescent="0.25">
      <c r="B4126" s="18">
        <v>4123</v>
      </c>
      <c r="C4126" s="29">
        <v>83668343.150025755</v>
      </c>
      <c r="D4126" s="29">
        <v>0</v>
      </c>
      <c r="E4126" s="29">
        <v>0</v>
      </c>
      <c r="F4126" s="20">
        <v>0</v>
      </c>
    </row>
    <row r="4127" spans="2:6" x14ac:dyDescent="0.25">
      <c r="B4127" s="18">
        <v>4124</v>
      </c>
      <c r="C4127" s="29">
        <v>87174094.023683578</v>
      </c>
      <c r="D4127" s="29">
        <v>0</v>
      </c>
      <c r="E4127" s="29">
        <v>0</v>
      </c>
      <c r="F4127" s="20">
        <v>0</v>
      </c>
    </row>
    <row r="4128" spans="2:6" x14ac:dyDescent="0.25">
      <c r="B4128" s="18">
        <v>4125</v>
      </c>
      <c r="C4128" s="29">
        <v>94176679.11381574</v>
      </c>
      <c r="D4128" s="29">
        <v>0</v>
      </c>
      <c r="E4128" s="29">
        <v>0</v>
      </c>
      <c r="F4128" s="20">
        <v>0</v>
      </c>
    </row>
    <row r="4129" spans="2:6" x14ac:dyDescent="0.25">
      <c r="B4129" s="18">
        <v>4126</v>
      </c>
      <c r="C4129" s="29">
        <v>133650981.83411044</v>
      </c>
      <c r="D4129" s="29">
        <v>0</v>
      </c>
      <c r="E4129" s="29">
        <v>0</v>
      </c>
      <c r="F4129" s="20">
        <v>0</v>
      </c>
    </row>
    <row r="4130" spans="2:6" x14ac:dyDescent="0.25">
      <c r="B4130" s="18">
        <v>4127</v>
      </c>
      <c r="C4130" s="29">
        <v>140045266.49623665</v>
      </c>
      <c r="D4130" s="29">
        <v>0</v>
      </c>
      <c r="E4130" s="29">
        <v>0</v>
      </c>
      <c r="F4130" s="20">
        <v>0</v>
      </c>
    </row>
    <row r="4131" spans="2:6" x14ac:dyDescent="0.25">
      <c r="B4131" s="18">
        <v>4128</v>
      </c>
      <c r="C4131" s="29">
        <v>162595796.7864657</v>
      </c>
      <c r="D4131" s="29">
        <v>0</v>
      </c>
      <c r="E4131" s="29">
        <v>0</v>
      </c>
      <c r="F4131" s="20">
        <v>0</v>
      </c>
    </row>
    <row r="4132" spans="2:6" x14ac:dyDescent="0.25">
      <c r="B4132" s="18">
        <v>4129</v>
      </c>
      <c r="C4132" s="29">
        <v>94247298.185059518</v>
      </c>
      <c r="D4132" s="29">
        <v>0</v>
      </c>
      <c r="E4132" s="29">
        <v>0</v>
      </c>
      <c r="F4132" s="20">
        <v>0</v>
      </c>
    </row>
    <row r="4133" spans="2:6" x14ac:dyDescent="0.25">
      <c r="B4133" s="18">
        <v>4130</v>
      </c>
      <c r="C4133" s="29">
        <v>115357053.81360573</v>
      </c>
      <c r="D4133" s="29">
        <v>0</v>
      </c>
      <c r="E4133" s="29">
        <v>0</v>
      </c>
      <c r="F4133" s="20">
        <v>0</v>
      </c>
    </row>
    <row r="4134" spans="2:6" x14ac:dyDescent="0.25">
      <c r="B4134" s="18">
        <v>4131</v>
      </c>
      <c r="C4134" s="29">
        <v>143663928.45382595</v>
      </c>
      <c r="D4134" s="29">
        <v>0</v>
      </c>
      <c r="E4134" s="29">
        <v>0</v>
      </c>
      <c r="F4134" s="20">
        <v>0</v>
      </c>
    </row>
    <row r="4135" spans="2:6" x14ac:dyDescent="0.25">
      <c r="B4135" s="18">
        <v>4132</v>
      </c>
      <c r="C4135" s="29">
        <v>164760832.70483053</v>
      </c>
      <c r="D4135" s="29">
        <v>0</v>
      </c>
      <c r="E4135" s="29">
        <v>0</v>
      </c>
      <c r="F4135" s="20">
        <v>0</v>
      </c>
    </row>
    <row r="4136" spans="2:6" x14ac:dyDescent="0.25">
      <c r="B4136" s="18">
        <v>4133</v>
      </c>
      <c r="C4136" s="29">
        <v>115248872.08533634</v>
      </c>
      <c r="D4136" s="29">
        <v>0</v>
      </c>
      <c r="E4136" s="29">
        <v>0</v>
      </c>
      <c r="F4136" s="20">
        <v>0</v>
      </c>
    </row>
    <row r="4137" spans="2:6" x14ac:dyDescent="0.25">
      <c r="B4137" s="18">
        <v>4134</v>
      </c>
      <c r="C4137" s="29">
        <v>66762118.049571931</v>
      </c>
      <c r="D4137" s="29">
        <v>0</v>
      </c>
      <c r="E4137" s="29">
        <v>0</v>
      </c>
      <c r="F4137" s="20">
        <v>0</v>
      </c>
    </row>
    <row r="4138" spans="2:6" x14ac:dyDescent="0.25">
      <c r="B4138" s="18">
        <v>4135</v>
      </c>
      <c r="C4138" s="29">
        <v>107678473.35127749</v>
      </c>
      <c r="D4138" s="29">
        <v>0</v>
      </c>
      <c r="E4138" s="29">
        <v>0</v>
      </c>
      <c r="F4138" s="20">
        <v>0</v>
      </c>
    </row>
    <row r="4139" spans="2:6" x14ac:dyDescent="0.25">
      <c r="B4139" s="18">
        <v>4136</v>
      </c>
      <c r="C4139" s="29">
        <v>81106679.936511576</v>
      </c>
      <c r="D4139" s="29">
        <v>0</v>
      </c>
      <c r="E4139" s="29">
        <v>0</v>
      </c>
      <c r="F4139" s="20">
        <v>0</v>
      </c>
    </row>
    <row r="4140" spans="2:6" x14ac:dyDescent="0.25">
      <c r="B4140" s="18">
        <v>4137</v>
      </c>
      <c r="C4140" s="29">
        <v>89050164.632160917</v>
      </c>
      <c r="D4140" s="29">
        <v>0</v>
      </c>
      <c r="E4140" s="29">
        <v>0</v>
      </c>
      <c r="F4140" s="20">
        <v>0</v>
      </c>
    </row>
    <row r="4141" spans="2:6" x14ac:dyDescent="0.25">
      <c r="B4141" s="18">
        <v>4138</v>
      </c>
      <c r="C4141" s="29">
        <v>107727505.09091383</v>
      </c>
      <c r="D4141" s="29">
        <v>0</v>
      </c>
      <c r="E4141" s="29">
        <v>0</v>
      </c>
      <c r="F4141" s="20">
        <v>0</v>
      </c>
    </row>
    <row r="4142" spans="2:6" x14ac:dyDescent="0.25">
      <c r="B4142" s="18">
        <v>4139</v>
      </c>
      <c r="C4142" s="29">
        <v>105004063.78947774</v>
      </c>
      <c r="D4142" s="29">
        <v>0</v>
      </c>
      <c r="E4142" s="29">
        <v>0</v>
      </c>
      <c r="F4142" s="20">
        <v>0</v>
      </c>
    </row>
    <row r="4143" spans="2:6" x14ac:dyDescent="0.25">
      <c r="B4143" s="18">
        <v>4140</v>
      </c>
      <c r="C4143" s="29">
        <v>100790654.85892279</v>
      </c>
      <c r="D4143" s="29">
        <v>0</v>
      </c>
      <c r="E4143" s="29">
        <v>0</v>
      </c>
      <c r="F4143" s="20">
        <v>0</v>
      </c>
    </row>
    <row r="4144" spans="2:6" x14ac:dyDescent="0.25">
      <c r="B4144" s="18">
        <v>4141</v>
      </c>
      <c r="C4144" s="29">
        <v>105788343.14385389</v>
      </c>
      <c r="D4144" s="29">
        <v>0</v>
      </c>
      <c r="E4144" s="29">
        <v>0</v>
      </c>
      <c r="F4144" s="20">
        <v>0</v>
      </c>
    </row>
    <row r="4145" spans="2:6" x14ac:dyDescent="0.25">
      <c r="B4145" s="18">
        <v>4142</v>
      </c>
      <c r="C4145" s="29">
        <v>165081274.34699181</v>
      </c>
      <c r="D4145" s="29">
        <v>0</v>
      </c>
      <c r="E4145" s="29">
        <v>0</v>
      </c>
      <c r="F4145" s="20">
        <v>0</v>
      </c>
    </row>
    <row r="4146" spans="2:6" x14ac:dyDescent="0.25">
      <c r="B4146" s="18">
        <v>4143</v>
      </c>
      <c r="C4146" s="29">
        <v>91362187.036210313</v>
      </c>
      <c r="D4146" s="29">
        <v>0</v>
      </c>
      <c r="E4146" s="29">
        <v>0</v>
      </c>
      <c r="F4146" s="20">
        <v>0</v>
      </c>
    </row>
    <row r="4147" spans="2:6" x14ac:dyDescent="0.25">
      <c r="B4147" s="18">
        <v>4144</v>
      </c>
      <c r="C4147" s="29">
        <v>133352980.70825176</v>
      </c>
      <c r="D4147" s="29">
        <v>0</v>
      </c>
      <c r="E4147" s="29">
        <v>0</v>
      </c>
      <c r="F4147" s="20">
        <v>0</v>
      </c>
    </row>
    <row r="4148" spans="2:6" x14ac:dyDescent="0.25">
      <c r="B4148" s="18">
        <v>4145</v>
      </c>
      <c r="C4148" s="29">
        <v>95605706.348989293</v>
      </c>
      <c r="D4148" s="29">
        <v>0</v>
      </c>
      <c r="E4148" s="29">
        <v>0</v>
      </c>
      <c r="F4148" s="20">
        <v>0</v>
      </c>
    </row>
    <row r="4149" spans="2:6" x14ac:dyDescent="0.25">
      <c r="B4149" s="18">
        <v>4146</v>
      </c>
      <c r="C4149" s="29">
        <v>85663424.178838626</v>
      </c>
      <c r="D4149" s="29">
        <v>0</v>
      </c>
      <c r="E4149" s="29">
        <v>0</v>
      </c>
      <c r="F4149" s="20">
        <v>0</v>
      </c>
    </row>
    <row r="4150" spans="2:6" x14ac:dyDescent="0.25">
      <c r="B4150" s="18">
        <v>4147</v>
      </c>
      <c r="C4150" s="29">
        <v>105990693.50649726</v>
      </c>
      <c r="D4150" s="29">
        <v>0</v>
      </c>
      <c r="E4150" s="29">
        <v>0</v>
      </c>
      <c r="F4150" s="20">
        <v>0</v>
      </c>
    </row>
    <row r="4151" spans="2:6" x14ac:dyDescent="0.25">
      <c r="B4151" s="18">
        <v>4148</v>
      </c>
      <c r="C4151" s="29">
        <v>99975584.848252401</v>
      </c>
      <c r="D4151" s="29">
        <v>0</v>
      </c>
      <c r="E4151" s="29">
        <v>0</v>
      </c>
      <c r="F4151" s="20">
        <v>0</v>
      </c>
    </row>
    <row r="4152" spans="2:6" x14ac:dyDescent="0.25">
      <c r="B4152" s="18">
        <v>4149</v>
      </c>
      <c r="C4152" s="29">
        <v>104407532.87994601</v>
      </c>
      <c r="D4152" s="29">
        <v>0</v>
      </c>
      <c r="E4152" s="29">
        <v>0</v>
      </c>
      <c r="F4152" s="20">
        <v>0</v>
      </c>
    </row>
    <row r="4153" spans="2:6" x14ac:dyDescent="0.25">
      <c r="B4153" s="18">
        <v>4150</v>
      </c>
      <c r="C4153" s="29">
        <v>98727327.972501948</v>
      </c>
      <c r="D4153" s="29">
        <v>0</v>
      </c>
      <c r="E4153" s="29">
        <v>0</v>
      </c>
      <c r="F4153" s="20">
        <v>0</v>
      </c>
    </row>
    <row r="4154" spans="2:6" x14ac:dyDescent="0.25">
      <c r="B4154" s="18">
        <v>4151</v>
      </c>
      <c r="C4154" s="29">
        <v>82293883.064779148</v>
      </c>
      <c r="D4154" s="29">
        <v>0</v>
      </c>
      <c r="E4154" s="29">
        <v>0</v>
      </c>
      <c r="F4154" s="20">
        <v>0</v>
      </c>
    </row>
    <row r="4155" spans="2:6" x14ac:dyDescent="0.25">
      <c r="B4155" s="18">
        <v>4152</v>
      </c>
      <c r="C4155" s="29">
        <v>105141720.47148189</v>
      </c>
      <c r="D4155" s="29">
        <v>0</v>
      </c>
      <c r="E4155" s="29">
        <v>0</v>
      </c>
      <c r="F4155" s="20">
        <v>0</v>
      </c>
    </row>
    <row r="4156" spans="2:6" x14ac:dyDescent="0.25">
      <c r="B4156" s="18">
        <v>4153</v>
      </c>
      <c r="C4156" s="29">
        <v>98510031.650867805</v>
      </c>
      <c r="D4156" s="29">
        <v>0</v>
      </c>
      <c r="E4156" s="29">
        <v>0</v>
      </c>
      <c r="F4156" s="20">
        <v>0</v>
      </c>
    </row>
    <row r="4157" spans="2:6" x14ac:dyDescent="0.25">
      <c r="B4157" s="18">
        <v>4154</v>
      </c>
      <c r="C4157" s="29">
        <v>120566597.89900979</v>
      </c>
      <c r="D4157" s="29">
        <v>0</v>
      </c>
      <c r="E4157" s="29">
        <v>0</v>
      </c>
      <c r="F4157" s="20">
        <v>0</v>
      </c>
    </row>
    <row r="4158" spans="2:6" x14ac:dyDescent="0.25">
      <c r="B4158" s="18">
        <v>4155</v>
      </c>
      <c r="C4158" s="29">
        <v>167029852.65275648</v>
      </c>
      <c r="D4158" s="29">
        <v>0</v>
      </c>
      <c r="E4158" s="29">
        <v>0</v>
      </c>
      <c r="F4158" s="20">
        <v>0</v>
      </c>
    </row>
    <row r="4159" spans="2:6" x14ac:dyDescent="0.25">
      <c r="B4159" s="18">
        <v>4156</v>
      </c>
      <c r="C4159" s="29">
        <v>104223097.38062176</v>
      </c>
      <c r="D4159" s="29">
        <v>0</v>
      </c>
      <c r="E4159" s="29">
        <v>0</v>
      </c>
      <c r="F4159" s="20">
        <v>0</v>
      </c>
    </row>
    <row r="4160" spans="2:6" x14ac:dyDescent="0.25">
      <c r="B4160" s="18">
        <v>4157</v>
      </c>
      <c r="C4160" s="29">
        <v>90777970.201528803</v>
      </c>
      <c r="D4160" s="29">
        <v>0</v>
      </c>
      <c r="E4160" s="29">
        <v>0</v>
      </c>
      <c r="F4160" s="20">
        <v>0</v>
      </c>
    </row>
    <row r="4161" spans="2:6" x14ac:dyDescent="0.25">
      <c r="B4161" s="18">
        <v>4158</v>
      </c>
      <c r="C4161" s="29">
        <v>96206347.730317071</v>
      </c>
      <c r="D4161" s="29">
        <v>0</v>
      </c>
      <c r="E4161" s="29">
        <v>0</v>
      </c>
      <c r="F4161" s="20">
        <v>0</v>
      </c>
    </row>
    <row r="4162" spans="2:6" x14ac:dyDescent="0.25">
      <c r="B4162" s="18">
        <v>4159</v>
      </c>
      <c r="C4162" s="29">
        <v>100097198.67940302</v>
      </c>
      <c r="D4162" s="29">
        <v>0</v>
      </c>
      <c r="E4162" s="29">
        <v>0</v>
      </c>
      <c r="F4162" s="20">
        <v>0</v>
      </c>
    </row>
    <row r="4163" spans="2:6" x14ac:dyDescent="0.25">
      <c r="B4163" s="18">
        <v>4160</v>
      </c>
      <c r="C4163" s="29">
        <v>111100518.21025543</v>
      </c>
      <c r="D4163" s="29">
        <v>0</v>
      </c>
      <c r="E4163" s="29">
        <v>0</v>
      </c>
      <c r="F4163" s="20">
        <v>0</v>
      </c>
    </row>
    <row r="4164" spans="2:6" x14ac:dyDescent="0.25">
      <c r="B4164" s="18">
        <v>4161</v>
      </c>
      <c r="C4164" s="29">
        <v>83096178.051915348</v>
      </c>
      <c r="D4164" s="29">
        <v>0</v>
      </c>
      <c r="E4164" s="29">
        <v>0</v>
      </c>
      <c r="F4164" s="20">
        <v>0</v>
      </c>
    </row>
    <row r="4165" spans="2:6" x14ac:dyDescent="0.25">
      <c r="B4165" s="18">
        <v>4162</v>
      </c>
      <c r="C4165" s="29">
        <v>99471757.259926528</v>
      </c>
      <c r="D4165" s="29">
        <v>0</v>
      </c>
      <c r="E4165" s="29">
        <v>0</v>
      </c>
      <c r="F4165" s="20">
        <v>0</v>
      </c>
    </row>
    <row r="4166" spans="2:6" x14ac:dyDescent="0.25">
      <c r="B4166" s="18">
        <v>4163</v>
      </c>
      <c r="C4166" s="29">
        <v>87440302.530064389</v>
      </c>
      <c r="D4166" s="29">
        <v>0</v>
      </c>
      <c r="E4166" s="29">
        <v>0</v>
      </c>
      <c r="F4166" s="20">
        <v>0</v>
      </c>
    </row>
    <row r="4167" spans="2:6" x14ac:dyDescent="0.25">
      <c r="B4167" s="18">
        <v>4164</v>
      </c>
      <c r="C4167" s="29">
        <v>98429679.359285086</v>
      </c>
      <c r="D4167" s="29">
        <v>0</v>
      </c>
      <c r="E4167" s="29">
        <v>0</v>
      </c>
      <c r="F4167" s="20">
        <v>0</v>
      </c>
    </row>
    <row r="4168" spans="2:6" x14ac:dyDescent="0.25">
      <c r="B4168" s="18">
        <v>4165</v>
      </c>
      <c r="C4168" s="29">
        <v>111976698.58006515</v>
      </c>
      <c r="D4168" s="29">
        <v>0</v>
      </c>
      <c r="E4168" s="29">
        <v>0</v>
      </c>
      <c r="F4168" s="20">
        <v>0</v>
      </c>
    </row>
    <row r="4169" spans="2:6" x14ac:dyDescent="0.25">
      <c r="B4169" s="18">
        <v>4166</v>
      </c>
      <c r="C4169" s="29">
        <v>120797011.28886548</v>
      </c>
      <c r="D4169" s="29">
        <v>0</v>
      </c>
      <c r="E4169" s="29">
        <v>0</v>
      </c>
      <c r="F4169" s="20">
        <v>0</v>
      </c>
    </row>
    <row r="4170" spans="2:6" x14ac:dyDescent="0.25">
      <c r="B4170" s="18">
        <v>4167</v>
      </c>
      <c r="C4170" s="29">
        <v>75642996.089776874</v>
      </c>
      <c r="D4170" s="29">
        <v>0</v>
      </c>
      <c r="E4170" s="29">
        <v>0</v>
      </c>
      <c r="F4170" s="20">
        <v>0</v>
      </c>
    </row>
    <row r="4171" spans="2:6" x14ac:dyDescent="0.25">
      <c r="B4171" s="18">
        <v>4168</v>
      </c>
      <c r="C4171" s="29">
        <v>97732958.20227927</v>
      </c>
      <c r="D4171" s="29">
        <v>0</v>
      </c>
      <c r="E4171" s="29">
        <v>0</v>
      </c>
      <c r="F4171" s="20">
        <v>0</v>
      </c>
    </row>
    <row r="4172" spans="2:6" x14ac:dyDescent="0.25">
      <c r="B4172" s="18">
        <v>4169</v>
      </c>
      <c r="C4172" s="29">
        <v>87660562.054637894</v>
      </c>
      <c r="D4172" s="29">
        <v>0</v>
      </c>
      <c r="E4172" s="29">
        <v>0</v>
      </c>
      <c r="F4172" s="20">
        <v>0</v>
      </c>
    </row>
    <row r="4173" spans="2:6" x14ac:dyDescent="0.25">
      <c r="B4173" s="18">
        <v>4170</v>
      </c>
      <c r="C4173" s="29">
        <v>95511609.087215856</v>
      </c>
      <c r="D4173" s="29">
        <v>0</v>
      </c>
      <c r="E4173" s="29">
        <v>0</v>
      </c>
      <c r="F4173" s="20">
        <v>0</v>
      </c>
    </row>
    <row r="4174" spans="2:6" x14ac:dyDescent="0.25">
      <c r="B4174" s="18">
        <v>4171</v>
      </c>
      <c r="C4174" s="29">
        <v>98524517.623675123</v>
      </c>
      <c r="D4174" s="29">
        <v>0</v>
      </c>
      <c r="E4174" s="29">
        <v>0</v>
      </c>
      <c r="F4174" s="20">
        <v>0</v>
      </c>
    </row>
    <row r="4175" spans="2:6" x14ac:dyDescent="0.25">
      <c r="B4175" s="18">
        <v>4172</v>
      </c>
      <c r="C4175" s="29">
        <v>117161114.18071812</v>
      </c>
      <c r="D4175" s="29">
        <v>0</v>
      </c>
      <c r="E4175" s="29">
        <v>0</v>
      </c>
      <c r="F4175" s="20">
        <v>0</v>
      </c>
    </row>
    <row r="4176" spans="2:6" x14ac:dyDescent="0.25">
      <c r="B4176" s="18">
        <v>4173</v>
      </c>
      <c r="C4176" s="29">
        <v>80659876.093480706</v>
      </c>
      <c r="D4176" s="29">
        <v>0</v>
      </c>
      <c r="E4176" s="29">
        <v>0</v>
      </c>
      <c r="F4176" s="20">
        <v>0</v>
      </c>
    </row>
    <row r="4177" spans="2:6" x14ac:dyDescent="0.25">
      <c r="B4177" s="18">
        <v>4174</v>
      </c>
      <c r="C4177" s="29">
        <v>77452956.037352085</v>
      </c>
      <c r="D4177" s="29">
        <v>0</v>
      </c>
      <c r="E4177" s="29">
        <v>0</v>
      </c>
      <c r="F4177" s="20">
        <v>0</v>
      </c>
    </row>
    <row r="4178" spans="2:6" x14ac:dyDescent="0.25">
      <c r="B4178" s="18">
        <v>4175</v>
      </c>
      <c r="C4178" s="29">
        <v>92486053.937581897</v>
      </c>
      <c r="D4178" s="29">
        <v>0</v>
      </c>
      <c r="E4178" s="29">
        <v>0</v>
      </c>
      <c r="F4178" s="20">
        <v>0</v>
      </c>
    </row>
    <row r="4179" spans="2:6" x14ac:dyDescent="0.25">
      <c r="B4179" s="18">
        <v>4176</v>
      </c>
      <c r="C4179" s="29">
        <v>79552829.887117565</v>
      </c>
      <c r="D4179" s="29">
        <v>0</v>
      </c>
      <c r="E4179" s="29">
        <v>0</v>
      </c>
      <c r="F4179" s="20">
        <v>0</v>
      </c>
    </row>
    <row r="4180" spans="2:6" x14ac:dyDescent="0.25">
      <c r="B4180" s="18">
        <v>4177</v>
      </c>
      <c r="C4180" s="29">
        <v>174445812.22355774</v>
      </c>
      <c r="D4180" s="29">
        <v>0</v>
      </c>
      <c r="E4180" s="29">
        <v>0</v>
      </c>
      <c r="F4180" s="20">
        <v>0</v>
      </c>
    </row>
    <row r="4181" spans="2:6" x14ac:dyDescent="0.25">
      <c r="B4181" s="18">
        <v>4178</v>
      </c>
      <c r="C4181" s="29">
        <v>89851661.10672532</v>
      </c>
      <c r="D4181" s="29">
        <v>0</v>
      </c>
      <c r="E4181" s="29">
        <v>0</v>
      </c>
      <c r="F4181" s="20">
        <v>0</v>
      </c>
    </row>
    <row r="4182" spans="2:6" x14ac:dyDescent="0.25">
      <c r="B4182" s="18">
        <v>4179</v>
      </c>
      <c r="C4182" s="29">
        <v>74828832.591637909</v>
      </c>
      <c r="D4182" s="29">
        <v>0</v>
      </c>
      <c r="E4182" s="29">
        <v>0</v>
      </c>
      <c r="F4182" s="20">
        <v>0</v>
      </c>
    </row>
    <row r="4183" spans="2:6" x14ac:dyDescent="0.25">
      <c r="B4183" s="18">
        <v>4180</v>
      </c>
      <c r="C4183" s="29">
        <v>131986149.32291661</v>
      </c>
      <c r="D4183" s="29">
        <v>0</v>
      </c>
      <c r="E4183" s="29">
        <v>0</v>
      </c>
      <c r="F4183" s="20">
        <v>0</v>
      </c>
    </row>
    <row r="4184" spans="2:6" x14ac:dyDescent="0.25">
      <c r="B4184" s="18">
        <v>4181</v>
      </c>
      <c r="C4184" s="29">
        <v>90820797.463607937</v>
      </c>
      <c r="D4184" s="29">
        <v>0</v>
      </c>
      <c r="E4184" s="29">
        <v>0</v>
      </c>
      <c r="F4184" s="20">
        <v>0</v>
      </c>
    </row>
    <row r="4185" spans="2:6" x14ac:dyDescent="0.25">
      <c r="B4185" s="18">
        <v>4182</v>
      </c>
      <c r="C4185" s="29">
        <v>97146189.703718692</v>
      </c>
      <c r="D4185" s="29">
        <v>0</v>
      </c>
      <c r="E4185" s="29">
        <v>0</v>
      </c>
      <c r="F4185" s="20">
        <v>0</v>
      </c>
    </row>
    <row r="4186" spans="2:6" x14ac:dyDescent="0.25">
      <c r="B4186" s="18">
        <v>4183</v>
      </c>
      <c r="C4186" s="29">
        <v>102096223.85629798</v>
      </c>
      <c r="D4186" s="29">
        <v>0</v>
      </c>
      <c r="E4186" s="29">
        <v>0</v>
      </c>
      <c r="F4186" s="20">
        <v>0</v>
      </c>
    </row>
    <row r="4187" spans="2:6" x14ac:dyDescent="0.25">
      <c r="B4187" s="18">
        <v>4184</v>
      </c>
      <c r="C4187" s="29">
        <v>103653958.5518274</v>
      </c>
      <c r="D4187" s="29">
        <v>0</v>
      </c>
      <c r="E4187" s="29">
        <v>0</v>
      </c>
      <c r="F4187" s="20">
        <v>0</v>
      </c>
    </row>
    <row r="4188" spans="2:6" x14ac:dyDescent="0.25">
      <c r="B4188" s="18">
        <v>4185</v>
      </c>
      <c r="C4188" s="29">
        <v>92751812.62492834</v>
      </c>
      <c r="D4188" s="29">
        <v>0</v>
      </c>
      <c r="E4188" s="29">
        <v>0</v>
      </c>
      <c r="F4188" s="20">
        <v>0</v>
      </c>
    </row>
    <row r="4189" spans="2:6" x14ac:dyDescent="0.25">
      <c r="B4189" s="18">
        <v>4186</v>
      </c>
      <c r="C4189" s="29">
        <v>91681206.912789986</v>
      </c>
      <c r="D4189" s="29">
        <v>0</v>
      </c>
      <c r="E4189" s="29">
        <v>0</v>
      </c>
      <c r="F4189" s="20">
        <v>0</v>
      </c>
    </row>
    <row r="4190" spans="2:6" x14ac:dyDescent="0.25">
      <c r="B4190" s="18">
        <v>4187</v>
      </c>
      <c r="C4190" s="29">
        <v>100790691.7831503</v>
      </c>
      <c r="D4190" s="29">
        <v>0</v>
      </c>
      <c r="E4190" s="29">
        <v>0</v>
      </c>
      <c r="F4190" s="20">
        <v>0</v>
      </c>
    </row>
    <row r="4191" spans="2:6" x14ac:dyDescent="0.25">
      <c r="B4191" s="18">
        <v>4188</v>
      </c>
      <c r="C4191" s="29">
        <v>72451349.019223064</v>
      </c>
      <c r="D4191" s="29">
        <v>0</v>
      </c>
      <c r="E4191" s="29">
        <v>0</v>
      </c>
      <c r="F4191" s="20">
        <v>0</v>
      </c>
    </row>
    <row r="4192" spans="2:6" x14ac:dyDescent="0.25">
      <c r="B4192" s="18">
        <v>4189</v>
      </c>
      <c r="C4192" s="29">
        <v>74624467.684535772</v>
      </c>
      <c r="D4192" s="29">
        <v>0</v>
      </c>
      <c r="E4192" s="29">
        <v>0</v>
      </c>
      <c r="F4192" s="20">
        <v>0</v>
      </c>
    </row>
    <row r="4193" spans="2:6" x14ac:dyDescent="0.25">
      <c r="B4193" s="18">
        <v>4190</v>
      </c>
      <c r="C4193" s="29">
        <v>67074696.858778939</v>
      </c>
      <c r="D4193" s="29">
        <v>0</v>
      </c>
      <c r="E4193" s="29">
        <v>0</v>
      </c>
      <c r="F4193" s="20">
        <v>0</v>
      </c>
    </row>
    <row r="4194" spans="2:6" x14ac:dyDescent="0.25">
      <c r="B4194" s="18">
        <v>4191</v>
      </c>
      <c r="C4194" s="29">
        <v>114569620.02174851</v>
      </c>
      <c r="D4194" s="29">
        <v>0</v>
      </c>
      <c r="E4194" s="29">
        <v>0</v>
      </c>
      <c r="F4194" s="20">
        <v>0</v>
      </c>
    </row>
    <row r="4195" spans="2:6" x14ac:dyDescent="0.25">
      <c r="B4195" s="18">
        <v>4192</v>
      </c>
      <c r="C4195" s="29">
        <v>103367483.17915018</v>
      </c>
      <c r="D4195" s="29">
        <v>0</v>
      </c>
      <c r="E4195" s="29">
        <v>0</v>
      </c>
      <c r="F4195" s="20">
        <v>0</v>
      </c>
    </row>
    <row r="4196" spans="2:6" x14ac:dyDescent="0.25">
      <c r="B4196" s="18">
        <v>4193</v>
      </c>
      <c r="C4196" s="29">
        <v>95650794.295586497</v>
      </c>
      <c r="D4196" s="29">
        <v>0</v>
      </c>
      <c r="E4196" s="29">
        <v>0</v>
      </c>
      <c r="F4196" s="20">
        <v>0</v>
      </c>
    </row>
    <row r="4197" spans="2:6" x14ac:dyDescent="0.25">
      <c r="B4197" s="18">
        <v>4194</v>
      </c>
      <c r="C4197" s="29">
        <v>114559754.14248066</v>
      </c>
      <c r="D4197" s="29">
        <v>0</v>
      </c>
      <c r="E4197" s="29">
        <v>0</v>
      </c>
      <c r="F4197" s="20">
        <v>0</v>
      </c>
    </row>
    <row r="4198" spans="2:6" x14ac:dyDescent="0.25">
      <c r="B4198" s="18">
        <v>4195</v>
      </c>
      <c r="C4198" s="29">
        <v>64481833.747899525</v>
      </c>
      <c r="D4198" s="29">
        <v>0</v>
      </c>
      <c r="E4198" s="29">
        <v>0</v>
      </c>
      <c r="F4198" s="20">
        <v>0</v>
      </c>
    </row>
    <row r="4199" spans="2:6" x14ac:dyDescent="0.25">
      <c r="B4199" s="18">
        <v>4196</v>
      </c>
      <c r="C4199" s="29">
        <v>86225112.572210044</v>
      </c>
      <c r="D4199" s="29">
        <v>0</v>
      </c>
      <c r="E4199" s="29">
        <v>0</v>
      </c>
      <c r="F4199" s="20">
        <v>0</v>
      </c>
    </row>
    <row r="4200" spans="2:6" x14ac:dyDescent="0.25">
      <c r="B4200" s="18">
        <v>4197</v>
      </c>
      <c r="C4200" s="29">
        <v>92991985.695650652</v>
      </c>
      <c r="D4200" s="29">
        <v>0</v>
      </c>
      <c r="E4200" s="29">
        <v>0</v>
      </c>
      <c r="F4200" s="20">
        <v>0</v>
      </c>
    </row>
    <row r="4201" spans="2:6" x14ac:dyDescent="0.25">
      <c r="B4201" s="18">
        <v>4198</v>
      </c>
      <c r="C4201" s="29">
        <v>94719238.025804043</v>
      </c>
      <c r="D4201" s="29">
        <v>0</v>
      </c>
      <c r="E4201" s="29">
        <v>0</v>
      </c>
      <c r="F4201" s="20">
        <v>0</v>
      </c>
    </row>
    <row r="4202" spans="2:6" x14ac:dyDescent="0.25">
      <c r="B4202" s="18">
        <v>4199</v>
      </c>
      <c r="C4202" s="29">
        <v>87023092.333192289</v>
      </c>
      <c r="D4202" s="29">
        <v>0</v>
      </c>
      <c r="E4202" s="29">
        <v>0</v>
      </c>
      <c r="F4202" s="20">
        <v>0</v>
      </c>
    </row>
    <row r="4203" spans="2:6" x14ac:dyDescent="0.25">
      <c r="B4203" s="18">
        <v>4200</v>
      </c>
      <c r="C4203" s="29">
        <v>87514057.526457503</v>
      </c>
      <c r="D4203" s="29">
        <v>0</v>
      </c>
      <c r="E4203" s="29">
        <v>0</v>
      </c>
      <c r="F4203" s="20">
        <v>0</v>
      </c>
    </row>
    <row r="4204" spans="2:6" x14ac:dyDescent="0.25">
      <c r="B4204" s="18">
        <v>4201</v>
      </c>
      <c r="C4204" s="29">
        <v>133289162.48719372</v>
      </c>
      <c r="D4204" s="29">
        <v>0</v>
      </c>
      <c r="E4204" s="29">
        <v>0</v>
      </c>
      <c r="F4204" s="20">
        <v>0</v>
      </c>
    </row>
    <row r="4205" spans="2:6" x14ac:dyDescent="0.25">
      <c r="B4205" s="18">
        <v>4202</v>
      </c>
      <c r="C4205" s="29">
        <v>80559482.421295717</v>
      </c>
      <c r="D4205" s="29">
        <v>0</v>
      </c>
      <c r="E4205" s="29">
        <v>0</v>
      </c>
      <c r="F4205" s="20">
        <v>0</v>
      </c>
    </row>
    <row r="4206" spans="2:6" x14ac:dyDescent="0.25">
      <c r="B4206" s="18">
        <v>4203</v>
      </c>
      <c r="C4206" s="29">
        <v>155435367.0584152</v>
      </c>
      <c r="D4206" s="29">
        <v>0</v>
      </c>
      <c r="E4206" s="29">
        <v>0</v>
      </c>
      <c r="F4206" s="20">
        <v>0</v>
      </c>
    </row>
    <row r="4207" spans="2:6" x14ac:dyDescent="0.25">
      <c r="B4207" s="18">
        <v>4204</v>
      </c>
      <c r="C4207" s="29">
        <v>87817815.116241619</v>
      </c>
      <c r="D4207" s="29">
        <v>0</v>
      </c>
      <c r="E4207" s="29">
        <v>0</v>
      </c>
      <c r="F4207" s="20">
        <v>0</v>
      </c>
    </row>
    <row r="4208" spans="2:6" x14ac:dyDescent="0.25">
      <c r="B4208" s="18">
        <v>4205</v>
      </c>
      <c r="C4208" s="29">
        <v>93716813.785751417</v>
      </c>
      <c r="D4208" s="29">
        <v>0</v>
      </c>
      <c r="E4208" s="29">
        <v>0</v>
      </c>
      <c r="F4208" s="20">
        <v>0</v>
      </c>
    </row>
    <row r="4209" spans="2:6" x14ac:dyDescent="0.25">
      <c r="B4209" s="18">
        <v>4206</v>
      </c>
      <c r="C4209" s="29">
        <v>104663925.33265227</v>
      </c>
      <c r="D4209" s="29">
        <v>0</v>
      </c>
      <c r="E4209" s="29">
        <v>0</v>
      </c>
      <c r="F4209" s="20">
        <v>0</v>
      </c>
    </row>
    <row r="4210" spans="2:6" x14ac:dyDescent="0.25">
      <c r="B4210" s="18">
        <v>4207</v>
      </c>
      <c r="C4210" s="29">
        <v>90668604.562468261</v>
      </c>
      <c r="D4210" s="29">
        <v>0</v>
      </c>
      <c r="E4210" s="29">
        <v>0</v>
      </c>
      <c r="F4210" s="20">
        <v>0</v>
      </c>
    </row>
    <row r="4211" spans="2:6" x14ac:dyDescent="0.25">
      <c r="B4211" s="18">
        <v>4208</v>
      </c>
      <c r="C4211" s="29">
        <v>123948577.96541105</v>
      </c>
      <c r="D4211" s="29">
        <v>0</v>
      </c>
      <c r="E4211" s="29">
        <v>0</v>
      </c>
      <c r="F4211" s="20">
        <v>0</v>
      </c>
    </row>
    <row r="4212" spans="2:6" x14ac:dyDescent="0.25">
      <c r="B4212" s="18">
        <v>4209</v>
      </c>
      <c r="C4212" s="29">
        <v>93313616.346298441</v>
      </c>
      <c r="D4212" s="29">
        <v>0</v>
      </c>
      <c r="E4212" s="29">
        <v>0</v>
      </c>
      <c r="F4212" s="20">
        <v>0</v>
      </c>
    </row>
    <row r="4213" spans="2:6" x14ac:dyDescent="0.25">
      <c r="B4213" s="18">
        <v>4210</v>
      </c>
      <c r="C4213" s="29">
        <v>91310742.178985074</v>
      </c>
      <c r="D4213" s="29">
        <v>0</v>
      </c>
      <c r="E4213" s="29">
        <v>0</v>
      </c>
      <c r="F4213" s="20">
        <v>0</v>
      </c>
    </row>
    <row r="4214" spans="2:6" x14ac:dyDescent="0.25">
      <c r="B4214" s="18">
        <v>4211</v>
      </c>
      <c r="C4214" s="29">
        <v>99039423.328079984</v>
      </c>
      <c r="D4214" s="29">
        <v>0</v>
      </c>
      <c r="E4214" s="29">
        <v>0</v>
      </c>
      <c r="F4214" s="20">
        <v>0</v>
      </c>
    </row>
    <row r="4215" spans="2:6" x14ac:dyDescent="0.25">
      <c r="B4215" s="18">
        <v>4212</v>
      </c>
      <c r="C4215" s="29">
        <v>92482932.561846361</v>
      </c>
      <c r="D4215" s="29">
        <v>0</v>
      </c>
      <c r="E4215" s="29">
        <v>0</v>
      </c>
      <c r="F4215" s="20">
        <v>0</v>
      </c>
    </row>
    <row r="4216" spans="2:6" x14ac:dyDescent="0.25">
      <c r="B4216" s="18">
        <v>4213</v>
      </c>
      <c r="C4216" s="29">
        <v>164881564.7120375</v>
      </c>
      <c r="D4216" s="29">
        <v>0</v>
      </c>
      <c r="E4216" s="29">
        <v>0</v>
      </c>
      <c r="F4216" s="20">
        <v>0</v>
      </c>
    </row>
    <row r="4217" spans="2:6" x14ac:dyDescent="0.25">
      <c r="B4217" s="18">
        <v>4214</v>
      </c>
      <c r="C4217" s="29">
        <v>69567587.247462392</v>
      </c>
      <c r="D4217" s="29">
        <v>0</v>
      </c>
      <c r="E4217" s="29">
        <v>0</v>
      </c>
      <c r="F4217" s="20">
        <v>0</v>
      </c>
    </row>
    <row r="4218" spans="2:6" x14ac:dyDescent="0.25">
      <c r="B4218" s="18">
        <v>4215</v>
      </c>
      <c r="C4218" s="29">
        <v>64769054.999782123</v>
      </c>
      <c r="D4218" s="29">
        <v>0</v>
      </c>
      <c r="E4218" s="29">
        <v>0</v>
      </c>
      <c r="F4218" s="20">
        <v>0</v>
      </c>
    </row>
    <row r="4219" spans="2:6" x14ac:dyDescent="0.25">
      <c r="B4219" s="18">
        <v>4216</v>
      </c>
      <c r="C4219" s="29">
        <v>129117394.98136576</v>
      </c>
      <c r="D4219" s="29">
        <v>0</v>
      </c>
      <c r="E4219" s="29">
        <v>0</v>
      </c>
      <c r="F4219" s="20">
        <v>0</v>
      </c>
    </row>
    <row r="4220" spans="2:6" x14ac:dyDescent="0.25">
      <c r="B4220" s="18">
        <v>4217</v>
      </c>
      <c r="C4220" s="29">
        <v>76288912.596053287</v>
      </c>
      <c r="D4220" s="29">
        <v>0</v>
      </c>
      <c r="E4220" s="29">
        <v>0</v>
      </c>
      <c r="F4220" s="20">
        <v>0</v>
      </c>
    </row>
    <row r="4221" spans="2:6" x14ac:dyDescent="0.25">
      <c r="B4221" s="18">
        <v>4218</v>
      </c>
      <c r="C4221" s="29">
        <v>94102001.674801752</v>
      </c>
      <c r="D4221" s="29">
        <v>0</v>
      </c>
      <c r="E4221" s="29">
        <v>0</v>
      </c>
      <c r="F4221" s="20">
        <v>0</v>
      </c>
    </row>
    <row r="4222" spans="2:6" x14ac:dyDescent="0.25">
      <c r="B4222" s="18">
        <v>4219</v>
      </c>
      <c r="C4222" s="29">
        <v>90269613.280831084</v>
      </c>
      <c r="D4222" s="29">
        <v>0</v>
      </c>
      <c r="E4222" s="29">
        <v>0</v>
      </c>
      <c r="F4222" s="20">
        <v>0</v>
      </c>
    </row>
    <row r="4223" spans="2:6" x14ac:dyDescent="0.25">
      <c r="B4223" s="18">
        <v>4220</v>
      </c>
      <c r="C4223" s="29">
        <v>116819885.47398521</v>
      </c>
      <c r="D4223" s="29">
        <v>0</v>
      </c>
      <c r="E4223" s="29">
        <v>0</v>
      </c>
      <c r="F4223" s="20">
        <v>0</v>
      </c>
    </row>
    <row r="4224" spans="2:6" x14ac:dyDescent="0.25">
      <c r="B4224" s="18">
        <v>4221</v>
      </c>
      <c r="C4224" s="29">
        <v>77528934.708602116</v>
      </c>
      <c r="D4224" s="29">
        <v>0</v>
      </c>
      <c r="E4224" s="29">
        <v>0</v>
      </c>
      <c r="F4224" s="20">
        <v>0</v>
      </c>
    </row>
    <row r="4225" spans="2:6" x14ac:dyDescent="0.25">
      <c r="B4225" s="18">
        <v>4222</v>
      </c>
      <c r="C4225" s="29">
        <v>92175535.249851972</v>
      </c>
      <c r="D4225" s="29">
        <v>0</v>
      </c>
      <c r="E4225" s="29">
        <v>0</v>
      </c>
      <c r="F4225" s="20">
        <v>0</v>
      </c>
    </row>
    <row r="4226" spans="2:6" x14ac:dyDescent="0.25">
      <c r="B4226" s="18">
        <v>4223</v>
      </c>
      <c r="C4226" s="29">
        <v>144878129.52403641</v>
      </c>
      <c r="D4226" s="29">
        <v>0</v>
      </c>
      <c r="E4226" s="29">
        <v>0</v>
      </c>
      <c r="F4226" s="20">
        <v>0</v>
      </c>
    </row>
    <row r="4227" spans="2:6" x14ac:dyDescent="0.25">
      <c r="B4227" s="18">
        <v>4224</v>
      </c>
      <c r="C4227" s="29">
        <v>143936671.26294863</v>
      </c>
      <c r="D4227" s="29">
        <v>0</v>
      </c>
      <c r="E4227" s="29">
        <v>0</v>
      </c>
      <c r="F4227" s="20">
        <v>0</v>
      </c>
    </row>
    <row r="4228" spans="2:6" x14ac:dyDescent="0.25">
      <c r="B4228" s="18">
        <v>4225</v>
      </c>
      <c r="C4228" s="29">
        <v>105686388.65619087</v>
      </c>
      <c r="D4228" s="29">
        <v>0</v>
      </c>
      <c r="E4228" s="29">
        <v>0</v>
      </c>
      <c r="F4228" s="20">
        <v>0</v>
      </c>
    </row>
    <row r="4229" spans="2:6" x14ac:dyDescent="0.25">
      <c r="B4229" s="18">
        <v>4226</v>
      </c>
      <c r="C4229" s="29">
        <v>116272271.19770524</v>
      </c>
      <c r="D4229" s="29">
        <v>0</v>
      </c>
      <c r="E4229" s="29">
        <v>0</v>
      </c>
      <c r="F4229" s="20">
        <v>0</v>
      </c>
    </row>
    <row r="4230" spans="2:6" x14ac:dyDescent="0.25">
      <c r="B4230" s="18">
        <v>4227</v>
      </c>
      <c r="C4230" s="29">
        <v>88834527.386989981</v>
      </c>
      <c r="D4230" s="29">
        <v>0</v>
      </c>
      <c r="E4230" s="29">
        <v>0</v>
      </c>
      <c r="F4230" s="20">
        <v>0</v>
      </c>
    </row>
    <row r="4231" spans="2:6" x14ac:dyDescent="0.25">
      <c r="B4231" s="18">
        <v>4228</v>
      </c>
      <c r="C4231" s="29">
        <v>85607434.247546658</v>
      </c>
      <c r="D4231" s="29">
        <v>0</v>
      </c>
      <c r="E4231" s="29">
        <v>0</v>
      </c>
      <c r="F4231" s="20">
        <v>0</v>
      </c>
    </row>
    <row r="4232" spans="2:6" x14ac:dyDescent="0.25">
      <c r="B4232" s="18">
        <v>4229</v>
      </c>
      <c r="C4232" s="29">
        <v>113514207.98848194</v>
      </c>
      <c r="D4232" s="29">
        <v>0</v>
      </c>
      <c r="E4232" s="29">
        <v>0</v>
      </c>
      <c r="F4232" s="20">
        <v>0</v>
      </c>
    </row>
    <row r="4233" spans="2:6" x14ac:dyDescent="0.25">
      <c r="B4233" s="18">
        <v>4230</v>
      </c>
      <c r="C4233" s="29">
        <v>88041537.940360755</v>
      </c>
      <c r="D4233" s="29">
        <v>0</v>
      </c>
      <c r="E4233" s="29">
        <v>0</v>
      </c>
      <c r="F4233" s="20">
        <v>0</v>
      </c>
    </row>
    <row r="4234" spans="2:6" x14ac:dyDescent="0.25">
      <c r="B4234" s="18">
        <v>4231</v>
      </c>
      <c r="C4234" s="29">
        <v>104433495.95253605</v>
      </c>
      <c r="D4234" s="29">
        <v>0</v>
      </c>
      <c r="E4234" s="29">
        <v>0</v>
      </c>
      <c r="F4234" s="20">
        <v>0</v>
      </c>
    </row>
    <row r="4235" spans="2:6" x14ac:dyDescent="0.25">
      <c r="B4235" s="18">
        <v>4232</v>
      </c>
      <c r="C4235" s="29">
        <v>91956600.124948159</v>
      </c>
      <c r="D4235" s="29">
        <v>0</v>
      </c>
      <c r="E4235" s="29">
        <v>0</v>
      </c>
      <c r="F4235" s="20">
        <v>0</v>
      </c>
    </row>
    <row r="4236" spans="2:6" x14ac:dyDescent="0.25">
      <c r="B4236" s="18">
        <v>4233</v>
      </c>
      <c r="C4236" s="29">
        <v>118252451.12428157</v>
      </c>
      <c r="D4236" s="29">
        <v>0</v>
      </c>
      <c r="E4236" s="29">
        <v>0</v>
      </c>
      <c r="F4236" s="20">
        <v>0</v>
      </c>
    </row>
    <row r="4237" spans="2:6" x14ac:dyDescent="0.25">
      <c r="B4237" s="18">
        <v>4234</v>
      </c>
      <c r="C4237" s="29">
        <v>94834496.583919346</v>
      </c>
      <c r="D4237" s="29">
        <v>0</v>
      </c>
      <c r="E4237" s="29">
        <v>0</v>
      </c>
      <c r="F4237" s="20">
        <v>0</v>
      </c>
    </row>
    <row r="4238" spans="2:6" x14ac:dyDescent="0.25">
      <c r="B4238" s="18">
        <v>4235</v>
      </c>
      <c r="C4238" s="29">
        <v>98801818.409562916</v>
      </c>
      <c r="D4238" s="29">
        <v>0</v>
      </c>
      <c r="E4238" s="29">
        <v>0</v>
      </c>
      <c r="F4238" s="20">
        <v>0</v>
      </c>
    </row>
    <row r="4239" spans="2:6" x14ac:dyDescent="0.25">
      <c r="B4239" s="18">
        <v>4236</v>
      </c>
      <c r="C4239" s="29">
        <v>86756884.709146053</v>
      </c>
      <c r="D4239" s="29">
        <v>0</v>
      </c>
      <c r="E4239" s="29">
        <v>0</v>
      </c>
      <c r="F4239" s="20">
        <v>0</v>
      </c>
    </row>
    <row r="4240" spans="2:6" x14ac:dyDescent="0.25">
      <c r="B4240" s="18">
        <v>4237</v>
      </c>
      <c r="C4240" s="29">
        <v>117369263.97272517</v>
      </c>
      <c r="D4240" s="29">
        <v>0</v>
      </c>
      <c r="E4240" s="29">
        <v>0</v>
      </c>
      <c r="F4240" s="20">
        <v>0</v>
      </c>
    </row>
    <row r="4241" spans="2:6" x14ac:dyDescent="0.25">
      <c r="B4241" s="18">
        <v>4238</v>
      </c>
      <c r="C4241" s="29">
        <v>105895359.23143283</v>
      </c>
      <c r="D4241" s="29">
        <v>0</v>
      </c>
      <c r="E4241" s="29">
        <v>0</v>
      </c>
      <c r="F4241" s="20">
        <v>0</v>
      </c>
    </row>
    <row r="4242" spans="2:6" x14ac:dyDescent="0.25">
      <c r="B4242" s="18">
        <v>4239</v>
      </c>
      <c r="C4242" s="29">
        <v>83467588.554499701</v>
      </c>
      <c r="D4242" s="29">
        <v>0</v>
      </c>
      <c r="E4242" s="29">
        <v>0</v>
      </c>
      <c r="F4242" s="20">
        <v>0</v>
      </c>
    </row>
    <row r="4243" spans="2:6" x14ac:dyDescent="0.25">
      <c r="B4243" s="18">
        <v>4240</v>
      </c>
      <c r="C4243" s="29">
        <v>93064437.457219437</v>
      </c>
      <c r="D4243" s="29">
        <v>0</v>
      </c>
      <c r="E4243" s="29">
        <v>0</v>
      </c>
      <c r="F4243" s="20">
        <v>0</v>
      </c>
    </row>
    <row r="4244" spans="2:6" x14ac:dyDescent="0.25">
      <c r="B4244" s="18">
        <v>4241</v>
      </c>
      <c r="C4244" s="29">
        <v>79144436.299874499</v>
      </c>
      <c r="D4244" s="29">
        <v>0</v>
      </c>
      <c r="E4244" s="29">
        <v>0</v>
      </c>
      <c r="F4244" s="20">
        <v>0</v>
      </c>
    </row>
    <row r="4245" spans="2:6" x14ac:dyDescent="0.25">
      <c r="B4245" s="18">
        <v>4242</v>
      </c>
      <c r="C4245" s="29">
        <v>73611512.829187527</v>
      </c>
      <c r="D4245" s="29">
        <v>0</v>
      </c>
      <c r="E4245" s="29">
        <v>0</v>
      </c>
      <c r="F4245" s="20">
        <v>0</v>
      </c>
    </row>
    <row r="4246" spans="2:6" x14ac:dyDescent="0.25">
      <c r="B4246" s="18">
        <v>4243</v>
      </c>
      <c r="C4246" s="29">
        <v>93612239.017341405</v>
      </c>
      <c r="D4246" s="29">
        <v>0</v>
      </c>
      <c r="E4246" s="29">
        <v>0</v>
      </c>
      <c r="F4246" s="20">
        <v>0</v>
      </c>
    </row>
    <row r="4247" spans="2:6" x14ac:dyDescent="0.25">
      <c r="B4247" s="18">
        <v>4244</v>
      </c>
      <c r="C4247" s="29">
        <v>138752769.37599519</v>
      </c>
      <c r="D4247" s="29">
        <v>0</v>
      </c>
      <c r="E4247" s="29">
        <v>0</v>
      </c>
      <c r="F4247" s="20">
        <v>0</v>
      </c>
    </row>
    <row r="4248" spans="2:6" x14ac:dyDescent="0.25">
      <c r="B4248" s="18">
        <v>4245</v>
      </c>
      <c r="C4248" s="29">
        <v>109933223.12809563</v>
      </c>
      <c r="D4248" s="29">
        <v>0</v>
      </c>
      <c r="E4248" s="29">
        <v>0</v>
      </c>
      <c r="F4248" s="20">
        <v>0</v>
      </c>
    </row>
    <row r="4249" spans="2:6" x14ac:dyDescent="0.25">
      <c r="B4249" s="18">
        <v>4246</v>
      </c>
      <c r="C4249" s="29">
        <v>104217694.99730401</v>
      </c>
      <c r="D4249" s="29">
        <v>0</v>
      </c>
      <c r="E4249" s="29">
        <v>0</v>
      </c>
      <c r="F4249" s="20">
        <v>0</v>
      </c>
    </row>
    <row r="4250" spans="2:6" x14ac:dyDescent="0.25">
      <c r="B4250" s="18">
        <v>4247</v>
      </c>
      <c r="C4250" s="29">
        <v>134643350.41224611</v>
      </c>
      <c r="D4250" s="29">
        <v>0</v>
      </c>
      <c r="E4250" s="29">
        <v>0</v>
      </c>
      <c r="F4250" s="20">
        <v>0</v>
      </c>
    </row>
    <row r="4251" spans="2:6" x14ac:dyDescent="0.25">
      <c r="B4251" s="18">
        <v>4248</v>
      </c>
      <c r="C4251" s="29">
        <v>167367775.16800845</v>
      </c>
      <c r="D4251" s="29">
        <v>0</v>
      </c>
      <c r="E4251" s="29">
        <v>0</v>
      </c>
      <c r="F4251" s="20">
        <v>0</v>
      </c>
    </row>
    <row r="4252" spans="2:6" x14ac:dyDescent="0.25">
      <c r="B4252" s="18">
        <v>4249</v>
      </c>
      <c r="C4252" s="29">
        <v>158490244.26430145</v>
      </c>
      <c r="D4252" s="29">
        <v>0</v>
      </c>
      <c r="E4252" s="29">
        <v>0</v>
      </c>
      <c r="F4252" s="20">
        <v>0</v>
      </c>
    </row>
    <row r="4253" spans="2:6" x14ac:dyDescent="0.25">
      <c r="B4253" s="18">
        <v>4250</v>
      </c>
      <c r="C4253" s="29">
        <v>101527930.59241222</v>
      </c>
      <c r="D4253" s="29">
        <v>0</v>
      </c>
      <c r="E4253" s="29">
        <v>0</v>
      </c>
      <c r="F4253" s="20">
        <v>0</v>
      </c>
    </row>
    <row r="4254" spans="2:6" x14ac:dyDescent="0.25">
      <c r="B4254" s="18">
        <v>4251</v>
      </c>
      <c r="C4254" s="29">
        <v>82576502.943579018</v>
      </c>
      <c r="D4254" s="29">
        <v>0</v>
      </c>
      <c r="E4254" s="29">
        <v>0</v>
      </c>
      <c r="F4254" s="20">
        <v>0</v>
      </c>
    </row>
    <row r="4255" spans="2:6" x14ac:dyDescent="0.25">
      <c r="B4255" s="18">
        <v>4252</v>
      </c>
      <c r="C4255" s="29">
        <v>81662424.164297923</v>
      </c>
      <c r="D4255" s="29">
        <v>0</v>
      </c>
      <c r="E4255" s="29">
        <v>0</v>
      </c>
      <c r="F4255" s="20">
        <v>0</v>
      </c>
    </row>
    <row r="4256" spans="2:6" x14ac:dyDescent="0.25">
      <c r="B4256" s="18">
        <v>4253</v>
      </c>
      <c r="C4256" s="29">
        <v>138617005.82427385</v>
      </c>
      <c r="D4256" s="29">
        <v>0</v>
      </c>
      <c r="E4256" s="29">
        <v>0</v>
      </c>
      <c r="F4256" s="20">
        <v>0</v>
      </c>
    </row>
    <row r="4257" spans="2:6" x14ac:dyDescent="0.25">
      <c r="B4257" s="18">
        <v>4254</v>
      </c>
      <c r="C4257" s="29">
        <v>84566144.593729511</v>
      </c>
      <c r="D4257" s="29">
        <v>0</v>
      </c>
      <c r="E4257" s="29">
        <v>0</v>
      </c>
      <c r="F4257" s="20">
        <v>0</v>
      </c>
    </row>
    <row r="4258" spans="2:6" x14ac:dyDescent="0.25">
      <c r="B4258" s="18">
        <v>4255</v>
      </c>
      <c r="C4258" s="29">
        <v>87575601.418634728</v>
      </c>
      <c r="D4258" s="29">
        <v>0</v>
      </c>
      <c r="E4258" s="29">
        <v>0</v>
      </c>
      <c r="F4258" s="20">
        <v>0</v>
      </c>
    </row>
    <row r="4259" spans="2:6" x14ac:dyDescent="0.25">
      <c r="B4259" s="18">
        <v>4256</v>
      </c>
      <c r="C4259" s="29">
        <v>81378820.258667648</v>
      </c>
      <c r="D4259" s="29">
        <v>0</v>
      </c>
      <c r="E4259" s="29">
        <v>0</v>
      </c>
      <c r="F4259" s="20">
        <v>0</v>
      </c>
    </row>
    <row r="4260" spans="2:6" x14ac:dyDescent="0.25">
      <c r="B4260" s="18">
        <v>4257</v>
      </c>
      <c r="C4260" s="29">
        <v>87632374.481828019</v>
      </c>
      <c r="D4260" s="29">
        <v>0</v>
      </c>
      <c r="E4260" s="29">
        <v>0</v>
      </c>
      <c r="F4260" s="20">
        <v>0</v>
      </c>
    </row>
    <row r="4261" spans="2:6" x14ac:dyDescent="0.25">
      <c r="B4261" s="18">
        <v>4258</v>
      </c>
      <c r="C4261" s="29">
        <v>93610676.027363077</v>
      </c>
      <c r="D4261" s="29">
        <v>0</v>
      </c>
      <c r="E4261" s="29">
        <v>0</v>
      </c>
      <c r="F4261" s="20">
        <v>0</v>
      </c>
    </row>
    <row r="4262" spans="2:6" x14ac:dyDescent="0.25">
      <c r="B4262" s="18">
        <v>4259</v>
      </c>
      <c r="C4262" s="29">
        <v>102101264.4618917</v>
      </c>
      <c r="D4262" s="29">
        <v>0</v>
      </c>
      <c r="E4262" s="29">
        <v>0</v>
      </c>
      <c r="F4262" s="20">
        <v>0</v>
      </c>
    </row>
    <row r="4263" spans="2:6" x14ac:dyDescent="0.25">
      <c r="B4263" s="18">
        <v>4260</v>
      </c>
      <c r="C4263" s="29">
        <v>108849988.0566604</v>
      </c>
      <c r="D4263" s="29">
        <v>0</v>
      </c>
      <c r="E4263" s="29">
        <v>0</v>
      </c>
      <c r="F4263" s="20">
        <v>0</v>
      </c>
    </row>
    <row r="4264" spans="2:6" x14ac:dyDescent="0.25">
      <c r="B4264" s="18">
        <v>4261</v>
      </c>
      <c r="C4264" s="29">
        <v>87428604.092742369</v>
      </c>
      <c r="D4264" s="29">
        <v>0</v>
      </c>
      <c r="E4264" s="29">
        <v>0</v>
      </c>
      <c r="F4264" s="20">
        <v>0</v>
      </c>
    </row>
    <row r="4265" spans="2:6" x14ac:dyDescent="0.25">
      <c r="B4265" s="18">
        <v>4262</v>
      </c>
      <c r="C4265" s="29">
        <v>78215788.334165916</v>
      </c>
      <c r="D4265" s="29">
        <v>0</v>
      </c>
      <c r="E4265" s="29">
        <v>0</v>
      </c>
      <c r="F4265" s="20">
        <v>0</v>
      </c>
    </row>
    <row r="4266" spans="2:6" x14ac:dyDescent="0.25">
      <c r="B4266" s="18">
        <v>4263</v>
      </c>
      <c r="C4266" s="29">
        <v>135716299.6524283</v>
      </c>
      <c r="D4266" s="29">
        <v>0</v>
      </c>
      <c r="E4266" s="29">
        <v>0</v>
      </c>
      <c r="F4266" s="20">
        <v>0</v>
      </c>
    </row>
    <row r="4267" spans="2:6" x14ac:dyDescent="0.25">
      <c r="B4267" s="18">
        <v>4264</v>
      </c>
      <c r="C4267" s="29">
        <v>75922228.211048663</v>
      </c>
      <c r="D4267" s="29">
        <v>0</v>
      </c>
      <c r="E4267" s="29">
        <v>0</v>
      </c>
      <c r="F4267" s="20">
        <v>0</v>
      </c>
    </row>
    <row r="4268" spans="2:6" x14ac:dyDescent="0.25">
      <c r="B4268" s="18">
        <v>4265</v>
      </c>
      <c r="C4268" s="29">
        <v>90776477.431237221</v>
      </c>
      <c r="D4268" s="29">
        <v>0</v>
      </c>
      <c r="E4268" s="29">
        <v>0</v>
      </c>
      <c r="F4268" s="20">
        <v>0</v>
      </c>
    </row>
    <row r="4269" spans="2:6" x14ac:dyDescent="0.25">
      <c r="B4269" s="18">
        <v>4266</v>
      </c>
      <c r="C4269" s="29">
        <v>105917609.73345102</v>
      </c>
      <c r="D4269" s="29">
        <v>0</v>
      </c>
      <c r="E4269" s="29">
        <v>0</v>
      </c>
      <c r="F4269" s="20">
        <v>0</v>
      </c>
    </row>
    <row r="4270" spans="2:6" x14ac:dyDescent="0.25">
      <c r="B4270" s="18">
        <v>4267</v>
      </c>
      <c r="C4270" s="29">
        <v>120144345.8057794</v>
      </c>
      <c r="D4270" s="29">
        <v>0</v>
      </c>
      <c r="E4270" s="29">
        <v>0</v>
      </c>
      <c r="F4270" s="20">
        <v>0</v>
      </c>
    </row>
    <row r="4271" spans="2:6" x14ac:dyDescent="0.25">
      <c r="B4271" s="18">
        <v>4268</v>
      </c>
      <c r="C4271" s="29">
        <v>106047100.43381216</v>
      </c>
      <c r="D4271" s="29">
        <v>0</v>
      </c>
      <c r="E4271" s="29">
        <v>0</v>
      </c>
      <c r="F4271" s="20">
        <v>0</v>
      </c>
    </row>
    <row r="4272" spans="2:6" x14ac:dyDescent="0.25">
      <c r="B4272" s="18">
        <v>4269</v>
      </c>
      <c r="C4272" s="29">
        <v>105257201.49791017</v>
      </c>
      <c r="D4272" s="29">
        <v>0</v>
      </c>
      <c r="E4272" s="29">
        <v>0</v>
      </c>
      <c r="F4272" s="20">
        <v>0</v>
      </c>
    </row>
    <row r="4273" spans="2:6" x14ac:dyDescent="0.25">
      <c r="B4273" s="18">
        <v>4270</v>
      </c>
      <c r="C4273" s="29">
        <v>63884904.000586823</v>
      </c>
      <c r="D4273" s="29">
        <v>0</v>
      </c>
      <c r="E4273" s="29">
        <v>0</v>
      </c>
      <c r="F4273" s="20">
        <v>0</v>
      </c>
    </row>
    <row r="4274" spans="2:6" x14ac:dyDescent="0.25">
      <c r="B4274" s="18">
        <v>4271</v>
      </c>
      <c r="C4274" s="29">
        <v>117685815.54660249</v>
      </c>
      <c r="D4274" s="29">
        <v>0</v>
      </c>
      <c r="E4274" s="29">
        <v>0</v>
      </c>
      <c r="F4274" s="20">
        <v>0</v>
      </c>
    </row>
    <row r="4275" spans="2:6" x14ac:dyDescent="0.25">
      <c r="B4275" s="18">
        <v>4272</v>
      </c>
      <c r="C4275" s="29">
        <v>135171907.25935471</v>
      </c>
      <c r="D4275" s="29">
        <v>0</v>
      </c>
      <c r="E4275" s="29">
        <v>0</v>
      </c>
      <c r="F4275" s="20">
        <v>0</v>
      </c>
    </row>
    <row r="4276" spans="2:6" x14ac:dyDescent="0.25">
      <c r="B4276" s="18">
        <v>4273</v>
      </c>
      <c r="C4276" s="29">
        <v>100308687.16278933</v>
      </c>
      <c r="D4276" s="29">
        <v>0</v>
      </c>
      <c r="E4276" s="29">
        <v>0</v>
      </c>
      <c r="F4276" s="20">
        <v>0</v>
      </c>
    </row>
    <row r="4277" spans="2:6" x14ac:dyDescent="0.25">
      <c r="B4277" s="18">
        <v>4274</v>
      </c>
      <c r="C4277" s="29">
        <v>115714093.89546898</v>
      </c>
      <c r="D4277" s="29">
        <v>0</v>
      </c>
      <c r="E4277" s="29">
        <v>0</v>
      </c>
      <c r="F4277" s="20">
        <v>0</v>
      </c>
    </row>
    <row r="4278" spans="2:6" x14ac:dyDescent="0.25">
      <c r="B4278" s="18">
        <v>4275</v>
      </c>
      <c r="C4278" s="29">
        <v>91034953.13233839</v>
      </c>
      <c r="D4278" s="29">
        <v>0</v>
      </c>
      <c r="E4278" s="29">
        <v>0</v>
      </c>
      <c r="F4278" s="20">
        <v>0</v>
      </c>
    </row>
    <row r="4279" spans="2:6" x14ac:dyDescent="0.25">
      <c r="B4279" s="18">
        <v>4276</v>
      </c>
      <c r="C4279" s="29">
        <v>115803703.51975051</v>
      </c>
      <c r="D4279" s="29">
        <v>0</v>
      </c>
      <c r="E4279" s="29">
        <v>0</v>
      </c>
      <c r="F4279" s="20">
        <v>0</v>
      </c>
    </row>
    <row r="4280" spans="2:6" x14ac:dyDescent="0.25">
      <c r="B4280" s="18">
        <v>4277</v>
      </c>
      <c r="C4280" s="29">
        <v>105502728.26985723</v>
      </c>
      <c r="D4280" s="29">
        <v>0</v>
      </c>
      <c r="E4280" s="29">
        <v>0</v>
      </c>
      <c r="F4280" s="20">
        <v>0</v>
      </c>
    </row>
    <row r="4281" spans="2:6" x14ac:dyDescent="0.25">
      <c r="B4281" s="18">
        <v>4278</v>
      </c>
      <c r="C4281" s="29">
        <v>111887963.04500252</v>
      </c>
      <c r="D4281" s="29">
        <v>0</v>
      </c>
      <c r="E4281" s="29">
        <v>0</v>
      </c>
      <c r="F4281" s="20">
        <v>0</v>
      </c>
    </row>
    <row r="4282" spans="2:6" x14ac:dyDescent="0.25">
      <c r="B4282" s="18">
        <v>4279</v>
      </c>
      <c r="C4282" s="29">
        <v>108986924.24778478</v>
      </c>
      <c r="D4282" s="29">
        <v>0</v>
      </c>
      <c r="E4282" s="29">
        <v>0</v>
      </c>
      <c r="F4282" s="20">
        <v>0</v>
      </c>
    </row>
    <row r="4283" spans="2:6" x14ac:dyDescent="0.25">
      <c r="B4283" s="18">
        <v>4280</v>
      </c>
      <c r="C4283" s="29">
        <v>131132116.08304232</v>
      </c>
      <c r="D4283" s="29">
        <v>0</v>
      </c>
      <c r="E4283" s="29">
        <v>0</v>
      </c>
      <c r="F4283" s="20">
        <v>0</v>
      </c>
    </row>
    <row r="4284" spans="2:6" x14ac:dyDescent="0.25">
      <c r="B4284" s="18">
        <v>4281</v>
      </c>
      <c r="C4284" s="29">
        <v>113537077.18269162</v>
      </c>
      <c r="D4284" s="29">
        <v>0</v>
      </c>
      <c r="E4284" s="29">
        <v>0</v>
      </c>
      <c r="F4284" s="20">
        <v>0</v>
      </c>
    </row>
    <row r="4285" spans="2:6" x14ac:dyDescent="0.25">
      <c r="B4285" s="18">
        <v>4282</v>
      </c>
      <c r="C4285" s="29">
        <v>91609014.962329835</v>
      </c>
      <c r="D4285" s="29">
        <v>0</v>
      </c>
      <c r="E4285" s="29">
        <v>0</v>
      </c>
      <c r="F4285" s="20">
        <v>0</v>
      </c>
    </row>
    <row r="4286" spans="2:6" x14ac:dyDescent="0.25">
      <c r="B4286" s="18">
        <v>4283</v>
      </c>
      <c r="C4286" s="29">
        <v>65414408.535434604</v>
      </c>
      <c r="D4286" s="29">
        <v>0</v>
      </c>
      <c r="E4286" s="29">
        <v>0</v>
      </c>
      <c r="F4286" s="20">
        <v>0</v>
      </c>
    </row>
    <row r="4287" spans="2:6" x14ac:dyDescent="0.25">
      <c r="B4287" s="18">
        <v>4284</v>
      </c>
      <c r="C4287" s="29">
        <v>102543510.251203</v>
      </c>
      <c r="D4287" s="29">
        <v>0</v>
      </c>
      <c r="E4287" s="29">
        <v>0</v>
      </c>
      <c r="F4287" s="20">
        <v>0</v>
      </c>
    </row>
    <row r="4288" spans="2:6" x14ac:dyDescent="0.25">
      <c r="B4288" s="18">
        <v>4285</v>
      </c>
      <c r="C4288" s="29">
        <v>66596596.696422011</v>
      </c>
      <c r="D4288" s="29">
        <v>0</v>
      </c>
      <c r="E4288" s="29">
        <v>0</v>
      </c>
      <c r="F4288" s="20">
        <v>0</v>
      </c>
    </row>
    <row r="4289" spans="2:6" x14ac:dyDescent="0.25">
      <c r="B4289" s="18">
        <v>4286</v>
      </c>
      <c r="C4289" s="29">
        <v>90415647.712962359</v>
      </c>
      <c r="D4289" s="29">
        <v>0</v>
      </c>
      <c r="E4289" s="29">
        <v>0</v>
      </c>
      <c r="F4289" s="20">
        <v>0</v>
      </c>
    </row>
    <row r="4290" spans="2:6" x14ac:dyDescent="0.25">
      <c r="B4290" s="18">
        <v>4287</v>
      </c>
      <c r="C4290" s="29">
        <v>102543212.13667554</v>
      </c>
      <c r="D4290" s="29">
        <v>0</v>
      </c>
      <c r="E4290" s="29">
        <v>0</v>
      </c>
      <c r="F4290" s="20">
        <v>0</v>
      </c>
    </row>
    <row r="4291" spans="2:6" x14ac:dyDescent="0.25">
      <c r="B4291" s="18">
        <v>4288</v>
      </c>
      <c r="C4291" s="29">
        <v>86738283.044635981</v>
      </c>
      <c r="D4291" s="29">
        <v>0</v>
      </c>
      <c r="E4291" s="29">
        <v>0</v>
      </c>
      <c r="F4291" s="20">
        <v>0</v>
      </c>
    </row>
    <row r="4292" spans="2:6" x14ac:dyDescent="0.25">
      <c r="B4292" s="18">
        <v>4289</v>
      </c>
      <c r="C4292" s="29">
        <v>124408490.11674204</v>
      </c>
      <c r="D4292" s="29">
        <v>0</v>
      </c>
      <c r="E4292" s="29">
        <v>0</v>
      </c>
      <c r="F4292" s="20">
        <v>0</v>
      </c>
    </row>
    <row r="4293" spans="2:6" x14ac:dyDescent="0.25">
      <c r="B4293" s="18">
        <v>4290</v>
      </c>
      <c r="C4293" s="29">
        <v>120055298.82700238</v>
      </c>
      <c r="D4293" s="29">
        <v>0</v>
      </c>
      <c r="E4293" s="29">
        <v>0</v>
      </c>
      <c r="F4293" s="20">
        <v>0</v>
      </c>
    </row>
    <row r="4294" spans="2:6" x14ac:dyDescent="0.25">
      <c r="B4294" s="18">
        <v>4291</v>
      </c>
      <c r="C4294" s="29">
        <v>85709552.13313432</v>
      </c>
      <c r="D4294" s="29">
        <v>0</v>
      </c>
      <c r="E4294" s="29">
        <v>0</v>
      </c>
      <c r="F4294" s="20">
        <v>0</v>
      </c>
    </row>
    <row r="4295" spans="2:6" x14ac:dyDescent="0.25">
      <c r="B4295" s="18">
        <v>4292</v>
      </c>
      <c r="C4295" s="29">
        <v>104098228.165475</v>
      </c>
      <c r="D4295" s="29">
        <v>0</v>
      </c>
      <c r="E4295" s="29">
        <v>0</v>
      </c>
      <c r="F4295" s="20">
        <v>0</v>
      </c>
    </row>
    <row r="4296" spans="2:6" x14ac:dyDescent="0.25">
      <c r="B4296" s="18">
        <v>4293</v>
      </c>
      <c r="C4296" s="29">
        <v>82937480.30178906</v>
      </c>
      <c r="D4296" s="29">
        <v>0</v>
      </c>
      <c r="E4296" s="29">
        <v>0</v>
      </c>
      <c r="F4296" s="20">
        <v>0</v>
      </c>
    </row>
    <row r="4297" spans="2:6" x14ac:dyDescent="0.25">
      <c r="B4297" s="18">
        <v>4294</v>
      </c>
      <c r="C4297" s="29">
        <v>92363332.482597321</v>
      </c>
      <c r="D4297" s="29">
        <v>0</v>
      </c>
      <c r="E4297" s="29">
        <v>0</v>
      </c>
      <c r="F4297" s="20">
        <v>0</v>
      </c>
    </row>
    <row r="4298" spans="2:6" x14ac:dyDescent="0.25">
      <c r="B4298" s="18">
        <v>4295</v>
      </c>
      <c r="C4298" s="29">
        <v>78814043.589473903</v>
      </c>
      <c r="D4298" s="29">
        <v>0</v>
      </c>
      <c r="E4298" s="29">
        <v>0</v>
      </c>
      <c r="F4298" s="20">
        <v>0</v>
      </c>
    </row>
    <row r="4299" spans="2:6" x14ac:dyDescent="0.25">
      <c r="B4299" s="18">
        <v>4296</v>
      </c>
      <c r="C4299" s="29">
        <v>98958617.470959947</v>
      </c>
      <c r="D4299" s="29">
        <v>0</v>
      </c>
      <c r="E4299" s="29">
        <v>0</v>
      </c>
      <c r="F4299" s="20">
        <v>0</v>
      </c>
    </row>
    <row r="4300" spans="2:6" x14ac:dyDescent="0.25">
      <c r="B4300" s="18">
        <v>4297</v>
      </c>
      <c r="C4300" s="29">
        <v>108593675.66275652</v>
      </c>
      <c r="D4300" s="29">
        <v>0</v>
      </c>
      <c r="E4300" s="29">
        <v>0</v>
      </c>
      <c r="F4300" s="20">
        <v>0</v>
      </c>
    </row>
    <row r="4301" spans="2:6" x14ac:dyDescent="0.25">
      <c r="B4301" s="18">
        <v>4298</v>
      </c>
      <c r="C4301" s="29">
        <v>130340405.88917263</v>
      </c>
      <c r="D4301" s="29">
        <v>0</v>
      </c>
      <c r="E4301" s="29">
        <v>0</v>
      </c>
      <c r="F4301" s="20">
        <v>0</v>
      </c>
    </row>
    <row r="4302" spans="2:6" x14ac:dyDescent="0.25">
      <c r="B4302" s="18">
        <v>4299</v>
      </c>
      <c r="C4302" s="29">
        <v>95390778.378178</v>
      </c>
      <c r="D4302" s="29">
        <v>0</v>
      </c>
      <c r="E4302" s="29">
        <v>0</v>
      </c>
      <c r="F4302" s="20">
        <v>0</v>
      </c>
    </row>
    <row r="4303" spans="2:6" x14ac:dyDescent="0.25">
      <c r="B4303" s="18">
        <v>4300</v>
      </c>
      <c r="C4303" s="29">
        <v>84812289.916507483</v>
      </c>
      <c r="D4303" s="29">
        <v>0</v>
      </c>
      <c r="E4303" s="29">
        <v>0</v>
      </c>
      <c r="F4303" s="20">
        <v>0</v>
      </c>
    </row>
    <row r="4304" spans="2:6" x14ac:dyDescent="0.25">
      <c r="B4304" s="18">
        <v>4301</v>
      </c>
      <c r="C4304" s="29">
        <v>128149339.13273525</v>
      </c>
      <c r="D4304" s="29">
        <v>0</v>
      </c>
      <c r="E4304" s="29">
        <v>0</v>
      </c>
      <c r="F4304" s="20">
        <v>0</v>
      </c>
    </row>
    <row r="4305" spans="2:6" x14ac:dyDescent="0.25">
      <c r="B4305" s="18">
        <v>4302</v>
      </c>
      <c r="C4305" s="29">
        <v>97351248.100794926</v>
      </c>
      <c r="D4305" s="29">
        <v>0</v>
      </c>
      <c r="E4305" s="29">
        <v>0</v>
      </c>
      <c r="F4305" s="20">
        <v>0</v>
      </c>
    </row>
    <row r="4306" spans="2:6" x14ac:dyDescent="0.25">
      <c r="B4306" s="18">
        <v>4303</v>
      </c>
      <c r="C4306" s="29">
        <v>98078688.786820501</v>
      </c>
      <c r="D4306" s="29">
        <v>0</v>
      </c>
      <c r="E4306" s="29">
        <v>0</v>
      </c>
      <c r="F4306" s="20">
        <v>0</v>
      </c>
    </row>
    <row r="4307" spans="2:6" x14ac:dyDescent="0.25">
      <c r="B4307" s="18">
        <v>4304</v>
      </c>
      <c r="C4307" s="29">
        <v>102198609.52130702</v>
      </c>
      <c r="D4307" s="29">
        <v>0</v>
      </c>
      <c r="E4307" s="29">
        <v>0</v>
      </c>
      <c r="F4307" s="20">
        <v>0</v>
      </c>
    </row>
    <row r="4308" spans="2:6" x14ac:dyDescent="0.25">
      <c r="B4308" s="18">
        <v>4305</v>
      </c>
      <c r="C4308" s="29">
        <v>135387838.15574592</v>
      </c>
      <c r="D4308" s="29">
        <v>0</v>
      </c>
      <c r="E4308" s="29">
        <v>0</v>
      </c>
      <c r="F4308" s="20">
        <v>0</v>
      </c>
    </row>
    <row r="4309" spans="2:6" x14ac:dyDescent="0.25">
      <c r="B4309" s="18">
        <v>4306</v>
      </c>
      <c r="C4309" s="29">
        <v>96312083.888431937</v>
      </c>
      <c r="D4309" s="29">
        <v>0</v>
      </c>
      <c r="E4309" s="29">
        <v>0</v>
      </c>
      <c r="F4309" s="20">
        <v>0</v>
      </c>
    </row>
    <row r="4310" spans="2:6" x14ac:dyDescent="0.25">
      <c r="B4310" s="18">
        <v>4307</v>
      </c>
      <c r="C4310" s="29">
        <v>117345003.71631646</v>
      </c>
      <c r="D4310" s="29">
        <v>0</v>
      </c>
      <c r="E4310" s="29">
        <v>0</v>
      </c>
      <c r="F4310" s="20">
        <v>0</v>
      </c>
    </row>
    <row r="4311" spans="2:6" x14ac:dyDescent="0.25">
      <c r="B4311" s="18">
        <v>4308</v>
      </c>
      <c r="C4311" s="29">
        <v>114986361.35923298</v>
      </c>
      <c r="D4311" s="29">
        <v>0</v>
      </c>
      <c r="E4311" s="29">
        <v>0</v>
      </c>
      <c r="F4311" s="20">
        <v>0</v>
      </c>
    </row>
    <row r="4312" spans="2:6" x14ac:dyDescent="0.25">
      <c r="B4312" s="18">
        <v>4309</v>
      </c>
      <c r="C4312" s="29">
        <v>125317380.09242797</v>
      </c>
      <c r="D4312" s="29">
        <v>0</v>
      </c>
      <c r="E4312" s="29">
        <v>0</v>
      </c>
      <c r="F4312" s="20">
        <v>0</v>
      </c>
    </row>
    <row r="4313" spans="2:6" x14ac:dyDescent="0.25">
      <c r="B4313" s="18">
        <v>4310</v>
      </c>
      <c r="C4313" s="29">
        <v>89111760.316149056</v>
      </c>
      <c r="D4313" s="29">
        <v>0</v>
      </c>
      <c r="E4313" s="29">
        <v>0</v>
      </c>
      <c r="F4313" s="20">
        <v>0</v>
      </c>
    </row>
    <row r="4314" spans="2:6" x14ac:dyDescent="0.25">
      <c r="B4314" s="18">
        <v>4311</v>
      </c>
      <c r="C4314" s="29">
        <v>84842972.574230149</v>
      </c>
      <c r="D4314" s="29">
        <v>0</v>
      </c>
      <c r="E4314" s="29">
        <v>0</v>
      </c>
      <c r="F4314" s="20">
        <v>0</v>
      </c>
    </row>
    <row r="4315" spans="2:6" x14ac:dyDescent="0.25">
      <c r="B4315" s="18">
        <v>4312</v>
      </c>
      <c r="C4315" s="29">
        <v>105095887.97579904</v>
      </c>
      <c r="D4315" s="29">
        <v>0</v>
      </c>
      <c r="E4315" s="29">
        <v>0</v>
      </c>
      <c r="F4315" s="20">
        <v>0</v>
      </c>
    </row>
    <row r="4316" spans="2:6" x14ac:dyDescent="0.25">
      <c r="B4316" s="18">
        <v>4313</v>
      </c>
      <c r="C4316" s="29">
        <v>86646080.458827689</v>
      </c>
      <c r="D4316" s="29">
        <v>0</v>
      </c>
      <c r="E4316" s="29">
        <v>0</v>
      </c>
      <c r="F4316" s="20">
        <v>0</v>
      </c>
    </row>
    <row r="4317" spans="2:6" x14ac:dyDescent="0.25">
      <c r="B4317" s="18">
        <v>4314</v>
      </c>
      <c r="C4317" s="29">
        <v>126394859.75999057</v>
      </c>
      <c r="D4317" s="29">
        <v>0</v>
      </c>
      <c r="E4317" s="29">
        <v>0</v>
      </c>
      <c r="F4317" s="20">
        <v>0</v>
      </c>
    </row>
    <row r="4318" spans="2:6" x14ac:dyDescent="0.25">
      <c r="B4318" s="18">
        <v>4315</v>
      </c>
      <c r="C4318" s="29">
        <v>96201066.123187363</v>
      </c>
      <c r="D4318" s="29">
        <v>0</v>
      </c>
      <c r="E4318" s="29">
        <v>0</v>
      </c>
      <c r="F4318" s="20">
        <v>0</v>
      </c>
    </row>
    <row r="4319" spans="2:6" x14ac:dyDescent="0.25">
      <c r="B4319" s="18">
        <v>4316</v>
      </c>
      <c r="C4319" s="29">
        <v>74333435.889639691</v>
      </c>
      <c r="D4319" s="29">
        <v>0</v>
      </c>
      <c r="E4319" s="29">
        <v>0</v>
      </c>
      <c r="F4319" s="20">
        <v>0</v>
      </c>
    </row>
    <row r="4320" spans="2:6" x14ac:dyDescent="0.25">
      <c r="B4320" s="18">
        <v>4317</v>
      </c>
      <c r="C4320" s="29">
        <v>114621853.88285245</v>
      </c>
      <c r="D4320" s="29">
        <v>0</v>
      </c>
      <c r="E4320" s="29">
        <v>0</v>
      </c>
      <c r="F4320" s="20">
        <v>0</v>
      </c>
    </row>
    <row r="4321" spans="2:6" x14ac:dyDescent="0.25">
      <c r="B4321" s="18">
        <v>4318</v>
      </c>
      <c r="C4321" s="29">
        <v>86564205.52126044</v>
      </c>
      <c r="D4321" s="29">
        <v>0</v>
      </c>
      <c r="E4321" s="29">
        <v>0</v>
      </c>
      <c r="F4321" s="20">
        <v>0</v>
      </c>
    </row>
    <row r="4322" spans="2:6" x14ac:dyDescent="0.25">
      <c r="B4322" s="18">
        <v>4319</v>
      </c>
      <c r="C4322" s="29">
        <v>97920316.446561217</v>
      </c>
      <c r="D4322" s="29">
        <v>0</v>
      </c>
      <c r="E4322" s="29">
        <v>0</v>
      </c>
      <c r="F4322" s="20">
        <v>0</v>
      </c>
    </row>
    <row r="4323" spans="2:6" x14ac:dyDescent="0.25">
      <c r="B4323" s="18">
        <v>4320</v>
      </c>
      <c r="C4323" s="29">
        <v>114837477.19427039</v>
      </c>
      <c r="D4323" s="29">
        <v>0</v>
      </c>
      <c r="E4323" s="29">
        <v>0</v>
      </c>
      <c r="F4323" s="20">
        <v>0</v>
      </c>
    </row>
    <row r="4324" spans="2:6" x14ac:dyDescent="0.25">
      <c r="B4324" s="18">
        <v>4321</v>
      </c>
      <c r="C4324" s="29">
        <v>115424090.53831883</v>
      </c>
      <c r="D4324" s="29">
        <v>0</v>
      </c>
      <c r="E4324" s="29">
        <v>0</v>
      </c>
      <c r="F4324" s="20">
        <v>0</v>
      </c>
    </row>
    <row r="4325" spans="2:6" x14ac:dyDescent="0.25">
      <c r="B4325" s="18">
        <v>4322</v>
      </c>
      <c r="C4325" s="29">
        <v>123302435.92376831</v>
      </c>
      <c r="D4325" s="29">
        <v>0</v>
      </c>
      <c r="E4325" s="29">
        <v>0</v>
      </c>
      <c r="F4325" s="20">
        <v>0</v>
      </c>
    </row>
    <row r="4326" spans="2:6" x14ac:dyDescent="0.25">
      <c r="B4326" s="18">
        <v>4323</v>
      </c>
      <c r="C4326" s="29">
        <v>92378778.223855853</v>
      </c>
      <c r="D4326" s="29">
        <v>0</v>
      </c>
      <c r="E4326" s="29">
        <v>0</v>
      </c>
      <c r="F4326" s="20">
        <v>0</v>
      </c>
    </row>
    <row r="4327" spans="2:6" x14ac:dyDescent="0.25">
      <c r="B4327" s="18">
        <v>4324</v>
      </c>
      <c r="C4327" s="29">
        <v>111273156.01983315</v>
      </c>
      <c r="D4327" s="29">
        <v>0</v>
      </c>
      <c r="E4327" s="29">
        <v>0</v>
      </c>
      <c r="F4327" s="20">
        <v>0</v>
      </c>
    </row>
    <row r="4328" spans="2:6" x14ac:dyDescent="0.25">
      <c r="B4328" s="18">
        <v>4325</v>
      </c>
      <c r="C4328" s="29">
        <v>99641668.49535802</v>
      </c>
      <c r="D4328" s="29">
        <v>0</v>
      </c>
      <c r="E4328" s="29">
        <v>0</v>
      </c>
      <c r="F4328" s="20">
        <v>0</v>
      </c>
    </row>
    <row r="4329" spans="2:6" x14ac:dyDescent="0.25">
      <c r="B4329" s="18">
        <v>4326</v>
      </c>
      <c r="C4329" s="29">
        <v>68436139.47087343</v>
      </c>
      <c r="D4329" s="29">
        <v>0</v>
      </c>
      <c r="E4329" s="29">
        <v>0</v>
      </c>
      <c r="F4329" s="20">
        <v>0</v>
      </c>
    </row>
    <row r="4330" spans="2:6" x14ac:dyDescent="0.25">
      <c r="B4330" s="18">
        <v>4327</v>
      </c>
      <c r="C4330" s="29">
        <v>107432540.30549984</v>
      </c>
      <c r="D4330" s="29">
        <v>0</v>
      </c>
      <c r="E4330" s="29">
        <v>0</v>
      </c>
      <c r="F4330" s="20">
        <v>0</v>
      </c>
    </row>
    <row r="4331" spans="2:6" x14ac:dyDescent="0.25">
      <c r="B4331" s="18">
        <v>4328</v>
      </c>
      <c r="C4331" s="29">
        <v>115220716.22191533</v>
      </c>
      <c r="D4331" s="29">
        <v>0</v>
      </c>
      <c r="E4331" s="29">
        <v>0</v>
      </c>
      <c r="F4331" s="20">
        <v>0</v>
      </c>
    </row>
    <row r="4332" spans="2:6" x14ac:dyDescent="0.25">
      <c r="B4332" s="18">
        <v>4329</v>
      </c>
      <c r="C4332" s="29">
        <v>82076795.509923846</v>
      </c>
      <c r="D4332" s="29">
        <v>0</v>
      </c>
      <c r="E4332" s="29">
        <v>0</v>
      </c>
      <c r="F4332" s="20">
        <v>0</v>
      </c>
    </row>
    <row r="4333" spans="2:6" x14ac:dyDescent="0.25">
      <c r="B4333" s="18">
        <v>4330</v>
      </c>
      <c r="C4333" s="29">
        <v>88097719.229044273</v>
      </c>
      <c r="D4333" s="29">
        <v>0</v>
      </c>
      <c r="E4333" s="29">
        <v>0</v>
      </c>
      <c r="F4333" s="20">
        <v>0</v>
      </c>
    </row>
    <row r="4334" spans="2:6" x14ac:dyDescent="0.25">
      <c r="B4334" s="18">
        <v>4331</v>
      </c>
      <c r="C4334" s="29">
        <v>119061746.59922899</v>
      </c>
      <c r="D4334" s="29">
        <v>0</v>
      </c>
      <c r="E4334" s="29">
        <v>0</v>
      </c>
      <c r="F4334" s="20">
        <v>0</v>
      </c>
    </row>
    <row r="4335" spans="2:6" x14ac:dyDescent="0.25">
      <c r="B4335" s="18">
        <v>4332</v>
      </c>
      <c r="C4335" s="29">
        <v>97462534.317692593</v>
      </c>
      <c r="D4335" s="29">
        <v>0</v>
      </c>
      <c r="E4335" s="29">
        <v>0</v>
      </c>
      <c r="F4335" s="20">
        <v>0</v>
      </c>
    </row>
    <row r="4336" spans="2:6" x14ac:dyDescent="0.25">
      <c r="B4336" s="18">
        <v>4333</v>
      </c>
      <c r="C4336" s="29">
        <v>82107493.445191979</v>
      </c>
      <c r="D4336" s="29">
        <v>0</v>
      </c>
      <c r="E4336" s="29">
        <v>0</v>
      </c>
      <c r="F4336" s="20">
        <v>0</v>
      </c>
    </row>
    <row r="4337" spans="2:6" x14ac:dyDescent="0.25">
      <c r="B4337" s="18">
        <v>4334</v>
      </c>
      <c r="C4337" s="29">
        <v>130964929.52148055</v>
      </c>
      <c r="D4337" s="29">
        <v>0</v>
      </c>
      <c r="E4337" s="29">
        <v>0</v>
      </c>
      <c r="F4337" s="20">
        <v>0</v>
      </c>
    </row>
    <row r="4338" spans="2:6" x14ac:dyDescent="0.25">
      <c r="B4338" s="18">
        <v>4335</v>
      </c>
      <c r="C4338" s="29">
        <v>80845883.184273243</v>
      </c>
      <c r="D4338" s="29">
        <v>0</v>
      </c>
      <c r="E4338" s="29">
        <v>0</v>
      </c>
      <c r="F4338" s="20">
        <v>0</v>
      </c>
    </row>
    <row r="4339" spans="2:6" x14ac:dyDescent="0.25">
      <c r="B4339" s="18">
        <v>4336</v>
      </c>
      <c r="C4339" s="29">
        <v>145786170.55522245</v>
      </c>
      <c r="D4339" s="29">
        <v>0</v>
      </c>
      <c r="E4339" s="29">
        <v>0</v>
      </c>
      <c r="F4339" s="20">
        <v>0</v>
      </c>
    </row>
    <row r="4340" spans="2:6" x14ac:dyDescent="0.25">
      <c r="B4340" s="18">
        <v>4337</v>
      </c>
      <c r="C4340" s="29">
        <v>86603605.4908932</v>
      </c>
      <c r="D4340" s="29">
        <v>0</v>
      </c>
      <c r="E4340" s="29">
        <v>0</v>
      </c>
      <c r="F4340" s="20">
        <v>0</v>
      </c>
    </row>
    <row r="4341" spans="2:6" x14ac:dyDescent="0.25">
      <c r="B4341" s="18">
        <v>4338</v>
      </c>
      <c r="C4341" s="29">
        <v>124207940.16583599</v>
      </c>
      <c r="D4341" s="29">
        <v>0</v>
      </c>
      <c r="E4341" s="29">
        <v>0</v>
      </c>
      <c r="F4341" s="20">
        <v>0</v>
      </c>
    </row>
    <row r="4342" spans="2:6" x14ac:dyDescent="0.25">
      <c r="B4342" s="18">
        <v>4339</v>
      </c>
      <c r="C4342" s="29">
        <v>115593278.10171652</v>
      </c>
      <c r="D4342" s="29">
        <v>0</v>
      </c>
      <c r="E4342" s="29">
        <v>0</v>
      </c>
      <c r="F4342" s="20">
        <v>0</v>
      </c>
    </row>
    <row r="4343" spans="2:6" x14ac:dyDescent="0.25">
      <c r="B4343" s="18">
        <v>4340</v>
      </c>
      <c r="C4343" s="29">
        <v>88294354.870032787</v>
      </c>
      <c r="D4343" s="29">
        <v>0</v>
      </c>
      <c r="E4343" s="29">
        <v>0</v>
      </c>
      <c r="F4343" s="20">
        <v>0</v>
      </c>
    </row>
    <row r="4344" spans="2:6" x14ac:dyDescent="0.25">
      <c r="B4344" s="18">
        <v>4341</v>
      </c>
      <c r="C4344" s="29">
        <v>140347427.7430194</v>
      </c>
      <c r="D4344" s="29">
        <v>0</v>
      </c>
      <c r="E4344" s="29">
        <v>0</v>
      </c>
      <c r="F4344" s="20">
        <v>0</v>
      </c>
    </row>
    <row r="4345" spans="2:6" x14ac:dyDescent="0.25">
      <c r="B4345" s="18">
        <v>4342</v>
      </c>
      <c r="C4345" s="29">
        <v>96577834.653610602</v>
      </c>
      <c r="D4345" s="29">
        <v>0</v>
      </c>
      <c r="E4345" s="29">
        <v>0</v>
      </c>
      <c r="F4345" s="20">
        <v>0</v>
      </c>
    </row>
    <row r="4346" spans="2:6" x14ac:dyDescent="0.25">
      <c r="B4346" s="18">
        <v>4343</v>
      </c>
      <c r="C4346" s="29">
        <v>66901206.513395429</v>
      </c>
      <c r="D4346" s="29">
        <v>0</v>
      </c>
      <c r="E4346" s="29">
        <v>0</v>
      </c>
      <c r="F4346" s="20">
        <v>0</v>
      </c>
    </row>
    <row r="4347" spans="2:6" x14ac:dyDescent="0.25">
      <c r="B4347" s="18">
        <v>4344</v>
      </c>
      <c r="C4347" s="29">
        <v>116892950.50553046</v>
      </c>
      <c r="D4347" s="29">
        <v>0</v>
      </c>
      <c r="E4347" s="29">
        <v>0</v>
      </c>
      <c r="F4347" s="20">
        <v>0</v>
      </c>
    </row>
    <row r="4348" spans="2:6" x14ac:dyDescent="0.25">
      <c r="B4348" s="18">
        <v>4345</v>
      </c>
      <c r="C4348" s="29">
        <v>93709025.573098242</v>
      </c>
      <c r="D4348" s="29">
        <v>0</v>
      </c>
      <c r="E4348" s="29">
        <v>0</v>
      </c>
      <c r="F4348" s="20">
        <v>0</v>
      </c>
    </row>
    <row r="4349" spans="2:6" x14ac:dyDescent="0.25">
      <c r="B4349" s="18">
        <v>4346</v>
      </c>
      <c r="C4349" s="29">
        <v>135114541.24766868</v>
      </c>
      <c r="D4349" s="29">
        <v>0</v>
      </c>
      <c r="E4349" s="29">
        <v>0</v>
      </c>
      <c r="F4349" s="20">
        <v>0</v>
      </c>
    </row>
    <row r="4350" spans="2:6" x14ac:dyDescent="0.25">
      <c r="B4350" s="18">
        <v>4347</v>
      </c>
      <c r="C4350" s="29">
        <v>90433290.700309664</v>
      </c>
      <c r="D4350" s="29">
        <v>0</v>
      </c>
      <c r="E4350" s="29">
        <v>0</v>
      </c>
      <c r="F4350" s="20">
        <v>0</v>
      </c>
    </row>
    <row r="4351" spans="2:6" x14ac:dyDescent="0.25">
      <c r="B4351" s="18">
        <v>4348</v>
      </c>
      <c r="C4351" s="29">
        <v>101067812.26852548</v>
      </c>
      <c r="D4351" s="29">
        <v>0</v>
      </c>
      <c r="E4351" s="29">
        <v>0</v>
      </c>
      <c r="F4351" s="20">
        <v>0</v>
      </c>
    </row>
    <row r="4352" spans="2:6" x14ac:dyDescent="0.25">
      <c r="B4352" s="18">
        <v>4349</v>
      </c>
      <c r="C4352" s="29">
        <v>101434621.39782821</v>
      </c>
      <c r="D4352" s="29">
        <v>0</v>
      </c>
      <c r="E4352" s="29">
        <v>0</v>
      </c>
      <c r="F4352" s="20">
        <v>0</v>
      </c>
    </row>
    <row r="4353" spans="2:6" x14ac:dyDescent="0.25">
      <c r="B4353" s="18">
        <v>4350</v>
      </c>
      <c r="C4353" s="29">
        <v>90625112.281566694</v>
      </c>
      <c r="D4353" s="29">
        <v>0</v>
      </c>
      <c r="E4353" s="29">
        <v>0</v>
      </c>
      <c r="F4353" s="20">
        <v>0</v>
      </c>
    </row>
    <row r="4354" spans="2:6" x14ac:dyDescent="0.25">
      <c r="B4354" s="18">
        <v>4351</v>
      </c>
      <c r="C4354" s="29">
        <v>85104230.308866769</v>
      </c>
      <c r="D4354" s="29">
        <v>0</v>
      </c>
      <c r="E4354" s="29">
        <v>0</v>
      </c>
      <c r="F4354" s="20">
        <v>0</v>
      </c>
    </row>
    <row r="4355" spans="2:6" x14ac:dyDescent="0.25">
      <c r="B4355" s="18">
        <v>4352</v>
      </c>
      <c r="C4355" s="29">
        <v>97395260.734761015</v>
      </c>
      <c r="D4355" s="29">
        <v>0</v>
      </c>
      <c r="E4355" s="29">
        <v>0</v>
      </c>
      <c r="F4355" s="20">
        <v>0</v>
      </c>
    </row>
    <row r="4356" spans="2:6" x14ac:dyDescent="0.25">
      <c r="B4356" s="18">
        <v>4353</v>
      </c>
      <c r="C4356" s="29">
        <v>120274131.90819317</v>
      </c>
      <c r="D4356" s="29">
        <v>0</v>
      </c>
      <c r="E4356" s="29">
        <v>0</v>
      </c>
      <c r="F4356" s="20">
        <v>0</v>
      </c>
    </row>
    <row r="4357" spans="2:6" x14ac:dyDescent="0.25">
      <c r="B4357" s="18">
        <v>4354</v>
      </c>
      <c r="C4357" s="29">
        <v>75281217.828858092</v>
      </c>
      <c r="D4357" s="29">
        <v>0</v>
      </c>
      <c r="E4357" s="29">
        <v>0</v>
      </c>
      <c r="F4357" s="20">
        <v>0</v>
      </c>
    </row>
    <row r="4358" spans="2:6" x14ac:dyDescent="0.25">
      <c r="B4358" s="18">
        <v>4355</v>
      </c>
      <c r="C4358" s="29">
        <v>133173223.29034388</v>
      </c>
      <c r="D4358" s="29">
        <v>0</v>
      </c>
      <c r="E4358" s="29">
        <v>0</v>
      </c>
      <c r="F4358" s="20">
        <v>0</v>
      </c>
    </row>
    <row r="4359" spans="2:6" x14ac:dyDescent="0.25">
      <c r="B4359" s="18">
        <v>4356</v>
      </c>
      <c r="C4359" s="29">
        <v>119716709.89586133</v>
      </c>
      <c r="D4359" s="29">
        <v>0</v>
      </c>
      <c r="E4359" s="29">
        <v>0</v>
      </c>
      <c r="F4359" s="20">
        <v>0</v>
      </c>
    </row>
    <row r="4360" spans="2:6" x14ac:dyDescent="0.25">
      <c r="B4360" s="18">
        <v>4357</v>
      </c>
      <c r="C4360" s="29">
        <v>88841649.872440904</v>
      </c>
      <c r="D4360" s="29">
        <v>0</v>
      </c>
      <c r="E4360" s="29">
        <v>0</v>
      </c>
      <c r="F4360" s="20">
        <v>0</v>
      </c>
    </row>
    <row r="4361" spans="2:6" x14ac:dyDescent="0.25">
      <c r="B4361" s="18">
        <v>4358</v>
      </c>
      <c r="C4361" s="29">
        <v>93635127.347015277</v>
      </c>
      <c r="D4361" s="29">
        <v>0</v>
      </c>
      <c r="E4361" s="29">
        <v>0</v>
      </c>
      <c r="F4361" s="20">
        <v>0</v>
      </c>
    </row>
    <row r="4362" spans="2:6" x14ac:dyDescent="0.25">
      <c r="B4362" s="18">
        <v>4359</v>
      </c>
      <c r="C4362" s="29">
        <v>87283584.433596224</v>
      </c>
      <c r="D4362" s="29">
        <v>0</v>
      </c>
      <c r="E4362" s="29">
        <v>0</v>
      </c>
      <c r="F4362" s="20">
        <v>0</v>
      </c>
    </row>
    <row r="4363" spans="2:6" x14ac:dyDescent="0.25">
      <c r="B4363" s="18">
        <v>4360</v>
      </c>
      <c r="C4363" s="29">
        <v>140989580.75546929</v>
      </c>
      <c r="D4363" s="29">
        <v>0</v>
      </c>
      <c r="E4363" s="29">
        <v>0</v>
      </c>
      <c r="F4363" s="20">
        <v>0</v>
      </c>
    </row>
    <row r="4364" spans="2:6" x14ac:dyDescent="0.25">
      <c r="B4364" s="18">
        <v>4361</v>
      </c>
      <c r="C4364" s="29">
        <v>98006900.165761337</v>
      </c>
      <c r="D4364" s="29">
        <v>0</v>
      </c>
      <c r="E4364" s="29">
        <v>0</v>
      </c>
      <c r="F4364" s="20">
        <v>0</v>
      </c>
    </row>
    <row r="4365" spans="2:6" x14ac:dyDescent="0.25">
      <c r="B4365" s="18">
        <v>4362</v>
      </c>
      <c r="C4365" s="29">
        <v>88752492.463693187</v>
      </c>
      <c r="D4365" s="29">
        <v>0</v>
      </c>
      <c r="E4365" s="29">
        <v>0</v>
      </c>
      <c r="F4365" s="20">
        <v>0</v>
      </c>
    </row>
    <row r="4366" spans="2:6" x14ac:dyDescent="0.25">
      <c r="B4366" s="18">
        <v>4363</v>
      </c>
      <c r="C4366" s="29">
        <v>95605971.738334164</v>
      </c>
      <c r="D4366" s="29">
        <v>0</v>
      </c>
      <c r="E4366" s="29">
        <v>0</v>
      </c>
      <c r="F4366" s="20">
        <v>0</v>
      </c>
    </row>
    <row r="4367" spans="2:6" x14ac:dyDescent="0.25">
      <c r="B4367" s="18">
        <v>4364</v>
      </c>
      <c r="C4367" s="29">
        <v>95086692.51945053</v>
      </c>
      <c r="D4367" s="29">
        <v>0</v>
      </c>
      <c r="E4367" s="29">
        <v>0</v>
      </c>
      <c r="F4367" s="20">
        <v>0</v>
      </c>
    </row>
    <row r="4368" spans="2:6" x14ac:dyDescent="0.25">
      <c r="B4368" s="18">
        <v>4365</v>
      </c>
      <c r="C4368" s="29">
        <v>136619693.069837</v>
      </c>
      <c r="D4368" s="29">
        <v>0</v>
      </c>
      <c r="E4368" s="29">
        <v>0</v>
      </c>
      <c r="F4368" s="20">
        <v>0</v>
      </c>
    </row>
    <row r="4369" spans="2:6" x14ac:dyDescent="0.25">
      <c r="B4369" s="18">
        <v>4366</v>
      </c>
      <c r="C4369" s="29">
        <v>108904991.28445096</v>
      </c>
      <c r="D4369" s="29">
        <v>0</v>
      </c>
      <c r="E4369" s="29">
        <v>0</v>
      </c>
      <c r="F4369" s="20">
        <v>0</v>
      </c>
    </row>
    <row r="4370" spans="2:6" x14ac:dyDescent="0.25">
      <c r="B4370" s="18">
        <v>4367</v>
      </c>
      <c r="C4370" s="29">
        <v>108907482.25772627</v>
      </c>
      <c r="D4370" s="29">
        <v>0</v>
      </c>
      <c r="E4370" s="29">
        <v>0</v>
      </c>
      <c r="F4370" s="20">
        <v>0</v>
      </c>
    </row>
    <row r="4371" spans="2:6" x14ac:dyDescent="0.25">
      <c r="B4371" s="18">
        <v>4368</v>
      </c>
      <c r="C4371" s="29">
        <v>87458881.184915453</v>
      </c>
      <c r="D4371" s="29">
        <v>0</v>
      </c>
      <c r="E4371" s="29">
        <v>0</v>
      </c>
      <c r="F4371" s="20">
        <v>0</v>
      </c>
    </row>
    <row r="4372" spans="2:6" x14ac:dyDescent="0.25">
      <c r="B4372" s="18">
        <v>4369</v>
      </c>
      <c r="C4372" s="29">
        <v>81748819.461361587</v>
      </c>
      <c r="D4372" s="29">
        <v>0</v>
      </c>
      <c r="E4372" s="29">
        <v>0</v>
      </c>
      <c r="F4372" s="20">
        <v>0</v>
      </c>
    </row>
    <row r="4373" spans="2:6" x14ac:dyDescent="0.25">
      <c r="B4373" s="18">
        <v>4370</v>
      </c>
      <c r="C4373" s="29">
        <v>83712311.004343957</v>
      </c>
      <c r="D4373" s="29">
        <v>0</v>
      </c>
      <c r="E4373" s="29">
        <v>0</v>
      </c>
      <c r="F4373" s="20">
        <v>0</v>
      </c>
    </row>
    <row r="4374" spans="2:6" x14ac:dyDescent="0.25">
      <c r="B4374" s="18">
        <v>4371</v>
      </c>
      <c r="C4374" s="29">
        <v>105971631.62402922</v>
      </c>
      <c r="D4374" s="29">
        <v>0</v>
      </c>
      <c r="E4374" s="29">
        <v>0</v>
      </c>
      <c r="F4374" s="20">
        <v>0</v>
      </c>
    </row>
    <row r="4375" spans="2:6" x14ac:dyDescent="0.25">
      <c r="B4375" s="18">
        <v>4372</v>
      </c>
      <c r="C4375" s="29">
        <v>108594092.83465195</v>
      </c>
      <c r="D4375" s="29">
        <v>0</v>
      </c>
      <c r="E4375" s="29">
        <v>0</v>
      </c>
      <c r="F4375" s="20">
        <v>0</v>
      </c>
    </row>
    <row r="4376" spans="2:6" x14ac:dyDescent="0.25">
      <c r="B4376" s="18">
        <v>4373</v>
      </c>
      <c r="C4376" s="29">
        <v>80679205.783491611</v>
      </c>
      <c r="D4376" s="29">
        <v>0</v>
      </c>
      <c r="E4376" s="29">
        <v>0</v>
      </c>
      <c r="F4376" s="20">
        <v>0</v>
      </c>
    </row>
    <row r="4377" spans="2:6" x14ac:dyDescent="0.25">
      <c r="B4377" s="18">
        <v>4374</v>
      </c>
      <c r="C4377" s="29">
        <v>88652938.960853145</v>
      </c>
      <c r="D4377" s="29">
        <v>0</v>
      </c>
      <c r="E4377" s="29">
        <v>0</v>
      </c>
      <c r="F4377" s="20">
        <v>0</v>
      </c>
    </row>
    <row r="4378" spans="2:6" x14ac:dyDescent="0.25">
      <c r="B4378" s="18">
        <v>4375</v>
      </c>
      <c r="C4378" s="29">
        <v>139512395.88917276</v>
      </c>
      <c r="D4378" s="29">
        <v>0</v>
      </c>
      <c r="E4378" s="29">
        <v>0</v>
      </c>
      <c r="F4378" s="20">
        <v>0</v>
      </c>
    </row>
    <row r="4379" spans="2:6" x14ac:dyDescent="0.25">
      <c r="B4379" s="18">
        <v>4376</v>
      </c>
      <c r="C4379" s="29">
        <v>75645515.94723621</v>
      </c>
      <c r="D4379" s="29">
        <v>0</v>
      </c>
      <c r="E4379" s="29">
        <v>0</v>
      </c>
      <c r="F4379" s="20">
        <v>0</v>
      </c>
    </row>
    <row r="4380" spans="2:6" x14ac:dyDescent="0.25">
      <c r="B4380" s="18">
        <v>4377</v>
      </c>
      <c r="C4380" s="29">
        <v>105989299.449411</v>
      </c>
      <c r="D4380" s="29">
        <v>0</v>
      </c>
      <c r="E4380" s="29">
        <v>0</v>
      </c>
      <c r="F4380" s="20">
        <v>0</v>
      </c>
    </row>
    <row r="4381" spans="2:6" x14ac:dyDescent="0.25">
      <c r="B4381" s="18">
        <v>4378</v>
      </c>
      <c r="C4381" s="29">
        <v>104325702.7350059</v>
      </c>
      <c r="D4381" s="29">
        <v>0</v>
      </c>
      <c r="E4381" s="29">
        <v>0</v>
      </c>
      <c r="F4381" s="20">
        <v>0</v>
      </c>
    </row>
    <row r="4382" spans="2:6" x14ac:dyDescent="0.25">
      <c r="B4382" s="18">
        <v>4379</v>
      </c>
      <c r="C4382" s="29">
        <v>113125399.18389146</v>
      </c>
      <c r="D4382" s="29">
        <v>0</v>
      </c>
      <c r="E4382" s="29">
        <v>0</v>
      </c>
      <c r="F4382" s="20">
        <v>0</v>
      </c>
    </row>
    <row r="4383" spans="2:6" x14ac:dyDescent="0.25">
      <c r="B4383" s="18">
        <v>4380</v>
      </c>
      <c r="C4383" s="29">
        <v>143087054.77292109</v>
      </c>
      <c r="D4383" s="29">
        <v>0</v>
      </c>
      <c r="E4383" s="29">
        <v>0</v>
      </c>
      <c r="F4383" s="20">
        <v>0</v>
      </c>
    </row>
    <row r="4384" spans="2:6" x14ac:dyDescent="0.25">
      <c r="B4384" s="18">
        <v>4381</v>
      </c>
      <c r="C4384" s="29">
        <v>126845595.95001344</v>
      </c>
      <c r="D4384" s="29">
        <v>0</v>
      </c>
      <c r="E4384" s="29">
        <v>0</v>
      </c>
      <c r="F4384" s="20">
        <v>0</v>
      </c>
    </row>
    <row r="4385" spans="2:6" x14ac:dyDescent="0.25">
      <c r="B4385" s="18">
        <v>4382</v>
      </c>
      <c r="C4385" s="29">
        <v>118919746.11598001</v>
      </c>
      <c r="D4385" s="29">
        <v>0</v>
      </c>
      <c r="E4385" s="29">
        <v>0</v>
      </c>
      <c r="F4385" s="20">
        <v>0</v>
      </c>
    </row>
    <row r="4386" spans="2:6" x14ac:dyDescent="0.25">
      <c r="B4386" s="18">
        <v>4383</v>
      </c>
      <c r="C4386" s="29">
        <v>85258745.174629629</v>
      </c>
      <c r="D4386" s="29">
        <v>0</v>
      </c>
      <c r="E4386" s="29">
        <v>0</v>
      </c>
      <c r="F4386" s="20">
        <v>0</v>
      </c>
    </row>
    <row r="4387" spans="2:6" x14ac:dyDescent="0.25">
      <c r="B4387" s="18">
        <v>4384</v>
      </c>
      <c r="C4387" s="29">
        <v>88656898.683213085</v>
      </c>
      <c r="D4387" s="29">
        <v>0</v>
      </c>
      <c r="E4387" s="29">
        <v>0</v>
      </c>
      <c r="F4387" s="20">
        <v>0</v>
      </c>
    </row>
    <row r="4388" spans="2:6" x14ac:dyDescent="0.25">
      <c r="B4388" s="18">
        <v>4385</v>
      </c>
      <c r="C4388" s="29">
        <v>110819030.5218261</v>
      </c>
      <c r="D4388" s="29">
        <v>0</v>
      </c>
      <c r="E4388" s="29">
        <v>0</v>
      </c>
      <c r="F4388" s="20">
        <v>0</v>
      </c>
    </row>
    <row r="4389" spans="2:6" x14ac:dyDescent="0.25">
      <c r="B4389" s="18">
        <v>4386</v>
      </c>
      <c r="C4389" s="29">
        <v>110929948.39889738</v>
      </c>
      <c r="D4389" s="29">
        <v>0</v>
      </c>
      <c r="E4389" s="29">
        <v>0</v>
      </c>
      <c r="F4389" s="20">
        <v>0</v>
      </c>
    </row>
    <row r="4390" spans="2:6" x14ac:dyDescent="0.25">
      <c r="B4390" s="18">
        <v>4387</v>
      </c>
      <c r="C4390" s="29">
        <v>86451924.245195821</v>
      </c>
      <c r="D4390" s="29">
        <v>0</v>
      </c>
      <c r="E4390" s="29">
        <v>0</v>
      </c>
      <c r="F4390" s="20">
        <v>0</v>
      </c>
    </row>
    <row r="4391" spans="2:6" x14ac:dyDescent="0.25">
      <c r="B4391" s="18">
        <v>4388</v>
      </c>
      <c r="C4391" s="29">
        <v>120804429.47493735</v>
      </c>
      <c r="D4391" s="29">
        <v>0</v>
      </c>
      <c r="E4391" s="29">
        <v>0</v>
      </c>
      <c r="F4391" s="20">
        <v>0</v>
      </c>
    </row>
    <row r="4392" spans="2:6" x14ac:dyDescent="0.25">
      <c r="B4392" s="18">
        <v>4389</v>
      </c>
      <c r="C4392" s="29">
        <v>86555563.951466545</v>
      </c>
      <c r="D4392" s="29">
        <v>0</v>
      </c>
      <c r="E4392" s="29">
        <v>0</v>
      </c>
      <c r="F4392" s="20">
        <v>0</v>
      </c>
    </row>
    <row r="4393" spans="2:6" x14ac:dyDescent="0.25">
      <c r="B4393" s="18">
        <v>4390</v>
      </c>
      <c r="C4393" s="29">
        <v>91298481.059223026</v>
      </c>
      <c r="D4393" s="29">
        <v>0</v>
      </c>
      <c r="E4393" s="29">
        <v>0</v>
      </c>
      <c r="F4393" s="20">
        <v>0</v>
      </c>
    </row>
    <row r="4394" spans="2:6" x14ac:dyDescent="0.25">
      <c r="B4394" s="18">
        <v>4391</v>
      </c>
      <c r="C4394" s="29">
        <v>130729034.70746638</v>
      </c>
      <c r="D4394" s="29">
        <v>0</v>
      </c>
      <c r="E4394" s="29">
        <v>0</v>
      </c>
      <c r="F4394" s="20">
        <v>0</v>
      </c>
    </row>
    <row r="4395" spans="2:6" x14ac:dyDescent="0.25">
      <c r="B4395" s="18">
        <v>4392</v>
      </c>
      <c r="C4395" s="29">
        <v>75734350.191271991</v>
      </c>
      <c r="D4395" s="29">
        <v>0</v>
      </c>
      <c r="E4395" s="29">
        <v>0</v>
      </c>
      <c r="F4395" s="20">
        <v>0</v>
      </c>
    </row>
    <row r="4396" spans="2:6" x14ac:dyDescent="0.25">
      <c r="B4396" s="18">
        <v>4393</v>
      </c>
      <c r="C4396" s="29">
        <v>84570076.16534473</v>
      </c>
      <c r="D4396" s="29">
        <v>0</v>
      </c>
      <c r="E4396" s="29">
        <v>0</v>
      </c>
      <c r="F4396" s="20">
        <v>0</v>
      </c>
    </row>
    <row r="4397" spans="2:6" x14ac:dyDescent="0.25">
      <c r="B4397" s="18">
        <v>4394</v>
      </c>
      <c r="C4397" s="29">
        <v>126393475.4513316</v>
      </c>
      <c r="D4397" s="29">
        <v>0</v>
      </c>
      <c r="E4397" s="29">
        <v>0</v>
      </c>
      <c r="F4397" s="20">
        <v>0</v>
      </c>
    </row>
    <row r="4398" spans="2:6" x14ac:dyDescent="0.25">
      <c r="B4398" s="18">
        <v>4395</v>
      </c>
      <c r="C4398" s="29">
        <v>85470566.537272289</v>
      </c>
      <c r="D4398" s="29">
        <v>0</v>
      </c>
      <c r="E4398" s="29">
        <v>0</v>
      </c>
      <c r="F4398" s="20">
        <v>0</v>
      </c>
    </row>
    <row r="4399" spans="2:6" x14ac:dyDescent="0.25">
      <c r="B4399" s="18">
        <v>4396</v>
      </c>
      <c r="C4399" s="29">
        <v>102325689.19933744</v>
      </c>
      <c r="D4399" s="29">
        <v>0</v>
      </c>
      <c r="E4399" s="29">
        <v>0</v>
      </c>
      <c r="F4399" s="20">
        <v>0</v>
      </c>
    </row>
    <row r="4400" spans="2:6" x14ac:dyDescent="0.25">
      <c r="B4400" s="18">
        <v>4397</v>
      </c>
      <c r="C4400" s="29">
        <v>114931300.43225345</v>
      </c>
      <c r="D4400" s="29">
        <v>0</v>
      </c>
      <c r="E4400" s="29">
        <v>0</v>
      </c>
      <c r="F4400" s="20">
        <v>0</v>
      </c>
    </row>
    <row r="4401" spans="2:6" x14ac:dyDescent="0.25">
      <c r="B4401" s="18">
        <v>4398</v>
      </c>
      <c r="C4401" s="29">
        <v>100172979.12351656</v>
      </c>
      <c r="D4401" s="29">
        <v>0</v>
      </c>
      <c r="E4401" s="29">
        <v>0</v>
      </c>
      <c r="F4401" s="20">
        <v>0</v>
      </c>
    </row>
    <row r="4402" spans="2:6" x14ac:dyDescent="0.25">
      <c r="B4402" s="18">
        <v>4399</v>
      </c>
      <c r="C4402" s="29">
        <v>118617901.46676253</v>
      </c>
      <c r="D4402" s="29">
        <v>0</v>
      </c>
      <c r="E4402" s="29">
        <v>0</v>
      </c>
      <c r="F4402" s="20">
        <v>0</v>
      </c>
    </row>
    <row r="4403" spans="2:6" x14ac:dyDescent="0.25">
      <c r="B4403" s="18">
        <v>4400</v>
      </c>
      <c r="C4403" s="29">
        <v>102761324.19608049</v>
      </c>
      <c r="D4403" s="29">
        <v>0</v>
      </c>
      <c r="E4403" s="29">
        <v>0</v>
      </c>
      <c r="F4403" s="20">
        <v>0</v>
      </c>
    </row>
    <row r="4404" spans="2:6" x14ac:dyDescent="0.25">
      <c r="B4404" s="18">
        <v>4401</v>
      </c>
      <c r="C4404" s="29">
        <v>111732817.29749718</v>
      </c>
      <c r="D4404" s="29">
        <v>0</v>
      </c>
      <c r="E4404" s="29">
        <v>0</v>
      </c>
      <c r="F4404" s="20">
        <v>0</v>
      </c>
    </row>
    <row r="4405" spans="2:6" x14ac:dyDescent="0.25">
      <c r="B4405" s="18">
        <v>4402</v>
      </c>
      <c r="C4405" s="29">
        <v>127311549.00844765</v>
      </c>
      <c r="D4405" s="29">
        <v>0</v>
      </c>
      <c r="E4405" s="29">
        <v>0</v>
      </c>
      <c r="F4405" s="20">
        <v>0</v>
      </c>
    </row>
    <row r="4406" spans="2:6" x14ac:dyDescent="0.25">
      <c r="B4406" s="18">
        <v>4403</v>
      </c>
      <c r="C4406" s="29">
        <v>85056144.395089805</v>
      </c>
      <c r="D4406" s="29">
        <v>0</v>
      </c>
      <c r="E4406" s="29">
        <v>0</v>
      </c>
      <c r="F4406" s="20">
        <v>0</v>
      </c>
    </row>
    <row r="4407" spans="2:6" x14ac:dyDescent="0.25">
      <c r="B4407" s="18">
        <v>4404</v>
      </c>
      <c r="C4407" s="29">
        <v>94210094.331674367</v>
      </c>
      <c r="D4407" s="29">
        <v>0</v>
      </c>
      <c r="E4407" s="29">
        <v>0</v>
      </c>
      <c r="F4407" s="20">
        <v>0</v>
      </c>
    </row>
    <row r="4408" spans="2:6" x14ac:dyDescent="0.25">
      <c r="B4408" s="18">
        <v>4405</v>
      </c>
      <c r="C4408" s="29">
        <v>59478828.879899666</v>
      </c>
      <c r="D4408" s="29">
        <v>0</v>
      </c>
      <c r="E4408" s="29">
        <v>0</v>
      </c>
      <c r="F4408" s="20">
        <v>0</v>
      </c>
    </row>
    <row r="4409" spans="2:6" x14ac:dyDescent="0.25">
      <c r="B4409" s="18">
        <v>4406</v>
      </c>
      <c r="C4409" s="29">
        <v>102317032.4450485</v>
      </c>
      <c r="D4409" s="29">
        <v>0</v>
      </c>
      <c r="E4409" s="29">
        <v>0</v>
      </c>
      <c r="F4409" s="20">
        <v>0</v>
      </c>
    </row>
    <row r="4410" spans="2:6" x14ac:dyDescent="0.25">
      <c r="B4410" s="18">
        <v>4407</v>
      </c>
      <c r="C4410" s="29">
        <v>108092125.10386108</v>
      </c>
      <c r="D4410" s="29">
        <v>0</v>
      </c>
      <c r="E4410" s="29">
        <v>0</v>
      </c>
      <c r="F4410" s="20">
        <v>0</v>
      </c>
    </row>
    <row r="4411" spans="2:6" x14ac:dyDescent="0.25">
      <c r="B4411" s="18">
        <v>4408</v>
      </c>
      <c r="C4411" s="29">
        <v>135129840.65672544</v>
      </c>
      <c r="D4411" s="29">
        <v>0</v>
      </c>
      <c r="E4411" s="29">
        <v>0</v>
      </c>
      <c r="F4411" s="20">
        <v>0</v>
      </c>
    </row>
    <row r="4412" spans="2:6" x14ac:dyDescent="0.25">
      <c r="B4412" s="18">
        <v>4409</v>
      </c>
      <c r="C4412" s="29">
        <v>103012633.73146005</v>
      </c>
      <c r="D4412" s="29">
        <v>0</v>
      </c>
      <c r="E4412" s="29">
        <v>0</v>
      </c>
      <c r="F4412" s="20">
        <v>0</v>
      </c>
    </row>
    <row r="4413" spans="2:6" x14ac:dyDescent="0.25">
      <c r="B4413" s="18">
        <v>4410</v>
      </c>
      <c r="C4413" s="29">
        <v>90360116.383746952</v>
      </c>
      <c r="D4413" s="29">
        <v>0</v>
      </c>
      <c r="E4413" s="29">
        <v>0</v>
      </c>
      <c r="F4413" s="20">
        <v>0</v>
      </c>
    </row>
    <row r="4414" spans="2:6" x14ac:dyDescent="0.25">
      <c r="B4414" s="18">
        <v>4411</v>
      </c>
      <c r="C4414" s="29">
        <v>102570278.32544936</v>
      </c>
      <c r="D4414" s="29">
        <v>0</v>
      </c>
      <c r="E4414" s="29">
        <v>0</v>
      </c>
      <c r="F4414" s="20">
        <v>0</v>
      </c>
    </row>
    <row r="4415" spans="2:6" x14ac:dyDescent="0.25">
      <c r="B4415" s="18">
        <v>4412</v>
      </c>
      <c r="C4415" s="29">
        <v>121774073.90571831</v>
      </c>
      <c r="D4415" s="29">
        <v>0</v>
      </c>
      <c r="E4415" s="29">
        <v>0</v>
      </c>
      <c r="F4415" s="20">
        <v>0</v>
      </c>
    </row>
    <row r="4416" spans="2:6" x14ac:dyDescent="0.25">
      <c r="B4416" s="18">
        <v>4413</v>
      </c>
      <c r="C4416" s="29">
        <v>108721296.66186085</v>
      </c>
      <c r="D4416" s="29">
        <v>0</v>
      </c>
      <c r="E4416" s="29">
        <v>0</v>
      </c>
      <c r="F4416" s="20">
        <v>0</v>
      </c>
    </row>
    <row r="4417" spans="2:6" x14ac:dyDescent="0.25">
      <c r="B4417" s="18">
        <v>4414</v>
      </c>
      <c r="C4417" s="29">
        <v>86656988.074929565</v>
      </c>
      <c r="D4417" s="29">
        <v>0</v>
      </c>
      <c r="E4417" s="29">
        <v>0</v>
      </c>
      <c r="F4417" s="20">
        <v>0</v>
      </c>
    </row>
    <row r="4418" spans="2:6" x14ac:dyDescent="0.25">
      <c r="B4418" s="18">
        <v>4415</v>
      </c>
      <c r="C4418" s="29">
        <v>110140688.18292123</v>
      </c>
      <c r="D4418" s="29">
        <v>0</v>
      </c>
      <c r="E4418" s="29">
        <v>0</v>
      </c>
      <c r="F4418" s="20">
        <v>0</v>
      </c>
    </row>
    <row r="4419" spans="2:6" x14ac:dyDescent="0.25">
      <c r="B4419" s="18">
        <v>4416</v>
      </c>
      <c r="C4419" s="29">
        <v>81484096.333585024</v>
      </c>
      <c r="D4419" s="29">
        <v>0</v>
      </c>
      <c r="E4419" s="29">
        <v>0</v>
      </c>
      <c r="F4419" s="20">
        <v>0</v>
      </c>
    </row>
    <row r="4420" spans="2:6" x14ac:dyDescent="0.25">
      <c r="B4420" s="18">
        <v>4417</v>
      </c>
      <c r="C4420" s="29">
        <v>96078551.135325447</v>
      </c>
      <c r="D4420" s="29">
        <v>0</v>
      </c>
      <c r="E4420" s="29">
        <v>0</v>
      </c>
      <c r="F4420" s="20">
        <v>0</v>
      </c>
    </row>
    <row r="4421" spans="2:6" x14ac:dyDescent="0.25">
      <c r="B4421" s="18">
        <v>4418</v>
      </c>
      <c r="C4421" s="29">
        <v>120575892.8084916</v>
      </c>
      <c r="D4421" s="29">
        <v>0</v>
      </c>
      <c r="E4421" s="29">
        <v>0</v>
      </c>
      <c r="F4421" s="20">
        <v>0</v>
      </c>
    </row>
    <row r="4422" spans="2:6" x14ac:dyDescent="0.25">
      <c r="B4422" s="18">
        <v>4419</v>
      </c>
      <c r="C4422" s="29">
        <v>115702674.92816639</v>
      </c>
      <c r="D4422" s="29">
        <v>0</v>
      </c>
      <c r="E4422" s="29">
        <v>0</v>
      </c>
      <c r="F4422" s="20">
        <v>0</v>
      </c>
    </row>
    <row r="4423" spans="2:6" x14ac:dyDescent="0.25">
      <c r="B4423" s="18">
        <v>4420</v>
      </c>
      <c r="C4423" s="29">
        <v>84443224.452836111</v>
      </c>
      <c r="D4423" s="29">
        <v>0</v>
      </c>
      <c r="E4423" s="29">
        <v>0</v>
      </c>
      <c r="F4423" s="20">
        <v>0</v>
      </c>
    </row>
    <row r="4424" spans="2:6" x14ac:dyDescent="0.25">
      <c r="B4424" s="18">
        <v>4421</v>
      </c>
      <c r="C4424" s="29">
        <v>71815561.358351961</v>
      </c>
      <c r="D4424" s="29">
        <v>0</v>
      </c>
      <c r="E4424" s="29">
        <v>0</v>
      </c>
      <c r="F4424" s="20">
        <v>0</v>
      </c>
    </row>
    <row r="4425" spans="2:6" x14ac:dyDescent="0.25">
      <c r="B4425" s="18">
        <v>4422</v>
      </c>
      <c r="C4425" s="29">
        <v>109975292.40521874</v>
      </c>
      <c r="D4425" s="29">
        <v>0</v>
      </c>
      <c r="E4425" s="29">
        <v>0</v>
      </c>
      <c r="F4425" s="20">
        <v>0</v>
      </c>
    </row>
    <row r="4426" spans="2:6" x14ac:dyDescent="0.25">
      <c r="B4426" s="18">
        <v>4423</v>
      </c>
      <c r="C4426" s="29">
        <v>101106746.23666665</v>
      </c>
      <c r="D4426" s="29">
        <v>0</v>
      </c>
      <c r="E4426" s="29">
        <v>0</v>
      </c>
      <c r="F4426" s="20">
        <v>0</v>
      </c>
    </row>
    <row r="4427" spans="2:6" x14ac:dyDescent="0.25">
      <c r="B4427" s="18">
        <v>4424</v>
      </c>
      <c r="C4427" s="29">
        <v>98581437.368019</v>
      </c>
      <c r="D4427" s="29">
        <v>0</v>
      </c>
      <c r="E4427" s="29">
        <v>0</v>
      </c>
      <c r="F4427" s="20">
        <v>0</v>
      </c>
    </row>
    <row r="4428" spans="2:6" x14ac:dyDescent="0.25">
      <c r="B4428" s="18">
        <v>4425</v>
      </c>
      <c r="C4428" s="29">
        <v>141546851.72828275</v>
      </c>
      <c r="D4428" s="29">
        <v>0</v>
      </c>
      <c r="E4428" s="29">
        <v>0</v>
      </c>
      <c r="F4428" s="20">
        <v>0</v>
      </c>
    </row>
    <row r="4429" spans="2:6" x14ac:dyDescent="0.25">
      <c r="B4429" s="18">
        <v>4426</v>
      </c>
      <c r="C4429" s="29">
        <v>109744656.71654095</v>
      </c>
      <c r="D4429" s="29">
        <v>0</v>
      </c>
      <c r="E4429" s="29">
        <v>0</v>
      </c>
      <c r="F4429" s="20">
        <v>0</v>
      </c>
    </row>
    <row r="4430" spans="2:6" x14ac:dyDescent="0.25">
      <c r="B4430" s="18">
        <v>4427</v>
      </c>
      <c r="C4430" s="29">
        <v>78353047.286314502</v>
      </c>
      <c r="D4430" s="29">
        <v>0</v>
      </c>
      <c r="E4430" s="29">
        <v>0</v>
      </c>
      <c r="F4430" s="20">
        <v>0</v>
      </c>
    </row>
    <row r="4431" spans="2:6" x14ac:dyDescent="0.25">
      <c r="B4431" s="18">
        <v>4428</v>
      </c>
      <c r="C4431" s="29">
        <v>113328184.33514296</v>
      </c>
      <c r="D4431" s="29">
        <v>0</v>
      </c>
      <c r="E4431" s="29">
        <v>0</v>
      </c>
      <c r="F4431" s="20">
        <v>0</v>
      </c>
    </row>
    <row r="4432" spans="2:6" x14ac:dyDescent="0.25">
      <c r="B4432" s="18">
        <v>4429</v>
      </c>
      <c r="C4432" s="29">
        <v>117267551.19385561</v>
      </c>
      <c r="D4432" s="29">
        <v>0</v>
      </c>
      <c r="E4432" s="29">
        <v>0</v>
      </c>
      <c r="F4432" s="20">
        <v>0</v>
      </c>
    </row>
    <row r="4433" spans="2:6" x14ac:dyDescent="0.25">
      <c r="B4433" s="18">
        <v>4430</v>
      </c>
      <c r="C4433" s="29">
        <v>100446360.94207358</v>
      </c>
      <c r="D4433" s="29">
        <v>0</v>
      </c>
      <c r="E4433" s="29">
        <v>0</v>
      </c>
      <c r="F4433" s="20">
        <v>0</v>
      </c>
    </row>
    <row r="4434" spans="2:6" x14ac:dyDescent="0.25">
      <c r="B4434" s="18">
        <v>4431</v>
      </c>
      <c r="C4434" s="29">
        <v>105194053.76360664</v>
      </c>
      <c r="D4434" s="29">
        <v>0</v>
      </c>
      <c r="E4434" s="29">
        <v>0</v>
      </c>
      <c r="F4434" s="20">
        <v>0</v>
      </c>
    </row>
    <row r="4435" spans="2:6" x14ac:dyDescent="0.25">
      <c r="B4435" s="18">
        <v>4432</v>
      </c>
      <c r="C4435" s="29">
        <v>131425508.4619931</v>
      </c>
      <c r="D4435" s="29">
        <v>0</v>
      </c>
      <c r="E4435" s="29">
        <v>0</v>
      </c>
      <c r="F4435" s="20">
        <v>0</v>
      </c>
    </row>
    <row r="4436" spans="2:6" x14ac:dyDescent="0.25">
      <c r="B4436" s="18">
        <v>4433</v>
      </c>
      <c r="C4436" s="29">
        <v>108717583.67409199</v>
      </c>
      <c r="D4436" s="29">
        <v>0</v>
      </c>
      <c r="E4436" s="29">
        <v>0</v>
      </c>
      <c r="F4436" s="20">
        <v>0</v>
      </c>
    </row>
    <row r="4437" spans="2:6" x14ac:dyDescent="0.25">
      <c r="B4437" s="18">
        <v>4434</v>
      </c>
      <c r="C4437" s="29">
        <v>113956563.79151049</v>
      </c>
      <c r="D4437" s="29">
        <v>0</v>
      </c>
      <c r="E4437" s="29">
        <v>0</v>
      </c>
      <c r="F4437" s="20">
        <v>0</v>
      </c>
    </row>
    <row r="4438" spans="2:6" x14ac:dyDescent="0.25">
      <c r="B4438" s="18">
        <v>4435</v>
      </c>
      <c r="C4438" s="29">
        <v>82403888.60022296</v>
      </c>
      <c r="D4438" s="29">
        <v>0</v>
      </c>
      <c r="E4438" s="29">
        <v>0</v>
      </c>
      <c r="F4438" s="20">
        <v>0</v>
      </c>
    </row>
    <row r="4439" spans="2:6" x14ac:dyDescent="0.25">
      <c r="B4439" s="18">
        <v>4436</v>
      </c>
      <c r="C4439" s="29">
        <v>166471527.32195801</v>
      </c>
      <c r="D4439" s="29">
        <v>0</v>
      </c>
      <c r="E4439" s="29">
        <v>0</v>
      </c>
      <c r="F4439" s="20">
        <v>0</v>
      </c>
    </row>
    <row r="4440" spans="2:6" x14ac:dyDescent="0.25">
      <c r="B4440" s="18">
        <v>4437</v>
      </c>
      <c r="C4440" s="29">
        <v>104642743.89591567</v>
      </c>
      <c r="D4440" s="29">
        <v>0</v>
      </c>
      <c r="E4440" s="29">
        <v>0</v>
      </c>
      <c r="F4440" s="20">
        <v>0</v>
      </c>
    </row>
    <row r="4441" spans="2:6" x14ac:dyDescent="0.25">
      <c r="B4441" s="18">
        <v>4438</v>
      </c>
      <c r="C4441" s="29">
        <v>87322645.486461222</v>
      </c>
      <c r="D4441" s="29">
        <v>0</v>
      </c>
      <c r="E4441" s="29">
        <v>0</v>
      </c>
      <c r="F4441" s="20">
        <v>0</v>
      </c>
    </row>
    <row r="4442" spans="2:6" x14ac:dyDescent="0.25">
      <c r="B4442" s="18">
        <v>4439</v>
      </c>
      <c r="C4442" s="29">
        <v>76909739.04334487</v>
      </c>
      <c r="D4442" s="29">
        <v>0</v>
      </c>
      <c r="E4442" s="29">
        <v>0</v>
      </c>
      <c r="F4442" s="20">
        <v>0</v>
      </c>
    </row>
    <row r="4443" spans="2:6" x14ac:dyDescent="0.25">
      <c r="B4443" s="18">
        <v>4440</v>
      </c>
      <c r="C4443" s="29">
        <v>81052507.065229744</v>
      </c>
      <c r="D4443" s="29">
        <v>0</v>
      </c>
      <c r="E4443" s="29">
        <v>0</v>
      </c>
      <c r="F4443" s="20">
        <v>0</v>
      </c>
    </row>
    <row r="4444" spans="2:6" x14ac:dyDescent="0.25">
      <c r="B4444" s="18">
        <v>4441</v>
      </c>
      <c r="C4444" s="29">
        <v>140576183.50256974</v>
      </c>
      <c r="D4444" s="29">
        <v>0</v>
      </c>
      <c r="E4444" s="29">
        <v>0</v>
      </c>
      <c r="F4444" s="20">
        <v>0</v>
      </c>
    </row>
    <row r="4445" spans="2:6" x14ac:dyDescent="0.25">
      <c r="B4445" s="18">
        <v>4442</v>
      </c>
      <c r="C4445" s="29">
        <v>118752713.83219135</v>
      </c>
      <c r="D4445" s="29">
        <v>0</v>
      </c>
      <c r="E4445" s="29">
        <v>0</v>
      </c>
      <c r="F4445" s="20">
        <v>0</v>
      </c>
    </row>
    <row r="4446" spans="2:6" x14ac:dyDescent="0.25">
      <c r="B4446" s="18">
        <v>4443</v>
      </c>
      <c r="C4446" s="29">
        <v>90767213.127909616</v>
      </c>
      <c r="D4446" s="29">
        <v>0</v>
      </c>
      <c r="E4446" s="29">
        <v>0</v>
      </c>
      <c r="F4446" s="20">
        <v>0</v>
      </c>
    </row>
    <row r="4447" spans="2:6" x14ac:dyDescent="0.25">
      <c r="B4447" s="18">
        <v>4444</v>
      </c>
      <c r="C4447" s="29">
        <v>121883441.36387751</v>
      </c>
      <c r="D4447" s="29">
        <v>0</v>
      </c>
      <c r="E4447" s="29">
        <v>0</v>
      </c>
      <c r="F4447" s="20">
        <v>0</v>
      </c>
    </row>
    <row r="4448" spans="2:6" x14ac:dyDescent="0.25">
      <c r="B4448" s="18">
        <v>4445</v>
      </c>
      <c r="C4448" s="29">
        <v>122544056.46825838</v>
      </c>
      <c r="D4448" s="29">
        <v>0</v>
      </c>
      <c r="E4448" s="29">
        <v>0</v>
      </c>
      <c r="F4448" s="20">
        <v>0</v>
      </c>
    </row>
    <row r="4449" spans="2:6" x14ac:dyDescent="0.25">
      <c r="B4449" s="18">
        <v>4446</v>
      </c>
      <c r="C4449" s="29">
        <v>82554426.938611299</v>
      </c>
      <c r="D4449" s="29">
        <v>0</v>
      </c>
      <c r="E4449" s="29">
        <v>0</v>
      </c>
      <c r="F4449" s="20">
        <v>0</v>
      </c>
    </row>
    <row r="4450" spans="2:6" x14ac:dyDescent="0.25">
      <c r="B4450" s="18">
        <v>4447</v>
      </c>
      <c r="C4450" s="29">
        <v>123806125.10055299</v>
      </c>
      <c r="D4450" s="29">
        <v>0</v>
      </c>
      <c r="E4450" s="29">
        <v>0</v>
      </c>
      <c r="F4450" s="20">
        <v>0</v>
      </c>
    </row>
    <row r="4451" spans="2:6" x14ac:dyDescent="0.25">
      <c r="B4451" s="18">
        <v>4448</v>
      </c>
      <c r="C4451" s="29">
        <v>108613704.96042484</v>
      </c>
      <c r="D4451" s="29">
        <v>0</v>
      </c>
      <c r="E4451" s="29">
        <v>0</v>
      </c>
      <c r="F4451" s="20">
        <v>0</v>
      </c>
    </row>
    <row r="4452" spans="2:6" x14ac:dyDescent="0.25">
      <c r="B4452" s="18">
        <v>4449</v>
      </c>
      <c r="C4452" s="29">
        <v>93918000.538447618</v>
      </c>
      <c r="D4452" s="29">
        <v>0</v>
      </c>
      <c r="E4452" s="29">
        <v>0</v>
      </c>
      <c r="F4452" s="20">
        <v>0</v>
      </c>
    </row>
    <row r="4453" spans="2:6" x14ac:dyDescent="0.25">
      <c r="B4453" s="18">
        <v>4450</v>
      </c>
      <c r="C4453" s="29">
        <v>88007934.337528467</v>
      </c>
      <c r="D4453" s="29">
        <v>0</v>
      </c>
      <c r="E4453" s="29">
        <v>0</v>
      </c>
      <c r="F4453" s="20">
        <v>0</v>
      </c>
    </row>
    <row r="4454" spans="2:6" x14ac:dyDescent="0.25">
      <c r="B4454" s="18">
        <v>4451</v>
      </c>
      <c r="C4454" s="29">
        <v>81940376.661810711</v>
      </c>
      <c r="D4454" s="29">
        <v>0</v>
      </c>
      <c r="E4454" s="29">
        <v>0</v>
      </c>
      <c r="F4454" s="20">
        <v>0</v>
      </c>
    </row>
    <row r="4455" spans="2:6" x14ac:dyDescent="0.25">
      <c r="B4455" s="18">
        <v>4452</v>
      </c>
      <c r="C4455" s="29">
        <v>95558072.484121442</v>
      </c>
      <c r="D4455" s="29">
        <v>0</v>
      </c>
      <c r="E4455" s="29">
        <v>0</v>
      </c>
      <c r="F4455" s="20">
        <v>0</v>
      </c>
    </row>
    <row r="4456" spans="2:6" x14ac:dyDescent="0.25">
      <c r="B4456" s="18">
        <v>4453</v>
      </c>
      <c r="C4456" s="29">
        <v>75771959.551061511</v>
      </c>
      <c r="D4456" s="29">
        <v>0</v>
      </c>
      <c r="E4456" s="29">
        <v>0</v>
      </c>
      <c r="F4456" s="20">
        <v>0</v>
      </c>
    </row>
    <row r="4457" spans="2:6" x14ac:dyDescent="0.25">
      <c r="B4457" s="18">
        <v>4454</v>
      </c>
      <c r="C4457" s="29">
        <v>82943596.042498454</v>
      </c>
      <c r="D4457" s="29">
        <v>0</v>
      </c>
      <c r="E4457" s="29">
        <v>0</v>
      </c>
      <c r="F4457" s="20">
        <v>0</v>
      </c>
    </row>
    <row r="4458" spans="2:6" x14ac:dyDescent="0.25">
      <c r="B4458" s="18">
        <v>4455</v>
      </c>
      <c r="C4458" s="29">
        <v>91771353.856066823</v>
      </c>
      <c r="D4458" s="29">
        <v>0</v>
      </c>
      <c r="E4458" s="29">
        <v>0</v>
      </c>
      <c r="F4458" s="20">
        <v>0</v>
      </c>
    </row>
    <row r="4459" spans="2:6" x14ac:dyDescent="0.25">
      <c r="B4459" s="18">
        <v>4456</v>
      </c>
      <c r="C4459" s="29">
        <v>100288947.55641393</v>
      </c>
      <c r="D4459" s="29">
        <v>0</v>
      </c>
      <c r="E4459" s="29">
        <v>0</v>
      </c>
      <c r="F4459" s="20">
        <v>0</v>
      </c>
    </row>
    <row r="4460" spans="2:6" x14ac:dyDescent="0.25">
      <c r="B4460" s="18">
        <v>4457</v>
      </c>
      <c r="C4460" s="29">
        <v>89651172.763666213</v>
      </c>
      <c r="D4460" s="29">
        <v>0</v>
      </c>
      <c r="E4460" s="29">
        <v>0</v>
      </c>
      <c r="F4460" s="20">
        <v>0</v>
      </c>
    </row>
    <row r="4461" spans="2:6" x14ac:dyDescent="0.25">
      <c r="B4461" s="18">
        <v>4458</v>
      </c>
      <c r="C4461" s="29">
        <v>93424922.011004865</v>
      </c>
      <c r="D4461" s="29">
        <v>0</v>
      </c>
      <c r="E4461" s="29">
        <v>0</v>
      </c>
      <c r="F4461" s="20">
        <v>0</v>
      </c>
    </row>
    <row r="4462" spans="2:6" x14ac:dyDescent="0.25">
      <c r="B4462" s="18">
        <v>4459</v>
      </c>
      <c r="C4462" s="29">
        <v>68024510.738634586</v>
      </c>
      <c r="D4462" s="29">
        <v>0</v>
      </c>
      <c r="E4462" s="29">
        <v>0</v>
      </c>
      <c r="F4462" s="20">
        <v>0</v>
      </c>
    </row>
    <row r="4463" spans="2:6" x14ac:dyDescent="0.25">
      <c r="B4463" s="18">
        <v>4460</v>
      </c>
      <c r="C4463" s="29">
        <v>101080129.23698573</v>
      </c>
      <c r="D4463" s="29">
        <v>0</v>
      </c>
      <c r="E4463" s="29">
        <v>0</v>
      </c>
      <c r="F4463" s="20">
        <v>0</v>
      </c>
    </row>
    <row r="4464" spans="2:6" x14ac:dyDescent="0.25">
      <c r="B4464" s="18">
        <v>4461</v>
      </c>
      <c r="C4464" s="29">
        <v>144109674.03956166</v>
      </c>
      <c r="D4464" s="29">
        <v>0</v>
      </c>
      <c r="E4464" s="29">
        <v>0</v>
      </c>
      <c r="F4464" s="20">
        <v>0</v>
      </c>
    </row>
    <row r="4465" spans="2:6" x14ac:dyDescent="0.25">
      <c r="B4465" s="18">
        <v>4462</v>
      </c>
      <c r="C4465" s="29">
        <v>91776764.747971952</v>
      </c>
      <c r="D4465" s="29">
        <v>0</v>
      </c>
      <c r="E4465" s="29">
        <v>0</v>
      </c>
      <c r="F4465" s="20">
        <v>0</v>
      </c>
    </row>
    <row r="4466" spans="2:6" x14ac:dyDescent="0.25">
      <c r="B4466" s="18">
        <v>4463</v>
      </c>
      <c r="C4466" s="29">
        <v>99841746.388427302</v>
      </c>
      <c r="D4466" s="29">
        <v>0</v>
      </c>
      <c r="E4466" s="29">
        <v>0</v>
      </c>
      <c r="F4466" s="20">
        <v>0</v>
      </c>
    </row>
    <row r="4467" spans="2:6" x14ac:dyDescent="0.25">
      <c r="B4467" s="18">
        <v>4464</v>
      </c>
      <c r="C4467" s="29">
        <v>128213630.70299029</v>
      </c>
      <c r="D4467" s="29">
        <v>0</v>
      </c>
      <c r="E4467" s="29">
        <v>0</v>
      </c>
      <c r="F4467" s="20">
        <v>0</v>
      </c>
    </row>
    <row r="4468" spans="2:6" x14ac:dyDescent="0.25">
      <c r="B4468" s="18">
        <v>4465</v>
      </c>
      <c r="C4468" s="29">
        <v>81562804.251512244</v>
      </c>
      <c r="D4468" s="29">
        <v>0</v>
      </c>
      <c r="E4468" s="29">
        <v>0</v>
      </c>
      <c r="F4468" s="20">
        <v>0</v>
      </c>
    </row>
    <row r="4469" spans="2:6" x14ac:dyDescent="0.25">
      <c r="B4469" s="18">
        <v>4466</v>
      </c>
      <c r="C4469" s="29">
        <v>113191503.80742794</v>
      </c>
      <c r="D4469" s="29">
        <v>0</v>
      </c>
      <c r="E4469" s="29">
        <v>0</v>
      </c>
      <c r="F4469" s="20">
        <v>0</v>
      </c>
    </row>
    <row r="4470" spans="2:6" x14ac:dyDescent="0.25">
      <c r="B4470" s="18">
        <v>4467</v>
      </c>
      <c r="C4470" s="29">
        <v>96447205.332377985</v>
      </c>
      <c r="D4470" s="29">
        <v>0</v>
      </c>
      <c r="E4470" s="29">
        <v>0</v>
      </c>
      <c r="F4470" s="20">
        <v>0</v>
      </c>
    </row>
    <row r="4471" spans="2:6" x14ac:dyDescent="0.25">
      <c r="B4471" s="18">
        <v>4468</v>
      </c>
      <c r="C4471" s="29">
        <v>74782510.601119116</v>
      </c>
      <c r="D4471" s="29">
        <v>0</v>
      </c>
      <c r="E4471" s="29">
        <v>0</v>
      </c>
      <c r="F4471" s="20">
        <v>0</v>
      </c>
    </row>
    <row r="4472" spans="2:6" x14ac:dyDescent="0.25">
      <c r="B4472" s="18">
        <v>4469</v>
      </c>
      <c r="C4472" s="29">
        <v>76046190.852714881</v>
      </c>
      <c r="D4472" s="29">
        <v>0</v>
      </c>
      <c r="E4472" s="29">
        <v>0</v>
      </c>
      <c r="F4472" s="20">
        <v>0</v>
      </c>
    </row>
    <row r="4473" spans="2:6" x14ac:dyDescent="0.25">
      <c r="B4473" s="18">
        <v>4470</v>
      </c>
      <c r="C4473" s="29">
        <v>82981090.143943742</v>
      </c>
      <c r="D4473" s="29">
        <v>0</v>
      </c>
      <c r="E4473" s="29">
        <v>0</v>
      </c>
      <c r="F4473" s="20">
        <v>0</v>
      </c>
    </row>
    <row r="4474" spans="2:6" x14ac:dyDescent="0.25">
      <c r="B4474" s="18">
        <v>4471</v>
      </c>
      <c r="C4474" s="29">
        <v>99804861.626664907</v>
      </c>
      <c r="D4474" s="29">
        <v>0</v>
      </c>
      <c r="E4474" s="29">
        <v>0</v>
      </c>
      <c r="F4474" s="20">
        <v>0</v>
      </c>
    </row>
    <row r="4475" spans="2:6" x14ac:dyDescent="0.25">
      <c r="B4475" s="18">
        <v>4472</v>
      </c>
      <c r="C4475" s="29">
        <v>156537421.58299184</v>
      </c>
      <c r="D4475" s="29">
        <v>0</v>
      </c>
      <c r="E4475" s="29">
        <v>0</v>
      </c>
      <c r="F4475" s="20">
        <v>0</v>
      </c>
    </row>
    <row r="4476" spans="2:6" x14ac:dyDescent="0.25">
      <c r="B4476" s="18">
        <v>4473</v>
      </c>
      <c r="C4476" s="29">
        <v>99828261.151860282</v>
      </c>
      <c r="D4476" s="29">
        <v>0</v>
      </c>
      <c r="E4476" s="29">
        <v>0</v>
      </c>
      <c r="F4476" s="20">
        <v>0</v>
      </c>
    </row>
    <row r="4477" spans="2:6" x14ac:dyDescent="0.25">
      <c r="B4477" s="18">
        <v>4474</v>
      </c>
      <c r="C4477" s="29">
        <v>106870625.48945397</v>
      </c>
      <c r="D4477" s="29">
        <v>0</v>
      </c>
      <c r="E4477" s="29">
        <v>0</v>
      </c>
      <c r="F4477" s="20">
        <v>0</v>
      </c>
    </row>
    <row r="4478" spans="2:6" x14ac:dyDescent="0.25">
      <c r="B4478" s="18">
        <v>4475</v>
      </c>
      <c r="C4478" s="29">
        <v>163915994.13910088</v>
      </c>
      <c r="D4478" s="29">
        <v>0</v>
      </c>
      <c r="E4478" s="29">
        <v>0</v>
      </c>
      <c r="F4478" s="20">
        <v>0</v>
      </c>
    </row>
    <row r="4479" spans="2:6" x14ac:dyDescent="0.25">
      <c r="B4479" s="18">
        <v>4476</v>
      </c>
      <c r="C4479" s="29">
        <v>101439013.02591978</v>
      </c>
      <c r="D4479" s="29">
        <v>0</v>
      </c>
      <c r="E4479" s="29">
        <v>0</v>
      </c>
      <c r="F4479" s="20">
        <v>0</v>
      </c>
    </row>
    <row r="4480" spans="2:6" x14ac:dyDescent="0.25">
      <c r="B4480" s="18">
        <v>4477</v>
      </c>
      <c r="C4480" s="29">
        <v>119526577.35146093</v>
      </c>
      <c r="D4480" s="29">
        <v>0</v>
      </c>
      <c r="E4480" s="29">
        <v>0</v>
      </c>
      <c r="F4480" s="20">
        <v>0</v>
      </c>
    </row>
    <row r="4481" spans="2:6" x14ac:dyDescent="0.25">
      <c r="B4481" s="18">
        <v>4478</v>
      </c>
      <c r="C4481" s="29">
        <v>83801483.307674304</v>
      </c>
      <c r="D4481" s="29">
        <v>0</v>
      </c>
      <c r="E4481" s="29">
        <v>0</v>
      </c>
      <c r="F4481" s="20">
        <v>0</v>
      </c>
    </row>
    <row r="4482" spans="2:6" x14ac:dyDescent="0.25">
      <c r="B4482" s="18">
        <v>4479</v>
      </c>
      <c r="C4482" s="29">
        <v>82906430.805765539</v>
      </c>
      <c r="D4482" s="29">
        <v>0</v>
      </c>
      <c r="E4482" s="29">
        <v>0</v>
      </c>
      <c r="F4482" s="20">
        <v>0</v>
      </c>
    </row>
    <row r="4483" spans="2:6" x14ac:dyDescent="0.25">
      <c r="B4483" s="18">
        <v>4480</v>
      </c>
      <c r="C4483" s="29">
        <v>85305961.232732266</v>
      </c>
      <c r="D4483" s="29">
        <v>0</v>
      </c>
      <c r="E4483" s="29">
        <v>0</v>
      </c>
      <c r="F4483" s="20">
        <v>0</v>
      </c>
    </row>
    <row r="4484" spans="2:6" x14ac:dyDescent="0.25">
      <c r="B4484" s="18">
        <v>4481</v>
      </c>
      <c r="C4484" s="29">
        <v>104066260.12399817</v>
      </c>
      <c r="D4484" s="29">
        <v>0</v>
      </c>
      <c r="E4484" s="29">
        <v>0</v>
      </c>
      <c r="F4484" s="20">
        <v>0</v>
      </c>
    </row>
    <row r="4485" spans="2:6" x14ac:dyDescent="0.25">
      <c r="B4485" s="18">
        <v>4482</v>
      </c>
      <c r="C4485" s="29">
        <v>84527077.203317821</v>
      </c>
      <c r="D4485" s="29">
        <v>0</v>
      </c>
      <c r="E4485" s="29">
        <v>0</v>
      </c>
      <c r="F4485" s="20">
        <v>0</v>
      </c>
    </row>
    <row r="4486" spans="2:6" x14ac:dyDescent="0.25">
      <c r="B4486" s="18">
        <v>4483</v>
      </c>
      <c r="C4486" s="29">
        <v>93917627.060311601</v>
      </c>
      <c r="D4486" s="29">
        <v>0</v>
      </c>
      <c r="E4486" s="29">
        <v>0</v>
      </c>
      <c r="F4486" s="20">
        <v>0</v>
      </c>
    </row>
    <row r="4487" spans="2:6" x14ac:dyDescent="0.25">
      <c r="B4487" s="18">
        <v>4484</v>
      </c>
      <c r="C4487" s="29">
        <v>131714176.55169839</v>
      </c>
      <c r="D4487" s="29">
        <v>0</v>
      </c>
      <c r="E4487" s="29">
        <v>0</v>
      </c>
      <c r="F4487" s="20">
        <v>0</v>
      </c>
    </row>
    <row r="4488" spans="2:6" x14ac:dyDescent="0.25">
      <c r="B4488" s="18">
        <v>4485</v>
      </c>
      <c r="C4488" s="29">
        <v>79464663.181484863</v>
      </c>
      <c r="D4488" s="29">
        <v>0</v>
      </c>
      <c r="E4488" s="29">
        <v>0</v>
      </c>
      <c r="F4488" s="20">
        <v>0</v>
      </c>
    </row>
    <row r="4489" spans="2:6" x14ac:dyDescent="0.25">
      <c r="B4489" s="18">
        <v>4486</v>
      </c>
      <c r="C4489" s="29">
        <v>99176478.972395107</v>
      </c>
      <c r="D4489" s="29">
        <v>0</v>
      </c>
      <c r="E4489" s="29">
        <v>0</v>
      </c>
      <c r="F4489" s="20">
        <v>0</v>
      </c>
    </row>
    <row r="4490" spans="2:6" x14ac:dyDescent="0.25">
      <c r="B4490" s="18">
        <v>4487</v>
      </c>
      <c r="C4490" s="29">
        <v>94898544.045955673</v>
      </c>
      <c r="D4490" s="29">
        <v>0</v>
      </c>
      <c r="E4490" s="29">
        <v>0</v>
      </c>
      <c r="F4490" s="20">
        <v>0</v>
      </c>
    </row>
    <row r="4491" spans="2:6" x14ac:dyDescent="0.25">
      <c r="B4491" s="18">
        <v>4488</v>
      </c>
      <c r="C4491" s="29">
        <v>122754746.04656997</v>
      </c>
      <c r="D4491" s="29">
        <v>0</v>
      </c>
      <c r="E4491" s="29">
        <v>0</v>
      </c>
      <c r="F4491" s="20">
        <v>0</v>
      </c>
    </row>
    <row r="4492" spans="2:6" x14ac:dyDescent="0.25">
      <c r="B4492" s="18">
        <v>4489</v>
      </c>
      <c r="C4492" s="29">
        <v>103890941.52491216</v>
      </c>
      <c r="D4492" s="29">
        <v>0</v>
      </c>
      <c r="E4492" s="29">
        <v>0</v>
      </c>
      <c r="F4492" s="20">
        <v>0</v>
      </c>
    </row>
    <row r="4493" spans="2:6" x14ac:dyDescent="0.25">
      <c r="B4493" s="18">
        <v>4490</v>
      </c>
      <c r="C4493" s="29">
        <v>114326873.41971412</v>
      </c>
      <c r="D4493" s="29">
        <v>0</v>
      </c>
      <c r="E4493" s="29">
        <v>0</v>
      </c>
      <c r="F4493" s="20">
        <v>0</v>
      </c>
    </row>
    <row r="4494" spans="2:6" x14ac:dyDescent="0.25">
      <c r="B4494" s="18">
        <v>4491</v>
      </c>
      <c r="C4494" s="29">
        <v>109021425.27960767</v>
      </c>
      <c r="D4494" s="29">
        <v>0</v>
      </c>
      <c r="E4494" s="29">
        <v>0</v>
      </c>
      <c r="F4494" s="20">
        <v>0</v>
      </c>
    </row>
    <row r="4495" spans="2:6" x14ac:dyDescent="0.25">
      <c r="B4495" s="18">
        <v>4492</v>
      </c>
      <c r="C4495" s="29">
        <v>110121239.88846608</v>
      </c>
      <c r="D4495" s="29">
        <v>0</v>
      </c>
      <c r="E4495" s="29">
        <v>0</v>
      </c>
      <c r="F4495" s="20">
        <v>0</v>
      </c>
    </row>
    <row r="4496" spans="2:6" x14ac:dyDescent="0.25">
      <c r="B4496" s="18">
        <v>4493</v>
      </c>
      <c r="C4496" s="29">
        <v>91532488.71986118</v>
      </c>
      <c r="D4496" s="29">
        <v>0</v>
      </c>
      <c r="E4496" s="29">
        <v>0</v>
      </c>
      <c r="F4496" s="20">
        <v>0</v>
      </c>
    </row>
    <row r="4497" spans="2:6" x14ac:dyDescent="0.25">
      <c r="B4497" s="18">
        <v>4494</v>
      </c>
      <c r="C4497" s="29">
        <v>85848129.061369643</v>
      </c>
      <c r="D4497" s="29">
        <v>0</v>
      </c>
      <c r="E4497" s="29">
        <v>0</v>
      </c>
      <c r="F4497" s="20">
        <v>0</v>
      </c>
    </row>
    <row r="4498" spans="2:6" x14ac:dyDescent="0.25">
      <c r="B4498" s="18">
        <v>4495</v>
      </c>
      <c r="C4498" s="29">
        <v>96616191.250495151</v>
      </c>
      <c r="D4498" s="29">
        <v>0</v>
      </c>
      <c r="E4498" s="29">
        <v>0</v>
      </c>
      <c r="F4498" s="20">
        <v>0</v>
      </c>
    </row>
    <row r="4499" spans="2:6" x14ac:dyDescent="0.25">
      <c r="B4499" s="18">
        <v>4496</v>
      </c>
      <c r="C4499" s="29">
        <v>95458775.373436645</v>
      </c>
      <c r="D4499" s="29">
        <v>0</v>
      </c>
      <c r="E4499" s="29">
        <v>0</v>
      </c>
      <c r="F4499" s="20">
        <v>0</v>
      </c>
    </row>
    <row r="4500" spans="2:6" x14ac:dyDescent="0.25">
      <c r="B4500" s="18">
        <v>4497</v>
      </c>
      <c r="C4500" s="29">
        <v>94058218.445065707</v>
      </c>
      <c r="D4500" s="29">
        <v>0</v>
      </c>
      <c r="E4500" s="29">
        <v>0</v>
      </c>
      <c r="F4500" s="20">
        <v>0</v>
      </c>
    </row>
    <row r="4501" spans="2:6" x14ac:dyDescent="0.25">
      <c r="B4501" s="18">
        <v>4498</v>
      </c>
      <c r="C4501" s="29">
        <v>114805869.36807916</v>
      </c>
      <c r="D4501" s="29">
        <v>0</v>
      </c>
      <c r="E4501" s="29">
        <v>0</v>
      </c>
      <c r="F4501" s="20">
        <v>0</v>
      </c>
    </row>
    <row r="4502" spans="2:6" x14ac:dyDescent="0.25">
      <c r="B4502" s="18">
        <v>4499</v>
      </c>
      <c r="C4502" s="29">
        <v>87766944.057034925</v>
      </c>
      <c r="D4502" s="29">
        <v>0</v>
      </c>
      <c r="E4502" s="29">
        <v>0</v>
      </c>
      <c r="F4502" s="20">
        <v>0</v>
      </c>
    </row>
    <row r="4503" spans="2:6" x14ac:dyDescent="0.25">
      <c r="B4503" s="18">
        <v>4500</v>
      </c>
      <c r="C4503" s="29">
        <v>81365078.809447572</v>
      </c>
      <c r="D4503" s="29">
        <v>0</v>
      </c>
      <c r="E4503" s="29">
        <v>0</v>
      </c>
      <c r="F4503" s="20">
        <v>0</v>
      </c>
    </row>
    <row r="4504" spans="2:6" x14ac:dyDescent="0.25">
      <c r="B4504" s="18">
        <v>4501</v>
      </c>
      <c r="C4504" s="29">
        <v>126134038.78954554</v>
      </c>
      <c r="D4504" s="29">
        <v>0</v>
      </c>
      <c r="E4504" s="29">
        <v>0</v>
      </c>
      <c r="F4504" s="20">
        <v>0</v>
      </c>
    </row>
    <row r="4505" spans="2:6" x14ac:dyDescent="0.25">
      <c r="B4505" s="18">
        <v>4502</v>
      </c>
      <c r="C4505" s="29">
        <v>101756090.18612649</v>
      </c>
      <c r="D4505" s="29">
        <v>0</v>
      </c>
      <c r="E4505" s="29">
        <v>0</v>
      </c>
      <c r="F4505" s="20">
        <v>0</v>
      </c>
    </row>
    <row r="4506" spans="2:6" x14ac:dyDescent="0.25">
      <c r="B4506" s="18">
        <v>4503</v>
      </c>
      <c r="C4506" s="29">
        <v>87950019.891372412</v>
      </c>
      <c r="D4506" s="29">
        <v>0</v>
      </c>
      <c r="E4506" s="29">
        <v>0</v>
      </c>
      <c r="F4506" s="20">
        <v>0</v>
      </c>
    </row>
    <row r="4507" spans="2:6" x14ac:dyDescent="0.25">
      <c r="B4507" s="18">
        <v>4504</v>
      </c>
      <c r="C4507" s="29">
        <v>91959205.216724023</v>
      </c>
      <c r="D4507" s="29">
        <v>0</v>
      </c>
      <c r="E4507" s="29">
        <v>0</v>
      </c>
      <c r="F4507" s="20">
        <v>0</v>
      </c>
    </row>
    <row r="4508" spans="2:6" x14ac:dyDescent="0.25">
      <c r="B4508" s="18">
        <v>4505</v>
      </c>
      <c r="C4508" s="29">
        <v>100955344.60664362</v>
      </c>
      <c r="D4508" s="29">
        <v>0</v>
      </c>
      <c r="E4508" s="29">
        <v>0</v>
      </c>
      <c r="F4508" s="20">
        <v>0</v>
      </c>
    </row>
    <row r="4509" spans="2:6" x14ac:dyDescent="0.25">
      <c r="B4509" s="18">
        <v>4506</v>
      </c>
      <c r="C4509" s="29">
        <v>91224284.532035753</v>
      </c>
      <c r="D4509" s="29">
        <v>0</v>
      </c>
      <c r="E4509" s="29">
        <v>0</v>
      </c>
      <c r="F4509" s="20">
        <v>0</v>
      </c>
    </row>
    <row r="4510" spans="2:6" x14ac:dyDescent="0.25">
      <c r="B4510" s="18">
        <v>4507</v>
      </c>
      <c r="C4510" s="29">
        <v>109574087.49685037</v>
      </c>
      <c r="D4510" s="29">
        <v>0</v>
      </c>
      <c r="E4510" s="29">
        <v>0</v>
      </c>
      <c r="F4510" s="20">
        <v>0</v>
      </c>
    </row>
    <row r="4511" spans="2:6" x14ac:dyDescent="0.25">
      <c r="B4511" s="18">
        <v>4508</v>
      </c>
      <c r="C4511" s="29">
        <v>104114337.97962566</v>
      </c>
      <c r="D4511" s="29">
        <v>0</v>
      </c>
      <c r="E4511" s="29">
        <v>0</v>
      </c>
      <c r="F4511" s="20">
        <v>0</v>
      </c>
    </row>
    <row r="4512" spans="2:6" x14ac:dyDescent="0.25">
      <c r="B4512" s="18">
        <v>4509</v>
      </c>
      <c r="C4512" s="29">
        <v>90845714.284131005</v>
      </c>
      <c r="D4512" s="29">
        <v>0</v>
      </c>
      <c r="E4512" s="29">
        <v>0</v>
      </c>
      <c r="F4512" s="20">
        <v>0</v>
      </c>
    </row>
    <row r="4513" spans="2:6" x14ac:dyDescent="0.25">
      <c r="B4513" s="18">
        <v>4510</v>
      </c>
      <c r="C4513" s="29">
        <v>81474547.882733896</v>
      </c>
      <c r="D4513" s="29">
        <v>0</v>
      </c>
      <c r="E4513" s="29">
        <v>0</v>
      </c>
      <c r="F4513" s="20">
        <v>0</v>
      </c>
    </row>
    <row r="4514" spans="2:6" x14ac:dyDescent="0.25">
      <c r="B4514" s="18">
        <v>4511</v>
      </c>
      <c r="C4514" s="29">
        <v>92776781.786596969</v>
      </c>
      <c r="D4514" s="29">
        <v>0</v>
      </c>
      <c r="E4514" s="29">
        <v>0</v>
      </c>
      <c r="F4514" s="20">
        <v>0</v>
      </c>
    </row>
    <row r="4515" spans="2:6" x14ac:dyDescent="0.25">
      <c r="B4515" s="18">
        <v>4512</v>
      </c>
      <c r="C4515" s="29">
        <v>85419576.260702267</v>
      </c>
      <c r="D4515" s="29">
        <v>0</v>
      </c>
      <c r="E4515" s="29">
        <v>0</v>
      </c>
      <c r="F4515" s="20">
        <v>0</v>
      </c>
    </row>
    <row r="4516" spans="2:6" x14ac:dyDescent="0.25">
      <c r="B4516" s="18">
        <v>4513</v>
      </c>
      <c r="C4516" s="29">
        <v>117303894.32306954</v>
      </c>
      <c r="D4516" s="29">
        <v>0</v>
      </c>
      <c r="E4516" s="29">
        <v>0</v>
      </c>
      <c r="F4516" s="20">
        <v>0</v>
      </c>
    </row>
    <row r="4517" spans="2:6" x14ac:dyDescent="0.25">
      <c r="B4517" s="18">
        <v>4514</v>
      </c>
      <c r="C4517" s="29">
        <v>92496636.710599542</v>
      </c>
      <c r="D4517" s="29">
        <v>0</v>
      </c>
      <c r="E4517" s="29">
        <v>0</v>
      </c>
      <c r="F4517" s="20">
        <v>0</v>
      </c>
    </row>
    <row r="4518" spans="2:6" x14ac:dyDescent="0.25">
      <c r="B4518" s="18">
        <v>4515</v>
      </c>
      <c r="C4518" s="29">
        <v>84862684.802687481</v>
      </c>
      <c r="D4518" s="29">
        <v>0</v>
      </c>
      <c r="E4518" s="29">
        <v>0</v>
      </c>
      <c r="F4518" s="20">
        <v>0</v>
      </c>
    </row>
    <row r="4519" spans="2:6" x14ac:dyDescent="0.25">
      <c r="B4519" s="18">
        <v>4516</v>
      </c>
      <c r="C4519" s="29">
        <v>88281721.959352478</v>
      </c>
      <c r="D4519" s="29">
        <v>0</v>
      </c>
      <c r="E4519" s="29">
        <v>0</v>
      </c>
      <c r="F4519" s="20">
        <v>0</v>
      </c>
    </row>
    <row r="4520" spans="2:6" x14ac:dyDescent="0.25">
      <c r="B4520" s="18">
        <v>4517</v>
      </c>
      <c r="C4520" s="29">
        <v>101751667.98129502</v>
      </c>
      <c r="D4520" s="29">
        <v>0</v>
      </c>
      <c r="E4520" s="29">
        <v>0</v>
      </c>
      <c r="F4520" s="20">
        <v>0</v>
      </c>
    </row>
    <row r="4521" spans="2:6" x14ac:dyDescent="0.25">
      <c r="B4521" s="18">
        <v>4518</v>
      </c>
      <c r="C4521" s="29">
        <v>90918486.209962249</v>
      </c>
      <c r="D4521" s="29">
        <v>0</v>
      </c>
      <c r="E4521" s="29">
        <v>0</v>
      </c>
      <c r="F4521" s="20">
        <v>0</v>
      </c>
    </row>
    <row r="4522" spans="2:6" x14ac:dyDescent="0.25">
      <c r="B4522" s="18">
        <v>4519</v>
      </c>
      <c r="C4522" s="29">
        <v>106960374.22276519</v>
      </c>
      <c r="D4522" s="29">
        <v>0</v>
      </c>
      <c r="E4522" s="29">
        <v>0</v>
      </c>
      <c r="F4522" s="20">
        <v>0</v>
      </c>
    </row>
    <row r="4523" spans="2:6" x14ac:dyDescent="0.25">
      <c r="B4523" s="18">
        <v>4520</v>
      </c>
      <c r="C4523" s="29">
        <v>110698881.05356903</v>
      </c>
      <c r="D4523" s="29">
        <v>0</v>
      </c>
      <c r="E4523" s="29">
        <v>0</v>
      </c>
      <c r="F4523" s="20">
        <v>0</v>
      </c>
    </row>
    <row r="4524" spans="2:6" x14ac:dyDescent="0.25">
      <c r="B4524" s="18">
        <v>4521</v>
      </c>
      <c r="C4524" s="29">
        <v>112225764.71078606</v>
      </c>
      <c r="D4524" s="29">
        <v>0</v>
      </c>
      <c r="E4524" s="29">
        <v>0</v>
      </c>
      <c r="F4524" s="20">
        <v>0</v>
      </c>
    </row>
    <row r="4525" spans="2:6" x14ac:dyDescent="0.25">
      <c r="B4525" s="18">
        <v>4522</v>
      </c>
      <c r="C4525" s="29">
        <v>127116027.48587663</v>
      </c>
      <c r="D4525" s="29">
        <v>0</v>
      </c>
      <c r="E4525" s="29">
        <v>0</v>
      </c>
      <c r="F4525" s="20">
        <v>0</v>
      </c>
    </row>
    <row r="4526" spans="2:6" x14ac:dyDescent="0.25">
      <c r="B4526" s="18">
        <v>4523</v>
      </c>
      <c r="C4526" s="29">
        <v>138567420.23814157</v>
      </c>
      <c r="D4526" s="29">
        <v>0</v>
      </c>
      <c r="E4526" s="29">
        <v>0</v>
      </c>
      <c r="F4526" s="20">
        <v>0</v>
      </c>
    </row>
    <row r="4527" spans="2:6" x14ac:dyDescent="0.25">
      <c r="B4527" s="18">
        <v>4524</v>
      </c>
      <c r="C4527" s="29">
        <v>99396772.82131432</v>
      </c>
      <c r="D4527" s="29">
        <v>0</v>
      </c>
      <c r="E4527" s="29">
        <v>0</v>
      </c>
      <c r="F4527" s="20">
        <v>0</v>
      </c>
    </row>
    <row r="4528" spans="2:6" x14ac:dyDescent="0.25">
      <c r="B4528" s="18">
        <v>4525</v>
      </c>
      <c r="C4528" s="29">
        <v>73614910.719053358</v>
      </c>
      <c r="D4528" s="29">
        <v>0</v>
      </c>
      <c r="E4528" s="29">
        <v>0</v>
      </c>
      <c r="F4528" s="20">
        <v>0</v>
      </c>
    </row>
    <row r="4529" spans="2:6" x14ac:dyDescent="0.25">
      <c r="B4529" s="18">
        <v>4526</v>
      </c>
      <c r="C4529" s="29">
        <v>82671036.836483195</v>
      </c>
      <c r="D4529" s="29">
        <v>0</v>
      </c>
      <c r="E4529" s="29">
        <v>0</v>
      </c>
      <c r="F4529" s="20">
        <v>0</v>
      </c>
    </row>
    <row r="4530" spans="2:6" x14ac:dyDescent="0.25">
      <c r="B4530" s="18">
        <v>4527</v>
      </c>
      <c r="C4530" s="29">
        <v>108942003.6890877</v>
      </c>
      <c r="D4530" s="29">
        <v>0</v>
      </c>
      <c r="E4530" s="29">
        <v>0</v>
      </c>
      <c r="F4530" s="20">
        <v>0</v>
      </c>
    </row>
    <row r="4531" spans="2:6" x14ac:dyDescent="0.25">
      <c r="B4531" s="18">
        <v>4528</v>
      </c>
      <c r="C4531" s="29">
        <v>100161963.06371641</v>
      </c>
      <c r="D4531" s="29">
        <v>0</v>
      </c>
      <c r="E4531" s="29">
        <v>0</v>
      </c>
      <c r="F4531" s="20">
        <v>0</v>
      </c>
    </row>
    <row r="4532" spans="2:6" x14ac:dyDescent="0.25">
      <c r="B4532" s="18">
        <v>4529</v>
      </c>
      <c r="C4532" s="29">
        <v>75504204.752545953</v>
      </c>
      <c r="D4532" s="29">
        <v>0</v>
      </c>
      <c r="E4532" s="29">
        <v>0</v>
      </c>
      <c r="F4532" s="20">
        <v>0</v>
      </c>
    </row>
    <row r="4533" spans="2:6" x14ac:dyDescent="0.25">
      <c r="B4533" s="18">
        <v>4530</v>
      </c>
      <c r="C4533" s="29">
        <v>114849150.25036892</v>
      </c>
      <c r="D4533" s="29">
        <v>0</v>
      </c>
      <c r="E4533" s="29">
        <v>0</v>
      </c>
      <c r="F4533" s="20">
        <v>0</v>
      </c>
    </row>
    <row r="4534" spans="2:6" x14ac:dyDescent="0.25">
      <c r="B4534" s="18">
        <v>4531</v>
      </c>
      <c r="C4534" s="29">
        <v>89801483.625148922</v>
      </c>
      <c r="D4534" s="29">
        <v>0</v>
      </c>
      <c r="E4534" s="29">
        <v>0</v>
      </c>
      <c r="F4534" s="20">
        <v>0</v>
      </c>
    </row>
    <row r="4535" spans="2:6" x14ac:dyDescent="0.25">
      <c r="B4535" s="18">
        <v>4532</v>
      </c>
      <c r="C4535" s="29">
        <v>89608302.502866685</v>
      </c>
      <c r="D4535" s="29">
        <v>0</v>
      </c>
      <c r="E4535" s="29">
        <v>0</v>
      </c>
      <c r="F4535" s="20">
        <v>0</v>
      </c>
    </row>
    <row r="4536" spans="2:6" x14ac:dyDescent="0.25">
      <c r="B4536" s="18">
        <v>4533</v>
      </c>
      <c r="C4536" s="29">
        <v>132640512.24660201</v>
      </c>
      <c r="D4536" s="29">
        <v>0</v>
      </c>
      <c r="E4536" s="29">
        <v>0</v>
      </c>
      <c r="F4536" s="20">
        <v>0</v>
      </c>
    </row>
    <row r="4537" spans="2:6" x14ac:dyDescent="0.25">
      <c r="B4537" s="18">
        <v>4534</v>
      </c>
      <c r="C4537" s="29">
        <v>111510328.74685353</v>
      </c>
      <c r="D4537" s="29">
        <v>0</v>
      </c>
      <c r="E4537" s="29">
        <v>0</v>
      </c>
      <c r="F4537" s="20">
        <v>0</v>
      </c>
    </row>
    <row r="4538" spans="2:6" x14ac:dyDescent="0.25">
      <c r="B4538" s="18">
        <v>4535</v>
      </c>
      <c r="C4538" s="29">
        <v>95550951.292134523</v>
      </c>
      <c r="D4538" s="29">
        <v>0</v>
      </c>
      <c r="E4538" s="29">
        <v>0</v>
      </c>
      <c r="F4538" s="20">
        <v>0</v>
      </c>
    </row>
    <row r="4539" spans="2:6" x14ac:dyDescent="0.25">
      <c r="B4539" s="18">
        <v>4536</v>
      </c>
      <c r="C4539" s="29">
        <v>179623060.22866163</v>
      </c>
      <c r="D4539" s="29">
        <v>0</v>
      </c>
      <c r="E4539" s="29">
        <v>0</v>
      </c>
      <c r="F4539" s="20">
        <v>0</v>
      </c>
    </row>
    <row r="4540" spans="2:6" x14ac:dyDescent="0.25">
      <c r="B4540" s="18">
        <v>4537</v>
      </c>
      <c r="C4540" s="29">
        <v>79242255.102474034</v>
      </c>
      <c r="D4540" s="29">
        <v>0</v>
      </c>
      <c r="E4540" s="29">
        <v>0</v>
      </c>
      <c r="F4540" s="20">
        <v>0</v>
      </c>
    </row>
    <row r="4541" spans="2:6" x14ac:dyDescent="0.25">
      <c r="B4541" s="18">
        <v>4538</v>
      </c>
      <c r="C4541" s="29">
        <v>90222928.536398038</v>
      </c>
      <c r="D4541" s="29">
        <v>0</v>
      </c>
      <c r="E4541" s="29">
        <v>0</v>
      </c>
      <c r="F4541" s="20">
        <v>0</v>
      </c>
    </row>
    <row r="4542" spans="2:6" x14ac:dyDescent="0.25">
      <c r="B4542" s="18">
        <v>4539</v>
      </c>
      <c r="C4542" s="29">
        <v>100831079.88685672</v>
      </c>
      <c r="D4542" s="29">
        <v>0</v>
      </c>
      <c r="E4542" s="29">
        <v>0</v>
      </c>
      <c r="F4542" s="20">
        <v>0</v>
      </c>
    </row>
    <row r="4543" spans="2:6" x14ac:dyDescent="0.25">
      <c r="B4543" s="18">
        <v>4540</v>
      </c>
      <c r="C4543" s="29">
        <v>86163002.393352419</v>
      </c>
      <c r="D4543" s="29">
        <v>0</v>
      </c>
      <c r="E4543" s="29">
        <v>0</v>
      </c>
      <c r="F4543" s="20">
        <v>0</v>
      </c>
    </row>
    <row r="4544" spans="2:6" x14ac:dyDescent="0.25">
      <c r="B4544" s="18">
        <v>4541</v>
      </c>
      <c r="C4544" s="29">
        <v>95945270.032583371</v>
      </c>
      <c r="D4544" s="29">
        <v>0</v>
      </c>
      <c r="E4544" s="29">
        <v>0</v>
      </c>
      <c r="F4544" s="20">
        <v>0</v>
      </c>
    </row>
    <row r="4545" spans="2:6" x14ac:dyDescent="0.25">
      <c r="B4545" s="18">
        <v>4542</v>
      </c>
      <c r="C4545" s="29">
        <v>73084974.565777913</v>
      </c>
      <c r="D4545" s="29">
        <v>0</v>
      </c>
      <c r="E4545" s="29">
        <v>0</v>
      </c>
      <c r="F4545" s="20">
        <v>0</v>
      </c>
    </row>
    <row r="4546" spans="2:6" x14ac:dyDescent="0.25">
      <c r="B4546" s="18">
        <v>4543</v>
      </c>
      <c r="C4546" s="29">
        <v>88897486.534005567</v>
      </c>
      <c r="D4546" s="29">
        <v>0</v>
      </c>
      <c r="E4546" s="29">
        <v>0</v>
      </c>
      <c r="F4546" s="20">
        <v>0</v>
      </c>
    </row>
    <row r="4547" spans="2:6" x14ac:dyDescent="0.25">
      <c r="B4547" s="18">
        <v>4544</v>
      </c>
      <c r="C4547" s="29">
        <v>55645296.618416771</v>
      </c>
      <c r="D4547" s="29">
        <v>0</v>
      </c>
      <c r="E4547" s="29">
        <v>0</v>
      </c>
      <c r="F4547" s="20">
        <v>0</v>
      </c>
    </row>
    <row r="4548" spans="2:6" x14ac:dyDescent="0.25">
      <c r="B4548" s="18">
        <v>4545</v>
      </c>
      <c r="C4548" s="29">
        <v>86844282.929629371</v>
      </c>
      <c r="D4548" s="29">
        <v>0</v>
      </c>
      <c r="E4548" s="29">
        <v>0</v>
      </c>
      <c r="F4548" s="20">
        <v>0</v>
      </c>
    </row>
    <row r="4549" spans="2:6" x14ac:dyDescent="0.25">
      <c r="B4549" s="18">
        <v>4546</v>
      </c>
      <c r="C4549" s="29">
        <v>79334213.816279456</v>
      </c>
      <c r="D4549" s="29">
        <v>0</v>
      </c>
      <c r="E4549" s="29">
        <v>0</v>
      </c>
      <c r="F4549" s="20">
        <v>0</v>
      </c>
    </row>
    <row r="4550" spans="2:6" x14ac:dyDescent="0.25">
      <c r="B4550" s="18">
        <v>4547</v>
      </c>
      <c r="C4550" s="29">
        <v>81472657.438075513</v>
      </c>
      <c r="D4550" s="29">
        <v>0</v>
      </c>
      <c r="E4550" s="29">
        <v>0</v>
      </c>
      <c r="F4550" s="20">
        <v>0</v>
      </c>
    </row>
    <row r="4551" spans="2:6" x14ac:dyDescent="0.25">
      <c r="B4551" s="18">
        <v>4548</v>
      </c>
      <c r="C4551" s="29">
        <v>80087976.828887254</v>
      </c>
      <c r="D4551" s="29">
        <v>0</v>
      </c>
      <c r="E4551" s="29">
        <v>0</v>
      </c>
      <c r="F4551" s="20">
        <v>0</v>
      </c>
    </row>
    <row r="4552" spans="2:6" x14ac:dyDescent="0.25">
      <c r="B4552" s="18">
        <v>4549</v>
      </c>
      <c r="C4552" s="29">
        <v>147067042.96686631</v>
      </c>
      <c r="D4552" s="29">
        <v>0</v>
      </c>
      <c r="E4552" s="29">
        <v>0</v>
      </c>
      <c r="F4552" s="20">
        <v>0</v>
      </c>
    </row>
    <row r="4553" spans="2:6" x14ac:dyDescent="0.25">
      <c r="B4553" s="18">
        <v>4550</v>
      </c>
      <c r="C4553" s="29">
        <v>93427086.591625065</v>
      </c>
      <c r="D4553" s="29">
        <v>0</v>
      </c>
      <c r="E4553" s="29">
        <v>0</v>
      </c>
      <c r="F4553" s="20">
        <v>0</v>
      </c>
    </row>
    <row r="4554" spans="2:6" x14ac:dyDescent="0.25">
      <c r="B4554" s="18">
        <v>4551</v>
      </c>
      <c r="C4554" s="29">
        <v>91298712.920737505</v>
      </c>
      <c r="D4554" s="29">
        <v>0</v>
      </c>
      <c r="E4554" s="29">
        <v>0</v>
      </c>
      <c r="F4554" s="20">
        <v>0</v>
      </c>
    </row>
    <row r="4555" spans="2:6" x14ac:dyDescent="0.25">
      <c r="B4555" s="18">
        <v>4552</v>
      </c>
      <c r="C4555" s="29">
        <v>81741926.23428987</v>
      </c>
      <c r="D4555" s="29">
        <v>0</v>
      </c>
      <c r="E4555" s="29">
        <v>0</v>
      </c>
      <c r="F4555" s="20">
        <v>0</v>
      </c>
    </row>
    <row r="4556" spans="2:6" x14ac:dyDescent="0.25">
      <c r="B4556" s="18">
        <v>4553</v>
      </c>
      <c r="C4556" s="29">
        <v>111497629.13705905</v>
      </c>
      <c r="D4556" s="29">
        <v>0</v>
      </c>
      <c r="E4556" s="29">
        <v>0</v>
      </c>
      <c r="F4556" s="20">
        <v>0</v>
      </c>
    </row>
    <row r="4557" spans="2:6" x14ac:dyDescent="0.25">
      <c r="B4557" s="18">
        <v>4554</v>
      </c>
      <c r="C4557" s="29">
        <v>92411123.389869481</v>
      </c>
      <c r="D4557" s="29">
        <v>0</v>
      </c>
      <c r="E4557" s="29">
        <v>0</v>
      </c>
      <c r="F4557" s="20">
        <v>0</v>
      </c>
    </row>
    <row r="4558" spans="2:6" x14ac:dyDescent="0.25">
      <c r="B4558" s="18">
        <v>4555</v>
      </c>
      <c r="C4558" s="29">
        <v>110038212.26037344</v>
      </c>
      <c r="D4558" s="29">
        <v>0</v>
      </c>
      <c r="E4558" s="29">
        <v>0</v>
      </c>
      <c r="F4558" s="20">
        <v>0</v>
      </c>
    </row>
    <row r="4559" spans="2:6" x14ac:dyDescent="0.25">
      <c r="B4559" s="18">
        <v>4556</v>
      </c>
      <c r="C4559" s="29">
        <v>87586687.976251751</v>
      </c>
      <c r="D4559" s="29">
        <v>0</v>
      </c>
      <c r="E4559" s="29">
        <v>0</v>
      </c>
      <c r="F4559" s="20">
        <v>0</v>
      </c>
    </row>
    <row r="4560" spans="2:6" x14ac:dyDescent="0.25">
      <c r="B4560" s="18">
        <v>4557</v>
      </c>
      <c r="C4560" s="29">
        <v>94328078.959761068</v>
      </c>
      <c r="D4560" s="29">
        <v>0</v>
      </c>
      <c r="E4560" s="29">
        <v>0</v>
      </c>
      <c r="F4560" s="20">
        <v>0</v>
      </c>
    </row>
    <row r="4561" spans="2:6" x14ac:dyDescent="0.25">
      <c r="B4561" s="18">
        <v>4558</v>
      </c>
      <c r="C4561" s="29">
        <v>130708214.99108922</v>
      </c>
      <c r="D4561" s="29">
        <v>0</v>
      </c>
      <c r="E4561" s="29">
        <v>0</v>
      </c>
      <c r="F4561" s="20">
        <v>0</v>
      </c>
    </row>
    <row r="4562" spans="2:6" x14ac:dyDescent="0.25">
      <c r="B4562" s="18">
        <v>4559</v>
      </c>
      <c r="C4562" s="29">
        <v>116714497.48000282</v>
      </c>
      <c r="D4562" s="29">
        <v>0</v>
      </c>
      <c r="E4562" s="29">
        <v>0</v>
      </c>
      <c r="F4562" s="20">
        <v>0</v>
      </c>
    </row>
    <row r="4563" spans="2:6" x14ac:dyDescent="0.25">
      <c r="B4563" s="18">
        <v>4560</v>
      </c>
      <c r="C4563" s="29">
        <v>91903358.334001869</v>
      </c>
      <c r="D4563" s="29">
        <v>0</v>
      </c>
      <c r="E4563" s="29">
        <v>0</v>
      </c>
      <c r="F4563" s="20">
        <v>0</v>
      </c>
    </row>
    <row r="4564" spans="2:6" x14ac:dyDescent="0.25">
      <c r="B4564" s="18">
        <v>4561</v>
      </c>
      <c r="C4564" s="29">
        <v>82275786.439459428</v>
      </c>
      <c r="D4564" s="29">
        <v>0</v>
      </c>
      <c r="E4564" s="29">
        <v>0</v>
      </c>
      <c r="F4564" s="20">
        <v>0</v>
      </c>
    </row>
    <row r="4565" spans="2:6" x14ac:dyDescent="0.25">
      <c r="B4565" s="18">
        <v>4562</v>
      </c>
      <c r="C4565" s="29">
        <v>90522945.544422522</v>
      </c>
      <c r="D4565" s="29">
        <v>0</v>
      </c>
      <c r="E4565" s="29">
        <v>0</v>
      </c>
      <c r="F4565" s="20">
        <v>0</v>
      </c>
    </row>
    <row r="4566" spans="2:6" x14ac:dyDescent="0.25">
      <c r="B4566" s="18">
        <v>4563</v>
      </c>
      <c r="C4566" s="29">
        <v>111079396.7541108</v>
      </c>
      <c r="D4566" s="29">
        <v>0</v>
      </c>
      <c r="E4566" s="29">
        <v>0</v>
      </c>
      <c r="F4566" s="20">
        <v>0</v>
      </c>
    </row>
    <row r="4567" spans="2:6" x14ac:dyDescent="0.25">
      <c r="B4567" s="18">
        <v>4564</v>
      </c>
      <c r="C4567" s="29">
        <v>125951664.85723865</v>
      </c>
      <c r="D4567" s="29">
        <v>0</v>
      </c>
      <c r="E4567" s="29">
        <v>0</v>
      </c>
      <c r="F4567" s="20">
        <v>0</v>
      </c>
    </row>
    <row r="4568" spans="2:6" x14ac:dyDescent="0.25">
      <c r="B4568" s="18">
        <v>4565</v>
      </c>
      <c r="C4568" s="29">
        <v>97268173.954753011</v>
      </c>
      <c r="D4568" s="29">
        <v>0</v>
      </c>
      <c r="E4568" s="29">
        <v>0</v>
      </c>
      <c r="F4568" s="20">
        <v>0</v>
      </c>
    </row>
    <row r="4569" spans="2:6" x14ac:dyDescent="0.25">
      <c r="B4569" s="18">
        <v>4566</v>
      </c>
      <c r="C4569" s="29">
        <v>76414679.618037328</v>
      </c>
      <c r="D4569" s="29">
        <v>0</v>
      </c>
      <c r="E4569" s="29">
        <v>0</v>
      </c>
      <c r="F4569" s="20">
        <v>0</v>
      </c>
    </row>
    <row r="4570" spans="2:6" x14ac:dyDescent="0.25">
      <c r="B4570" s="18">
        <v>4567</v>
      </c>
      <c r="C4570" s="29">
        <v>88223545.793657705</v>
      </c>
      <c r="D4570" s="29">
        <v>0</v>
      </c>
      <c r="E4570" s="29">
        <v>0</v>
      </c>
      <c r="F4570" s="20">
        <v>0</v>
      </c>
    </row>
    <row r="4571" spans="2:6" x14ac:dyDescent="0.25">
      <c r="B4571" s="18">
        <v>4568</v>
      </c>
      <c r="C4571" s="29">
        <v>106803228.29824382</v>
      </c>
      <c r="D4571" s="29">
        <v>0</v>
      </c>
      <c r="E4571" s="29">
        <v>0</v>
      </c>
      <c r="F4571" s="20">
        <v>0</v>
      </c>
    </row>
    <row r="4572" spans="2:6" x14ac:dyDescent="0.25">
      <c r="B4572" s="18">
        <v>4569</v>
      </c>
      <c r="C4572" s="29">
        <v>79199848.231811315</v>
      </c>
      <c r="D4572" s="29">
        <v>0</v>
      </c>
      <c r="E4572" s="29">
        <v>0</v>
      </c>
      <c r="F4572" s="20">
        <v>0</v>
      </c>
    </row>
    <row r="4573" spans="2:6" x14ac:dyDescent="0.25">
      <c r="B4573" s="18">
        <v>4570</v>
      </c>
      <c r="C4573" s="29">
        <v>103859124.90825118</v>
      </c>
      <c r="D4573" s="29">
        <v>0</v>
      </c>
      <c r="E4573" s="29">
        <v>0</v>
      </c>
      <c r="F4573" s="20">
        <v>0</v>
      </c>
    </row>
    <row r="4574" spans="2:6" x14ac:dyDescent="0.25">
      <c r="B4574" s="18">
        <v>4571</v>
      </c>
      <c r="C4574" s="29">
        <v>107339769.71227142</v>
      </c>
      <c r="D4574" s="29">
        <v>0</v>
      </c>
      <c r="E4574" s="29">
        <v>0</v>
      </c>
      <c r="F4574" s="20">
        <v>0</v>
      </c>
    </row>
    <row r="4575" spans="2:6" x14ac:dyDescent="0.25">
      <c r="B4575" s="18">
        <v>4572</v>
      </c>
      <c r="C4575" s="29">
        <v>101491556.7632581</v>
      </c>
      <c r="D4575" s="29">
        <v>0</v>
      </c>
      <c r="E4575" s="29">
        <v>0</v>
      </c>
      <c r="F4575" s="20">
        <v>0</v>
      </c>
    </row>
    <row r="4576" spans="2:6" x14ac:dyDescent="0.25">
      <c r="B4576" s="18">
        <v>4573</v>
      </c>
      <c r="C4576" s="29">
        <v>100390758.02936327</v>
      </c>
      <c r="D4576" s="29">
        <v>0</v>
      </c>
      <c r="E4576" s="29">
        <v>0</v>
      </c>
      <c r="F4576" s="20">
        <v>0</v>
      </c>
    </row>
    <row r="4577" spans="2:6" x14ac:dyDescent="0.25">
      <c r="B4577" s="18">
        <v>4574</v>
      </c>
      <c r="C4577" s="29">
        <v>97489109.172560215</v>
      </c>
      <c r="D4577" s="29">
        <v>0</v>
      </c>
      <c r="E4577" s="29">
        <v>0</v>
      </c>
      <c r="F4577" s="20">
        <v>0</v>
      </c>
    </row>
    <row r="4578" spans="2:6" x14ac:dyDescent="0.25">
      <c r="B4578" s="18">
        <v>4575</v>
      </c>
      <c r="C4578" s="29">
        <v>120121544.48879237</v>
      </c>
      <c r="D4578" s="29">
        <v>0</v>
      </c>
      <c r="E4578" s="29">
        <v>0</v>
      </c>
      <c r="F4578" s="20">
        <v>0</v>
      </c>
    </row>
    <row r="4579" spans="2:6" x14ac:dyDescent="0.25">
      <c r="B4579" s="18">
        <v>4576</v>
      </c>
      <c r="C4579" s="29">
        <v>108356271.73297541</v>
      </c>
      <c r="D4579" s="29">
        <v>0</v>
      </c>
      <c r="E4579" s="29">
        <v>0</v>
      </c>
      <c r="F4579" s="20">
        <v>0</v>
      </c>
    </row>
    <row r="4580" spans="2:6" x14ac:dyDescent="0.25">
      <c r="B4580" s="18">
        <v>4577</v>
      </c>
      <c r="C4580" s="29">
        <v>136148086.38179755</v>
      </c>
      <c r="D4580" s="29">
        <v>0</v>
      </c>
      <c r="E4580" s="29">
        <v>0</v>
      </c>
      <c r="F4580" s="20">
        <v>0</v>
      </c>
    </row>
    <row r="4581" spans="2:6" x14ac:dyDescent="0.25">
      <c r="B4581" s="18">
        <v>4578</v>
      </c>
      <c r="C4581" s="29">
        <v>82361273.468016177</v>
      </c>
      <c r="D4581" s="29">
        <v>0</v>
      </c>
      <c r="E4581" s="29">
        <v>0</v>
      </c>
      <c r="F4581" s="20">
        <v>0</v>
      </c>
    </row>
    <row r="4582" spans="2:6" x14ac:dyDescent="0.25">
      <c r="B4582" s="18">
        <v>4579</v>
      </c>
      <c r="C4582" s="29">
        <v>101928368.07532953</v>
      </c>
      <c r="D4582" s="29">
        <v>0</v>
      </c>
      <c r="E4582" s="29">
        <v>0</v>
      </c>
      <c r="F4582" s="20">
        <v>0</v>
      </c>
    </row>
    <row r="4583" spans="2:6" x14ac:dyDescent="0.25">
      <c r="B4583" s="18">
        <v>4580</v>
      </c>
      <c r="C4583" s="29">
        <v>177075570.66979963</v>
      </c>
      <c r="D4583" s="29">
        <v>0</v>
      </c>
      <c r="E4583" s="29">
        <v>0</v>
      </c>
      <c r="F4583" s="20">
        <v>0</v>
      </c>
    </row>
    <row r="4584" spans="2:6" x14ac:dyDescent="0.25">
      <c r="B4584" s="18">
        <v>4581</v>
      </c>
      <c r="C4584" s="29">
        <v>147763786.5669339</v>
      </c>
      <c r="D4584" s="29">
        <v>0</v>
      </c>
      <c r="E4584" s="29">
        <v>0</v>
      </c>
      <c r="F4584" s="20">
        <v>0</v>
      </c>
    </row>
    <row r="4585" spans="2:6" x14ac:dyDescent="0.25">
      <c r="B4585" s="18">
        <v>4582</v>
      </c>
      <c r="C4585" s="29">
        <v>86621658.521673143</v>
      </c>
      <c r="D4585" s="29">
        <v>0</v>
      </c>
      <c r="E4585" s="29">
        <v>0</v>
      </c>
      <c r="F4585" s="20">
        <v>0</v>
      </c>
    </row>
    <row r="4586" spans="2:6" x14ac:dyDescent="0.25">
      <c r="B4586" s="18">
        <v>4583</v>
      </c>
      <c r="C4586" s="29">
        <v>148736010.19003433</v>
      </c>
      <c r="D4586" s="29">
        <v>0</v>
      </c>
      <c r="E4586" s="29">
        <v>0</v>
      </c>
      <c r="F4586" s="20">
        <v>0</v>
      </c>
    </row>
    <row r="4587" spans="2:6" x14ac:dyDescent="0.25">
      <c r="B4587" s="18">
        <v>4584</v>
      </c>
      <c r="C4587" s="29">
        <v>99248508.615164593</v>
      </c>
      <c r="D4587" s="29">
        <v>0</v>
      </c>
      <c r="E4587" s="29">
        <v>0</v>
      </c>
      <c r="F4587" s="20">
        <v>0</v>
      </c>
    </row>
    <row r="4588" spans="2:6" x14ac:dyDescent="0.25">
      <c r="B4588" s="18">
        <v>4585</v>
      </c>
      <c r="C4588" s="29">
        <v>108075736.46494131</v>
      </c>
      <c r="D4588" s="29">
        <v>0</v>
      </c>
      <c r="E4588" s="29">
        <v>0</v>
      </c>
      <c r="F4588" s="20">
        <v>0</v>
      </c>
    </row>
    <row r="4589" spans="2:6" x14ac:dyDescent="0.25">
      <c r="B4589" s="18">
        <v>4586</v>
      </c>
      <c r="C4589" s="29">
        <v>101979584.50294244</v>
      </c>
      <c r="D4589" s="29">
        <v>0</v>
      </c>
      <c r="E4589" s="29">
        <v>0</v>
      </c>
      <c r="F4589" s="20">
        <v>0</v>
      </c>
    </row>
    <row r="4590" spans="2:6" x14ac:dyDescent="0.25">
      <c r="B4590" s="18">
        <v>4587</v>
      </c>
      <c r="C4590" s="29">
        <v>130176782.25556168</v>
      </c>
      <c r="D4590" s="29">
        <v>0</v>
      </c>
      <c r="E4590" s="29">
        <v>0</v>
      </c>
      <c r="F4590" s="20">
        <v>0</v>
      </c>
    </row>
    <row r="4591" spans="2:6" x14ac:dyDescent="0.25">
      <c r="B4591" s="18">
        <v>4588</v>
      </c>
      <c r="C4591" s="29">
        <v>106780582.39505337</v>
      </c>
      <c r="D4591" s="29">
        <v>0</v>
      </c>
      <c r="E4591" s="29">
        <v>0</v>
      </c>
      <c r="F4591" s="20">
        <v>0</v>
      </c>
    </row>
    <row r="4592" spans="2:6" x14ac:dyDescent="0.25">
      <c r="B4592" s="18">
        <v>4589</v>
      </c>
      <c r="C4592" s="29">
        <v>90345467.044633284</v>
      </c>
      <c r="D4592" s="29">
        <v>0</v>
      </c>
      <c r="E4592" s="29">
        <v>0</v>
      </c>
      <c r="F4592" s="20">
        <v>0</v>
      </c>
    </row>
    <row r="4593" spans="2:6" x14ac:dyDescent="0.25">
      <c r="B4593" s="18">
        <v>4590</v>
      </c>
      <c r="C4593" s="29">
        <v>141284594.64762437</v>
      </c>
      <c r="D4593" s="29">
        <v>0</v>
      </c>
      <c r="E4593" s="29">
        <v>0</v>
      </c>
      <c r="F4593" s="20">
        <v>0</v>
      </c>
    </row>
    <row r="4594" spans="2:6" x14ac:dyDescent="0.25">
      <c r="B4594" s="18">
        <v>4591</v>
      </c>
      <c r="C4594" s="29">
        <v>97131570.938462853</v>
      </c>
      <c r="D4594" s="29">
        <v>0</v>
      </c>
      <c r="E4594" s="29">
        <v>0</v>
      </c>
      <c r="F4594" s="20">
        <v>0</v>
      </c>
    </row>
    <row r="4595" spans="2:6" x14ac:dyDescent="0.25">
      <c r="B4595" s="18">
        <v>4592</v>
      </c>
      <c r="C4595" s="29">
        <v>90505392.87657328</v>
      </c>
      <c r="D4595" s="29">
        <v>0</v>
      </c>
      <c r="E4595" s="29">
        <v>0</v>
      </c>
      <c r="F4595" s="20">
        <v>0</v>
      </c>
    </row>
    <row r="4596" spans="2:6" x14ac:dyDescent="0.25">
      <c r="B4596" s="18">
        <v>4593</v>
      </c>
      <c r="C4596" s="29">
        <v>106123925.29189926</v>
      </c>
      <c r="D4596" s="29">
        <v>0</v>
      </c>
      <c r="E4596" s="29">
        <v>0</v>
      </c>
      <c r="F4596" s="20">
        <v>0</v>
      </c>
    </row>
    <row r="4597" spans="2:6" x14ac:dyDescent="0.25">
      <c r="B4597" s="18">
        <v>4594</v>
      </c>
      <c r="C4597" s="29">
        <v>92333520.4338952</v>
      </c>
      <c r="D4597" s="29">
        <v>0</v>
      </c>
      <c r="E4597" s="29">
        <v>0</v>
      </c>
      <c r="F4597" s="20">
        <v>0</v>
      </c>
    </row>
    <row r="4598" spans="2:6" x14ac:dyDescent="0.25">
      <c r="B4598" s="18">
        <v>4595</v>
      </c>
      <c r="C4598" s="29">
        <v>105138532.93969485</v>
      </c>
      <c r="D4598" s="29">
        <v>0</v>
      </c>
      <c r="E4598" s="29">
        <v>0</v>
      </c>
      <c r="F4598" s="20">
        <v>0</v>
      </c>
    </row>
    <row r="4599" spans="2:6" x14ac:dyDescent="0.25">
      <c r="B4599" s="18">
        <v>4596</v>
      </c>
      <c r="C4599" s="29">
        <v>112523979.67716897</v>
      </c>
      <c r="D4599" s="29">
        <v>0</v>
      </c>
      <c r="E4599" s="29">
        <v>0</v>
      </c>
      <c r="F4599" s="20">
        <v>0</v>
      </c>
    </row>
    <row r="4600" spans="2:6" x14ac:dyDescent="0.25">
      <c r="B4600" s="18">
        <v>4597</v>
      </c>
      <c r="C4600" s="29">
        <v>105164385.33214156</v>
      </c>
      <c r="D4600" s="29">
        <v>0</v>
      </c>
      <c r="E4600" s="29">
        <v>0</v>
      </c>
      <c r="F4600" s="20">
        <v>0</v>
      </c>
    </row>
    <row r="4601" spans="2:6" x14ac:dyDescent="0.25">
      <c r="B4601" s="18">
        <v>4598</v>
      </c>
      <c r="C4601" s="29">
        <v>114436568.91552915</v>
      </c>
      <c r="D4601" s="29">
        <v>0</v>
      </c>
      <c r="E4601" s="29">
        <v>0</v>
      </c>
      <c r="F4601" s="20">
        <v>0</v>
      </c>
    </row>
    <row r="4602" spans="2:6" x14ac:dyDescent="0.25">
      <c r="B4602" s="18">
        <v>4599</v>
      </c>
      <c r="C4602" s="29">
        <v>94524421.122966811</v>
      </c>
      <c r="D4602" s="29">
        <v>0</v>
      </c>
      <c r="E4602" s="29">
        <v>0</v>
      </c>
      <c r="F4602" s="20">
        <v>0</v>
      </c>
    </row>
    <row r="4603" spans="2:6" x14ac:dyDescent="0.25">
      <c r="B4603" s="18">
        <v>4600</v>
      </c>
      <c r="C4603" s="29">
        <v>106220654.24374788</v>
      </c>
      <c r="D4603" s="29">
        <v>0</v>
      </c>
      <c r="E4603" s="29">
        <v>0</v>
      </c>
      <c r="F4603" s="20">
        <v>0</v>
      </c>
    </row>
    <row r="4604" spans="2:6" x14ac:dyDescent="0.25">
      <c r="B4604" s="18">
        <v>4601</v>
      </c>
      <c r="C4604" s="29">
        <v>76362715.547841877</v>
      </c>
      <c r="D4604" s="29">
        <v>0</v>
      </c>
      <c r="E4604" s="29">
        <v>0</v>
      </c>
      <c r="F4604" s="20">
        <v>0</v>
      </c>
    </row>
    <row r="4605" spans="2:6" x14ac:dyDescent="0.25">
      <c r="B4605" s="18">
        <v>4602</v>
      </c>
      <c r="C4605" s="29">
        <v>82121378.099623457</v>
      </c>
      <c r="D4605" s="29">
        <v>0</v>
      </c>
      <c r="E4605" s="29">
        <v>0</v>
      </c>
      <c r="F4605" s="20">
        <v>0</v>
      </c>
    </row>
    <row r="4606" spans="2:6" x14ac:dyDescent="0.25">
      <c r="B4606" s="18">
        <v>4603</v>
      </c>
      <c r="C4606" s="29">
        <v>109537467.92406513</v>
      </c>
      <c r="D4606" s="29">
        <v>0</v>
      </c>
      <c r="E4606" s="29">
        <v>0</v>
      </c>
      <c r="F4606" s="20">
        <v>0</v>
      </c>
    </row>
    <row r="4607" spans="2:6" x14ac:dyDescent="0.25">
      <c r="B4607" s="18">
        <v>4604</v>
      </c>
      <c r="C4607" s="29">
        <v>99179476.511134282</v>
      </c>
      <c r="D4607" s="29">
        <v>0</v>
      </c>
      <c r="E4607" s="29">
        <v>0</v>
      </c>
      <c r="F4607" s="20">
        <v>0</v>
      </c>
    </row>
    <row r="4608" spans="2:6" x14ac:dyDescent="0.25">
      <c r="B4608" s="18">
        <v>4605</v>
      </c>
      <c r="C4608" s="29">
        <v>107042732.42308505</v>
      </c>
      <c r="D4608" s="29">
        <v>0</v>
      </c>
      <c r="E4608" s="29">
        <v>0</v>
      </c>
      <c r="F4608" s="20">
        <v>0</v>
      </c>
    </row>
    <row r="4609" spans="2:6" x14ac:dyDescent="0.25">
      <c r="B4609" s="18">
        <v>4606</v>
      </c>
      <c r="C4609" s="29">
        <v>89071499.95212999</v>
      </c>
      <c r="D4609" s="29">
        <v>0</v>
      </c>
      <c r="E4609" s="29">
        <v>0</v>
      </c>
      <c r="F4609" s="20">
        <v>0</v>
      </c>
    </row>
    <row r="4610" spans="2:6" x14ac:dyDescent="0.25">
      <c r="B4610" s="18">
        <v>4607</v>
      </c>
      <c r="C4610" s="29">
        <v>98682882.50743565</v>
      </c>
      <c r="D4610" s="29">
        <v>0</v>
      </c>
      <c r="E4610" s="29">
        <v>0</v>
      </c>
      <c r="F4610" s="20">
        <v>0</v>
      </c>
    </row>
    <row r="4611" spans="2:6" x14ac:dyDescent="0.25">
      <c r="B4611" s="18">
        <v>4608</v>
      </c>
      <c r="C4611" s="29">
        <v>98658373.214318499</v>
      </c>
      <c r="D4611" s="29">
        <v>0</v>
      </c>
      <c r="E4611" s="29">
        <v>0</v>
      </c>
      <c r="F4611" s="20">
        <v>0</v>
      </c>
    </row>
    <row r="4612" spans="2:6" x14ac:dyDescent="0.25">
      <c r="B4612" s="18">
        <v>4609</v>
      </c>
      <c r="C4612" s="29">
        <v>110660573.97276616</v>
      </c>
      <c r="D4612" s="29">
        <v>0</v>
      </c>
      <c r="E4612" s="29">
        <v>0</v>
      </c>
      <c r="F4612" s="20">
        <v>0</v>
      </c>
    </row>
    <row r="4613" spans="2:6" x14ac:dyDescent="0.25">
      <c r="B4613" s="18">
        <v>4610</v>
      </c>
      <c r="C4613" s="29">
        <v>89118587.911972612</v>
      </c>
      <c r="D4613" s="29">
        <v>0</v>
      </c>
      <c r="E4613" s="29">
        <v>0</v>
      </c>
      <c r="F4613" s="20">
        <v>0</v>
      </c>
    </row>
    <row r="4614" spans="2:6" x14ac:dyDescent="0.25">
      <c r="B4614" s="18">
        <v>4611</v>
      </c>
      <c r="C4614" s="29">
        <v>83801926.450922728</v>
      </c>
      <c r="D4614" s="29">
        <v>0</v>
      </c>
      <c r="E4614" s="29">
        <v>0</v>
      </c>
      <c r="F4614" s="20">
        <v>0</v>
      </c>
    </row>
    <row r="4615" spans="2:6" x14ac:dyDescent="0.25">
      <c r="B4615" s="18">
        <v>4612</v>
      </c>
      <c r="C4615" s="29">
        <v>164897986.96524251</v>
      </c>
      <c r="D4615" s="29">
        <v>0</v>
      </c>
      <c r="E4615" s="29">
        <v>0</v>
      </c>
      <c r="F4615" s="20">
        <v>0</v>
      </c>
    </row>
    <row r="4616" spans="2:6" x14ac:dyDescent="0.25">
      <c r="B4616" s="18">
        <v>4613</v>
      </c>
      <c r="C4616" s="29">
        <v>93581607.557236269</v>
      </c>
      <c r="D4616" s="29">
        <v>0</v>
      </c>
      <c r="E4616" s="29">
        <v>0</v>
      </c>
      <c r="F4616" s="20">
        <v>0</v>
      </c>
    </row>
    <row r="4617" spans="2:6" x14ac:dyDescent="0.25">
      <c r="B4617" s="18">
        <v>4614</v>
      </c>
      <c r="C4617" s="29">
        <v>144643827.54210961</v>
      </c>
      <c r="D4617" s="29">
        <v>0</v>
      </c>
      <c r="E4617" s="29">
        <v>0</v>
      </c>
      <c r="F4617" s="20">
        <v>0</v>
      </c>
    </row>
    <row r="4618" spans="2:6" x14ac:dyDescent="0.25">
      <c r="B4618" s="18">
        <v>4615</v>
      </c>
      <c r="C4618" s="29">
        <v>84962589.327139124</v>
      </c>
      <c r="D4618" s="29">
        <v>0</v>
      </c>
      <c r="E4618" s="29">
        <v>0</v>
      </c>
      <c r="F4618" s="20">
        <v>0</v>
      </c>
    </row>
    <row r="4619" spans="2:6" x14ac:dyDescent="0.25">
      <c r="B4619" s="18">
        <v>4616</v>
      </c>
      <c r="C4619" s="29">
        <v>115456797.69323902</v>
      </c>
      <c r="D4619" s="29">
        <v>0</v>
      </c>
      <c r="E4619" s="29">
        <v>0</v>
      </c>
      <c r="F4619" s="20">
        <v>0</v>
      </c>
    </row>
    <row r="4620" spans="2:6" x14ac:dyDescent="0.25">
      <c r="B4620" s="18">
        <v>4617</v>
      </c>
      <c r="C4620" s="29">
        <v>109517526.91976021</v>
      </c>
      <c r="D4620" s="29">
        <v>0</v>
      </c>
      <c r="E4620" s="29">
        <v>0</v>
      </c>
      <c r="F4620" s="20">
        <v>0</v>
      </c>
    </row>
    <row r="4621" spans="2:6" x14ac:dyDescent="0.25">
      <c r="B4621" s="18">
        <v>4618</v>
      </c>
      <c r="C4621" s="29">
        <v>94477194.789939865</v>
      </c>
      <c r="D4621" s="29">
        <v>0</v>
      </c>
      <c r="E4621" s="29">
        <v>0</v>
      </c>
      <c r="F4621" s="20">
        <v>0</v>
      </c>
    </row>
    <row r="4622" spans="2:6" x14ac:dyDescent="0.25">
      <c r="B4622" s="18">
        <v>4619</v>
      </c>
      <c r="C4622" s="29">
        <v>109383732.45056385</v>
      </c>
      <c r="D4622" s="29">
        <v>0</v>
      </c>
      <c r="E4622" s="29">
        <v>0</v>
      </c>
      <c r="F4622" s="20">
        <v>0</v>
      </c>
    </row>
    <row r="4623" spans="2:6" x14ac:dyDescent="0.25">
      <c r="B4623" s="18">
        <v>4620</v>
      </c>
      <c r="C4623" s="29">
        <v>102497692.69044836</v>
      </c>
      <c r="D4623" s="29">
        <v>0</v>
      </c>
      <c r="E4623" s="29">
        <v>0</v>
      </c>
      <c r="F4623" s="20">
        <v>0</v>
      </c>
    </row>
    <row r="4624" spans="2:6" x14ac:dyDescent="0.25">
      <c r="B4624" s="18">
        <v>4621</v>
      </c>
      <c r="C4624" s="29">
        <v>126429123.96958114</v>
      </c>
      <c r="D4624" s="29">
        <v>0</v>
      </c>
      <c r="E4624" s="29">
        <v>0</v>
      </c>
      <c r="F4624" s="20">
        <v>0</v>
      </c>
    </row>
    <row r="4625" spans="2:6" x14ac:dyDescent="0.25">
      <c r="B4625" s="18">
        <v>4622</v>
      </c>
      <c r="C4625" s="29">
        <v>135774746.5167115</v>
      </c>
      <c r="D4625" s="29">
        <v>0</v>
      </c>
      <c r="E4625" s="29">
        <v>0</v>
      </c>
      <c r="F4625" s="20">
        <v>0</v>
      </c>
    </row>
    <row r="4626" spans="2:6" x14ac:dyDescent="0.25">
      <c r="B4626" s="18">
        <v>4623</v>
      </c>
      <c r="C4626" s="29">
        <v>87352474.295018584</v>
      </c>
      <c r="D4626" s="29">
        <v>0</v>
      </c>
      <c r="E4626" s="29">
        <v>0</v>
      </c>
      <c r="F4626" s="20">
        <v>0</v>
      </c>
    </row>
    <row r="4627" spans="2:6" x14ac:dyDescent="0.25">
      <c r="B4627" s="18">
        <v>4624</v>
      </c>
      <c r="C4627" s="29">
        <v>118177916.96583098</v>
      </c>
      <c r="D4627" s="29">
        <v>0</v>
      </c>
      <c r="E4627" s="29">
        <v>0</v>
      </c>
      <c r="F4627" s="20">
        <v>0</v>
      </c>
    </row>
    <row r="4628" spans="2:6" x14ac:dyDescent="0.25">
      <c r="B4628" s="18">
        <v>4625</v>
      </c>
      <c r="C4628" s="29">
        <v>120320708.85459606</v>
      </c>
      <c r="D4628" s="29">
        <v>0</v>
      </c>
      <c r="E4628" s="29">
        <v>0</v>
      </c>
      <c r="F4628" s="20">
        <v>0</v>
      </c>
    </row>
    <row r="4629" spans="2:6" x14ac:dyDescent="0.25">
      <c r="B4629" s="18">
        <v>4626</v>
      </c>
      <c r="C4629" s="29">
        <v>109290218.07877806</v>
      </c>
      <c r="D4629" s="29">
        <v>0</v>
      </c>
      <c r="E4629" s="29">
        <v>0</v>
      </c>
      <c r="F4629" s="20">
        <v>0</v>
      </c>
    </row>
    <row r="4630" spans="2:6" x14ac:dyDescent="0.25">
      <c r="B4630" s="18">
        <v>4627</v>
      </c>
      <c r="C4630" s="29">
        <v>85116424.777960911</v>
      </c>
      <c r="D4630" s="29">
        <v>0</v>
      </c>
      <c r="E4630" s="29">
        <v>0</v>
      </c>
      <c r="F4630" s="20">
        <v>0</v>
      </c>
    </row>
    <row r="4631" spans="2:6" x14ac:dyDescent="0.25">
      <c r="B4631" s="18">
        <v>4628</v>
      </c>
      <c r="C4631" s="29">
        <v>171047799.77069652</v>
      </c>
      <c r="D4631" s="29">
        <v>0</v>
      </c>
      <c r="E4631" s="29">
        <v>0</v>
      </c>
      <c r="F4631" s="20">
        <v>0</v>
      </c>
    </row>
    <row r="4632" spans="2:6" x14ac:dyDescent="0.25">
      <c r="B4632" s="18">
        <v>4629</v>
      </c>
      <c r="C4632" s="29">
        <v>79746306.521181211</v>
      </c>
      <c r="D4632" s="29">
        <v>0</v>
      </c>
      <c r="E4632" s="29">
        <v>0</v>
      </c>
      <c r="F4632" s="20">
        <v>0</v>
      </c>
    </row>
    <row r="4633" spans="2:6" x14ac:dyDescent="0.25">
      <c r="B4633" s="18">
        <v>4630</v>
      </c>
      <c r="C4633" s="29">
        <v>177068803.46939918</v>
      </c>
      <c r="D4633" s="29">
        <v>0</v>
      </c>
      <c r="E4633" s="29">
        <v>0</v>
      </c>
      <c r="F4633" s="20">
        <v>0</v>
      </c>
    </row>
    <row r="4634" spans="2:6" x14ac:dyDescent="0.25">
      <c r="B4634" s="18">
        <v>4631</v>
      </c>
      <c r="C4634" s="29">
        <v>89503690.439732268</v>
      </c>
      <c r="D4634" s="29">
        <v>0</v>
      </c>
      <c r="E4634" s="29">
        <v>0</v>
      </c>
      <c r="F4634" s="20">
        <v>0</v>
      </c>
    </row>
    <row r="4635" spans="2:6" x14ac:dyDescent="0.25">
      <c r="B4635" s="18">
        <v>4632</v>
      </c>
      <c r="C4635" s="29">
        <v>82537757.393276855</v>
      </c>
      <c r="D4635" s="29">
        <v>0</v>
      </c>
      <c r="E4635" s="29">
        <v>0</v>
      </c>
      <c r="F4635" s="20">
        <v>0</v>
      </c>
    </row>
    <row r="4636" spans="2:6" x14ac:dyDescent="0.25">
      <c r="B4636" s="18">
        <v>4633</v>
      </c>
      <c r="C4636" s="29">
        <v>96050520.367101103</v>
      </c>
      <c r="D4636" s="29">
        <v>0</v>
      </c>
      <c r="E4636" s="29">
        <v>0</v>
      </c>
      <c r="F4636" s="20">
        <v>0</v>
      </c>
    </row>
    <row r="4637" spans="2:6" x14ac:dyDescent="0.25">
      <c r="B4637" s="18">
        <v>4634</v>
      </c>
      <c r="C4637" s="29">
        <v>103874077.88840015</v>
      </c>
      <c r="D4637" s="29">
        <v>0</v>
      </c>
      <c r="E4637" s="29">
        <v>0</v>
      </c>
      <c r="F4637" s="20">
        <v>0</v>
      </c>
    </row>
    <row r="4638" spans="2:6" x14ac:dyDescent="0.25">
      <c r="B4638" s="18">
        <v>4635</v>
      </c>
      <c r="C4638" s="29">
        <v>115762934.41354091</v>
      </c>
      <c r="D4638" s="29">
        <v>0</v>
      </c>
      <c r="E4638" s="29">
        <v>0</v>
      </c>
      <c r="F4638" s="20">
        <v>0</v>
      </c>
    </row>
    <row r="4639" spans="2:6" x14ac:dyDescent="0.25">
      <c r="B4639" s="18">
        <v>4636</v>
      </c>
      <c r="C4639" s="29">
        <v>88865912.365572527</v>
      </c>
      <c r="D4639" s="29">
        <v>0</v>
      </c>
      <c r="E4639" s="29">
        <v>0</v>
      </c>
      <c r="F4639" s="20">
        <v>0</v>
      </c>
    </row>
    <row r="4640" spans="2:6" x14ac:dyDescent="0.25">
      <c r="B4640" s="18">
        <v>4637</v>
      </c>
      <c r="C4640" s="29">
        <v>107413329.24159247</v>
      </c>
      <c r="D4640" s="29">
        <v>0</v>
      </c>
      <c r="E4640" s="29">
        <v>0</v>
      </c>
      <c r="F4640" s="20">
        <v>0</v>
      </c>
    </row>
    <row r="4641" spans="2:6" x14ac:dyDescent="0.25">
      <c r="B4641" s="18">
        <v>4638</v>
      </c>
      <c r="C4641" s="29">
        <v>83187222.00347738</v>
      </c>
      <c r="D4641" s="29">
        <v>0</v>
      </c>
      <c r="E4641" s="29">
        <v>0</v>
      </c>
      <c r="F4641" s="20">
        <v>0</v>
      </c>
    </row>
    <row r="4642" spans="2:6" x14ac:dyDescent="0.25">
      <c r="B4642" s="18">
        <v>4639</v>
      </c>
      <c r="C4642" s="29">
        <v>106100706.39023815</v>
      </c>
      <c r="D4642" s="29">
        <v>0</v>
      </c>
      <c r="E4642" s="29">
        <v>0</v>
      </c>
      <c r="F4642" s="20">
        <v>0</v>
      </c>
    </row>
    <row r="4643" spans="2:6" x14ac:dyDescent="0.25">
      <c r="B4643" s="18">
        <v>4640</v>
      </c>
      <c r="C4643" s="29">
        <v>85896823.901147172</v>
      </c>
      <c r="D4643" s="29">
        <v>0</v>
      </c>
      <c r="E4643" s="29">
        <v>0</v>
      </c>
      <c r="F4643" s="20">
        <v>0</v>
      </c>
    </row>
    <row r="4644" spans="2:6" x14ac:dyDescent="0.25">
      <c r="B4644" s="18">
        <v>4641</v>
      </c>
      <c r="C4644" s="29">
        <v>95354898.377790198</v>
      </c>
      <c r="D4644" s="29">
        <v>0</v>
      </c>
      <c r="E4644" s="29">
        <v>0</v>
      </c>
      <c r="F4644" s="20">
        <v>0</v>
      </c>
    </row>
    <row r="4645" spans="2:6" x14ac:dyDescent="0.25">
      <c r="B4645" s="18">
        <v>4642</v>
      </c>
      <c r="C4645" s="29">
        <v>80934400.132873192</v>
      </c>
      <c r="D4645" s="29">
        <v>0</v>
      </c>
      <c r="E4645" s="29">
        <v>0</v>
      </c>
      <c r="F4645" s="20">
        <v>0</v>
      </c>
    </row>
    <row r="4646" spans="2:6" x14ac:dyDescent="0.25">
      <c r="B4646" s="18">
        <v>4643</v>
      </c>
      <c r="C4646" s="29">
        <v>80611186.925820306</v>
      </c>
      <c r="D4646" s="29">
        <v>0</v>
      </c>
      <c r="E4646" s="29">
        <v>0</v>
      </c>
      <c r="F4646" s="20">
        <v>0</v>
      </c>
    </row>
    <row r="4647" spans="2:6" x14ac:dyDescent="0.25">
      <c r="B4647" s="18">
        <v>4644</v>
      </c>
      <c r="C4647" s="29">
        <v>98378460.83264266</v>
      </c>
      <c r="D4647" s="29">
        <v>0</v>
      </c>
      <c r="E4647" s="29">
        <v>0</v>
      </c>
      <c r="F4647" s="20">
        <v>0</v>
      </c>
    </row>
    <row r="4648" spans="2:6" x14ac:dyDescent="0.25">
      <c r="B4648" s="18">
        <v>4645</v>
      </c>
      <c r="C4648" s="29">
        <v>105956872.40587188</v>
      </c>
      <c r="D4648" s="29">
        <v>0</v>
      </c>
      <c r="E4648" s="29">
        <v>0</v>
      </c>
      <c r="F4648" s="20">
        <v>0</v>
      </c>
    </row>
    <row r="4649" spans="2:6" x14ac:dyDescent="0.25">
      <c r="B4649" s="18">
        <v>4646</v>
      </c>
      <c r="C4649" s="29">
        <v>119793990.43391369</v>
      </c>
      <c r="D4649" s="29">
        <v>0</v>
      </c>
      <c r="E4649" s="29">
        <v>0</v>
      </c>
      <c r="F4649" s="20">
        <v>0</v>
      </c>
    </row>
    <row r="4650" spans="2:6" x14ac:dyDescent="0.25">
      <c r="B4650" s="18">
        <v>4647</v>
      </c>
      <c r="C4650" s="29">
        <v>75854496.816697538</v>
      </c>
      <c r="D4650" s="29">
        <v>0</v>
      </c>
      <c r="E4650" s="29">
        <v>0</v>
      </c>
      <c r="F4650" s="20">
        <v>0</v>
      </c>
    </row>
    <row r="4651" spans="2:6" x14ac:dyDescent="0.25">
      <c r="B4651" s="18">
        <v>4648</v>
      </c>
      <c r="C4651" s="29">
        <v>117162437.61360718</v>
      </c>
      <c r="D4651" s="29">
        <v>0</v>
      </c>
      <c r="E4651" s="29">
        <v>0</v>
      </c>
      <c r="F4651" s="20">
        <v>0</v>
      </c>
    </row>
    <row r="4652" spans="2:6" x14ac:dyDescent="0.25">
      <c r="B4652" s="18">
        <v>4649</v>
      </c>
      <c r="C4652" s="29">
        <v>70777557.938926131</v>
      </c>
      <c r="D4652" s="29">
        <v>0</v>
      </c>
      <c r="E4652" s="29">
        <v>0</v>
      </c>
      <c r="F4652" s="20">
        <v>0</v>
      </c>
    </row>
    <row r="4653" spans="2:6" x14ac:dyDescent="0.25">
      <c r="B4653" s="18">
        <v>4650</v>
      </c>
      <c r="C4653" s="29">
        <v>128037599.48102565</v>
      </c>
      <c r="D4653" s="29">
        <v>0</v>
      </c>
      <c r="E4653" s="29">
        <v>0</v>
      </c>
      <c r="F4653" s="20">
        <v>0</v>
      </c>
    </row>
    <row r="4654" spans="2:6" x14ac:dyDescent="0.25">
      <c r="B4654" s="18">
        <v>4651</v>
      </c>
      <c r="C4654" s="29">
        <v>72607036.615802079</v>
      </c>
      <c r="D4654" s="29">
        <v>0</v>
      </c>
      <c r="E4654" s="29">
        <v>0</v>
      </c>
      <c r="F4654" s="20">
        <v>0</v>
      </c>
    </row>
    <row r="4655" spans="2:6" x14ac:dyDescent="0.25">
      <c r="B4655" s="18">
        <v>4652</v>
      </c>
      <c r="C4655" s="29">
        <v>81080389.544164374</v>
      </c>
      <c r="D4655" s="29">
        <v>0</v>
      </c>
      <c r="E4655" s="29">
        <v>0</v>
      </c>
      <c r="F4655" s="20">
        <v>0</v>
      </c>
    </row>
    <row r="4656" spans="2:6" x14ac:dyDescent="0.25">
      <c r="B4656" s="18">
        <v>4653</v>
      </c>
      <c r="C4656" s="29">
        <v>124210892.6145363</v>
      </c>
      <c r="D4656" s="29">
        <v>0</v>
      </c>
      <c r="E4656" s="29">
        <v>0</v>
      </c>
      <c r="F4656" s="20">
        <v>0</v>
      </c>
    </row>
    <row r="4657" spans="2:6" x14ac:dyDescent="0.25">
      <c r="B4657" s="18">
        <v>4654</v>
      </c>
      <c r="C4657" s="29">
        <v>101371799.00440215</v>
      </c>
      <c r="D4657" s="29">
        <v>0</v>
      </c>
      <c r="E4657" s="29">
        <v>0</v>
      </c>
      <c r="F4657" s="20">
        <v>0</v>
      </c>
    </row>
    <row r="4658" spans="2:6" x14ac:dyDescent="0.25">
      <c r="B4658" s="18">
        <v>4655</v>
      </c>
      <c r="C4658" s="29">
        <v>77584472.393552303</v>
      </c>
      <c r="D4658" s="29">
        <v>0</v>
      </c>
      <c r="E4658" s="29">
        <v>0</v>
      </c>
      <c r="F4658" s="20">
        <v>0</v>
      </c>
    </row>
    <row r="4659" spans="2:6" x14ac:dyDescent="0.25">
      <c r="B4659" s="18">
        <v>4656</v>
      </c>
      <c r="C4659" s="29">
        <v>108327204.01668169</v>
      </c>
      <c r="D4659" s="29">
        <v>0</v>
      </c>
      <c r="E4659" s="29">
        <v>0</v>
      </c>
      <c r="F4659" s="20">
        <v>0</v>
      </c>
    </row>
    <row r="4660" spans="2:6" x14ac:dyDescent="0.25">
      <c r="B4660" s="18">
        <v>4657</v>
      </c>
      <c r="C4660" s="29">
        <v>103806661.479711</v>
      </c>
      <c r="D4660" s="29">
        <v>0</v>
      </c>
      <c r="E4660" s="29">
        <v>0</v>
      </c>
      <c r="F4660" s="20">
        <v>0</v>
      </c>
    </row>
    <row r="4661" spans="2:6" x14ac:dyDescent="0.25">
      <c r="B4661" s="18">
        <v>4658</v>
      </c>
      <c r="C4661" s="29">
        <v>132039138.78741728</v>
      </c>
      <c r="D4661" s="29">
        <v>0</v>
      </c>
      <c r="E4661" s="29">
        <v>0</v>
      </c>
      <c r="F4661" s="20">
        <v>0</v>
      </c>
    </row>
    <row r="4662" spans="2:6" x14ac:dyDescent="0.25">
      <c r="B4662" s="18">
        <v>4659</v>
      </c>
      <c r="C4662" s="29">
        <v>94586762.182673067</v>
      </c>
      <c r="D4662" s="29">
        <v>0</v>
      </c>
      <c r="E4662" s="29">
        <v>0</v>
      </c>
      <c r="F4662" s="20">
        <v>0</v>
      </c>
    </row>
    <row r="4663" spans="2:6" x14ac:dyDescent="0.25">
      <c r="B4663" s="18">
        <v>4660</v>
      </c>
      <c r="C4663" s="29">
        <v>95106965.019809306</v>
      </c>
      <c r="D4663" s="29">
        <v>0</v>
      </c>
      <c r="E4663" s="29">
        <v>0</v>
      </c>
      <c r="F4663" s="20">
        <v>0</v>
      </c>
    </row>
    <row r="4664" spans="2:6" x14ac:dyDescent="0.25">
      <c r="B4664" s="18">
        <v>4661</v>
      </c>
      <c r="C4664" s="29">
        <v>87504150.696428522</v>
      </c>
      <c r="D4664" s="29">
        <v>0</v>
      </c>
      <c r="E4664" s="29">
        <v>0</v>
      </c>
      <c r="F4664" s="20">
        <v>0</v>
      </c>
    </row>
    <row r="4665" spans="2:6" x14ac:dyDescent="0.25">
      <c r="B4665" s="18">
        <v>4662</v>
      </c>
      <c r="C4665" s="29">
        <v>108194012.93244304</v>
      </c>
      <c r="D4665" s="29">
        <v>0</v>
      </c>
      <c r="E4665" s="29">
        <v>0</v>
      </c>
      <c r="F4665" s="20">
        <v>0</v>
      </c>
    </row>
    <row r="4666" spans="2:6" x14ac:dyDescent="0.25">
      <c r="B4666" s="18">
        <v>4663</v>
      </c>
      <c r="C4666" s="29">
        <v>87549922.423762798</v>
      </c>
      <c r="D4666" s="29">
        <v>0</v>
      </c>
      <c r="E4666" s="29">
        <v>0</v>
      </c>
      <c r="F4666" s="20">
        <v>0</v>
      </c>
    </row>
    <row r="4667" spans="2:6" x14ac:dyDescent="0.25">
      <c r="B4667" s="18">
        <v>4664</v>
      </c>
      <c r="C4667" s="29">
        <v>100489375.04978557</v>
      </c>
      <c r="D4667" s="29">
        <v>0</v>
      </c>
      <c r="E4667" s="29">
        <v>0</v>
      </c>
      <c r="F4667" s="20">
        <v>0</v>
      </c>
    </row>
    <row r="4668" spans="2:6" x14ac:dyDescent="0.25">
      <c r="B4668" s="18">
        <v>4665</v>
      </c>
      <c r="C4668" s="29">
        <v>113988492.76653978</v>
      </c>
      <c r="D4668" s="29">
        <v>0</v>
      </c>
      <c r="E4668" s="29">
        <v>0</v>
      </c>
      <c r="F4668" s="20">
        <v>0</v>
      </c>
    </row>
    <row r="4669" spans="2:6" x14ac:dyDescent="0.25">
      <c r="B4669" s="18">
        <v>4666</v>
      </c>
      <c r="C4669" s="29">
        <v>97440106.191653773</v>
      </c>
      <c r="D4669" s="29">
        <v>0</v>
      </c>
      <c r="E4669" s="29">
        <v>0</v>
      </c>
      <c r="F4669" s="20">
        <v>0</v>
      </c>
    </row>
    <row r="4670" spans="2:6" x14ac:dyDescent="0.25">
      <c r="B4670" s="18">
        <v>4667</v>
      </c>
      <c r="C4670" s="29">
        <v>124417502.92030711</v>
      </c>
      <c r="D4670" s="29">
        <v>0</v>
      </c>
      <c r="E4670" s="29">
        <v>0</v>
      </c>
      <c r="F4670" s="20">
        <v>0</v>
      </c>
    </row>
    <row r="4671" spans="2:6" x14ac:dyDescent="0.25">
      <c r="B4671" s="18">
        <v>4668</v>
      </c>
      <c r="C4671" s="29">
        <v>131061953.94370058</v>
      </c>
      <c r="D4671" s="29">
        <v>0</v>
      </c>
      <c r="E4671" s="29">
        <v>0</v>
      </c>
      <c r="F4671" s="20">
        <v>0</v>
      </c>
    </row>
    <row r="4672" spans="2:6" x14ac:dyDescent="0.25">
      <c r="B4672" s="18">
        <v>4669</v>
      </c>
      <c r="C4672" s="29">
        <v>108797369.44558306</v>
      </c>
      <c r="D4672" s="29">
        <v>0</v>
      </c>
      <c r="E4672" s="29">
        <v>0</v>
      </c>
      <c r="F4672" s="20">
        <v>0</v>
      </c>
    </row>
    <row r="4673" spans="2:6" x14ac:dyDescent="0.25">
      <c r="B4673" s="18">
        <v>4670</v>
      </c>
      <c r="C4673" s="29">
        <v>80013689.438744336</v>
      </c>
      <c r="D4673" s="29">
        <v>0</v>
      </c>
      <c r="E4673" s="29">
        <v>0</v>
      </c>
      <c r="F4673" s="20">
        <v>0</v>
      </c>
    </row>
    <row r="4674" spans="2:6" x14ac:dyDescent="0.25">
      <c r="B4674" s="18">
        <v>4671</v>
      </c>
      <c r="C4674" s="29">
        <v>92245860.978905886</v>
      </c>
      <c r="D4674" s="29">
        <v>0</v>
      </c>
      <c r="E4674" s="29">
        <v>0</v>
      </c>
      <c r="F4674" s="20">
        <v>0</v>
      </c>
    </row>
    <row r="4675" spans="2:6" x14ac:dyDescent="0.25">
      <c r="B4675" s="18">
        <v>4672</v>
      </c>
      <c r="C4675" s="29">
        <v>82722619.081539243</v>
      </c>
      <c r="D4675" s="29">
        <v>0</v>
      </c>
      <c r="E4675" s="29">
        <v>0</v>
      </c>
      <c r="F4675" s="20">
        <v>0</v>
      </c>
    </row>
    <row r="4676" spans="2:6" x14ac:dyDescent="0.25">
      <c r="B4676" s="18">
        <v>4673</v>
      </c>
      <c r="C4676" s="29">
        <v>110969582.98103957</v>
      </c>
      <c r="D4676" s="29">
        <v>0</v>
      </c>
      <c r="E4676" s="29">
        <v>0</v>
      </c>
      <c r="F4676" s="20">
        <v>0</v>
      </c>
    </row>
    <row r="4677" spans="2:6" x14ac:dyDescent="0.25">
      <c r="B4677" s="18">
        <v>4674</v>
      </c>
      <c r="C4677" s="29">
        <v>114840101.54857287</v>
      </c>
      <c r="D4677" s="29">
        <v>0</v>
      </c>
      <c r="E4677" s="29">
        <v>0</v>
      </c>
      <c r="F4677" s="20">
        <v>0</v>
      </c>
    </row>
    <row r="4678" spans="2:6" x14ac:dyDescent="0.25">
      <c r="B4678" s="18">
        <v>4675</v>
      </c>
      <c r="C4678" s="29">
        <v>82922411.691869587</v>
      </c>
      <c r="D4678" s="29">
        <v>0</v>
      </c>
      <c r="E4678" s="29">
        <v>0</v>
      </c>
      <c r="F4678" s="20">
        <v>0</v>
      </c>
    </row>
    <row r="4679" spans="2:6" x14ac:dyDescent="0.25">
      <c r="B4679" s="18">
        <v>4676</v>
      </c>
      <c r="C4679" s="29">
        <v>117004055.41745323</v>
      </c>
      <c r="D4679" s="29">
        <v>0</v>
      </c>
      <c r="E4679" s="29">
        <v>0</v>
      </c>
      <c r="F4679" s="20">
        <v>0</v>
      </c>
    </row>
    <row r="4680" spans="2:6" x14ac:dyDescent="0.25">
      <c r="B4680" s="18">
        <v>4677</v>
      </c>
      <c r="C4680" s="29">
        <v>126637371.56491378</v>
      </c>
      <c r="D4680" s="29">
        <v>0</v>
      </c>
      <c r="E4680" s="29">
        <v>0</v>
      </c>
      <c r="F4680" s="20">
        <v>0</v>
      </c>
    </row>
    <row r="4681" spans="2:6" x14ac:dyDescent="0.25">
      <c r="B4681" s="18">
        <v>4678</v>
      </c>
      <c r="C4681" s="29">
        <v>118716050.5705027</v>
      </c>
      <c r="D4681" s="29">
        <v>0</v>
      </c>
      <c r="E4681" s="29">
        <v>0</v>
      </c>
      <c r="F4681" s="20">
        <v>0</v>
      </c>
    </row>
    <row r="4682" spans="2:6" x14ac:dyDescent="0.25">
      <c r="B4682" s="18">
        <v>4679</v>
      </c>
      <c r="C4682" s="29">
        <v>127137308.82520701</v>
      </c>
      <c r="D4682" s="29">
        <v>0</v>
      </c>
      <c r="E4682" s="29">
        <v>0</v>
      </c>
      <c r="F4682" s="20">
        <v>0</v>
      </c>
    </row>
    <row r="4683" spans="2:6" x14ac:dyDescent="0.25">
      <c r="B4683" s="18">
        <v>4680</v>
      </c>
      <c r="C4683" s="29">
        <v>63611898.179846846</v>
      </c>
      <c r="D4683" s="29">
        <v>0</v>
      </c>
      <c r="E4683" s="29">
        <v>0</v>
      </c>
      <c r="F4683" s="20">
        <v>0</v>
      </c>
    </row>
    <row r="4684" spans="2:6" x14ac:dyDescent="0.25">
      <c r="B4684" s="18">
        <v>4681</v>
      </c>
      <c r="C4684" s="29">
        <v>97717868.404585794</v>
      </c>
      <c r="D4684" s="29">
        <v>0</v>
      </c>
      <c r="E4684" s="29">
        <v>0</v>
      </c>
      <c r="F4684" s="20">
        <v>0</v>
      </c>
    </row>
    <row r="4685" spans="2:6" x14ac:dyDescent="0.25">
      <c r="B4685" s="18">
        <v>4682</v>
      </c>
      <c r="C4685" s="29">
        <v>99470328.292263776</v>
      </c>
      <c r="D4685" s="29">
        <v>0</v>
      </c>
      <c r="E4685" s="29">
        <v>0</v>
      </c>
      <c r="F4685" s="20">
        <v>0</v>
      </c>
    </row>
    <row r="4686" spans="2:6" x14ac:dyDescent="0.25">
      <c r="B4686" s="18">
        <v>4683</v>
      </c>
      <c r="C4686" s="29">
        <v>145167542.81145042</v>
      </c>
      <c r="D4686" s="29">
        <v>0</v>
      </c>
      <c r="E4686" s="29">
        <v>0</v>
      </c>
      <c r="F4686" s="20">
        <v>0</v>
      </c>
    </row>
    <row r="4687" spans="2:6" x14ac:dyDescent="0.25">
      <c r="B4687" s="18">
        <v>4684</v>
      </c>
      <c r="C4687" s="29">
        <v>124414252.94880396</v>
      </c>
      <c r="D4687" s="29">
        <v>0</v>
      </c>
      <c r="E4687" s="29">
        <v>0</v>
      </c>
      <c r="F4687" s="20">
        <v>0</v>
      </c>
    </row>
    <row r="4688" spans="2:6" x14ac:dyDescent="0.25">
      <c r="B4688" s="18">
        <v>4685</v>
      </c>
      <c r="C4688" s="29">
        <v>96332127.109514594</v>
      </c>
      <c r="D4688" s="29">
        <v>0</v>
      </c>
      <c r="E4688" s="29">
        <v>0</v>
      </c>
      <c r="F4688" s="20">
        <v>0</v>
      </c>
    </row>
    <row r="4689" spans="2:6" x14ac:dyDescent="0.25">
      <c r="B4689" s="18">
        <v>4686</v>
      </c>
      <c r="C4689" s="29">
        <v>41972816.764790475</v>
      </c>
      <c r="D4689" s="29">
        <v>0</v>
      </c>
      <c r="E4689" s="29">
        <v>0</v>
      </c>
      <c r="F4689" s="20">
        <v>0</v>
      </c>
    </row>
    <row r="4690" spans="2:6" x14ac:dyDescent="0.25">
      <c r="B4690" s="18">
        <v>4687</v>
      </c>
      <c r="C4690" s="29">
        <v>91964350.452566266</v>
      </c>
      <c r="D4690" s="29">
        <v>0</v>
      </c>
      <c r="E4690" s="29">
        <v>0</v>
      </c>
      <c r="F4690" s="20">
        <v>0</v>
      </c>
    </row>
    <row r="4691" spans="2:6" x14ac:dyDescent="0.25">
      <c r="B4691" s="18">
        <v>4688</v>
      </c>
      <c r="C4691" s="29">
        <v>126027792.82166968</v>
      </c>
      <c r="D4691" s="29">
        <v>0</v>
      </c>
      <c r="E4691" s="29">
        <v>0</v>
      </c>
      <c r="F4691" s="20">
        <v>0</v>
      </c>
    </row>
    <row r="4692" spans="2:6" x14ac:dyDescent="0.25">
      <c r="B4692" s="18">
        <v>4689</v>
      </c>
      <c r="C4692" s="29">
        <v>90247774.599439085</v>
      </c>
      <c r="D4692" s="29">
        <v>0</v>
      </c>
      <c r="E4692" s="29">
        <v>0</v>
      </c>
      <c r="F4692" s="20">
        <v>0</v>
      </c>
    </row>
    <row r="4693" spans="2:6" x14ac:dyDescent="0.25">
      <c r="B4693" s="18">
        <v>4690</v>
      </c>
      <c r="C4693" s="29">
        <v>77978449.43812938</v>
      </c>
      <c r="D4693" s="29">
        <v>0</v>
      </c>
      <c r="E4693" s="29">
        <v>0</v>
      </c>
      <c r="F4693" s="20">
        <v>0</v>
      </c>
    </row>
    <row r="4694" spans="2:6" x14ac:dyDescent="0.25">
      <c r="B4694" s="18">
        <v>4691</v>
      </c>
      <c r="C4694" s="29">
        <v>129052912.94583139</v>
      </c>
      <c r="D4694" s="29">
        <v>0</v>
      </c>
      <c r="E4694" s="29">
        <v>0</v>
      </c>
      <c r="F4694" s="20">
        <v>0</v>
      </c>
    </row>
    <row r="4695" spans="2:6" x14ac:dyDescent="0.25">
      <c r="B4695" s="18">
        <v>4692</v>
      </c>
      <c r="C4695" s="29">
        <v>96151897.920939982</v>
      </c>
      <c r="D4695" s="29">
        <v>0</v>
      </c>
      <c r="E4695" s="29">
        <v>0</v>
      </c>
      <c r="F4695" s="20">
        <v>0</v>
      </c>
    </row>
    <row r="4696" spans="2:6" x14ac:dyDescent="0.25">
      <c r="B4696" s="18">
        <v>4693</v>
      </c>
      <c r="C4696" s="29">
        <v>104650092.42040056</v>
      </c>
      <c r="D4696" s="29">
        <v>0</v>
      </c>
      <c r="E4696" s="29">
        <v>0</v>
      </c>
      <c r="F4696" s="20">
        <v>0</v>
      </c>
    </row>
    <row r="4697" spans="2:6" x14ac:dyDescent="0.25">
      <c r="B4697" s="18">
        <v>4694</v>
      </c>
      <c r="C4697" s="29">
        <v>89768789.466996118</v>
      </c>
      <c r="D4697" s="29">
        <v>0</v>
      </c>
      <c r="E4697" s="29">
        <v>0</v>
      </c>
      <c r="F4697" s="20">
        <v>0</v>
      </c>
    </row>
    <row r="4698" spans="2:6" x14ac:dyDescent="0.25">
      <c r="B4698" s="18">
        <v>4695</v>
      </c>
      <c r="C4698" s="29">
        <v>109023202.62815732</v>
      </c>
      <c r="D4698" s="29">
        <v>0</v>
      </c>
      <c r="E4698" s="29">
        <v>0</v>
      </c>
      <c r="F4698" s="20">
        <v>0</v>
      </c>
    </row>
    <row r="4699" spans="2:6" x14ac:dyDescent="0.25">
      <c r="B4699" s="18">
        <v>4696</v>
      </c>
      <c r="C4699" s="29">
        <v>109191320.10995159</v>
      </c>
      <c r="D4699" s="29">
        <v>0</v>
      </c>
      <c r="E4699" s="29">
        <v>0</v>
      </c>
      <c r="F4699" s="20">
        <v>0</v>
      </c>
    </row>
    <row r="4700" spans="2:6" x14ac:dyDescent="0.25">
      <c r="B4700" s="18">
        <v>4697</v>
      </c>
      <c r="C4700" s="29">
        <v>191961346.09807575</v>
      </c>
      <c r="D4700" s="29">
        <v>0</v>
      </c>
      <c r="E4700" s="29">
        <v>0</v>
      </c>
      <c r="F4700" s="20">
        <v>0</v>
      </c>
    </row>
    <row r="4701" spans="2:6" x14ac:dyDescent="0.25">
      <c r="B4701" s="18">
        <v>4698</v>
      </c>
      <c r="C4701" s="29">
        <v>110469902.13219126</v>
      </c>
      <c r="D4701" s="29">
        <v>0</v>
      </c>
      <c r="E4701" s="29">
        <v>0</v>
      </c>
      <c r="F4701" s="20">
        <v>0</v>
      </c>
    </row>
    <row r="4702" spans="2:6" x14ac:dyDescent="0.25">
      <c r="B4702" s="18">
        <v>4699</v>
      </c>
      <c r="C4702" s="29">
        <v>88264074.633234397</v>
      </c>
      <c r="D4702" s="29">
        <v>0</v>
      </c>
      <c r="E4702" s="29">
        <v>0</v>
      </c>
      <c r="F4702" s="20">
        <v>0</v>
      </c>
    </row>
    <row r="4703" spans="2:6" x14ac:dyDescent="0.25">
      <c r="B4703" s="18">
        <v>4700</v>
      </c>
      <c r="C4703" s="29">
        <v>89816849.370172828</v>
      </c>
      <c r="D4703" s="29">
        <v>0</v>
      </c>
      <c r="E4703" s="29">
        <v>0</v>
      </c>
      <c r="F4703" s="20">
        <v>0</v>
      </c>
    </row>
    <row r="4704" spans="2:6" x14ac:dyDescent="0.25">
      <c r="B4704" s="18">
        <v>4701</v>
      </c>
      <c r="C4704" s="29">
        <v>134412967.00127706</v>
      </c>
      <c r="D4704" s="29">
        <v>0</v>
      </c>
      <c r="E4704" s="29">
        <v>0</v>
      </c>
      <c r="F4704" s="20">
        <v>0</v>
      </c>
    </row>
    <row r="4705" spans="2:6" x14ac:dyDescent="0.25">
      <c r="B4705" s="18">
        <v>4702</v>
      </c>
      <c r="C4705" s="29">
        <v>87227107.490821272</v>
      </c>
      <c r="D4705" s="29">
        <v>0</v>
      </c>
      <c r="E4705" s="29">
        <v>0</v>
      </c>
      <c r="F4705" s="20">
        <v>0</v>
      </c>
    </row>
    <row r="4706" spans="2:6" x14ac:dyDescent="0.25">
      <c r="B4706" s="18">
        <v>4703</v>
      </c>
      <c r="C4706" s="29">
        <v>85401126.804632813</v>
      </c>
      <c r="D4706" s="29">
        <v>0</v>
      </c>
      <c r="E4706" s="29">
        <v>0</v>
      </c>
      <c r="F4706" s="20">
        <v>0</v>
      </c>
    </row>
    <row r="4707" spans="2:6" x14ac:dyDescent="0.25">
      <c r="B4707" s="18">
        <v>4704</v>
      </c>
      <c r="C4707" s="29">
        <v>99172558.787497073</v>
      </c>
      <c r="D4707" s="29">
        <v>0</v>
      </c>
      <c r="E4707" s="29">
        <v>0</v>
      </c>
      <c r="F4707" s="20">
        <v>0</v>
      </c>
    </row>
    <row r="4708" spans="2:6" x14ac:dyDescent="0.25">
      <c r="B4708" s="18">
        <v>4705</v>
      </c>
      <c r="C4708" s="29">
        <v>88111443.255811587</v>
      </c>
      <c r="D4708" s="29">
        <v>0</v>
      </c>
      <c r="E4708" s="29">
        <v>0</v>
      </c>
      <c r="F4708" s="20">
        <v>0</v>
      </c>
    </row>
    <row r="4709" spans="2:6" x14ac:dyDescent="0.25">
      <c r="B4709" s="18">
        <v>4706</v>
      </c>
      <c r="C4709" s="29">
        <v>89070404.845988095</v>
      </c>
      <c r="D4709" s="29">
        <v>0</v>
      </c>
      <c r="E4709" s="29">
        <v>0</v>
      </c>
      <c r="F4709" s="20">
        <v>0</v>
      </c>
    </row>
    <row r="4710" spans="2:6" x14ac:dyDescent="0.25">
      <c r="B4710" s="18">
        <v>4707</v>
      </c>
      <c r="C4710" s="29">
        <v>73489098.651129365</v>
      </c>
      <c r="D4710" s="29">
        <v>0</v>
      </c>
      <c r="E4710" s="29">
        <v>0</v>
      </c>
      <c r="F4710" s="20">
        <v>0</v>
      </c>
    </row>
    <row r="4711" spans="2:6" x14ac:dyDescent="0.25">
      <c r="B4711" s="18">
        <v>4708</v>
      </c>
      <c r="C4711" s="29">
        <v>98143578.849165574</v>
      </c>
      <c r="D4711" s="29">
        <v>0</v>
      </c>
      <c r="E4711" s="29">
        <v>0</v>
      </c>
      <c r="F4711" s="20">
        <v>0</v>
      </c>
    </row>
    <row r="4712" spans="2:6" x14ac:dyDescent="0.25">
      <c r="B4712" s="18">
        <v>4709</v>
      </c>
      <c r="C4712" s="29">
        <v>121021030.9919184</v>
      </c>
      <c r="D4712" s="29">
        <v>0</v>
      </c>
      <c r="E4712" s="29">
        <v>0</v>
      </c>
      <c r="F4712" s="20">
        <v>0</v>
      </c>
    </row>
    <row r="4713" spans="2:6" x14ac:dyDescent="0.25">
      <c r="B4713" s="18">
        <v>4710</v>
      </c>
      <c r="C4713" s="29">
        <v>84894883.353907213</v>
      </c>
      <c r="D4713" s="29">
        <v>0</v>
      </c>
      <c r="E4713" s="29">
        <v>0</v>
      </c>
      <c r="F4713" s="20">
        <v>0</v>
      </c>
    </row>
    <row r="4714" spans="2:6" x14ac:dyDescent="0.25">
      <c r="B4714" s="18">
        <v>4711</v>
      </c>
      <c r="C4714" s="29">
        <v>100304814.04334232</v>
      </c>
      <c r="D4714" s="29">
        <v>0</v>
      </c>
      <c r="E4714" s="29">
        <v>0</v>
      </c>
      <c r="F4714" s="20">
        <v>0</v>
      </c>
    </row>
    <row r="4715" spans="2:6" x14ac:dyDescent="0.25">
      <c r="B4715" s="18">
        <v>4712</v>
      </c>
      <c r="C4715" s="29">
        <v>114121935.14802001</v>
      </c>
      <c r="D4715" s="29">
        <v>0</v>
      </c>
      <c r="E4715" s="29">
        <v>0</v>
      </c>
      <c r="F4715" s="20">
        <v>0</v>
      </c>
    </row>
    <row r="4716" spans="2:6" x14ac:dyDescent="0.25">
      <c r="B4716" s="18">
        <v>4713</v>
      </c>
      <c r="C4716" s="29">
        <v>99702752.54519929</v>
      </c>
      <c r="D4716" s="29">
        <v>0</v>
      </c>
      <c r="E4716" s="29">
        <v>0</v>
      </c>
      <c r="F4716" s="20">
        <v>0</v>
      </c>
    </row>
    <row r="4717" spans="2:6" x14ac:dyDescent="0.25">
      <c r="B4717" s="18">
        <v>4714</v>
      </c>
      <c r="C4717" s="29">
        <v>95226272.340993449</v>
      </c>
      <c r="D4717" s="29">
        <v>0</v>
      </c>
      <c r="E4717" s="29">
        <v>0</v>
      </c>
      <c r="F4717" s="20">
        <v>0</v>
      </c>
    </row>
    <row r="4718" spans="2:6" x14ac:dyDescent="0.25">
      <c r="B4718" s="18">
        <v>4715</v>
      </c>
      <c r="C4718" s="29">
        <v>92387027.604948103</v>
      </c>
      <c r="D4718" s="29">
        <v>0</v>
      </c>
      <c r="E4718" s="29">
        <v>0</v>
      </c>
      <c r="F4718" s="20">
        <v>0</v>
      </c>
    </row>
    <row r="4719" spans="2:6" x14ac:dyDescent="0.25">
      <c r="B4719" s="18">
        <v>4716</v>
      </c>
      <c r="C4719" s="29">
        <v>159095698.41856986</v>
      </c>
      <c r="D4719" s="29">
        <v>0</v>
      </c>
      <c r="E4719" s="29">
        <v>0</v>
      </c>
      <c r="F4719" s="20">
        <v>0</v>
      </c>
    </row>
    <row r="4720" spans="2:6" x14ac:dyDescent="0.25">
      <c r="B4720" s="18">
        <v>4717</v>
      </c>
      <c r="C4720" s="29">
        <v>95347100.604652748</v>
      </c>
      <c r="D4720" s="29">
        <v>0</v>
      </c>
      <c r="E4720" s="29">
        <v>0</v>
      </c>
      <c r="F4720" s="20">
        <v>0</v>
      </c>
    </row>
    <row r="4721" spans="2:6" x14ac:dyDescent="0.25">
      <c r="B4721" s="18">
        <v>4718</v>
      </c>
      <c r="C4721" s="29">
        <v>87673627.644246861</v>
      </c>
      <c r="D4721" s="29">
        <v>0</v>
      </c>
      <c r="E4721" s="29">
        <v>0</v>
      </c>
      <c r="F4721" s="20">
        <v>0</v>
      </c>
    </row>
    <row r="4722" spans="2:6" x14ac:dyDescent="0.25">
      <c r="B4722" s="18">
        <v>4719</v>
      </c>
      <c r="C4722" s="29">
        <v>102851823.06861079</v>
      </c>
      <c r="D4722" s="29">
        <v>0</v>
      </c>
      <c r="E4722" s="29">
        <v>0</v>
      </c>
      <c r="F4722" s="20">
        <v>0</v>
      </c>
    </row>
    <row r="4723" spans="2:6" x14ac:dyDescent="0.25">
      <c r="B4723" s="18">
        <v>4720</v>
      </c>
      <c r="C4723" s="29">
        <v>92573800.005407229</v>
      </c>
      <c r="D4723" s="29">
        <v>0</v>
      </c>
      <c r="E4723" s="29">
        <v>0</v>
      </c>
      <c r="F4723" s="20">
        <v>0</v>
      </c>
    </row>
    <row r="4724" spans="2:6" x14ac:dyDescent="0.25">
      <c r="B4724" s="18">
        <v>4721</v>
      </c>
      <c r="C4724" s="29">
        <v>69392707.269417465</v>
      </c>
      <c r="D4724" s="29">
        <v>0</v>
      </c>
      <c r="E4724" s="29">
        <v>0</v>
      </c>
      <c r="F4724" s="20">
        <v>0</v>
      </c>
    </row>
    <row r="4725" spans="2:6" x14ac:dyDescent="0.25">
      <c r="B4725" s="18">
        <v>4722</v>
      </c>
      <c r="C4725" s="29">
        <v>84725759.892762169</v>
      </c>
      <c r="D4725" s="29">
        <v>0</v>
      </c>
      <c r="E4725" s="29">
        <v>0</v>
      </c>
      <c r="F4725" s="20">
        <v>0</v>
      </c>
    </row>
    <row r="4726" spans="2:6" x14ac:dyDescent="0.25">
      <c r="B4726" s="18">
        <v>4723</v>
      </c>
      <c r="C4726" s="29">
        <v>98937180.477318197</v>
      </c>
      <c r="D4726" s="29">
        <v>0</v>
      </c>
      <c r="E4726" s="29">
        <v>0</v>
      </c>
      <c r="F4726" s="20">
        <v>0</v>
      </c>
    </row>
    <row r="4727" spans="2:6" x14ac:dyDescent="0.25">
      <c r="B4727" s="18">
        <v>4724</v>
      </c>
      <c r="C4727" s="29">
        <v>95716853.642830551</v>
      </c>
      <c r="D4727" s="29">
        <v>0</v>
      </c>
      <c r="E4727" s="29">
        <v>0</v>
      </c>
      <c r="F4727" s="20">
        <v>0</v>
      </c>
    </row>
    <row r="4728" spans="2:6" x14ac:dyDescent="0.25">
      <c r="B4728" s="18">
        <v>4725</v>
      </c>
      <c r="C4728" s="29">
        <v>90585318.242135748</v>
      </c>
      <c r="D4728" s="29">
        <v>0</v>
      </c>
      <c r="E4728" s="29">
        <v>0</v>
      </c>
      <c r="F4728" s="20">
        <v>0</v>
      </c>
    </row>
    <row r="4729" spans="2:6" x14ac:dyDescent="0.25">
      <c r="B4729" s="18">
        <v>4726</v>
      </c>
      <c r="C4729" s="29">
        <v>105358095.81860064</v>
      </c>
      <c r="D4729" s="29">
        <v>0</v>
      </c>
      <c r="E4729" s="29">
        <v>0</v>
      </c>
      <c r="F4729" s="20">
        <v>0</v>
      </c>
    </row>
    <row r="4730" spans="2:6" x14ac:dyDescent="0.25">
      <c r="B4730" s="18">
        <v>4727</v>
      </c>
      <c r="C4730" s="29">
        <v>116529718.37868488</v>
      </c>
      <c r="D4730" s="29">
        <v>0</v>
      </c>
      <c r="E4730" s="29">
        <v>0</v>
      </c>
      <c r="F4730" s="20">
        <v>0</v>
      </c>
    </row>
    <row r="4731" spans="2:6" x14ac:dyDescent="0.25">
      <c r="B4731" s="18">
        <v>4728</v>
      </c>
      <c r="C4731" s="29">
        <v>100460294.9487945</v>
      </c>
      <c r="D4731" s="29">
        <v>0</v>
      </c>
      <c r="E4731" s="29">
        <v>0</v>
      </c>
      <c r="F4731" s="20">
        <v>0</v>
      </c>
    </row>
    <row r="4732" spans="2:6" x14ac:dyDescent="0.25">
      <c r="B4732" s="18">
        <v>4729</v>
      </c>
      <c r="C4732" s="29">
        <v>88824962.970099702</v>
      </c>
      <c r="D4732" s="29">
        <v>0</v>
      </c>
      <c r="E4732" s="29">
        <v>0</v>
      </c>
      <c r="F4732" s="20">
        <v>0</v>
      </c>
    </row>
    <row r="4733" spans="2:6" x14ac:dyDescent="0.25">
      <c r="B4733" s="18">
        <v>4730</v>
      </c>
      <c r="C4733" s="29">
        <v>81249179.062641233</v>
      </c>
      <c r="D4733" s="29">
        <v>0</v>
      </c>
      <c r="E4733" s="29">
        <v>0</v>
      </c>
      <c r="F4733" s="20">
        <v>0</v>
      </c>
    </row>
    <row r="4734" spans="2:6" x14ac:dyDescent="0.25">
      <c r="B4734" s="18">
        <v>4731</v>
      </c>
      <c r="C4734" s="29">
        <v>87658847.779605359</v>
      </c>
      <c r="D4734" s="29">
        <v>0</v>
      </c>
      <c r="E4734" s="29">
        <v>0</v>
      </c>
      <c r="F4734" s="20">
        <v>0</v>
      </c>
    </row>
    <row r="4735" spans="2:6" x14ac:dyDescent="0.25">
      <c r="B4735" s="18">
        <v>4732</v>
      </c>
      <c r="C4735" s="29">
        <v>86866056.70367831</v>
      </c>
      <c r="D4735" s="29">
        <v>0</v>
      </c>
      <c r="E4735" s="29">
        <v>0</v>
      </c>
      <c r="F4735" s="20">
        <v>0</v>
      </c>
    </row>
    <row r="4736" spans="2:6" x14ac:dyDescent="0.25">
      <c r="B4736" s="18">
        <v>4733</v>
      </c>
      <c r="C4736" s="29">
        <v>93023648.631692573</v>
      </c>
      <c r="D4736" s="29">
        <v>0</v>
      </c>
      <c r="E4736" s="29">
        <v>0</v>
      </c>
      <c r="F4736" s="20">
        <v>0</v>
      </c>
    </row>
    <row r="4737" spans="2:6" x14ac:dyDescent="0.25">
      <c r="B4737" s="18">
        <v>4734</v>
      </c>
      <c r="C4737" s="29">
        <v>160257502.59768364</v>
      </c>
      <c r="D4737" s="29">
        <v>0</v>
      </c>
      <c r="E4737" s="29">
        <v>0</v>
      </c>
      <c r="F4737" s="20">
        <v>0</v>
      </c>
    </row>
    <row r="4738" spans="2:6" x14ac:dyDescent="0.25">
      <c r="B4738" s="18">
        <v>4735</v>
      </c>
      <c r="C4738" s="29">
        <v>150713204.56137815</v>
      </c>
      <c r="D4738" s="29">
        <v>0</v>
      </c>
      <c r="E4738" s="29">
        <v>0</v>
      </c>
      <c r="F4738" s="20">
        <v>0</v>
      </c>
    </row>
    <row r="4739" spans="2:6" x14ac:dyDescent="0.25">
      <c r="B4739" s="18">
        <v>4736</v>
      </c>
      <c r="C4739" s="29">
        <v>153407721.23489571</v>
      </c>
      <c r="D4739" s="29">
        <v>0</v>
      </c>
      <c r="E4739" s="29">
        <v>0</v>
      </c>
      <c r="F4739" s="20">
        <v>0</v>
      </c>
    </row>
    <row r="4740" spans="2:6" x14ac:dyDescent="0.25">
      <c r="B4740" s="18">
        <v>4737</v>
      </c>
      <c r="C4740" s="29">
        <v>142971530.97001407</v>
      </c>
      <c r="D4740" s="29">
        <v>0</v>
      </c>
      <c r="E4740" s="29">
        <v>0</v>
      </c>
      <c r="F4740" s="20">
        <v>0</v>
      </c>
    </row>
    <row r="4741" spans="2:6" x14ac:dyDescent="0.25">
      <c r="B4741" s="18">
        <v>4738</v>
      </c>
      <c r="C4741" s="29">
        <v>109107117.5801685</v>
      </c>
      <c r="D4741" s="29">
        <v>0</v>
      </c>
      <c r="E4741" s="29">
        <v>0</v>
      </c>
      <c r="F4741" s="20">
        <v>0</v>
      </c>
    </row>
    <row r="4742" spans="2:6" x14ac:dyDescent="0.25">
      <c r="B4742" s="18">
        <v>4739</v>
      </c>
      <c r="C4742" s="29">
        <v>171868551.25035366</v>
      </c>
      <c r="D4742" s="29">
        <v>0</v>
      </c>
      <c r="E4742" s="29">
        <v>0</v>
      </c>
      <c r="F4742" s="20">
        <v>0</v>
      </c>
    </row>
    <row r="4743" spans="2:6" x14ac:dyDescent="0.25">
      <c r="B4743" s="18">
        <v>4740</v>
      </c>
      <c r="C4743" s="29">
        <v>92746395.495931402</v>
      </c>
      <c r="D4743" s="29">
        <v>0</v>
      </c>
      <c r="E4743" s="29">
        <v>0</v>
      </c>
      <c r="F4743" s="20">
        <v>0</v>
      </c>
    </row>
    <row r="4744" spans="2:6" x14ac:dyDescent="0.25">
      <c r="B4744" s="18">
        <v>4741</v>
      </c>
      <c r="C4744" s="29">
        <v>83163356.194289476</v>
      </c>
      <c r="D4744" s="29">
        <v>0</v>
      </c>
      <c r="E4744" s="29">
        <v>0</v>
      </c>
      <c r="F4744" s="20">
        <v>0</v>
      </c>
    </row>
    <row r="4745" spans="2:6" x14ac:dyDescent="0.25">
      <c r="B4745" s="18">
        <v>4742</v>
      </c>
      <c r="C4745" s="29">
        <v>105693854.27790545</v>
      </c>
      <c r="D4745" s="29">
        <v>0</v>
      </c>
      <c r="E4745" s="29">
        <v>0</v>
      </c>
      <c r="F4745" s="20">
        <v>0</v>
      </c>
    </row>
    <row r="4746" spans="2:6" x14ac:dyDescent="0.25">
      <c r="B4746" s="18">
        <v>4743</v>
      </c>
      <c r="C4746" s="29">
        <v>110604765.04812482</v>
      </c>
      <c r="D4746" s="29">
        <v>0</v>
      </c>
      <c r="E4746" s="29">
        <v>0</v>
      </c>
      <c r="F4746" s="20">
        <v>0</v>
      </c>
    </row>
    <row r="4747" spans="2:6" x14ac:dyDescent="0.25">
      <c r="B4747" s="18">
        <v>4744</v>
      </c>
      <c r="C4747" s="29">
        <v>106113349.32116148</v>
      </c>
      <c r="D4747" s="29">
        <v>0</v>
      </c>
      <c r="E4747" s="29">
        <v>0</v>
      </c>
      <c r="F4747" s="20">
        <v>0</v>
      </c>
    </row>
    <row r="4748" spans="2:6" x14ac:dyDescent="0.25">
      <c r="B4748" s="18">
        <v>4745</v>
      </c>
      <c r="C4748" s="29">
        <v>83139948.418160751</v>
      </c>
      <c r="D4748" s="29">
        <v>0</v>
      </c>
      <c r="E4748" s="29">
        <v>0</v>
      </c>
      <c r="F4748" s="20">
        <v>0</v>
      </c>
    </row>
    <row r="4749" spans="2:6" x14ac:dyDescent="0.25">
      <c r="B4749" s="18">
        <v>4746</v>
      </c>
      <c r="C4749" s="29">
        <v>94554046.079905763</v>
      </c>
      <c r="D4749" s="29">
        <v>0</v>
      </c>
      <c r="E4749" s="29">
        <v>0</v>
      </c>
      <c r="F4749" s="20">
        <v>0</v>
      </c>
    </row>
    <row r="4750" spans="2:6" x14ac:dyDescent="0.25">
      <c r="B4750" s="18">
        <v>4747</v>
      </c>
      <c r="C4750" s="29">
        <v>84867539.904358685</v>
      </c>
      <c r="D4750" s="29">
        <v>0</v>
      </c>
      <c r="E4750" s="29">
        <v>0</v>
      </c>
      <c r="F4750" s="20">
        <v>0</v>
      </c>
    </row>
    <row r="4751" spans="2:6" x14ac:dyDescent="0.25">
      <c r="B4751" s="18">
        <v>4748</v>
      </c>
      <c r="C4751" s="29">
        <v>85291343.848929793</v>
      </c>
      <c r="D4751" s="29">
        <v>0</v>
      </c>
      <c r="E4751" s="29">
        <v>0</v>
      </c>
      <c r="F4751" s="20">
        <v>0</v>
      </c>
    </row>
    <row r="4752" spans="2:6" x14ac:dyDescent="0.25">
      <c r="B4752" s="18">
        <v>4749</v>
      </c>
      <c r="C4752" s="29">
        <v>149652973.7314091</v>
      </c>
      <c r="D4752" s="29">
        <v>0</v>
      </c>
      <c r="E4752" s="29">
        <v>0</v>
      </c>
      <c r="F4752" s="20">
        <v>0</v>
      </c>
    </row>
    <row r="4753" spans="2:6" x14ac:dyDescent="0.25">
      <c r="B4753" s="18">
        <v>4750</v>
      </c>
      <c r="C4753" s="29">
        <v>105031856.34075984</v>
      </c>
      <c r="D4753" s="29">
        <v>0</v>
      </c>
      <c r="E4753" s="29">
        <v>0</v>
      </c>
      <c r="F4753" s="20">
        <v>0</v>
      </c>
    </row>
    <row r="4754" spans="2:6" x14ac:dyDescent="0.25">
      <c r="B4754" s="18">
        <v>4751</v>
      </c>
      <c r="C4754" s="29">
        <v>83575071.178885356</v>
      </c>
      <c r="D4754" s="29">
        <v>0</v>
      </c>
      <c r="E4754" s="29">
        <v>0</v>
      </c>
      <c r="F4754" s="20">
        <v>0</v>
      </c>
    </row>
    <row r="4755" spans="2:6" x14ac:dyDescent="0.25">
      <c r="B4755" s="18">
        <v>4752</v>
      </c>
      <c r="C4755" s="29">
        <v>103777689.77663252</v>
      </c>
      <c r="D4755" s="29">
        <v>0</v>
      </c>
      <c r="E4755" s="29">
        <v>0</v>
      </c>
      <c r="F4755" s="20">
        <v>0</v>
      </c>
    </row>
    <row r="4756" spans="2:6" x14ac:dyDescent="0.25">
      <c r="B4756" s="18">
        <v>4753</v>
      </c>
      <c r="C4756" s="29">
        <v>66569844.843504682</v>
      </c>
      <c r="D4756" s="29">
        <v>0</v>
      </c>
      <c r="E4756" s="29">
        <v>0</v>
      </c>
      <c r="F4756" s="20">
        <v>0</v>
      </c>
    </row>
    <row r="4757" spans="2:6" x14ac:dyDescent="0.25">
      <c r="B4757" s="18">
        <v>4754</v>
      </c>
      <c r="C4757" s="29">
        <v>106876705.72516139</v>
      </c>
      <c r="D4757" s="29">
        <v>0</v>
      </c>
      <c r="E4757" s="29">
        <v>0</v>
      </c>
      <c r="F4757" s="20">
        <v>0</v>
      </c>
    </row>
    <row r="4758" spans="2:6" x14ac:dyDescent="0.25">
      <c r="B4758" s="18">
        <v>4755</v>
      </c>
      <c r="C4758" s="29">
        <v>94280647.268259794</v>
      </c>
      <c r="D4758" s="29">
        <v>0</v>
      </c>
      <c r="E4758" s="29">
        <v>0</v>
      </c>
      <c r="F4758" s="20">
        <v>0</v>
      </c>
    </row>
    <row r="4759" spans="2:6" x14ac:dyDescent="0.25">
      <c r="B4759" s="18">
        <v>4756</v>
      </c>
      <c r="C4759" s="29">
        <v>80753183.737449467</v>
      </c>
      <c r="D4759" s="29">
        <v>0</v>
      </c>
      <c r="E4759" s="29">
        <v>0</v>
      </c>
      <c r="F4759" s="20">
        <v>0</v>
      </c>
    </row>
    <row r="4760" spans="2:6" x14ac:dyDescent="0.25">
      <c r="B4760" s="18">
        <v>4757</v>
      </c>
      <c r="C4760" s="29">
        <v>96766991.5064684</v>
      </c>
      <c r="D4760" s="29">
        <v>0</v>
      </c>
      <c r="E4760" s="29">
        <v>0</v>
      </c>
      <c r="F4760" s="20">
        <v>0</v>
      </c>
    </row>
    <row r="4761" spans="2:6" x14ac:dyDescent="0.25">
      <c r="B4761" s="18">
        <v>4758</v>
      </c>
      <c r="C4761" s="29">
        <v>96122533.522984684</v>
      </c>
      <c r="D4761" s="29">
        <v>0</v>
      </c>
      <c r="E4761" s="29">
        <v>0</v>
      </c>
      <c r="F4761" s="20">
        <v>0</v>
      </c>
    </row>
    <row r="4762" spans="2:6" x14ac:dyDescent="0.25">
      <c r="B4762" s="18">
        <v>4759</v>
      </c>
      <c r="C4762" s="29">
        <v>134008486.6099859</v>
      </c>
      <c r="D4762" s="29">
        <v>0</v>
      </c>
      <c r="E4762" s="29">
        <v>0</v>
      </c>
      <c r="F4762" s="20">
        <v>0</v>
      </c>
    </row>
    <row r="4763" spans="2:6" x14ac:dyDescent="0.25">
      <c r="B4763" s="18">
        <v>4760</v>
      </c>
      <c r="C4763" s="29">
        <v>98604614.582574889</v>
      </c>
      <c r="D4763" s="29">
        <v>0</v>
      </c>
      <c r="E4763" s="29">
        <v>0</v>
      </c>
      <c r="F4763" s="20">
        <v>0</v>
      </c>
    </row>
    <row r="4764" spans="2:6" x14ac:dyDescent="0.25">
      <c r="B4764" s="18">
        <v>4761</v>
      </c>
      <c r="C4764" s="29">
        <v>83889344.325608149</v>
      </c>
      <c r="D4764" s="29">
        <v>0</v>
      </c>
      <c r="E4764" s="29">
        <v>0</v>
      </c>
      <c r="F4764" s="20">
        <v>0</v>
      </c>
    </row>
    <row r="4765" spans="2:6" x14ac:dyDescent="0.25">
      <c r="B4765" s="18">
        <v>4762</v>
      </c>
      <c r="C4765" s="29">
        <v>129766947.24410848</v>
      </c>
      <c r="D4765" s="29">
        <v>0</v>
      </c>
      <c r="E4765" s="29">
        <v>0</v>
      </c>
      <c r="F4765" s="20">
        <v>0</v>
      </c>
    </row>
    <row r="4766" spans="2:6" x14ac:dyDescent="0.25">
      <c r="B4766" s="18">
        <v>4763</v>
      </c>
      <c r="C4766" s="29">
        <v>91683783.158294141</v>
      </c>
      <c r="D4766" s="29">
        <v>0</v>
      </c>
      <c r="E4766" s="29">
        <v>0</v>
      </c>
      <c r="F4766" s="20">
        <v>0</v>
      </c>
    </row>
    <row r="4767" spans="2:6" x14ac:dyDescent="0.25">
      <c r="B4767" s="18">
        <v>4764</v>
      </c>
      <c r="C4767" s="29">
        <v>133915425.78604643</v>
      </c>
      <c r="D4767" s="29">
        <v>0</v>
      </c>
      <c r="E4767" s="29">
        <v>0</v>
      </c>
      <c r="F4767" s="20">
        <v>0</v>
      </c>
    </row>
    <row r="4768" spans="2:6" x14ac:dyDescent="0.25">
      <c r="B4768" s="18">
        <v>4765</v>
      </c>
      <c r="C4768" s="29">
        <v>95905947.771377683</v>
      </c>
      <c r="D4768" s="29">
        <v>0</v>
      </c>
      <c r="E4768" s="29">
        <v>0</v>
      </c>
      <c r="F4768" s="20">
        <v>0</v>
      </c>
    </row>
    <row r="4769" spans="2:6" x14ac:dyDescent="0.25">
      <c r="B4769" s="18">
        <v>4766</v>
      </c>
      <c r="C4769" s="29">
        <v>84429853.370258778</v>
      </c>
      <c r="D4769" s="29">
        <v>0</v>
      </c>
      <c r="E4769" s="29">
        <v>0</v>
      </c>
      <c r="F4769" s="20">
        <v>0</v>
      </c>
    </row>
    <row r="4770" spans="2:6" x14ac:dyDescent="0.25">
      <c r="B4770" s="18">
        <v>4767</v>
      </c>
      <c r="C4770" s="29">
        <v>82509601.067836031</v>
      </c>
      <c r="D4770" s="29">
        <v>0</v>
      </c>
      <c r="E4770" s="29">
        <v>0</v>
      </c>
      <c r="F4770" s="20">
        <v>0</v>
      </c>
    </row>
    <row r="4771" spans="2:6" x14ac:dyDescent="0.25">
      <c r="B4771" s="18">
        <v>4768</v>
      </c>
      <c r="C4771" s="29">
        <v>96715048.566184163</v>
      </c>
      <c r="D4771" s="29">
        <v>0</v>
      </c>
      <c r="E4771" s="29">
        <v>0</v>
      </c>
      <c r="F4771" s="20">
        <v>0</v>
      </c>
    </row>
    <row r="4772" spans="2:6" x14ac:dyDescent="0.25">
      <c r="B4772" s="18">
        <v>4769</v>
      </c>
      <c r="C4772" s="29">
        <v>88533842.484973073</v>
      </c>
      <c r="D4772" s="29">
        <v>0</v>
      </c>
      <c r="E4772" s="29">
        <v>0</v>
      </c>
      <c r="F4772" s="20">
        <v>0</v>
      </c>
    </row>
    <row r="4773" spans="2:6" x14ac:dyDescent="0.25">
      <c r="B4773" s="18">
        <v>4770</v>
      </c>
      <c r="C4773" s="29">
        <v>95156166.240310222</v>
      </c>
      <c r="D4773" s="29">
        <v>0</v>
      </c>
      <c r="E4773" s="29">
        <v>0</v>
      </c>
      <c r="F4773" s="20">
        <v>0</v>
      </c>
    </row>
    <row r="4774" spans="2:6" x14ac:dyDescent="0.25">
      <c r="B4774" s="18">
        <v>4771</v>
      </c>
      <c r="C4774" s="29">
        <v>108994327.47413313</v>
      </c>
      <c r="D4774" s="29">
        <v>0</v>
      </c>
      <c r="E4774" s="29">
        <v>0</v>
      </c>
      <c r="F4774" s="20">
        <v>0</v>
      </c>
    </row>
    <row r="4775" spans="2:6" x14ac:dyDescent="0.25">
      <c r="B4775" s="18">
        <v>4772</v>
      </c>
      <c r="C4775" s="29">
        <v>96941917.40824075</v>
      </c>
      <c r="D4775" s="29">
        <v>0</v>
      </c>
      <c r="E4775" s="29">
        <v>0</v>
      </c>
      <c r="F4775" s="20">
        <v>0</v>
      </c>
    </row>
    <row r="4776" spans="2:6" x14ac:dyDescent="0.25">
      <c r="B4776" s="18">
        <v>4773</v>
      </c>
      <c r="C4776" s="29">
        <v>75071021.85110499</v>
      </c>
      <c r="D4776" s="29">
        <v>0</v>
      </c>
      <c r="E4776" s="29">
        <v>0</v>
      </c>
      <c r="F4776" s="20">
        <v>0</v>
      </c>
    </row>
    <row r="4777" spans="2:6" x14ac:dyDescent="0.25">
      <c r="B4777" s="18">
        <v>4774</v>
      </c>
      <c r="C4777" s="29">
        <v>85087915.296686843</v>
      </c>
      <c r="D4777" s="29">
        <v>0</v>
      </c>
      <c r="E4777" s="29">
        <v>0</v>
      </c>
      <c r="F4777" s="20">
        <v>0</v>
      </c>
    </row>
    <row r="4778" spans="2:6" x14ac:dyDescent="0.25">
      <c r="B4778" s="18">
        <v>4775</v>
      </c>
      <c r="C4778" s="29">
        <v>136200412.38325945</v>
      </c>
      <c r="D4778" s="29">
        <v>0</v>
      </c>
      <c r="E4778" s="29">
        <v>0</v>
      </c>
      <c r="F4778" s="20">
        <v>0</v>
      </c>
    </row>
    <row r="4779" spans="2:6" x14ac:dyDescent="0.25">
      <c r="B4779" s="18">
        <v>4776</v>
      </c>
      <c r="C4779" s="29">
        <v>119471308.86726823</v>
      </c>
      <c r="D4779" s="29">
        <v>0</v>
      </c>
      <c r="E4779" s="29">
        <v>0</v>
      </c>
      <c r="F4779" s="20">
        <v>0</v>
      </c>
    </row>
    <row r="4780" spans="2:6" x14ac:dyDescent="0.25">
      <c r="B4780" s="18">
        <v>4777</v>
      </c>
      <c r="C4780" s="29">
        <v>78736893.519559249</v>
      </c>
      <c r="D4780" s="29">
        <v>0</v>
      </c>
      <c r="E4780" s="29">
        <v>0</v>
      </c>
      <c r="F4780" s="20">
        <v>0</v>
      </c>
    </row>
    <row r="4781" spans="2:6" x14ac:dyDescent="0.25">
      <c r="B4781" s="18">
        <v>4778</v>
      </c>
      <c r="C4781" s="29">
        <v>87628091.070534647</v>
      </c>
      <c r="D4781" s="29">
        <v>0</v>
      </c>
      <c r="E4781" s="29">
        <v>0</v>
      </c>
      <c r="F4781" s="20">
        <v>0</v>
      </c>
    </row>
    <row r="4782" spans="2:6" x14ac:dyDescent="0.25">
      <c r="B4782" s="18">
        <v>4779</v>
      </c>
      <c r="C4782" s="29">
        <v>92981455.992519945</v>
      </c>
      <c r="D4782" s="29">
        <v>0</v>
      </c>
      <c r="E4782" s="29">
        <v>0</v>
      </c>
      <c r="F4782" s="20">
        <v>0</v>
      </c>
    </row>
    <row r="4783" spans="2:6" x14ac:dyDescent="0.25">
      <c r="B4783" s="18">
        <v>4780</v>
      </c>
      <c r="C4783" s="29">
        <v>112758906.62560438</v>
      </c>
      <c r="D4783" s="29">
        <v>0</v>
      </c>
      <c r="E4783" s="29">
        <v>0</v>
      </c>
      <c r="F4783" s="20">
        <v>0</v>
      </c>
    </row>
    <row r="4784" spans="2:6" x14ac:dyDescent="0.25">
      <c r="B4784" s="18">
        <v>4781</v>
      </c>
      <c r="C4784" s="29">
        <v>148941821.29957226</v>
      </c>
      <c r="D4784" s="29">
        <v>0</v>
      </c>
      <c r="E4784" s="29">
        <v>0</v>
      </c>
      <c r="F4784" s="20">
        <v>0</v>
      </c>
    </row>
    <row r="4785" spans="2:6" x14ac:dyDescent="0.25">
      <c r="B4785" s="18">
        <v>4782</v>
      </c>
      <c r="C4785" s="29">
        <v>97229986.982035309</v>
      </c>
      <c r="D4785" s="29">
        <v>0</v>
      </c>
      <c r="E4785" s="29">
        <v>0</v>
      </c>
      <c r="F4785" s="20">
        <v>0</v>
      </c>
    </row>
    <row r="4786" spans="2:6" x14ac:dyDescent="0.25">
      <c r="B4786" s="18">
        <v>4783</v>
      </c>
      <c r="C4786" s="29">
        <v>137598289.38383943</v>
      </c>
      <c r="D4786" s="29">
        <v>0</v>
      </c>
      <c r="E4786" s="29">
        <v>0</v>
      </c>
      <c r="F4786" s="20">
        <v>0</v>
      </c>
    </row>
    <row r="4787" spans="2:6" x14ac:dyDescent="0.25">
      <c r="B4787" s="18">
        <v>4784</v>
      </c>
      <c r="C4787" s="29">
        <v>102376114.41516529</v>
      </c>
      <c r="D4787" s="29">
        <v>0</v>
      </c>
      <c r="E4787" s="29">
        <v>0</v>
      </c>
      <c r="F4787" s="20">
        <v>0</v>
      </c>
    </row>
    <row r="4788" spans="2:6" x14ac:dyDescent="0.25">
      <c r="B4788" s="18">
        <v>4785</v>
      </c>
      <c r="C4788" s="29">
        <v>79179255.59707056</v>
      </c>
      <c r="D4788" s="29">
        <v>0</v>
      </c>
      <c r="E4788" s="29">
        <v>0</v>
      </c>
      <c r="F4788" s="20">
        <v>0</v>
      </c>
    </row>
    <row r="4789" spans="2:6" x14ac:dyDescent="0.25">
      <c r="B4789" s="18">
        <v>4786</v>
      </c>
      <c r="C4789" s="29">
        <v>93526826.173172086</v>
      </c>
      <c r="D4789" s="29">
        <v>0</v>
      </c>
      <c r="E4789" s="29">
        <v>0</v>
      </c>
      <c r="F4789" s="20">
        <v>0</v>
      </c>
    </row>
    <row r="4790" spans="2:6" x14ac:dyDescent="0.25">
      <c r="B4790" s="18">
        <v>4787</v>
      </c>
      <c r="C4790" s="29">
        <v>125918361.94387463</v>
      </c>
      <c r="D4790" s="29">
        <v>0</v>
      </c>
      <c r="E4790" s="29">
        <v>0</v>
      </c>
      <c r="F4790" s="20">
        <v>0</v>
      </c>
    </row>
    <row r="4791" spans="2:6" x14ac:dyDescent="0.25">
      <c r="B4791" s="18">
        <v>4788</v>
      </c>
      <c r="C4791" s="29">
        <v>71303492.238508537</v>
      </c>
      <c r="D4791" s="29">
        <v>0</v>
      </c>
      <c r="E4791" s="29">
        <v>0</v>
      </c>
      <c r="F4791" s="20">
        <v>0</v>
      </c>
    </row>
    <row r="4792" spans="2:6" x14ac:dyDescent="0.25">
      <c r="B4792" s="18">
        <v>4789</v>
      </c>
      <c r="C4792" s="29">
        <v>115861762.84240822</v>
      </c>
      <c r="D4792" s="29">
        <v>0</v>
      </c>
      <c r="E4792" s="29">
        <v>0</v>
      </c>
      <c r="F4792" s="20">
        <v>0</v>
      </c>
    </row>
    <row r="4793" spans="2:6" x14ac:dyDescent="0.25">
      <c r="B4793" s="18">
        <v>4790</v>
      </c>
      <c r="C4793" s="29">
        <v>91742699.598938763</v>
      </c>
      <c r="D4793" s="29">
        <v>0</v>
      </c>
      <c r="E4793" s="29">
        <v>0</v>
      </c>
      <c r="F4793" s="20">
        <v>0</v>
      </c>
    </row>
    <row r="4794" spans="2:6" x14ac:dyDescent="0.25">
      <c r="B4794" s="18">
        <v>4791</v>
      </c>
      <c r="C4794" s="29">
        <v>92300195.656233728</v>
      </c>
      <c r="D4794" s="29">
        <v>0</v>
      </c>
      <c r="E4794" s="29">
        <v>0</v>
      </c>
      <c r="F4794" s="20">
        <v>0</v>
      </c>
    </row>
    <row r="4795" spans="2:6" x14ac:dyDescent="0.25">
      <c r="B4795" s="18">
        <v>4792</v>
      </c>
      <c r="C4795" s="29">
        <v>181145366.59397149</v>
      </c>
      <c r="D4795" s="29">
        <v>0</v>
      </c>
      <c r="E4795" s="29">
        <v>0</v>
      </c>
      <c r="F4795" s="20">
        <v>0</v>
      </c>
    </row>
    <row r="4796" spans="2:6" x14ac:dyDescent="0.25">
      <c r="B4796" s="18">
        <v>4793</v>
      </c>
      <c r="C4796" s="29">
        <v>106195472.26898478</v>
      </c>
      <c r="D4796" s="29">
        <v>0</v>
      </c>
      <c r="E4796" s="29">
        <v>0</v>
      </c>
      <c r="F4796" s="20">
        <v>0</v>
      </c>
    </row>
    <row r="4797" spans="2:6" x14ac:dyDescent="0.25">
      <c r="B4797" s="18">
        <v>4794</v>
      </c>
      <c r="C4797" s="29">
        <v>95859654.124898896</v>
      </c>
      <c r="D4797" s="29">
        <v>0</v>
      </c>
      <c r="E4797" s="29">
        <v>0</v>
      </c>
      <c r="F4797" s="20">
        <v>0</v>
      </c>
    </row>
    <row r="4798" spans="2:6" x14ac:dyDescent="0.25">
      <c r="B4798" s="18">
        <v>4795</v>
      </c>
      <c r="C4798" s="29">
        <v>162609800.48390123</v>
      </c>
      <c r="D4798" s="29">
        <v>0</v>
      </c>
      <c r="E4798" s="29">
        <v>0</v>
      </c>
      <c r="F4798" s="20">
        <v>0</v>
      </c>
    </row>
    <row r="4799" spans="2:6" x14ac:dyDescent="0.25">
      <c r="B4799" s="18">
        <v>4796</v>
      </c>
      <c r="C4799" s="29">
        <v>102882882.14523748</v>
      </c>
      <c r="D4799" s="29">
        <v>0</v>
      </c>
      <c r="E4799" s="29">
        <v>0</v>
      </c>
      <c r="F4799" s="20">
        <v>0</v>
      </c>
    </row>
    <row r="4800" spans="2:6" x14ac:dyDescent="0.25">
      <c r="B4800" s="18">
        <v>4797</v>
      </c>
      <c r="C4800" s="29">
        <v>136024515.28456557</v>
      </c>
      <c r="D4800" s="29">
        <v>0</v>
      </c>
      <c r="E4800" s="29">
        <v>0</v>
      </c>
      <c r="F4800" s="20">
        <v>0</v>
      </c>
    </row>
    <row r="4801" spans="2:6" x14ac:dyDescent="0.25">
      <c r="B4801" s="18">
        <v>4798</v>
      </c>
      <c r="C4801" s="29">
        <v>84139837.152457595</v>
      </c>
      <c r="D4801" s="29">
        <v>0</v>
      </c>
      <c r="E4801" s="29">
        <v>0</v>
      </c>
      <c r="F4801" s="20">
        <v>0</v>
      </c>
    </row>
    <row r="4802" spans="2:6" x14ac:dyDescent="0.25">
      <c r="B4802" s="18">
        <v>4799</v>
      </c>
      <c r="C4802" s="29">
        <v>106613162.00021635</v>
      </c>
      <c r="D4802" s="29">
        <v>0</v>
      </c>
      <c r="E4802" s="29">
        <v>0</v>
      </c>
      <c r="F4802" s="20">
        <v>0</v>
      </c>
    </row>
    <row r="4803" spans="2:6" x14ac:dyDescent="0.25">
      <c r="B4803" s="18">
        <v>4800</v>
      </c>
      <c r="C4803" s="29">
        <v>112811262.03656027</v>
      </c>
      <c r="D4803" s="29">
        <v>0</v>
      </c>
      <c r="E4803" s="29">
        <v>0</v>
      </c>
      <c r="F4803" s="20">
        <v>0</v>
      </c>
    </row>
    <row r="4804" spans="2:6" x14ac:dyDescent="0.25">
      <c r="B4804" s="18">
        <v>4801</v>
      </c>
      <c r="C4804" s="29">
        <v>142423264.80720267</v>
      </c>
      <c r="D4804" s="29">
        <v>0</v>
      </c>
      <c r="E4804" s="29">
        <v>0</v>
      </c>
      <c r="F4804" s="20">
        <v>0</v>
      </c>
    </row>
    <row r="4805" spans="2:6" x14ac:dyDescent="0.25">
      <c r="B4805" s="18">
        <v>4802</v>
      </c>
      <c r="C4805" s="29">
        <v>106408493.19901127</v>
      </c>
      <c r="D4805" s="29">
        <v>0</v>
      </c>
      <c r="E4805" s="29">
        <v>0</v>
      </c>
      <c r="F4805" s="20">
        <v>0</v>
      </c>
    </row>
    <row r="4806" spans="2:6" x14ac:dyDescent="0.25">
      <c r="B4806" s="18">
        <v>4803</v>
      </c>
      <c r="C4806" s="29">
        <v>108910360.26386027</v>
      </c>
      <c r="D4806" s="29">
        <v>0</v>
      </c>
      <c r="E4806" s="29">
        <v>0</v>
      </c>
      <c r="F4806" s="20">
        <v>0</v>
      </c>
    </row>
    <row r="4807" spans="2:6" x14ac:dyDescent="0.25">
      <c r="B4807" s="18">
        <v>4804</v>
      </c>
      <c r="C4807" s="29">
        <v>95955451.894740835</v>
      </c>
      <c r="D4807" s="29">
        <v>0</v>
      </c>
      <c r="E4807" s="29">
        <v>0</v>
      </c>
      <c r="F4807" s="20">
        <v>0</v>
      </c>
    </row>
    <row r="4808" spans="2:6" x14ac:dyDescent="0.25">
      <c r="B4808" s="18">
        <v>4805</v>
      </c>
      <c r="C4808" s="29">
        <v>111752750.94114378</v>
      </c>
      <c r="D4808" s="29">
        <v>0</v>
      </c>
      <c r="E4808" s="29">
        <v>0</v>
      </c>
      <c r="F4808" s="20">
        <v>0</v>
      </c>
    </row>
    <row r="4809" spans="2:6" x14ac:dyDescent="0.25">
      <c r="B4809" s="18">
        <v>4806</v>
      </c>
      <c r="C4809" s="29">
        <v>99571169.658824489</v>
      </c>
      <c r="D4809" s="29">
        <v>0</v>
      </c>
      <c r="E4809" s="29">
        <v>0</v>
      </c>
      <c r="F4809" s="20">
        <v>0</v>
      </c>
    </row>
    <row r="4810" spans="2:6" x14ac:dyDescent="0.25">
      <c r="B4810" s="18">
        <v>4807</v>
      </c>
      <c r="C4810" s="29">
        <v>119283515.28730004</v>
      </c>
      <c r="D4810" s="29">
        <v>0</v>
      </c>
      <c r="E4810" s="29">
        <v>0</v>
      </c>
      <c r="F4810" s="20">
        <v>0</v>
      </c>
    </row>
    <row r="4811" spans="2:6" x14ac:dyDescent="0.25">
      <c r="B4811" s="18">
        <v>4808</v>
      </c>
      <c r="C4811" s="29">
        <v>115383557.8772507</v>
      </c>
      <c r="D4811" s="29">
        <v>0</v>
      </c>
      <c r="E4811" s="29">
        <v>0</v>
      </c>
      <c r="F4811" s="20">
        <v>0</v>
      </c>
    </row>
    <row r="4812" spans="2:6" x14ac:dyDescent="0.25">
      <c r="B4812" s="18">
        <v>4809</v>
      </c>
      <c r="C4812" s="29">
        <v>110617006.35611553</v>
      </c>
      <c r="D4812" s="29">
        <v>0</v>
      </c>
      <c r="E4812" s="29">
        <v>0</v>
      </c>
      <c r="F4812" s="20">
        <v>0</v>
      </c>
    </row>
    <row r="4813" spans="2:6" x14ac:dyDescent="0.25">
      <c r="B4813" s="18">
        <v>4810</v>
      </c>
      <c r="C4813" s="29">
        <v>96378588.19506681</v>
      </c>
      <c r="D4813" s="29">
        <v>0</v>
      </c>
      <c r="E4813" s="29">
        <v>0</v>
      </c>
      <c r="F4813" s="20">
        <v>0</v>
      </c>
    </row>
    <row r="4814" spans="2:6" x14ac:dyDescent="0.25">
      <c r="B4814" s="18">
        <v>4811</v>
      </c>
      <c r="C4814" s="29">
        <v>91616142.573955193</v>
      </c>
      <c r="D4814" s="29">
        <v>0</v>
      </c>
      <c r="E4814" s="29">
        <v>0</v>
      </c>
      <c r="F4814" s="20">
        <v>0</v>
      </c>
    </row>
    <row r="4815" spans="2:6" x14ac:dyDescent="0.25">
      <c r="B4815" s="18">
        <v>4812</v>
      </c>
      <c r="C4815" s="29">
        <v>84641752.301193938</v>
      </c>
      <c r="D4815" s="29">
        <v>0</v>
      </c>
      <c r="E4815" s="29">
        <v>0</v>
      </c>
      <c r="F4815" s="20">
        <v>0</v>
      </c>
    </row>
    <row r="4816" spans="2:6" x14ac:dyDescent="0.25">
      <c r="B4816" s="18">
        <v>4813</v>
      </c>
      <c r="C4816" s="29">
        <v>78664551.791386738</v>
      </c>
      <c r="D4816" s="29">
        <v>0</v>
      </c>
      <c r="E4816" s="29">
        <v>0</v>
      </c>
      <c r="F4816" s="20">
        <v>0</v>
      </c>
    </row>
    <row r="4817" spans="2:6" x14ac:dyDescent="0.25">
      <c r="B4817" s="18">
        <v>4814</v>
      </c>
      <c r="C4817" s="29">
        <v>88014372.230526537</v>
      </c>
      <c r="D4817" s="29">
        <v>0</v>
      </c>
      <c r="E4817" s="29">
        <v>0</v>
      </c>
      <c r="F4817" s="20">
        <v>0</v>
      </c>
    </row>
    <row r="4818" spans="2:6" x14ac:dyDescent="0.25">
      <c r="B4818" s="18">
        <v>4815</v>
      </c>
      <c r="C4818" s="29">
        <v>84995587.169203699</v>
      </c>
      <c r="D4818" s="29">
        <v>0</v>
      </c>
      <c r="E4818" s="29">
        <v>0</v>
      </c>
      <c r="F4818" s="20">
        <v>0</v>
      </c>
    </row>
    <row r="4819" spans="2:6" x14ac:dyDescent="0.25">
      <c r="B4819" s="18">
        <v>4816</v>
      </c>
      <c r="C4819" s="29">
        <v>114035503.89287527</v>
      </c>
      <c r="D4819" s="29">
        <v>0</v>
      </c>
      <c r="E4819" s="29">
        <v>0</v>
      </c>
      <c r="F4819" s="20">
        <v>0</v>
      </c>
    </row>
    <row r="4820" spans="2:6" x14ac:dyDescent="0.25">
      <c r="B4820" s="18">
        <v>4817</v>
      </c>
      <c r="C4820" s="29">
        <v>87510469.908322915</v>
      </c>
      <c r="D4820" s="29">
        <v>0</v>
      </c>
      <c r="E4820" s="29">
        <v>0</v>
      </c>
      <c r="F4820" s="20">
        <v>0</v>
      </c>
    </row>
    <row r="4821" spans="2:6" x14ac:dyDescent="0.25">
      <c r="B4821" s="18">
        <v>4818</v>
      </c>
      <c r="C4821" s="29">
        <v>111758793.66977002</v>
      </c>
      <c r="D4821" s="29">
        <v>0</v>
      </c>
      <c r="E4821" s="29">
        <v>0</v>
      </c>
      <c r="F4821" s="20">
        <v>0</v>
      </c>
    </row>
    <row r="4822" spans="2:6" x14ac:dyDescent="0.25">
      <c r="B4822" s="18">
        <v>4819</v>
      </c>
      <c r="C4822" s="29">
        <v>95726389.315535709</v>
      </c>
      <c r="D4822" s="29">
        <v>0</v>
      </c>
      <c r="E4822" s="29">
        <v>0</v>
      </c>
      <c r="F4822" s="20">
        <v>0</v>
      </c>
    </row>
    <row r="4823" spans="2:6" x14ac:dyDescent="0.25">
      <c r="B4823" s="18">
        <v>4820</v>
      </c>
      <c r="C4823" s="29">
        <v>95201137.607000053</v>
      </c>
      <c r="D4823" s="29">
        <v>0</v>
      </c>
      <c r="E4823" s="29">
        <v>0</v>
      </c>
      <c r="F4823" s="20">
        <v>0</v>
      </c>
    </row>
    <row r="4824" spans="2:6" x14ac:dyDescent="0.25">
      <c r="B4824" s="18">
        <v>4821</v>
      </c>
      <c r="C4824" s="29">
        <v>124632160.45228674</v>
      </c>
      <c r="D4824" s="29">
        <v>0</v>
      </c>
      <c r="E4824" s="29">
        <v>0</v>
      </c>
      <c r="F4824" s="20">
        <v>0</v>
      </c>
    </row>
    <row r="4825" spans="2:6" x14ac:dyDescent="0.25">
      <c r="B4825" s="18">
        <v>4822</v>
      </c>
      <c r="C4825" s="29">
        <v>79814257.413468331</v>
      </c>
      <c r="D4825" s="29">
        <v>0</v>
      </c>
      <c r="E4825" s="29">
        <v>0</v>
      </c>
      <c r="F4825" s="20">
        <v>0</v>
      </c>
    </row>
    <row r="4826" spans="2:6" x14ac:dyDescent="0.25">
      <c r="B4826" s="18">
        <v>4823</v>
      </c>
      <c r="C4826" s="29">
        <v>132753466.56425405</v>
      </c>
      <c r="D4826" s="29">
        <v>0</v>
      </c>
      <c r="E4826" s="29">
        <v>0</v>
      </c>
      <c r="F4826" s="20">
        <v>0</v>
      </c>
    </row>
    <row r="4827" spans="2:6" x14ac:dyDescent="0.25">
      <c r="B4827" s="18">
        <v>4824</v>
      </c>
      <c r="C4827" s="29">
        <v>100886921.27686866</v>
      </c>
      <c r="D4827" s="29">
        <v>0</v>
      </c>
      <c r="E4827" s="29">
        <v>0</v>
      </c>
      <c r="F4827" s="20">
        <v>0</v>
      </c>
    </row>
    <row r="4828" spans="2:6" x14ac:dyDescent="0.25">
      <c r="B4828" s="18">
        <v>4825</v>
      </c>
      <c r="C4828" s="29">
        <v>121499980.2392551</v>
      </c>
      <c r="D4828" s="29">
        <v>0</v>
      </c>
      <c r="E4828" s="29">
        <v>0</v>
      </c>
      <c r="F4828" s="20">
        <v>0</v>
      </c>
    </row>
    <row r="4829" spans="2:6" x14ac:dyDescent="0.25">
      <c r="B4829" s="18">
        <v>4826</v>
      </c>
      <c r="C4829" s="29">
        <v>95075813.145294562</v>
      </c>
      <c r="D4829" s="29">
        <v>0</v>
      </c>
      <c r="E4829" s="29">
        <v>0</v>
      </c>
      <c r="F4829" s="20">
        <v>0</v>
      </c>
    </row>
    <row r="4830" spans="2:6" x14ac:dyDescent="0.25">
      <c r="B4830" s="18">
        <v>4827</v>
      </c>
      <c r="C4830" s="29">
        <v>123495418.3842843</v>
      </c>
      <c r="D4830" s="29">
        <v>0</v>
      </c>
      <c r="E4830" s="29">
        <v>0</v>
      </c>
      <c r="F4830" s="20">
        <v>0</v>
      </c>
    </row>
    <row r="4831" spans="2:6" x14ac:dyDescent="0.25">
      <c r="B4831" s="18">
        <v>4828</v>
      </c>
      <c r="C4831" s="29">
        <v>78174751.878542289</v>
      </c>
      <c r="D4831" s="29">
        <v>0</v>
      </c>
      <c r="E4831" s="29">
        <v>0</v>
      </c>
      <c r="F4831" s="20">
        <v>0</v>
      </c>
    </row>
    <row r="4832" spans="2:6" x14ac:dyDescent="0.25">
      <c r="B4832" s="18">
        <v>4829</v>
      </c>
      <c r="C4832" s="29">
        <v>97163131.799145699</v>
      </c>
      <c r="D4832" s="29">
        <v>0</v>
      </c>
      <c r="E4832" s="29">
        <v>0</v>
      </c>
      <c r="F4832" s="20">
        <v>0</v>
      </c>
    </row>
    <row r="4833" spans="2:6" x14ac:dyDescent="0.25">
      <c r="B4833" s="18">
        <v>4830</v>
      </c>
      <c r="C4833" s="29">
        <v>102633467.46900044</v>
      </c>
      <c r="D4833" s="29">
        <v>0</v>
      </c>
      <c r="E4833" s="29">
        <v>0</v>
      </c>
      <c r="F4833" s="20">
        <v>0</v>
      </c>
    </row>
    <row r="4834" spans="2:6" x14ac:dyDescent="0.25">
      <c r="B4834" s="18">
        <v>4831</v>
      </c>
      <c r="C4834" s="29">
        <v>91738209.166508362</v>
      </c>
      <c r="D4834" s="29">
        <v>0</v>
      </c>
      <c r="E4834" s="29">
        <v>0</v>
      </c>
      <c r="F4834" s="20">
        <v>0</v>
      </c>
    </row>
    <row r="4835" spans="2:6" x14ac:dyDescent="0.25">
      <c r="B4835" s="18">
        <v>4832</v>
      </c>
      <c r="C4835" s="29">
        <v>80916636.769342795</v>
      </c>
      <c r="D4835" s="29">
        <v>0</v>
      </c>
      <c r="E4835" s="29">
        <v>0</v>
      </c>
      <c r="F4835" s="20">
        <v>0</v>
      </c>
    </row>
    <row r="4836" spans="2:6" x14ac:dyDescent="0.25">
      <c r="B4836" s="18">
        <v>4833</v>
      </c>
      <c r="C4836" s="29">
        <v>95847497.431925878</v>
      </c>
      <c r="D4836" s="29">
        <v>0</v>
      </c>
      <c r="E4836" s="29">
        <v>0</v>
      </c>
      <c r="F4836" s="20">
        <v>0</v>
      </c>
    </row>
    <row r="4837" spans="2:6" x14ac:dyDescent="0.25">
      <c r="B4837" s="18">
        <v>4834</v>
      </c>
      <c r="C4837" s="29">
        <v>116878915.76974596</v>
      </c>
      <c r="D4837" s="29">
        <v>0</v>
      </c>
      <c r="E4837" s="29">
        <v>0</v>
      </c>
      <c r="F4837" s="20">
        <v>0</v>
      </c>
    </row>
    <row r="4838" spans="2:6" x14ac:dyDescent="0.25">
      <c r="B4838" s="18">
        <v>4835</v>
      </c>
      <c r="C4838" s="29">
        <v>118865815.85157837</v>
      </c>
      <c r="D4838" s="29">
        <v>0</v>
      </c>
      <c r="E4838" s="29">
        <v>0</v>
      </c>
      <c r="F4838" s="20">
        <v>0</v>
      </c>
    </row>
    <row r="4839" spans="2:6" x14ac:dyDescent="0.25">
      <c r="B4839" s="18">
        <v>4836</v>
      </c>
      <c r="C4839" s="29">
        <v>87030046.290791541</v>
      </c>
      <c r="D4839" s="29">
        <v>0</v>
      </c>
      <c r="E4839" s="29">
        <v>0</v>
      </c>
      <c r="F4839" s="20">
        <v>0</v>
      </c>
    </row>
    <row r="4840" spans="2:6" x14ac:dyDescent="0.25">
      <c r="B4840" s="18">
        <v>4837</v>
      </c>
      <c r="C4840" s="29">
        <v>104255583.94444193</v>
      </c>
      <c r="D4840" s="29">
        <v>0</v>
      </c>
      <c r="E4840" s="29">
        <v>0</v>
      </c>
      <c r="F4840" s="20">
        <v>0</v>
      </c>
    </row>
    <row r="4841" spans="2:6" x14ac:dyDescent="0.25">
      <c r="B4841" s="18">
        <v>4838</v>
      </c>
      <c r="C4841" s="29">
        <v>89912000.059512928</v>
      </c>
      <c r="D4841" s="29">
        <v>0</v>
      </c>
      <c r="E4841" s="29">
        <v>0</v>
      </c>
      <c r="F4841" s="20">
        <v>0</v>
      </c>
    </row>
    <row r="4842" spans="2:6" x14ac:dyDescent="0.25">
      <c r="B4842" s="18">
        <v>4839</v>
      </c>
      <c r="C4842" s="29">
        <v>98571267.693665296</v>
      </c>
      <c r="D4842" s="29">
        <v>0</v>
      </c>
      <c r="E4842" s="29">
        <v>0</v>
      </c>
      <c r="F4842" s="20">
        <v>0</v>
      </c>
    </row>
    <row r="4843" spans="2:6" x14ac:dyDescent="0.25">
      <c r="B4843" s="18">
        <v>4840</v>
      </c>
      <c r="C4843" s="29">
        <v>81527473.107845396</v>
      </c>
      <c r="D4843" s="29">
        <v>0</v>
      </c>
      <c r="E4843" s="29">
        <v>0</v>
      </c>
      <c r="F4843" s="20">
        <v>0</v>
      </c>
    </row>
    <row r="4844" spans="2:6" x14ac:dyDescent="0.25">
      <c r="B4844" s="18">
        <v>4841</v>
      </c>
      <c r="C4844" s="29">
        <v>94078887.657695726</v>
      </c>
      <c r="D4844" s="29">
        <v>0</v>
      </c>
      <c r="E4844" s="29">
        <v>0</v>
      </c>
      <c r="F4844" s="20">
        <v>0</v>
      </c>
    </row>
    <row r="4845" spans="2:6" x14ac:dyDescent="0.25">
      <c r="B4845" s="18">
        <v>4842</v>
      </c>
      <c r="C4845" s="29">
        <v>142935736.10320386</v>
      </c>
      <c r="D4845" s="29">
        <v>0</v>
      </c>
      <c r="E4845" s="29">
        <v>0</v>
      </c>
      <c r="F4845" s="20">
        <v>0</v>
      </c>
    </row>
    <row r="4846" spans="2:6" x14ac:dyDescent="0.25">
      <c r="B4846" s="18">
        <v>4843</v>
      </c>
      <c r="C4846" s="29">
        <v>76119531.357059419</v>
      </c>
      <c r="D4846" s="29">
        <v>0</v>
      </c>
      <c r="E4846" s="29">
        <v>0</v>
      </c>
      <c r="F4846" s="20">
        <v>0</v>
      </c>
    </row>
    <row r="4847" spans="2:6" x14ac:dyDescent="0.25">
      <c r="B4847" s="18">
        <v>4844</v>
      </c>
      <c r="C4847" s="29">
        <v>104847970.76301642</v>
      </c>
      <c r="D4847" s="29">
        <v>0</v>
      </c>
      <c r="E4847" s="29">
        <v>0</v>
      </c>
      <c r="F4847" s="20">
        <v>0</v>
      </c>
    </row>
    <row r="4848" spans="2:6" x14ac:dyDescent="0.25">
      <c r="B4848" s="18">
        <v>4845</v>
      </c>
      <c r="C4848" s="29">
        <v>96005215.782631636</v>
      </c>
      <c r="D4848" s="29">
        <v>0</v>
      </c>
      <c r="E4848" s="29">
        <v>0</v>
      </c>
      <c r="F4848" s="20">
        <v>0</v>
      </c>
    </row>
    <row r="4849" spans="2:6" x14ac:dyDescent="0.25">
      <c r="B4849" s="18">
        <v>4846</v>
      </c>
      <c r="C4849" s="29">
        <v>91036390.401244432</v>
      </c>
      <c r="D4849" s="29">
        <v>0</v>
      </c>
      <c r="E4849" s="29">
        <v>0</v>
      </c>
      <c r="F4849" s="20">
        <v>0</v>
      </c>
    </row>
    <row r="4850" spans="2:6" x14ac:dyDescent="0.25">
      <c r="B4850" s="18">
        <v>4847</v>
      </c>
      <c r="C4850" s="29">
        <v>99613787.210723609</v>
      </c>
      <c r="D4850" s="29">
        <v>0</v>
      </c>
      <c r="E4850" s="29">
        <v>0</v>
      </c>
      <c r="F4850" s="20">
        <v>0</v>
      </c>
    </row>
    <row r="4851" spans="2:6" x14ac:dyDescent="0.25">
      <c r="B4851" s="18">
        <v>4848</v>
      </c>
      <c r="C4851" s="29">
        <v>100475778.25566962</v>
      </c>
      <c r="D4851" s="29">
        <v>0</v>
      </c>
      <c r="E4851" s="29">
        <v>0</v>
      </c>
      <c r="F4851" s="20">
        <v>0</v>
      </c>
    </row>
    <row r="4852" spans="2:6" x14ac:dyDescent="0.25">
      <c r="B4852" s="18">
        <v>4849</v>
      </c>
      <c r="C4852" s="29">
        <v>107583132.32192595</v>
      </c>
      <c r="D4852" s="29">
        <v>0</v>
      </c>
      <c r="E4852" s="29">
        <v>0</v>
      </c>
      <c r="F4852" s="20">
        <v>0</v>
      </c>
    </row>
    <row r="4853" spans="2:6" x14ac:dyDescent="0.25">
      <c r="B4853" s="18">
        <v>4850</v>
      </c>
      <c r="C4853" s="29">
        <v>90823425.682837218</v>
      </c>
      <c r="D4853" s="29">
        <v>0</v>
      </c>
      <c r="E4853" s="29">
        <v>0</v>
      </c>
      <c r="F4853" s="20">
        <v>0</v>
      </c>
    </row>
    <row r="4854" spans="2:6" x14ac:dyDescent="0.25">
      <c r="B4854" s="18">
        <v>4851</v>
      </c>
      <c r="C4854" s="29">
        <v>116370976.98392199</v>
      </c>
      <c r="D4854" s="29">
        <v>0</v>
      </c>
      <c r="E4854" s="29">
        <v>0</v>
      </c>
      <c r="F4854" s="20">
        <v>0</v>
      </c>
    </row>
    <row r="4855" spans="2:6" x14ac:dyDescent="0.25">
      <c r="B4855" s="18">
        <v>4852</v>
      </c>
      <c r="C4855" s="29">
        <v>125191276.25245817</v>
      </c>
      <c r="D4855" s="29">
        <v>0</v>
      </c>
      <c r="E4855" s="29">
        <v>0</v>
      </c>
      <c r="F4855" s="20">
        <v>0</v>
      </c>
    </row>
    <row r="4856" spans="2:6" x14ac:dyDescent="0.25">
      <c r="B4856" s="18">
        <v>4853</v>
      </c>
      <c r="C4856" s="29">
        <v>194943524.24241021</v>
      </c>
      <c r="D4856" s="29">
        <v>0</v>
      </c>
      <c r="E4856" s="29">
        <v>0</v>
      </c>
      <c r="F4856" s="20">
        <v>0</v>
      </c>
    </row>
    <row r="4857" spans="2:6" x14ac:dyDescent="0.25">
      <c r="B4857" s="18">
        <v>4854</v>
      </c>
      <c r="C4857" s="29">
        <v>80326557.874392569</v>
      </c>
      <c r="D4857" s="29">
        <v>0</v>
      </c>
      <c r="E4857" s="29">
        <v>0</v>
      </c>
      <c r="F4857" s="20">
        <v>0</v>
      </c>
    </row>
    <row r="4858" spans="2:6" x14ac:dyDescent="0.25">
      <c r="B4858" s="18">
        <v>4855</v>
      </c>
      <c r="C4858" s="29">
        <v>119741646.52739148</v>
      </c>
      <c r="D4858" s="29">
        <v>0</v>
      </c>
      <c r="E4858" s="29">
        <v>0</v>
      </c>
      <c r="F4858" s="20">
        <v>0</v>
      </c>
    </row>
    <row r="4859" spans="2:6" x14ac:dyDescent="0.25">
      <c r="B4859" s="18">
        <v>4856</v>
      </c>
      <c r="C4859" s="29">
        <v>113002600.3716408</v>
      </c>
      <c r="D4859" s="29">
        <v>0</v>
      </c>
      <c r="E4859" s="29">
        <v>0</v>
      </c>
      <c r="F4859" s="20">
        <v>0</v>
      </c>
    </row>
    <row r="4860" spans="2:6" x14ac:dyDescent="0.25">
      <c r="B4860" s="18">
        <v>4857</v>
      </c>
      <c r="C4860" s="29">
        <v>60726406.838170983</v>
      </c>
      <c r="D4860" s="29">
        <v>0</v>
      </c>
      <c r="E4860" s="29">
        <v>0</v>
      </c>
      <c r="F4860" s="20">
        <v>0</v>
      </c>
    </row>
    <row r="4861" spans="2:6" x14ac:dyDescent="0.25">
      <c r="B4861" s="18">
        <v>4858</v>
      </c>
      <c r="C4861" s="29">
        <v>90496158.181329504</v>
      </c>
      <c r="D4861" s="29">
        <v>0</v>
      </c>
      <c r="E4861" s="29">
        <v>0</v>
      </c>
      <c r="F4861" s="20">
        <v>0</v>
      </c>
    </row>
    <row r="4862" spans="2:6" x14ac:dyDescent="0.25">
      <c r="B4862" s="18">
        <v>4859</v>
      </c>
      <c r="C4862" s="29">
        <v>141736434.23254532</v>
      </c>
      <c r="D4862" s="29">
        <v>0</v>
      </c>
      <c r="E4862" s="29">
        <v>0</v>
      </c>
      <c r="F4862" s="20">
        <v>0</v>
      </c>
    </row>
    <row r="4863" spans="2:6" x14ac:dyDescent="0.25">
      <c r="B4863" s="18">
        <v>4860</v>
      </c>
      <c r="C4863" s="29">
        <v>140925144.41554514</v>
      </c>
      <c r="D4863" s="29">
        <v>0</v>
      </c>
      <c r="E4863" s="29">
        <v>0</v>
      </c>
      <c r="F4863" s="20">
        <v>0</v>
      </c>
    </row>
    <row r="4864" spans="2:6" x14ac:dyDescent="0.25">
      <c r="B4864" s="18">
        <v>4861</v>
      </c>
      <c r="C4864" s="29">
        <v>130901214.97630237</v>
      </c>
      <c r="D4864" s="29">
        <v>0</v>
      </c>
      <c r="E4864" s="29">
        <v>0</v>
      </c>
      <c r="F4864" s="20">
        <v>0</v>
      </c>
    </row>
    <row r="4865" spans="2:6" x14ac:dyDescent="0.25">
      <c r="B4865" s="18">
        <v>4862</v>
      </c>
      <c r="C4865" s="29">
        <v>88080883.524449721</v>
      </c>
      <c r="D4865" s="29">
        <v>0</v>
      </c>
      <c r="E4865" s="29">
        <v>0</v>
      </c>
      <c r="F4865" s="20">
        <v>0</v>
      </c>
    </row>
    <row r="4866" spans="2:6" x14ac:dyDescent="0.25">
      <c r="B4866" s="18">
        <v>4863</v>
      </c>
      <c r="C4866" s="29">
        <v>89661245.186808467</v>
      </c>
      <c r="D4866" s="29">
        <v>0</v>
      </c>
      <c r="E4866" s="29">
        <v>0</v>
      </c>
      <c r="F4866" s="20">
        <v>0</v>
      </c>
    </row>
    <row r="4867" spans="2:6" x14ac:dyDescent="0.25">
      <c r="B4867" s="18">
        <v>4864</v>
      </c>
      <c r="C4867" s="29">
        <v>88007814.106724679</v>
      </c>
      <c r="D4867" s="29">
        <v>0</v>
      </c>
      <c r="E4867" s="29">
        <v>0</v>
      </c>
      <c r="F4867" s="20">
        <v>0</v>
      </c>
    </row>
    <row r="4868" spans="2:6" x14ac:dyDescent="0.25">
      <c r="B4868" s="18">
        <v>4865</v>
      </c>
      <c r="C4868" s="29">
        <v>100136974.10131377</v>
      </c>
      <c r="D4868" s="29">
        <v>0</v>
      </c>
      <c r="E4868" s="29">
        <v>0</v>
      </c>
      <c r="F4868" s="20">
        <v>0</v>
      </c>
    </row>
    <row r="4869" spans="2:6" x14ac:dyDescent="0.25">
      <c r="B4869" s="18">
        <v>4866</v>
      </c>
      <c r="C4869" s="29">
        <v>118837697.07110029</v>
      </c>
      <c r="D4869" s="29">
        <v>0</v>
      </c>
      <c r="E4869" s="29">
        <v>0</v>
      </c>
      <c r="F4869" s="20">
        <v>0</v>
      </c>
    </row>
    <row r="4870" spans="2:6" x14ac:dyDescent="0.25">
      <c r="B4870" s="18">
        <v>4867</v>
      </c>
      <c r="C4870" s="29">
        <v>115431557.06215455</v>
      </c>
      <c r="D4870" s="29">
        <v>0</v>
      </c>
      <c r="E4870" s="29">
        <v>0</v>
      </c>
      <c r="F4870" s="20">
        <v>0</v>
      </c>
    </row>
    <row r="4871" spans="2:6" x14ac:dyDescent="0.25">
      <c r="B4871" s="18">
        <v>4868</v>
      </c>
      <c r="C4871" s="29">
        <v>61950941.651209712</v>
      </c>
      <c r="D4871" s="29">
        <v>0</v>
      </c>
      <c r="E4871" s="29">
        <v>0</v>
      </c>
      <c r="F4871" s="20">
        <v>0</v>
      </c>
    </row>
    <row r="4872" spans="2:6" x14ac:dyDescent="0.25">
      <c r="B4872" s="18">
        <v>4869</v>
      </c>
      <c r="C4872" s="29">
        <v>107845493.16041294</v>
      </c>
      <c r="D4872" s="29">
        <v>0</v>
      </c>
      <c r="E4872" s="29">
        <v>0</v>
      </c>
      <c r="F4872" s="20">
        <v>0</v>
      </c>
    </row>
    <row r="4873" spans="2:6" x14ac:dyDescent="0.25">
      <c r="B4873" s="18">
        <v>4870</v>
      </c>
      <c r="C4873" s="29">
        <v>96065157.602325916</v>
      </c>
      <c r="D4873" s="29">
        <v>0</v>
      </c>
      <c r="E4873" s="29">
        <v>0</v>
      </c>
      <c r="F4873" s="20">
        <v>0</v>
      </c>
    </row>
    <row r="4874" spans="2:6" x14ac:dyDescent="0.25">
      <c r="B4874" s="18">
        <v>4871</v>
      </c>
      <c r="C4874" s="29">
        <v>88008694.619580925</v>
      </c>
      <c r="D4874" s="29">
        <v>0</v>
      </c>
      <c r="E4874" s="29">
        <v>0</v>
      </c>
      <c r="F4874" s="20">
        <v>0</v>
      </c>
    </row>
    <row r="4875" spans="2:6" x14ac:dyDescent="0.25">
      <c r="B4875" s="18">
        <v>4872</v>
      </c>
      <c r="C4875" s="29">
        <v>89792730.512503073</v>
      </c>
      <c r="D4875" s="29">
        <v>0</v>
      </c>
      <c r="E4875" s="29">
        <v>0</v>
      </c>
      <c r="F4875" s="20">
        <v>0</v>
      </c>
    </row>
    <row r="4876" spans="2:6" x14ac:dyDescent="0.25">
      <c r="B4876" s="18">
        <v>4873</v>
      </c>
      <c r="C4876" s="29">
        <v>90196277.891520813</v>
      </c>
      <c r="D4876" s="29">
        <v>0</v>
      </c>
      <c r="E4876" s="29">
        <v>0</v>
      </c>
      <c r="F4876" s="20">
        <v>0</v>
      </c>
    </row>
    <row r="4877" spans="2:6" x14ac:dyDescent="0.25">
      <c r="B4877" s="18">
        <v>4874</v>
      </c>
      <c r="C4877" s="29">
        <v>101953513.13010709</v>
      </c>
      <c r="D4877" s="29">
        <v>0</v>
      </c>
      <c r="E4877" s="29">
        <v>0</v>
      </c>
      <c r="F4877" s="20">
        <v>0</v>
      </c>
    </row>
    <row r="4878" spans="2:6" x14ac:dyDescent="0.25">
      <c r="B4878" s="18">
        <v>4875</v>
      </c>
      <c r="C4878" s="29">
        <v>83426809.543572217</v>
      </c>
      <c r="D4878" s="29">
        <v>0</v>
      </c>
      <c r="E4878" s="29">
        <v>0</v>
      </c>
      <c r="F4878" s="20">
        <v>0</v>
      </c>
    </row>
    <row r="4879" spans="2:6" x14ac:dyDescent="0.25">
      <c r="B4879" s="18">
        <v>4876</v>
      </c>
      <c r="C4879" s="29">
        <v>95784296.263323978</v>
      </c>
      <c r="D4879" s="29">
        <v>0</v>
      </c>
      <c r="E4879" s="29">
        <v>0</v>
      </c>
      <c r="F4879" s="20">
        <v>0</v>
      </c>
    </row>
    <row r="4880" spans="2:6" x14ac:dyDescent="0.25">
      <c r="B4880" s="18">
        <v>4877</v>
      </c>
      <c r="C4880" s="29">
        <v>94182358.641695544</v>
      </c>
      <c r="D4880" s="29">
        <v>0</v>
      </c>
      <c r="E4880" s="29">
        <v>0</v>
      </c>
      <c r="F4880" s="20">
        <v>0</v>
      </c>
    </row>
    <row r="4881" spans="2:6" x14ac:dyDescent="0.25">
      <c r="B4881" s="18">
        <v>4878</v>
      </c>
      <c r="C4881" s="29">
        <v>96281265.992195502</v>
      </c>
      <c r="D4881" s="29">
        <v>0</v>
      </c>
      <c r="E4881" s="29">
        <v>0</v>
      </c>
      <c r="F4881" s="20">
        <v>0</v>
      </c>
    </row>
    <row r="4882" spans="2:6" x14ac:dyDescent="0.25">
      <c r="B4882" s="18">
        <v>4879</v>
      </c>
      <c r="C4882" s="29">
        <v>86300577.466916069</v>
      </c>
      <c r="D4882" s="29">
        <v>0</v>
      </c>
      <c r="E4882" s="29">
        <v>0</v>
      </c>
      <c r="F4882" s="20">
        <v>0</v>
      </c>
    </row>
    <row r="4883" spans="2:6" x14ac:dyDescent="0.25">
      <c r="B4883" s="18">
        <v>4880</v>
      </c>
      <c r="C4883" s="29">
        <v>89358738.788342774</v>
      </c>
      <c r="D4883" s="29">
        <v>0</v>
      </c>
      <c r="E4883" s="29">
        <v>0</v>
      </c>
      <c r="F4883" s="20">
        <v>0</v>
      </c>
    </row>
    <row r="4884" spans="2:6" x14ac:dyDescent="0.25">
      <c r="B4884" s="18">
        <v>4881</v>
      </c>
      <c r="C4884" s="29">
        <v>131832530.46473093</v>
      </c>
      <c r="D4884" s="29">
        <v>0</v>
      </c>
      <c r="E4884" s="29">
        <v>0</v>
      </c>
      <c r="F4884" s="20">
        <v>0</v>
      </c>
    </row>
    <row r="4885" spans="2:6" x14ac:dyDescent="0.25">
      <c r="B4885" s="18">
        <v>4882</v>
      </c>
      <c r="C4885" s="29">
        <v>127682371.94352353</v>
      </c>
      <c r="D4885" s="29">
        <v>0</v>
      </c>
      <c r="E4885" s="29">
        <v>0</v>
      </c>
      <c r="F4885" s="20">
        <v>0</v>
      </c>
    </row>
    <row r="4886" spans="2:6" x14ac:dyDescent="0.25">
      <c r="B4886" s="18">
        <v>4883</v>
      </c>
      <c r="C4886" s="29">
        <v>84081659.194767609</v>
      </c>
      <c r="D4886" s="29">
        <v>0</v>
      </c>
      <c r="E4886" s="29">
        <v>0</v>
      </c>
      <c r="F4886" s="20">
        <v>0</v>
      </c>
    </row>
    <row r="4887" spans="2:6" x14ac:dyDescent="0.25">
      <c r="B4887" s="18">
        <v>4884</v>
      </c>
      <c r="C4887" s="29">
        <v>62965086.017995529</v>
      </c>
      <c r="D4887" s="29">
        <v>0</v>
      </c>
      <c r="E4887" s="29">
        <v>0</v>
      </c>
      <c r="F4887" s="20">
        <v>0</v>
      </c>
    </row>
    <row r="4888" spans="2:6" x14ac:dyDescent="0.25">
      <c r="B4888" s="18">
        <v>4885</v>
      </c>
      <c r="C4888" s="29">
        <v>103889837.41775762</v>
      </c>
      <c r="D4888" s="29">
        <v>0</v>
      </c>
      <c r="E4888" s="29">
        <v>0</v>
      </c>
      <c r="F4888" s="20">
        <v>0</v>
      </c>
    </row>
    <row r="4889" spans="2:6" x14ac:dyDescent="0.25">
      <c r="B4889" s="18">
        <v>4886</v>
      </c>
      <c r="C4889" s="29">
        <v>80810729.725420505</v>
      </c>
      <c r="D4889" s="29">
        <v>0</v>
      </c>
      <c r="E4889" s="29">
        <v>0</v>
      </c>
      <c r="F4889" s="20">
        <v>0</v>
      </c>
    </row>
    <row r="4890" spans="2:6" x14ac:dyDescent="0.25">
      <c r="B4890" s="18">
        <v>4887</v>
      </c>
      <c r="C4890" s="29">
        <v>151631349.40053725</v>
      </c>
      <c r="D4890" s="29">
        <v>0</v>
      </c>
      <c r="E4890" s="29">
        <v>0</v>
      </c>
      <c r="F4890" s="20">
        <v>0</v>
      </c>
    </row>
    <row r="4891" spans="2:6" x14ac:dyDescent="0.25">
      <c r="B4891" s="18">
        <v>4888</v>
      </c>
      <c r="C4891" s="29">
        <v>136591193.48094627</v>
      </c>
      <c r="D4891" s="29">
        <v>0</v>
      </c>
      <c r="E4891" s="29">
        <v>0</v>
      </c>
      <c r="F4891" s="20">
        <v>0</v>
      </c>
    </row>
    <row r="4892" spans="2:6" x14ac:dyDescent="0.25">
      <c r="B4892" s="18">
        <v>4889</v>
      </c>
      <c r="C4892" s="29">
        <v>106077868.29343481</v>
      </c>
      <c r="D4892" s="29">
        <v>0</v>
      </c>
      <c r="E4892" s="29">
        <v>0</v>
      </c>
      <c r="F4892" s="20">
        <v>0</v>
      </c>
    </row>
    <row r="4893" spans="2:6" x14ac:dyDescent="0.25">
      <c r="B4893" s="18">
        <v>4890</v>
      </c>
      <c r="C4893" s="29">
        <v>102730990.8092826</v>
      </c>
      <c r="D4893" s="29">
        <v>0</v>
      </c>
      <c r="E4893" s="29">
        <v>0</v>
      </c>
      <c r="F4893" s="20">
        <v>0</v>
      </c>
    </row>
    <row r="4894" spans="2:6" x14ac:dyDescent="0.25">
      <c r="B4894" s="18">
        <v>4891</v>
      </c>
      <c r="C4894" s="29">
        <v>82636100.498438045</v>
      </c>
      <c r="D4894" s="29">
        <v>0</v>
      </c>
      <c r="E4894" s="29">
        <v>0</v>
      </c>
      <c r="F4894" s="20">
        <v>0</v>
      </c>
    </row>
    <row r="4895" spans="2:6" x14ac:dyDescent="0.25">
      <c r="B4895" s="18">
        <v>4892</v>
      </c>
      <c r="C4895" s="29">
        <v>107074267.88922167</v>
      </c>
      <c r="D4895" s="29">
        <v>0</v>
      </c>
      <c r="E4895" s="29">
        <v>0</v>
      </c>
      <c r="F4895" s="20">
        <v>0</v>
      </c>
    </row>
    <row r="4896" spans="2:6" x14ac:dyDescent="0.25">
      <c r="B4896" s="18">
        <v>4893</v>
      </c>
      <c r="C4896" s="29">
        <v>125161100.4407018</v>
      </c>
      <c r="D4896" s="29">
        <v>0</v>
      </c>
      <c r="E4896" s="29">
        <v>0</v>
      </c>
      <c r="F4896" s="20">
        <v>0</v>
      </c>
    </row>
    <row r="4897" spans="2:6" x14ac:dyDescent="0.25">
      <c r="B4897" s="18">
        <v>4894</v>
      </c>
      <c r="C4897" s="29">
        <v>126321673.1270096</v>
      </c>
      <c r="D4897" s="29">
        <v>0</v>
      </c>
      <c r="E4897" s="29">
        <v>0</v>
      </c>
      <c r="F4897" s="20">
        <v>0</v>
      </c>
    </row>
    <row r="4898" spans="2:6" x14ac:dyDescent="0.25">
      <c r="B4898" s="18">
        <v>4895</v>
      </c>
      <c r="C4898" s="29">
        <v>68352157.922333866</v>
      </c>
      <c r="D4898" s="29">
        <v>0</v>
      </c>
      <c r="E4898" s="29">
        <v>0</v>
      </c>
      <c r="F4898" s="20">
        <v>0</v>
      </c>
    </row>
    <row r="4899" spans="2:6" x14ac:dyDescent="0.25">
      <c r="B4899" s="18">
        <v>4896</v>
      </c>
      <c r="C4899" s="29">
        <v>116687792.57073148</v>
      </c>
      <c r="D4899" s="29">
        <v>0</v>
      </c>
      <c r="E4899" s="29">
        <v>0</v>
      </c>
      <c r="F4899" s="20">
        <v>0</v>
      </c>
    </row>
    <row r="4900" spans="2:6" x14ac:dyDescent="0.25">
      <c r="B4900" s="18">
        <v>4897</v>
      </c>
      <c r="C4900" s="29">
        <v>99173168.105875209</v>
      </c>
      <c r="D4900" s="29">
        <v>0</v>
      </c>
      <c r="E4900" s="29">
        <v>0</v>
      </c>
      <c r="F4900" s="20">
        <v>0</v>
      </c>
    </row>
    <row r="4901" spans="2:6" x14ac:dyDescent="0.25">
      <c r="B4901" s="18">
        <v>4898</v>
      </c>
      <c r="C4901" s="29">
        <v>132093193.66505161</v>
      </c>
      <c r="D4901" s="29">
        <v>0</v>
      </c>
      <c r="E4901" s="29">
        <v>0</v>
      </c>
      <c r="F4901" s="20">
        <v>0</v>
      </c>
    </row>
    <row r="4902" spans="2:6" x14ac:dyDescent="0.25">
      <c r="B4902" s="18">
        <v>4899</v>
      </c>
      <c r="C4902" s="29">
        <v>110690184.49022336</v>
      </c>
      <c r="D4902" s="29">
        <v>0</v>
      </c>
      <c r="E4902" s="29">
        <v>0</v>
      </c>
      <c r="F4902" s="20">
        <v>0</v>
      </c>
    </row>
    <row r="4903" spans="2:6" x14ac:dyDescent="0.25">
      <c r="B4903" s="18">
        <v>4900</v>
      </c>
      <c r="C4903" s="29">
        <v>73847199.119495839</v>
      </c>
      <c r="D4903" s="29">
        <v>0</v>
      </c>
      <c r="E4903" s="29">
        <v>0</v>
      </c>
      <c r="F4903" s="20">
        <v>0</v>
      </c>
    </row>
    <row r="4904" spans="2:6" x14ac:dyDescent="0.25">
      <c r="B4904" s="18">
        <v>4901</v>
      </c>
      <c r="C4904" s="29">
        <v>109773963.39836577</v>
      </c>
      <c r="D4904" s="29">
        <v>0</v>
      </c>
      <c r="E4904" s="29">
        <v>0</v>
      </c>
      <c r="F4904" s="20">
        <v>0</v>
      </c>
    </row>
    <row r="4905" spans="2:6" x14ac:dyDescent="0.25">
      <c r="B4905" s="18">
        <v>4902</v>
      </c>
      <c r="C4905" s="29">
        <v>98240726.998927727</v>
      </c>
      <c r="D4905" s="29">
        <v>0</v>
      </c>
      <c r="E4905" s="29">
        <v>0</v>
      </c>
      <c r="F4905" s="20">
        <v>0</v>
      </c>
    </row>
    <row r="4906" spans="2:6" x14ac:dyDescent="0.25">
      <c r="B4906" s="18">
        <v>4903</v>
      </c>
      <c r="C4906" s="29">
        <v>110960753.47105856</v>
      </c>
      <c r="D4906" s="29">
        <v>0</v>
      </c>
      <c r="E4906" s="29">
        <v>0</v>
      </c>
      <c r="F4906" s="20">
        <v>0</v>
      </c>
    </row>
    <row r="4907" spans="2:6" x14ac:dyDescent="0.25">
      <c r="B4907" s="18">
        <v>4904</v>
      </c>
      <c r="C4907" s="29">
        <v>90935120.977304518</v>
      </c>
      <c r="D4907" s="29">
        <v>0</v>
      </c>
      <c r="E4907" s="29">
        <v>0</v>
      </c>
      <c r="F4907" s="20">
        <v>0</v>
      </c>
    </row>
    <row r="4908" spans="2:6" x14ac:dyDescent="0.25">
      <c r="B4908" s="18">
        <v>4905</v>
      </c>
      <c r="C4908" s="29">
        <v>81826625.068652689</v>
      </c>
      <c r="D4908" s="29">
        <v>0</v>
      </c>
      <c r="E4908" s="29">
        <v>0</v>
      </c>
      <c r="F4908" s="20">
        <v>0</v>
      </c>
    </row>
    <row r="4909" spans="2:6" x14ac:dyDescent="0.25">
      <c r="B4909" s="18">
        <v>4906</v>
      </c>
      <c r="C4909" s="29">
        <v>108425115.54646853</v>
      </c>
      <c r="D4909" s="29">
        <v>0</v>
      </c>
      <c r="E4909" s="29">
        <v>0</v>
      </c>
      <c r="F4909" s="20">
        <v>0</v>
      </c>
    </row>
    <row r="4910" spans="2:6" x14ac:dyDescent="0.25">
      <c r="B4910" s="18">
        <v>4907</v>
      </c>
      <c r="C4910" s="29">
        <v>138496151.10409629</v>
      </c>
      <c r="D4910" s="29">
        <v>0</v>
      </c>
      <c r="E4910" s="29">
        <v>0</v>
      </c>
      <c r="F4910" s="20">
        <v>0</v>
      </c>
    </row>
    <row r="4911" spans="2:6" x14ac:dyDescent="0.25">
      <c r="B4911" s="18">
        <v>4908</v>
      </c>
      <c r="C4911" s="29">
        <v>112817180.72375935</v>
      </c>
      <c r="D4911" s="29">
        <v>0</v>
      </c>
      <c r="E4911" s="29">
        <v>0</v>
      </c>
      <c r="F4911" s="20">
        <v>0</v>
      </c>
    </row>
    <row r="4912" spans="2:6" x14ac:dyDescent="0.25">
      <c r="B4912" s="18">
        <v>4909</v>
      </c>
      <c r="C4912" s="29">
        <v>109767046.69862942</v>
      </c>
      <c r="D4912" s="29">
        <v>0</v>
      </c>
      <c r="E4912" s="29">
        <v>0</v>
      </c>
      <c r="F4912" s="20">
        <v>0</v>
      </c>
    </row>
    <row r="4913" spans="2:6" x14ac:dyDescent="0.25">
      <c r="B4913" s="18">
        <v>4910</v>
      </c>
      <c r="C4913" s="29">
        <v>112751070.4635981</v>
      </c>
      <c r="D4913" s="29">
        <v>0</v>
      </c>
      <c r="E4913" s="29">
        <v>0</v>
      </c>
      <c r="F4913" s="20">
        <v>0</v>
      </c>
    </row>
    <row r="4914" spans="2:6" x14ac:dyDescent="0.25">
      <c r="B4914" s="18">
        <v>4911</v>
      </c>
      <c r="C4914" s="29">
        <v>88137845.430745333</v>
      </c>
      <c r="D4914" s="29">
        <v>0</v>
      </c>
      <c r="E4914" s="29">
        <v>0</v>
      </c>
      <c r="F4914" s="20">
        <v>0</v>
      </c>
    </row>
    <row r="4915" spans="2:6" x14ac:dyDescent="0.25">
      <c r="B4915" s="18">
        <v>4912</v>
      </c>
      <c r="C4915" s="29">
        <v>95868080.917665988</v>
      </c>
      <c r="D4915" s="29">
        <v>0</v>
      </c>
      <c r="E4915" s="29">
        <v>0</v>
      </c>
      <c r="F4915" s="20">
        <v>0</v>
      </c>
    </row>
    <row r="4916" spans="2:6" x14ac:dyDescent="0.25">
      <c r="B4916" s="18">
        <v>4913</v>
      </c>
      <c r="C4916" s="29">
        <v>85844693.989956453</v>
      </c>
      <c r="D4916" s="29">
        <v>0</v>
      </c>
      <c r="E4916" s="29">
        <v>0</v>
      </c>
      <c r="F4916" s="20">
        <v>0</v>
      </c>
    </row>
    <row r="4917" spans="2:6" x14ac:dyDescent="0.25">
      <c r="B4917" s="18">
        <v>4914</v>
      </c>
      <c r="C4917" s="29">
        <v>72908025.684620827</v>
      </c>
      <c r="D4917" s="29">
        <v>0</v>
      </c>
      <c r="E4917" s="29">
        <v>0</v>
      </c>
      <c r="F4917" s="20">
        <v>0</v>
      </c>
    </row>
    <row r="4918" spans="2:6" x14ac:dyDescent="0.25">
      <c r="B4918" s="18">
        <v>4915</v>
      </c>
      <c r="C4918" s="29">
        <v>108082569.56866729</v>
      </c>
      <c r="D4918" s="29">
        <v>0</v>
      </c>
      <c r="E4918" s="29">
        <v>0</v>
      </c>
      <c r="F4918" s="20">
        <v>0</v>
      </c>
    </row>
    <row r="4919" spans="2:6" x14ac:dyDescent="0.25">
      <c r="B4919" s="18">
        <v>4916</v>
      </c>
      <c r="C4919" s="29">
        <v>82374367.368767887</v>
      </c>
      <c r="D4919" s="29">
        <v>0</v>
      </c>
      <c r="E4919" s="29">
        <v>0</v>
      </c>
      <c r="F4919" s="20">
        <v>0</v>
      </c>
    </row>
    <row r="4920" spans="2:6" x14ac:dyDescent="0.25">
      <c r="B4920" s="18">
        <v>4917</v>
      </c>
      <c r="C4920" s="29">
        <v>121927676.31673059</v>
      </c>
      <c r="D4920" s="29">
        <v>0</v>
      </c>
      <c r="E4920" s="29">
        <v>0</v>
      </c>
      <c r="F4920" s="20">
        <v>0</v>
      </c>
    </row>
    <row r="4921" spans="2:6" x14ac:dyDescent="0.25">
      <c r="B4921" s="18">
        <v>4918</v>
      </c>
      <c r="C4921" s="29">
        <v>97926374.432453141</v>
      </c>
      <c r="D4921" s="29">
        <v>0</v>
      </c>
      <c r="E4921" s="29">
        <v>0</v>
      </c>
      <c r="F4921" s="20">
        <v>0</v>
      </c>
    </row>
    <row r="4922" spans="2:6" x14ac:dyDescent="0.25">
      <c r="B4922" s="18">
        <v>4919</v>
      </c>
      <c r="C4922" s="29">
        <v>84582017.757825941</v>
      </c>
      <c r="D4922" s="29">
        <v>0</v>
      </c>
      <c r="E4922" s="29">
        <v>0</v>
      </c>
      <c r="F4922" s="20">
        <v>0</v>
      </c>
    </row>
    <row r="4923" spans="2:6" x14ac:dyDescent="0.25">
      <c r="B4923" s="18">
        <v>4920</v>
      </c>
      <c r="C4923" s="29">
        <v>95442310.679973409</v>
      </c>
      <c r="D4923" s="29">
        <v>0</v>
      </c>
      <c r="E4923" s="29">
        <v>0</v>
      </c>
      <c r="F4923" s="20">
        <v>0</v>
      </c>
    </row>
    <row r="4924" spans="2:6" x14ac:dyDescent="0.25">
      <c r="B4924" s="18">
        <v>4921</v>
      </c>
      <c r="C4924" s="29">
        <v>152518572.8900637</v>
      </c>
      <c r="D4924" s="29">
        <v>0</v>
      </c>
      <c r="E4924" s="29">
        <v>0</v>
      </c>
      <c r="F4924" s="20">
        <v>0</v>
      </c>
    </row>
    <row r="4925" spans="2:6" x14ac:dyDescent="0.25">
      <c r="B4925" s="18">
        <v>4922</v>
      </c>
      <c r="C4925" s="29">
        <v>115354994.05894145</v>
      </c>
      <c r="D4925" s="29">
        <v>0</v>
      </c>
      <c r="E4925" s="29">
        <v>0</v>
      </c>
      <c r="F4925" s="20">
        <v>0</v>
      </c>
    </row>
    <row r="4926" spans="2:6" x14ac:dyDescent="0.25">
      <c r="B4926" s="18">
        <v>4923</v>
      </c>
      <c r="C4926" s="29">
        <v>64612298.011943318</v>
      </c>
      <c r="D4926" s="29">
        <v>0</v>
      </c>
      <c r="E4926" s="29">
        <v>0</v>
      </c>
      <c r="F4926" s="20">
        <v>0</v>
      </c>
    </row>
    <row r="4927" spans="2:6" x14ac:dyDescent="0.25">
      <c r="B4927" s="18">
        <v>4924</v>
      </c>
      <c r="C4927" s="29">
        <v>98673043.13607119</v>
      </c>
      <c r="D4927" s="29">
        <v>0</v>
      </c>
      <c r="E4927" s="29">
        <v>0</v>
      </c>
      <c r="F4927" s="20">
        <v>0</v>
      </c>
    </row>
    <row r="4928" spans="2:6" x14ac:dyDescent="0.25">
      <c r="B4928" s="18">
        <v>4925</v>
      </c>
      <c r="C4928" s="29">
        <v>137934290.57037741</v>
      </c>
      <c r="D4928" s="29">
        <v>0</v>
      </c>
      <c r="E4928" s="29">
        <v>0</v>
      </c>
      <c r="F4928" s="20">
        <v>0</v>
      </c>
    </row>
    <row r="4929" spans="2:6" x14ac:dyDescent="0.25">
      <c r="B4929" s="18">
        <v>4926</v>
      </c>
      <c r="C4929" s="29">
        <v>92154200.460901484</v>
      </c>
      <c r="D4929" s="29">
        <v>0</v>
      </c>
      <c r="E4929" s="29">
        <v>0</v>
      </c>
      <c r="F4929" s="20">
        <v>0</v>
      </c>
    </row>
    <row r="4930" spans="2:6" x14ac:dyDescent="0.25">
      <c r="B4930" s="18">
        <v>4927</v>
      </c>
      <c r="C4930" s="29">
        <v>87235465.233837187</v>
      </c>
      <c r="D4930" s="29">
        <v>0</v>
      </c>
      <c r="E4930" s="29">
        <v>0</v>
      </c>
      <c r="F4930" s="20">
        <v>0</v>
      </c>
    </row>
    <row r="4931" spans="2:6" x14ac:dyDescent="0.25">
      <c r="B4931" s="18">
        <v>4928</v>
      </c>
      <c r="C4931" s="29">
        <v>127405511.14670973</v>
      </c>
      <c r="D4931" s="29">
        <v>0</v>
      </c>
      <c r="E4931" s="29">
        <v>0</v>
      </c>
      <c r="F4931" s="20">
        <v>0</v>
      </c>
    </row>
    <row r="4932" spans="2:6" x14ac:dyDescent="0.25">
      <c r="B4932" s="18">
        <v>4929</v>
      </c>
      <c r="C4932" s="29">
        <v>73881528.182822868</v>
      </c>
      <c r="D4932" s="29">
        <v>0</v>
      </c>
      <c r="E4932" s="29">
        <v>0</v>
      </c>
      <c r="F4932" s="20">
        <v>0</v>
      </c>
    </row>
    <row r="4933" spans="2:6" x14ac:dyDescent="0.25">
      <c r="B4933" s="18">
        <v>4930</v>
      </c>
      <c r="C4933" s="29">
        <v>85763851.970134944</v>
      </c>
      <c r="D4933" s="29">
        <v>0</v>
      </c>
      <c r="E4933" s="29">
        <v>0</v>
      </c>
      <c r="F4933" s="20">
        <v>0</v>
      </c>
    </row>
    <row r="4934" spans="2:6" x14ac:dyDescent="0.25">
      <c r="B4934" s="18">
        <v>4931</v>
      </c>
      <c r="C4934" s="29">
        <v>80629684.10853453</v>
      </c>
      <c r="D4934" s="29">
        <v>0</v>
      </c>
      <c r="E4934" s="29">
        <v>0</v>
      </c>
      <c r="F4934" s="20">
        <v>0</v>
      </c>
    </row>
    <row r="4935" spans="2:6" x14ac:dyDescent="0.25">
      <c r="B4935" s="18">
        <v>4932</v>
      </c>
      <c r="C4935" s="29">
        <v>96898680.359945834</v>
      </c>
      <c r="D4935" s="29">
        <v>0</v>
      </c>
      <c r="E4935" s="29">
        <v>0</v>
      </c>
      <c r="F4935" s="20">
        <v>0</v>
      </c>
    </row>
    <row r="4936" spans="2:6" x14ac:dyDescent="0.25">
      <c r="B4936" s="18">
        <v>4933</v>
      </c>
      <c r="C4936" s="29">
        <v>89362982.070887148</v>
      </c>
      <c r="D4936" s="29">
        <v>0</v>
      </c>
      <c r="E4936" s="29">
        <v>0</v>
      </c>
      <c r="F4936" s="20">
        <v>0</v>
      </c>
    </row>
    <row r="4937" spans="2:6" x14ac:dyDescent="0.25">
      <c r="B4937" s="18">
        <v>4934</v>
      </c>
      <c r="C4937" s="29">
        <v>93045130.868896514</v>
      </c>
      <c r="D4937" s="29">
        <v>0</v>
      </c>
      <c r="E4937" s="29">
        <v>0</v>
      </c>
      <c r="F4937" s="20">
        <v>0</v>
      </c>
    </row>
    <row r="4938" spans="2:6" x14ac:dyDescent="0.25">
      <c r="B4938" s="18">
        <v>4935</v>
      </c>
      <c r="C4938" s="29">
        <v>105979972.80664951</v>
      </c>
      <c r="D4938" s="29">
        <v>0</v>
      </c>
      <c r="E4938" s="29">
        <v>0</v>
      </c>
      <c r="F4938" s="20">
        <v>0</v>
      </c>
    </row>
    <row r="4939" spans="2:6" x14ac:dyDescent="0.25">
      <c r="B4939" s="18">
        <v>4936</v>
      </c>
      <c r="C4939" s="29">
        <v>99029431.038768873</v>
      </c>
      <c r="D4939" s="29">
        <v>0</v>
      </c>
      <c r="E4939" s="29">
        <v>0</v>
      </c>
      <c r="F4939" s="20">
        <v>0</v>
      </c>
    </row>
    <row r="4940" spans="2:6" x14ac:dyDescent="0.25">
      <c r="B4940" s="18">
        <v>4937</v>
      </c>
      <c r="C4940" s="29">
        <v>100973591.7634622</v>
      </c>
      <c r="D4940" s="29">
        <v>0</v>
      </c>
      <c r="E4940" s="29">
        <v>0</v>
      </c>
      <c r="F4940" s="20">
        <v>0</v>
      </c>
    </row>
    <row r="4941" spans="2:6" x14ac:dyDescent="0.25">
      <c r="B4941" s="18">
        <v>4938</v>
      </c>
      <c r="C4941" s="29">
        <v>87775930.506418809</v>
      </c>
      <c r="D4941" s="29">
        <v>0</v>
      </c>
      <c r="E4941" s="29">
        <v>0</v>
      </c>
      <c r="F4941" s="20">
        <v>0</v>
      </c>
    </row>
    <row r="4942" spans="2:6" x14ac:dyDescent="0.25">
      <c r="B4942" s="18">
        <v>4939</v>
      </c>
      <c r="C4942" s="29">
        <v>89635937.862991229</v>
      </c>
      <c r="D4942" s="29">
        <v>0</v>
      </c>
      <c r="E4942" s="29">
        <v>0</v>
      </c>
      <c r="F4942" s="20">
        <v>0</v>
      </c>
    </row>
    <row r="4943" spans="2:6" x14ac:dyDescent="0.25">
      <c r="B4943" s="18">
        <v>4940</v>
      </c>
      <c r="C4943" s="29">
        <v>100670408.11873466</v>
      </c>
      <c r="D4943" s="29">
        <v>0</v>
      </c>
      <c r="E4943" s="29">
        <v>0</v>
      </c>
      <c r="F4943" s="20">
        <v>0</v>
      </c>
    </row>
    <row r="4944" spans="2:6" x14ac:dyDescent="0.25">
      <c r="B4944" s="18">
        <v>4941</v>
      </c>
      <c r="C4944" s="29">
        <v>153144043.97871163</v>
      </c>
      <c r="D4944" s="29">
        <v>0</v>
      </c>
      <c r="E4944" s="29">
        <v>0</v>
      </c>
      <c r="F4944" s="20">
        <v>0</v>
      </c>
    </row>
    <row r="4945" spans="2:6" x14ac:dyDescent="0.25">
      <c r="B4945" s="18">
        <v>4942</v>
      </c>
      <c r="C4945" s="29">
        <v>77510830.725632265</v>
      </c>
      <c r="D4945" s="29">
        <v>0</v>
      </c>
      <c r="E4945" s="29">
        <v>0</v>
      </c>
      <c r="F4945" s="20">
        <v>0</v>
      </c>
    </row>
    <row r="4946" spans="2:6" x14ac:dyDescent="0.25">
      <c r="B4946" s="18">
        <v>4943</v>
      </c>
      <c r="C4946" s="29">
        <v>86002197.114162818</v>
      </c>
      <c r="D4946" s="29">
        <v>0</v>
      </c>
      <c r="E4946" s="29">
        <v>0</v>
      </c>
      <c r="F4946" s="20">
        <v>0</v>
      </c>
    </row>
    <row r="4947" spans="2:6" x14ac:dyDescent="0.25">
      <c r="B4947" s="18">
        <v>4944</v>
      </c>
      <c r="C4947" s="29">
        <v>101477673.32324009</v>
      </c>
      <c r="D4947" s="29">
        <v>0</v>
      </c>
      <c r="E4947" s="29">
        <v>0</v>
      </c>
      <c r="F4947" s="20">
        <v>0</v>
      </c>
    </row>
    <row r="4948" spans="2:6" x14ac:dyDescent="0.25">
      <c r="B4948" s="18">
        <v>4945</v>
      </c>
      <c r="C4948" s="29">
        <v>117848728.57593413</v>
      </c>
      <c r="D4948" s="29">
        <v>0</v>
      </c>
      <c r="E4948" s="29">
        <v>0</v>
      </c>
      <c r="F4948" s="20">
        <v>0</v>
      </c>
    </row>
    <row r="4949" spans="2:6" x14ac:dyDescent="0.25">
      <c r="B4949" s="18">
        <v>4946</v>
      </c>
      <c r="C4949" s="29">
        <v>106685134.46707411</v>
      </c>
      <c r="D4949" s="29">
        <v>0</v>
      </c>
      <c r="E4949" s="29">
        <v>0</v>
      </c>
      <c r="F4949" s="20">
        <v>0</v>
      </c>
    </row>
    <row r="4950" spans="2:6" x14ac:dyDescent="0.25">
      <c r="B4950" s="18">
        <v>4947</v>
      </c>
      <c r="C4950" s="29">
        <v>94193055.539744392</v>
      </c>
      <c r="D4950" s="29">
        <v>0</v>
      </c>
      <c r="E4950" s="29">
        <v>0</v>
      </c>
      <c r="F4950" s="20">
        <v>0</v>
      </c>
    </row>
    <row r="4951" spans="2:6" x14ac:dyDescent="0.25">
      <c r="B4951" s="18">
        <v>4948</v>
      </c>
      <c r="C4951" s="29">
        <v>89542615.093301892</v>
      </c>
      <c r="D4951" s="29">
        <v>0</v>
      </c>
      <c r="E4951" s="29">
        <v>0</v>
      </c>
      <c r="F4951" s="20">
        <v>0</v>
      </c>
    </row>
    <row r="4952" spans="2:6" x14ac:dyDescent="0.25">
      <c r="B4952" s="18">
        <v>4949</v>
      </c>
      <c r="C4952" s="29">
        <v>94726300.793760553</v>
      </c>
      <c r="D4952" s="29">
        <v>0</v>
      </c>
      <c r="E4952" s="29">
        <v>0</v>
      </c>
      <c r="F4952" s="20">
        <v>0</v>
      </c>
    </row>
    <row r="4953" spans="2:6" x14ac:dyDescent="0.25">
      <c r="B4953" s="18">
        <v>4950</v>
      </c>
      <c r="C4953" s="29">
        <v>105095233.62652768</v>
      </c>
      <c r="D4953" s="29">
        <v>0</v>
      </c>
      <c r="E4953" s="29">
        <v>0</v>
      </c>
      <c r="F4953" s="20">
        <v>0</v>
      </c>
    </row>
    <row r="4954" spans="2:6" x14ac:dyDescent="0.25">
      <c r="B4954" s="18">
        <v>4951</v>
      </c>
      <c r="C4954" s="29">
        <v>107193996.92350361</v>
      </c>
      <c r="D4954" s="29">
        <v>0</v>
      </c>
      <c r="E4954" s="29">
        <v>0</v>
      </c>
      <c r="F4954" s="20">
        <v>0</v>
      </c>
    </row>
    <row r="4955" spans="2:6" x14ac:dyDescent="0.25">
      <c r="B4955" s="18">
        <v>4952</v>
      </c>
      <c r="C4955" s="29">
        <v>113890694.96175231</v>
      </c>
      <c r="D4955" s="29">
        <v>0</v>
      </c>
      <c r="E4955" s="29">
        <v>0</v>
      </c>
      <c r="F4955" s="20">
        <v>0</v>
      </c>
    </row>
    <row r="4956" spans="2:6" x14ac:dyDescent="0.25">
      <c r="B4956" s="18">
        <v>4953</v>
      </c>
      <c r="C4956" s="29">
        <v>125859079.60661314</v>
      </c>
      <c r="D4956" s="29">
        <v>0</v>
      </c>
      <c r="E4956" s="29">
        <v>0</v>
      </c>
      <c r="F4956" s="20">
        <v>0</v>
      </c>
    </row>
    <row r="4957" spans="2:6" x14ac:dyDescent="0.25">
      <c r="B4957" s="18">
        <v>4954</v>
      </c>
      <c r="C4957" s="29">
        <v>76905603.841736615</v>
      </c>
      <c r="D4957" s="29">
        <v>0</v>
      </c>
      <c r="E4957" s="29">
        <v>0</v>
      </c>
      <c r="F4957" s="20">
        <v>0</v>
      </c>
    </row>
    <row r="4958" spans="2:6" x14ac:dyDescent="0.25">
      <c r="B4958" s="18">
        <v>4955</v>
      </c>
      <c r="C4958" s="29">
        <v>99097239.539750293</v>
      </c>
      <c r="D4958" s="29">
        <v>0</v>
      </c>
      <c r="E4958" s="29">
        <v>0</v>
      </c>
      <c r="F4958" s="20">
        <v>0</v>
      </c>
    </row>
    <row r="4959" spans="2:6" x14ac:dyDescent="0.25">
      <c r="B4959" s="18">
        <v>4956</v>
      </c>
      <c r="C4959" s="29">
        <v>114698791.78099884</v>
      </c>
      <c r="D4959" s="29">
        <v>0</v>
      </c>
      <c r="E4959" s="29">
        <v>0</v>
      </c>
      <c r="F4959" s="20">
        <v>0</v>
      </c>
    </row>
    <row r="4960" spans="2:6" x14ac:dyDescent="0.25">
      <c r="B4960" s="18">
        <v>4957</v>
      </c>
      <c r="C4960" s="29">
        <v>86089957.569824979</v>
      </c>
      <c r="D4960" s="29">
        <v>0</v>
      </c>
      <c r="E4960" s="29">
        <v>0</v>
      </c>
      <c r="F4960" s="20">
        <v>0</v>
      </c>
    </row>
    <row r="4961" spans="2:6" x14ac:dyDescent="0.25">
      <c r="B4961" s="18">
        <v>4958</v>
      </c>
      <c r="C4961" s="29">
        <v>109233797.48784663</v>
      </c>
      <c r="D4961" s="29">
        <v>0</v>
      </c>
      <c r="E4961" s="29">
        <v>0</v>
      </c>
      <c r="F4961" s="20">
        <v>0</v>
      </c>
    </row>
    <row r="4962" spans="2:6" x14ac:dyDescent="0.25">
      <c r="B4962" s="18">
        <v>4959</v>
      </c>
      <c r="C4962" s="29">
        <v>89837978.374422431</v>
      </c>
      <c r="D4962" s="29">
        <v>0</v>
      </c>
      <c r="E4962" s="29">
        <v>0</v>
      </c>
      <c r="F4962" s="20">
        <v>0</v>
      </c>
    </row>
    <row r="4963" spans="2:6" x14ac:dyDescent="0.25">
      <c r="B4963" s="18">
        <v>4960</v>
      </c>
      <c r="C4963" s="29">
        <v>105913923.82496224</v>
      </c>
      <c r="D4963" s="29">
        <v>0</v>
      </c>
      <c r="E4963" s="29">
        <v>0</v>
      </c>
      <c r="F4963" s="20">
        <v>0</v>
      </c>
    </row>
    <row r="4964" spans="2:6" x14ac:dyDescent="0.25">
      <c r="B4964" s="18">
        <v>4961</v>
      </c>
      <c r="C4964" s="29">
        <v>107278559.2309013</v>
      </c>
      <c r="D4964" s="29">
        <v>0</v>
      </c>
      <c r="E4964" s="29">
        <v>0</v>
      </c>
      <c r="F4964" s="20">
        <v>0</v>
      </c>
    </row>
    <row r="4965" spans="2:6" x14ac:dyDescent="0.25">
      <c r="B4965" s="18">
        <v>4962</v>
      </c>
      <c r="C4965" s="29">
        <v>71931557.967357442</v>
      </c>
      <c r="D4965" s="29">
        <v>0</v>
      </c>
      <c r="E4965" s="29">
        <v>0</v>
      </c>
      <c r="F4965" s="20">
        <v>0</v>
      </c>
    </row>
    <row r="4966" spans="2:6" x14ac:dyDescent="0.25">
      <c r="B4966" s="18">
        <v>4963</v>
      </c>
      <c r="C4966" s="29">
        <v>103083588.48437078</v>
      </c>
      <c r="D4966" s="29">
        <v>0</v>
      </c>
      <c r="E4966" s="29">
        <v>0</v>
      </c>
      <c r="F4966" s="20">
        <v>0</v>
      </c>
    </row>
    <row r="4967" spans="2:6" x14ac:dyDescent="0.25">
      <c r="B4967" s="18">
        <v>4964</v>
      </c>
      <c r="C4967" s="29">
        <v>112005132.23180671</v>
      </c>
      <c r="D4967" s="29">
        <v>0</v>
      </c>
      <c r="E4967" s="29">
        <v>0</v>
      </c>
      <c r="F4967" s="20">
        <v>0</v>
      </c>
    </row>
    <row r="4968" spans="2:6" x14ac:dyDescent="0.25">
      <c r="B4968" s="18">
        <v>4965</v>
      </c>
      <c r="C4968" s="29">
        <v>74203809.270072699</v>
      </c>
      <c r="D4968" s="29">
        <v>0</v>
      </c>
      <c r="E4968" s="29">
        <v>0</v>
      </c>
      <c r="F4968" s="20">
        <v>0</v>
      </c>
    </row>
    <row r="4969" spans="2:6" x14ac:dyDescent="0.25">
      <c r="B4969" s="18">
        <v>4966</v>
      </c>
      <c r="C4969" s="29">
        <v>94702327.318604395</v>
      </c>
      <c r="D4969" s="29">
        <v>0</v>
      </c>
      <c r="E4969" s="29">
        <v>0</v>
      </c>
      <c r="F4969" s="20">
        <v>0</v>
      </c>
    </row>
    <row r="4970" spans="2:6" x14ac:dyDescent="0.25">
      <c r="B4970" s="18">
        <v>4967</v>
      </c>
      <c r="C4970" s="29">
        <v>83204616.672162697</v>
      </c>
      <c r="D4970" s="29">
        <v>0</v>
      </c>
      <c r="E4970" s="29">
        <v>0</v>
      </c>
      <c r="F4970" s="20">
        <v>0</v>
      </c>
    </row>
    <row r="4971" spans="2:6" x14ac:dyDescent="0.25">
      <c r="B4971" s="18">
        <v>4968</v>
      </c>
      <c r="C4971" s="29">
        <v>93933809.308558822</v>
      </c>
      <c r="D4971" s="29">
        <v>0</v>
      </c>
      <c r="E4971" s="29">
        <v>0</v>
      </c>
      <c r="F4971" s="20">
        <v>0</v>
      </c>
    </row>
    <row r="4972" spans="2:6" x14ac:dyDescent="0.25">
      <c r="B4972" s="18">
        <v>4969</v>
      </c>
      <c r="C4972" s="29">
        <v>91653789.096020073</v>
      </c>
      <c r="D4972" s="29">
        <v>0</v>
      </c>
      <c r="E4972" s="29">
        <v>0</v>
      </c>
      <c r="F4972" s="20">
        <v>0</v>
      </c>
    </row>
    <row r="4973" spans="2:6" x14ac:dyDescent="0.25">
      <c r="B4973" s="18">
        <v>4970</v>
      </c>
      <c r="C4973" s="29">
        <v>129376313.33442627</v>
      </c>
      <c r="D4973" s="29">
        <v>0</v>
      </c>
      <c r="E4973" s="29">
        <v>0</v>
      </c>
      <c r="F4973" s="20">
        <v>0</v>
      </c>
    </row>
    <row r="4974" spans="2:6" x14ac:dyDescent="0.25">
      <c r="B4974" s="18">
        <v>4971</v>
      </c>
      <c r="C4974" s="29">
        <v>105380994.55359164</v>
      </c>
      <c r="D4974" s="29">
        <v>0</v>
      </c>
      <c r="E4974" s="29">
        <v>0</v>
      </c>
      <c r="F4974" s="20">
        <v>0</v>
      </c>
    </row>
    <row r="4975" spans="2:6" x14ac:dyDescent="0.25">
      <c r="B4975" s="18">
        <v>4972</v>
      </c>
      <c r="C4975" s="29">
        <v>113404323.74432357</v>
      </c>
      <c r="D4975" s="29">
        <v>0</v>
      </c>
      <c r="E4975" s="29">
        <v>0</v>
      </c>
      <c r="F4975" s="20">
        <v>0</v>
      </c>
    </row>
    <row r="4976" spans="2:6" x14ac:dyDescent="0.25">
      <c r="B4976" s="18">
        <v>4973</v>
      </c>
      <c r="C4976" s="29">
        <v>171298696.94829011</v>
      </c>
      <c r="D4976" s="29">
        <v>0</v>
      </c>
      <c r="E4976" s="29">
        <v>0</v>
      </c>
      <c r="F4976" s="20">
        <v>0</v>
      </c>
    </row>
    <row r="4977" spans="2:6" x14ac:dyDescent="0.25">
      <c r="B4977" s="18">
        <v>4974</v>
      </c>
      <c r="C4977" s="29">
        <v>97330950.763664573</v>
      </c>
      <c r="D4977" s="29">
        <v>0</v>
      </c>
      <c r="E4977" s="29">
        <v>0</v>
      </c>
      <c r="F4977" s="20">
        <v>0</v>
      </c>
    </row>
    <row r="4978" spans="2:6" x14ac:dyDescent="0.25">
      <c r="B4978" s="18">
        <v>4975</v>
      </c>
      <c r="C4978" s="29">
        <v>118706777.91990711</v>
      </c>
      <c r="D4978" s="29">
        <v>0</v>
      </c>
      <c r="E4978" s="29">
        <v>0</v>
      </c>
      <c r="F4978" s="20">
        <v>0</v>
      </c>
    </row>
    <row r="4979" spans="2:6" x14ac:dyDescent="0.25">
      <c r="B4979" s="18">
        <v>4976</v>
      </c>
      <c r="C4979" s="29">
        <v>117119475.7338306</v>
      </c>
      <c r="D4979" s="29">
        <v>0</v>
      </c>
      <c r="E4979" s="29">
        <v>0</v>
      </c>
      <c r="F4979" s="20">
        <v>0</v>
      </c>
    </row>
    <row r="4980" spans="2:6" x14ac:dyDescent="0.25">
      <c r="B4980" s="18">
        <v>4977</v>
      </c>
      <c r="C4980" s="29">
        <v>102717099.17901041</v>
      </c>
      <c r="D4980" s="29">
        <v>0</v>
      </c>
      <c r="E4980" s="29">
        <v>0</v>
      </c>
      <c r="F4980" s="20">
        <v>0</v>
      </c>
    </row>
    <row r="4981" spans="2:6" x14ac:dyDescent="0.25">
      <c r="B4981" s="18">
        <v>4978</v>
      </c>
      <c r="C4981" s="29">
        <v>114467723.77813385</v>
      </c>
      <c r="D4981" s="29">
        <v>0</v>
      </c>
      <c r="E4981" s="29">
        <v>0</v>
      </c>
      <c r="F4981" s="20">
        <v>0</v>
      </c>
    </row>
    <row r="4982" spans="2:6" x14ac:dyDescent="0.25">
      <c r="B4982" s="18">
        <v>4979</v>
      </c>
      <c r="C4982" s="29">
        <v>104749116.02346317</v>
      </c>
      <c r="D4982" s="29">
        <v>0</v>
      </c>
      <c r="E4982" s="29">
        <v>0</v>
      </c>
      <c r="F4982" s="20">
        <v>0</v>
      </c>
    </row>
    <row r="4983" spans="2:6" x14ac:dyDescent="0.25">
      <c r="B4983" s="18">
        <v>4980</v>
      </c>
      <c r="C4983" s="29">
        <v>95423900.236183301</v>
      </c>
      <c r="D4983" s="29">
        <v>0</v>
      </c>
      <c r="E4983" s="29">
        <v>0</v>
      </c>
      <c r="F4983" s="20">
        <v>0</v>
      </c>
    </row>
    <row r="4984" spans="2:6" x14ac:dyDescent="0.25">
      <c r="B4984" s="18">
        <v>4981</v>
      </c>
      <c r="C4984" s="29">
        <v>161341901.86099032</v>
      </c>
      <c r="D4984" s="29">
        <v>0</v>
      </c>
      <c r="E4984" s="29">
        <v>0</v>
      </c>
      <c r="F4984" s="20">
        <v>0</v>
      </c>
    </row>
    <row r="4985" spans="2:6" x14ac:dyDescent="0.25">
      <c r="B4985" s="18">
        <v>4982</v>
      </c>
      <c r="C4985" s="29">
        <v>79033374.539347708</v>
      </c>
      <c r="D4985" s="29">
        <v>0</v>
      </c>
      <c r="E4985" s="29">
        <v>0</v>
      </c>
      <c r="F4985" s="20">
        <v>0</v>
      </c>
    </row>
    <row r="4986" spans="2:6" x14ac:dyDescent="0.25">
      <c r="B4986" s="18">
        <v>4983</v>
      </c>
      <c r="C4986" s="29">
        <v>81428625.296101585</v>
      </c>
      <c r="D4986" s="29">
        <v>0</v>
      </c>
      <c r="E4986" s="29">
        <v>0</v>
      </c>
      <c r="F4986" s="20">
        <v>0</v>
      </c>
    </row>
    <row r="4987" spans="2:6" x14ac:dyDescent="0.25">
      <c r="B4987" s="18">
        <v>4984</v>
      </c>
      <c r="C4987" s="29">
        <v>100131434.59877083</v>
      </c>
      <c r="D4987" s="29">
        <v>0</v>
      </c>
      <c r="E4987" s="29">
        <v>0</v>
      </c>
      <c r="F4987" s="20">
        <v>0</v>
      </c>
    </row>
    <row r="4988" spans="2:6" x14ac:dyDescent="0.25">
      <c r="B4988" s="18">
        <v>4985</v>
      </c>
      <c r="C4988" s="29">
        <v>66006868.916753732</v>
      </c>
      <c r="D4988" s="29">
        <v>0</v>
      </c>
      <c r="E4988" s="29">
        <v>0</v>
      </c>
      <c r="F4988" s="20">
        <v>0</v>
      </c>
    </row>
    <row r="4989" spans="2:6" x14ac:dyDescent="0.25">
      <c r="B4989" s="18">
        <v>4986</v>
      </c>
      <c r="C4989" s="29">
        <v>114183331.93141559</v>
      </c>
      <c r="D4989" s="29">
        <v>0</v>
      </c>
      <c r="E4989" s="29">
        <v>0</v>
      </c>
      <c r="F4989" s="20">
        <v>0</v>
      </c>
    </row>
    <row r="4990" spans="2:6" x14ac:dyDescent="0.25">
      <c r="B4990" s="18">
        <v>4987</v>
      </c>
      <c r="C4990" s="29">
        <v>100465118.33598687</v>
      </c>
      <c r="D4990" s="29">
        <v>0</v>
      </c>
      <c r="E4990" s="29">
        <v>0</v>
      </c>
      <c r="F4990" s="20">
        <v>0</v>
      </c>
    </row>
    <row r="4991" spans="2:6" x14ac:dyDescent="0.25">
      <c r="B4991" s="18">
        <v>4988</v>
      </c>
      <c r="C4991" s="29">
        <v>90190410.651239038</v>
      </c>
      <c r="D4991" s="29">
        <v>0</v>
      </c>
      <c r="E4991" s="29">
        <v>0</v>
      </c>
      <c r="F4991" s="20">
        <v>0</v>
      </c>
    </row>
    <row r="4992" spans="2:6" x14ac:dyDescent="0.25">
      <c r="B4992" s="18">
        <v>4989</v>
      </c>
      <c r="C4992" s="29">
        <v>88078184.230687484</v>
      </c>
      <c r="D4992" s="29">
        <v>0</v>
      </c>
      <c r="E4992" s="29">
        <v>0</v>
      </c>
      <c r="F4992" s="20">
        <v>0</v>
      </c>
    </row>
    <row r="4993" spans="2:6" x14ac:dyDescent="0.25">
      <c r="B4993" s="18">
        <v>4990</v>
      </c>
      <c r="C4993" s="29">
        <v>80257711.508327276</v>
      </c>
      <c r="D4993" s="29">
        <v>0</v>
      </c>
      <c r="E4993" s="29">
        <v>0</v>
      </c>
      <c r="F4993" s="20">
        <v>0</v>
      </c>
    </row>
    <row r="4994" spans="2:6" x14ac:dyDescent="0.25">
      <c r="B4994" s="18">
        <v>4991</v>
      </c>
      <c r="C4994" s="29">
        <v>78143879.782237992</v>
      </c>
      <c r="D4994" s="29">
        <v>0</v>
      </c>
      <c r="E4994" s="29">
        <v>0</v>
      </c>
      <c r="F4994" s="20">
        <v>0</v>
      </c>
    </row>
    <row r="4995" spans="2:6" x14ac:dyDescent="0.25">
      <c r="B4995" s="18">
        <v>4992</v>
      </c>
      <c r="C4995" s="29">
        <v>88108718.224383816</v>
      </c>
      <c r="D4995" s="29">
        <v>0</v>
      </c>
      <c r="E4995" s="29">
        <v>0</v>
      </c>
      <c r="F4995" s="20">
        <v>0</v>
      </c>
    </row>
    <row r="4996" spans="2:6" x14ac:dyDescent="0.25">
      <c r="B4996" s="18">
        <v>4993</v>
      </c>
      <c r="C4996" s="29">
        <v>121362770.24422945</v>
      </c>
      <c r="D4996" s="29">
        <v>0</v>
      </c>
      <c r="E4996" s="29">
        <v>0</v>
      </c>
      <c r="F4996" s="20">
        <v>0</v>
      </c>
    </row>
    <row r="4997" spans="2:6" x14ac:dyDescent="0.25">
      <c r="B4997" s="18">
        <v>4994</v>
      </c>
      <c r="C4997" s="29">
        <v>86209982.452341035</v>
      </c>
      <c r="D4997" s="29">
        <v>0</v>
      </c>
      <c r="E4997" s="29">
        <v>0</v>
      </c>
      <c r="F4997" s="20">
        <v>0</v>
      </c>
    </row>
    <row r="4998" spans="2:6" x14ac:dyDescent="0.25">
      <c r="B4998" s="18">
        <v>4995</v>
      </c>
      <c r="C4998" s="29">
        <v>72652953.284442529</v>
      </c>
      <c r="D4998" s="29">
        <v>0</v>
      </c>
      <c r="E4998" s="29">
        <v>0</v>
      </c>
      <c r="F4998" s="20">
        <v>0</v>
      </c>
    </row>
    <row r="4999" spans="2:6" x14ac:dyDescent="0.25">
      <c r="B4999" s="18">
        <v>4996</v>
      </c>
      <c r="C4999" s="29">
        <v>82052370.377017856</v>
      </c>
      <c r="D4999" s="29">
        <v>0</v>
      </c>
      <c r="E4999" s="29">
        <v>0</v>
      </c>
      <c r="F4999" s="20">
        <v>0</v>
      </c>
    </row>
    <row r="5000" spans="2:6" x14ac:dyDescent="0.25">
      <c r="B5000" s="18">
        <v>4997</v>
      </c>
      <c r="C5000" s="29">
        <v>92457769.802909464</v>
      </c>
      <c r="D5000" s="29">
        <v>0</v>
      </c>
      <c r="E5000" s="29">
        <v>0</v>
      </c>
      <c r="F5000" s="20">
        <v>0</v>
      </c>
    </row>
    <row r="5001" spans="2:6" x14ac:dyDescent="0.25">
      <c r="B5001" s="18">
        <v>4998</v>
      </c>
      <c r="C5001" s="29">
        <v>149234554.15939811</v>
      </c>
      <c r="D5001" s="29">
        <v>0</v>
      </c>
      <c r="E5001" s="29">
        <v>0</v>
      </c>
      <c r="F5001" s="20">
        <v>0</v>
      </c>
    </row>
    <row r="5002" spans="2:6" x14ac:dyDescent="0.25">
      <c r="B5002" s="18">
        <v>4999</v>
      </c>
      <c r="C5002" s="29">
        <v>110940402.6961486</v>
      </c>
      <c r="D5002" s="29">
        <v>0</v>
      </c>
      <c r="E5002" s="29">
        <v>0</v>
      </c>
      <c r="F5002" s="20">
        <v>0</v>
      </c>
    </row>
    <row r="5003" spans="2:6" x14ac:dyDescent="0.25">
      <c r="B5003" s="18">
        <v>5000</v>
      </c>
      <c r="C5003" s="29">
        <v>131291562.48102127</v>
      </c>
      <c r="D5003" s="29">
        <v>0</v>
      </c>
      <c r="E5003" s="29">
        <v>0</v>
      </c>
      <c r="F5003" s="20">
        <v>0</v>
      </c>
    </row>
    <row r="5004" spans="2:6" x14ac:dyDescent="0.25">
      <c r="B5004" s="18">
        <v>5001</v>
      </c>
      <c r="C5004" s="29">
        <v>124015804.79242238</v>
      </c>
      <c r="D5004" s="29">
        <v>0</v>
      </c>
      <c r="E5004" s="29">
        <v>0</v>
      </c>
      <c r="F5004" s="20">
        <v>0</v>
      </c>
    </row>
    <row r="5005" spans="2:6" x14ac:dyDescent="0.25">
      <c r="B5005" s="18">
        <v>5002</v>
      </c>
      <c r="C5005" s="29">
        <v>110721172.42880702</v>
      </c>
      <c r="D5005" s="29">
        <v>0</v>
      </c>
      <c r="E5005" s="29">
        <v>0</v>
      </c>
      <c r="F5005" s="20">
        <v>0</v>
      </c>
    </row>
    <row r="5006" spans="2:6" x14ac:dyDescent="0.25">
      <c r="B5006" s="18">
        <v>5003</v>
      </c>
      <c r="C5006" s="29">
        <v>89255102.964056179</v>
      </c>
      <c r="D5006" s="29">
        <v>0</v>
      </c>
      <c r="E5006" s="29">
        <v>0</v>
      </c>
      <c r="F5006" s="20">
        <v>0</v>
      </c>
    </row>
    <row r="5007" spans="2:6" x14ac:dyDescent="0.25">
      <c r="B5007" s="18">
        <v>5004</v>
      </c>
      <c r="C5007" s="29">
        <v>186809293.702039</v>
      </c>
      <c r="D5007" s="29">
        <v>0</v>
      </c>
      <c r="E5007" s="29">
        <v>0</v>
      </c>
      <c r="F5007" s="20">
        <v>0</v>
      </c>
    </row>
    <row r="5008" spans="2:6" x14ac:dyDescent="0.25">
      <c r="B5008" s="18">
        <v>5005</v>
      </c>
      <c r="C5008" s="29">
        <v>104571250.8913509</v>
      </c>
      <c r="D5008" s="29">
        <v>0</v>
      </c>
      <c r="E5008" s="29">
        <v>0</v>
      </c>
      <c r="F5008" s="20">
        <v>0</v>
      </c>
    </row>
    <row r="5009" spans="2:6" x14ac:dyDescent="0.25">
      <c r="B5009" s="18">
        <v>5006</v>
      </c>
      <c r="C5009" s="29">
        <v>114397719.93959014</v>
      </c>
      <c r="D5009" s="29">
        <v>0</v>
      </c>
      <c r="E5009" s="29">
        <v>0</v>
      </c>
      <c r="F5009" s="20">
        <v>0</v>
      </c>
    </row>
    <row r="5010" spans="2:6" x14ac:dyDescent="0.25">
      <c r="B5010" s="18">
        <v>5007</v>
      </c>
      <c r="C5010" s="29">
        <v>87984317.69212763</v>
      </c>
      <c r="D5010" s="29">
        <v>0</v>
      </c>
      <c r="E5010" s="29">
        <v>0</v>
      </c>
      <c r="F5010" s="20">
        <v>0</v>
      </c>
    </row>
    <row r="5011" spans="2:6" x14ac:dyDescent="0.25">
      <c r="B5011" s="18">
        <v>5008</v>
      </c>
      <c r="C5011" s="29">
        <v>106009578.72181232</v>
      </c>
      <c r="D5011" s="29">
        <v>0</v>
      </c>
      <c r="E5011" s="29">
        <v>0</v>
      </c>
      <c r="F5011" s="20">
        <v>0</v>
      </c>
    </row>
    <row r="5012" spans="2:6" x14ac:dyDescent="0.25">
      <c r="B5012" s="18">
        <v>5009</v>
      </c>
      <c r="C5012" s="29">
        <v>90691767.017252937</v>
      </c>
      <c r="D5012" s="29">
        <v>0</v>
      </c>
      <c r="E5012" s="29">
        <v>0</v>
      </c>
      <c r="F5012" s="20">
        <v>0</v>
      </c>
    </row>
    <row r="5013" spans="2:6" x14ac:dyDescent="0.25">
      <c r="B5013" s="18">
        <v>5010</v>
      </c>
      <c r="C5013" s="29">
        <v>116678460.02038397</v>
      </c>
      <c r="D5013" s="29">
        <v>0</v>
      </c>
      <c r="E5013" s="29">
        <v>0</v>
      </c>
      <c r="F5013" s="20">
        <v>0</v>
      </c>
    </row>
    <row r="5014" spans="2:6" x14ac:dyDescent="0.25">
      <c r="B5014" s="18">
        <v>5011</v>
      </c>
      <c r="C5014" s="29">
        <v>101766090.09945332</v>
      </c>
      <c r="D5014" s="29">
        <v>0</v>
      </c>
      <c r="E5014" s="29">
        <v>0</v>
      </c>
      <c r="F5014" s="20">
        <v>0</v>
      </c>
    </row>
    <row r="5015" spans="2:6" x14ac:dyDescent="0.25">
      <c r="B5015" s="18">
        <v>5012</v>
      </c>
      <c r="C5015" s="29">
        <v>91438741.171045601</v>
      </c>
      <c r="D5015" s="29">
        <v>0</v>
      </c>
      <c r="E5015" s="29">
        <v>0</v>
      </c>
      <c r="F5015" s="20">
        <v>0</v>
      </c>
    </row>
    <row r="5016" spans="2:6" x14ac:dyDescent="0.25">
      <c r="B5016" s="18">
        <v>5013</v>
      </c>
      <c r="C5016" s="29">
        <v>119059545.03706604</v>
      </c>
      <c r="D5016" s="29">
        <v>0</v>
      </c>
      <c r="E5016" s="29">
        <v>0</v>
      </c>
      <c r="F5016" s="20">
        <v>0</v>
      </c>
    </row>
    <row r="5017" spans="2:6" x14ac:dyDescent="0.25">
      <c r="B5017" s="18">
        <v>5014</v>
      </c>
      <c r="C5017" s="29">
        <v>67209884.325776637</v>
      </c>
      <c r="D5017" s="29">
        <v>0</v>
      </c>
      <c r="E5017" s="29">
        <v>0</v>
      </c>
      <c r="F5017" s="20">
        <v>0</v>
      </c>
    </row>
    <row r="5018" spans="2:6" x14ac:dyDescent="0.25">
      <c r="B5018" s="18">
        <v>5015</v>
      </c>
      <c r="C5018" s="29">
        <v>85587244.725715071</v>
      </c>
      <c r="D5018" s="29">
        <v>0</v>
      </c>
      <c r="E5018" s="29">
        <v>0</v>
      </c>
      <c r="F5018" s="20">
        <v>0</v>
      </c>
    </row>
    <row r="5019" spans="2:6" x14ac:dyDescent="0.25">
      <c r="B5019" s="18">
        <v>5016</v>
      </c>
      <c r="C5019" s="29">
        <v>97274990.635582015</v>
      </c>
      <c r="D5019" s="29">
        <v>0</v>
      </c>
      <c r="E5019" s="29">
        <v>0</v>
      </c>
      <c r="F5019" s="20">
        <v>0</v>
      </c>
    </row>
    <row r="5020" spans="2:6" x14ac:dyDescent="0.25">
      <c r="B5020" s="18">
        <v>5017</v>
      </c>
      <c r="C5020" s="29">
        <v>97894241.627262056</v>
      </c>
      <c r="D5020" s="29">
        <v>0</v>
      </c>
      <c r="E5020" s="29">
        <v>0</v>
      </c>
      <c r="F5020" s="20">
        <v>0</v>
      </c>
    </row>
    <row r="5021" spans="2:6" x14ac:dyDescent="0.25">
      <c r="B5021" s="18">
        <v>5018</v>
      </c>
      <c r="C5021" s="29">
        <v>64110174.409169823</v>
      </c>
      <c r="D5021" s="29">
        <v>0</v>
      </c>
      <c r="E5021" s="29">
        <v>0</v>
      </c>
      <c r="F5021" s="20">
        <v>0</v>
      </c>
    </row>
    <row r="5022" spans="2:6" x14ac:dyDescent="0.25">
      <c r="B5022" s="18">
        <v>5019</v>
      </c>
      <c r="C5022" s="29">
        <v>143418801.46811348</v>
      </c>
      <c r="D5022" s="29">
        <v>0</v>
      </c>
      <c r="E5022" s="29">
        <v>0</v>
      </c>
      <c r="F5022" s="20">
        <v>0</v>
      </c>
    </row>
    <row r="5023" spans="2:6" x14ac:dyDescent="0.25">
      <c r="B5023" s="18">
        <v>5020</v>
      </c>
      <c r="C5023" s="29">
        <v>137036534.641682</v>
      </c>
      <c r="D5023" s="29">
        <v>0</v>
      </c>
      <c r="E5023" s="29">
        <v>0</v>
      </c>
      <c r="F5023" s="20">
        <v>0</v>
      </c>
    </row>
    <row r="5024" spans="2:6" x14ac:dyDescent="0.25">
      <c r="B5024" s="18">
        <v>5021</v>
      </c>
      <c r="C5024" s="29">
        <v>83154425.457270876</v>
      </c>
      <c r="D5024" s="29">
        <v>0</v>
      </c>
      <c r="E5024" s="29">
        <v>0</v>
      </c>
      <c r="F5024" s="20">
        <v>0</v>
      </c>
    </row>
    <row r="5025" spans="2:6" x14ac:dyDescent="0.25">
      <c r="B5025" s="18">
        <v>5022</v>
      </c>
      <c r="C5025" s="29">
        <v>106403047.74838121</v>
      </c>
      <c r="D5025" s="29">
        <v>0</v>
      </c>
      <c r="E5025" s="29">
        <v>0</v>
      </c>
      <c r="F5025" s="20">
        <v>0</v>
      </c>
    </row>
    <row r="5026" spans="2:6" x14ac:dyDescent="0.25">
      <c r="B5026" s="18">
        <v>5023</v>
      </c>
      <c r="C5026" s="29">
        <v>157243425.51256743</v>
      </c>
      <c r="D5026" s="29">
        <v>0</v>
      </c>
      <c r="E5026" s="29">
        <v>0</v>
      </c>
      <c r="F5026" s="20">
        <v>0</v>
      </c>
    </row>
    <row r="5027" spans="2:6" x14ac:dyDescent="0.25">
      <c r="B5027" s="18">
        <v>5024</v>
      </c>
      <c r="C5027" s="29">
        <v>101166491.86228722</v>
      </c>
      <c r="D5027" s="29">
        <v>0</v>
      </c>
      <c r="E5027" s="29">
        <v>0</v>
      </c>
      <c r="F5027" s="20">
        <v>0</v>
      </c>
    </row>
    <row r="5028" spans="2:6" x14ac:dyDescent="0.25">
      <c r="B5028" s="18">
        <v>5025</v>
      </c>
      <c r="C5028" s="29">
        <v>63790379.610536501</v>
      </c>
      <c r="D5028" s="29">
        <v>0</v>
      </c>
      <c r="E5028" s="29">
        <v>0</v>
      </c>
      <c r="F5028" s="20">
        <v>0</v>
      </c>
    </row>
    <row r="5029" spans="2:6" x14ac:dyDescent="0.25">
      <c r="B5029" s="18">
        <v>5026</v>
      </c>
      <c r="C5029" s="29">
        <v>109556492.98353693</v>
      </c>
      <c r="D5029" s="29">
        <v>0</v>
      </c>
      <c r="E5029" s="29">
        <v>0</v>
      </c>
      <c r="F5029" s="20">
        <v>0</v>
      </c>
    </row>
    <row r="5030" spans="2:6" x14ac:dyDescent="0.25">
      <c r="B5030" s="18">
        <v>5027</v>
      </c>
      <c r="C5030" s="29">
        <v>127235713.58446804</v>
      </c>
      <c r="D5030" s="29">
        <v>0</v>
      </c>
      <c r="E5030" s="29">
        <v>0</v>
      </c>
      <c r="F5030" s="20">
        <v>0</v>
      </c>
    </row>
    <row r="5031" spans="2:6" x14ac:dyDescent="0.25">
      <c r="B5031" s="18">
        <v>5028</v>
      </c>
      <c r="C5031" s="29">
        <v>114582547.48145317</v>
      </c>
      <c r="D5031" s="29">
        <v>0</v>
      </c>
      <c r="E5031" s="29">
        <v>0</v>
      </c>
      <c r="F5031" s="20">
        <v>0</v>
      </c>
    </row>
    <row r="5032" spans="2:6" x14ac:dyDescent="0.25">
      <c r="B5032" s="18">
        <v>5029</v>
      </c>
      <c r="C5032" s="29">
        <v>117899085.7354469</v>
      </c>
      <c r="D5032" s="29">
        <v>0</v>
      </c>
      <c r="E5032" s="29">
        <v>0</v>
      </c>
      <c r="F5032" s="20">
        <v>0</v>
      </c>
    </row>
    <row r="5033" spans="2:6" x14ac:dyDescent="0.25">
      <c r="B5033" s="18">
        <v>5030</v>
      </c>
      <c r="C5033" s="29">
        <v>60646838.603060693</v>
      </c>
      <c r="D5033" s="29">
        <v>0</v>
      </c>
      <c r="E5033" s="29">
        <v>0</v>
      </c>
      <c r="F5033" s="20">
        <v>0</v>
      </c>
    </row>
    <row r="5034" spans="2:6" x14ac:dyDescent="0.25">
      <c r="B5034" s="18">
        <v>5031</v>
      </c>
      <c r="C5034" s="29">
        <v>81076438.160536364</v>
      </c>
      <c r="D5034" s="29">
        <v>0</v>
      </c>
      <c r="E5034" s="29">
        <v>0</v>
      </c>
      <c r="F5034" s="20">
        <v>0</v>
      </c>
    </row>
    <row r="5035" spans="2:6" x14ac:dyDescent="0.25">
      <c r="B5035" s="18">
        <v>5032</v>
      </c>
      <c r="C5035" s="29">
        <v>83541778.402303532</v>
      </c>
      <c r="D5035" s="29">
        <v>0</v>
      </c>
      <c r="E5035" s="29">
        <v>0</v>
      </c>
      <c r="F5035" s="20">
        <v>0</v>
      </c>
    </row>
    <row r="5036" spans="2:6" x14ac:dyDescent="0.25">
      <c r="B5036" s="18">
        <v>5033</v>
      </c>
      <c r="C5036" s="29">
        <v>155312784.15143609</v>
      </c>
      <c r="D5036" s="29">
        <v>0</v>
      </c>
      <c r="E5036" s="29">
        <v>0</v>
      </c>
      <c r="F5036" s="20">
        <v>0</v>
      </c>
    </row>
    <row r="5037" spans="2:6" x14ac:dyDescent="0.25">
      <c r="B5037" s="18">
        <v>5034</v>
      </c>
      <c r="C5037" s="29">
        <v>107903587.22685222</v>
      </c>
      <c r="D5037" s="29">
        <v>0</v>
      </c>
      <c r="E5037" s="29">
        <v>0</v>
      </c>
      <c r="F5037" s="20">
        <v>0</v>
      </c>
    </row>
    <row r="5038" spans="2:6" x14ac:dyDescent="0.25">
      <c r="B5038" s="18">
        <v>5035</v>
      </c>
      <c r="C5038" s="29">
        <v>138912146.94019213</v>
      </c>
      <c r="D5038" s="29">
        <v>0</v>
      </c>
      <c r="E5038" s="29">
        <v>0</v>
      </c>
      <c r="F5038" s="20">
        <v>0</v>
      </c>
    </row>
    <row r="5039" spans="2:6" x14ac:dyDescent="0.25">
      <c r="B5039" s="18">
        <v>5036</v>
      </c>
      <c r="C5039" s="29">
        <v>60461853.885952897</v>
      </c>
      <c r="D5039" s="29">
        <v>0</v>
      </c>
      <c r="E5039" s="29">
        <v>0</v>
      </c>
      <c r="F5039" s="20">
        <v>0</v>
      </c>
    </row>
    <row r="5040" spans="2:6" x14ac:dyDescent="0.25">
      <c r="B5040" s="18">
        <v>5037</v>
      </c>
      <c r="C5040" s="29">
        <v>75851287.589747787</v>
      </c>
      <c r="D5040" s="29">
        <v>0</v>
      </c>
      <c r="E5040" s="29">
        <v>0</v>
      </c>
      <c r="F5040" s="20">
        <v>0</v>
      </c>
    </row>
    <row r="5041" spans="2:6" x14ac:dyDescent="0.25">
      <c r="B5041" s="18">
        <v>5038</v>
      </c>
      <c r="C5041" s="29">
        <v>98516573.898111865</v>
      </c>
      <c r="D5041" s="29">
        <v>0</v>
      </c>
      <c r="E5041" s="29">
        <v>0</v>
      </c>
      <c r="F5041" s="20">
        <v>0</v>
      </c>
    </row>
    <row r="5042" spans="2:6" x14ac:dyDescent="0.25">
      <c r="B5042" s="18">
        <v>5039</v>
      </c>
      <c r="C5042" s="29">
        <v>83806036.926860422</v>
      </c>
      <c r="D5042" s="29">
        <v>0</v>
      </c>
      <c r="E5042" s="29">
        <v>0</v>
      </c>
      <c r="F5042" s="20">
        <v>0</v>
      </c>
    </row>
    <row r="5043" spans="2:6" x14ac:dyDescent="0.25">
      <c r="B5043" s="18">
        <v>5040</v>
      </c>
      <c r="C5043" s="29">
        <v>126834915.94515719</v>
      </c>
      <c r="D5043" s="29">
        <v>0</v>
      </c>
      <c r="E5043" s="29">
        <v>0</v>
      </c>
      <c r="F5043" s="20">
        <v>0</v>
      </c>
    </row>
    <row r="5044" spans="2:6" x14ac:dyDescent="0.25">
      <c r="B5044" s="18">
        <v>5041</v>
      </c>
      <c r="C5044" s="29">
        <v>157372393.52454323</v>
      </c>
      <c r="D5044" s="29">
        <v>0</v>
      </c>
      <c r="E5044" s="29">
        <v>0</v>
      </c>
      <c r="F5044" s="20">
        <v>0</v>
      </c>
    </row>
    <row r="5045" spans="2:6" x14ac:dyDescent="0.25">
      <c r="B5045" s="18">
        <v>5042</v>
      </c>
      <c r="C5045" s="29">
        <v>109019880.67957726</v>
      </c>
      <c r="D5045" s="29">
        <v>0</v>
      </c>
      <c r="E5045" s="29">
        <v>0</v>
      </c>
      <c r="F5045" s="20">
        <v>0</v>
      </c>
    </row>
    <row r="5046" spans="2:6" x14ac:dyDescent="0.25">
      <c r="B5046" s="18">
        <v>5043</v>
      </c>
      <c r="C5046" s="29">
        <v>139999883.82525501</v>
      </c>
      <c r="D5046" s="29">
        <v>0</v>
      </c>
      <c r="E5046" s="29">
        <v>0</v>
      </c>
      <c r="F5046" s="20">
        <v>0</v>
      </c>
    </row>
    <row r="5047" spans="2:6" x14ac:dyDescent="0.25">
      <c r="B5047" s="18">
        <v>5044</v>
      </c>
      <c r="C5047" s="29">
        <v>73958524.623888209</v>
      </c>
      <c r="D5047" s="29">
        <v>0</v>
      </c>
      <c r="E5047" s="29">
        <v>0</v>
      </c>
      <c r="F5047" s="20">
        <v>0</v>
      </c>
    </row>
    <row r="5048" spans="2:6" x14ac:dyDescent="0.25">
      <c r="B5048" s="18">
        <v>5045</v>
      </c>
      <c r="C5048" s="29">
        <v>73998807.052452013</v>
      </c>
      <c r="D5048" s="29">
        <v>0</v>
      </c>
      <c r="E5048" s="29">
        <v>0</v>
      </c>
      <c r="F5048" s="20">
        <v>0</v>
      </c>
    </row>
    <row r="5049" spans="2:6" x14ac:dyDescent="0.25">
      <c r="B5049" s="18">
        <v>5046</v>
      </c>
      <c r="C5049" s="29">
        <v>87736443.207174823</v>
      </c>
      <c r="D5049" s="29">
        <v>0</v>
      </c>
      <c r="E5049" s="29">
        <v>0</v>
      </c>
      <c r="F5049" s="20">
        <v>0</v>
      </c>
    </row>
    <row r="5050" spans="2:6" x14ac:dyDescent="0.25">
      <c r="B5050" s="18">
        <v>5047</v>
      </c>
      <c r="C5050" s="29">
        <v>97583196.010133699</v>
      </c>
      <c r="D5050" s="29">
        <v>0</v>
      </c>
      <c r="E5050" s="29">
        <v>0</v>
      </c>
      <c r="F5050" s="20">
        <v>0</v>
      </c>
    </row>
    <row r="5051" spans="2:6" x14ac:dyDescent="0.25">
      <c r="B5051" s="18">
        <v>5048</v>
      </c>
      <c r="C5051" s="29">
        <v>91873283.660448298</v>
      </c>
      <c r="D5051" s="29">
        <v>0</v>
      </c>
      <c r="E5051" s="29">
        <v>0</v>
      </c>
      <c r="F5051" s="20">
        <v>0</v>
      </c>
    </row>
    <row r="5052" spans="2:6" x14ac:dyDescent="0.25">
      <c r="B5052" s="18">
        <v>5049</v>
      </c>
      <c r="C5052" s="29">
        <v>145940276.18643883</v>
      </c>
      <c r="D5052" s="29">
        <v>0</v>
      </c>
      <c r="E5052" s="29">
        <v>0</v>
      </c>
      <c r="F5052" s="20">
        <v>0</v>
      </c>
    </row>
    <row r="5053" spans="2:6" x14ac:dyDescent="0.25">
      <c r="B5053" s="18">
        <v>5050</v>
      </c>
      <c r="C5053" s="29">
        <v>85531727.97828126</v>
      </c>
      <c r="D5053" s="29">
        <v>0</v>
      </c>
      <c r="E5053" s="29">
        <v>0</v>
      </c>
      <c r="F5053" s="20">
        <v>0</v>
      </c>
    </row>
    <row r="5054" spans="2:6" x14ac:dyDescent="0.25">
      <c r="B5054" s="18">
        <v>5051</v>
      </c>
      <c r="C5054" s="29">
        <v>122795740.48111838</v>
      </c>
      <c r="D5054" s="29">
        <v>0</v>
      </c>
      <c r="E5054" s="29">
        <v>0</v>
      </c>
      <c r="F5054" s="20">
        <v>0</v>
      </c>
    </row>
    <row r="5055" spans="2:6" x14ac:dyDescent="0.25">
      <c r="B5055" s="18">
        <v>5052</v>
      </c>
      <c r="C5055" s="29">
        <v>124279241.19230488</v>
      </c>
      <c r="D5055" s="29">
        <v>0</v>
      </c>
      <c r="E5055" s="29">
        <v>0</v>
      </c>
      <c r="F5055" s="20">
        <v>0</v>
      </c>
    </row>
    <row r="5056" spans="2:6" x14ac:dyDescent="0.25">
      <c r="B5056" s="18">
        <v>5053</v>
      </c>
      <c r="C5056" s="29">
        <v>82858265.822910383</v>
      </c>
      <c r="D5056" s="29">
        <v>0</v>
      </c>
      <c r="E5056" s="29">
        <v>0</v>
      </c>
      <c r="F5056" s="20">
        <v>0</v>
      </c>
    </row>
    <row r="5057" spans="2:6" x14ac:dyDescent="0.25">
      <c r="B5057" s="18">
        <v>5054</v>
      </c>
      <c r="C5057" s="29">
        <v>129792233.34507895</v>
      </c>
      <c r="D5057" s="29">
        <v>0</v>
      </c>
      <c r="E5057" s="29">
        <v>0</v>
      </c>
      <c r="F5057" s="20">
        <v>0</v>
      </c>
    </row>
    <row r="5058" spans="2:6" x14ac:dyDescent="0.25">
      <c r="B5058" s="18">
        <v>5055</v>
      </c>
      <c r="C5058" s="29">
        <v>100406068.0144413</v>
      </c>
      <c r="D5058" s="29">
        <v>0</v>
      </c>
      <c r="E5058" s="29">
        <v>0</v>
      </c>
      <c r="F5058" s="20">
        <v>0</v>
      </c>
    </row>
    <row r="5059" spans="2:6" x14ac:dyDescent="0.25">
      <c r="B5059" s="18">
        <v>5056</v>
      </c>
      <c r="C5059" s="29">
        <v>110222957.26237538</v>
      </c>
      <c r="D5059" s="29">
        <v>0</v>
      </c>
      <c r="E5059" s="29">
        <v>0</v>
      </c>
      <c r="F5059" s="20">
        <v>0</v>
      </c>
    </row>
    <row r="5060" spans="2:6" x14ac:dyDescent="0.25">
      <c r="B5060" s="18">
        <v>5057</v>
      </c>
      <c r="C5060" s="29">
        <v>193095449.99671844</v>
      </c>
      <c r="D5060" s="29">
        <v>0</v>
      </c>
      <c r="E5060" s="29">
        <v>0</v>
      </c>
      <c r="F5060" s="20">
        <v>0</v>
      </c>
    </row>
    <row r="5061" spans="2:6" x14ac:dyDescent="0.25">
      <c r="B5061" s="18">
        <v>5058</v>
      </c>
      <c r="C5061" s="29">
        <v>95938311.75077416</v>
      </c>
      <c r="D5061" s="29">
        <v>0</v>
      </c>
      <c r="E5061" s="29">
        <v>0</v>
      </c>
      <c r="F5061" s="20">
        <v>0</v>
      </c>
    </row>
    <row r="5062" spans="2:6" x14ac:dyDescent="0.25">
      <c r="B5062" s="18">
        <v>5059</v>
      </c>
      <c r="C5062" s="29">
        <v>109675565.71441358</v>
      </c>
      <c r="D5062" s="29">
        <v>0</v>
      </c>
      <c r="E5062" s="29">
        <v>0</v>
      </c>
      <c r="F5062" s="20">
        <v>0</v>
      </c>
    </row>
    <row r="5063" spans="2:6" x14ac:dyDescent="0.25">
      <c r="B5063" s="18">
        <v>5060</v>
      </c>
      <c r="C5063" s="29">
        <v>79653461.420633763</v>
      </c>
      <c r="D5063" s="29">
        <v>0</v>
      </c>
      <c r="E5063" s="29">
        <v>0</v>
      </c>
      <c r="F5063" s="20">
        <v>0</v>
      </c>
    </row>
    <row r="5064" spans="2:6" x14ac:dyDescent="0.25">
      <c r="B5064" s="18">
        <v>5061</v>
      </c>
      <c r="C5064" s="29">
        <v>201922907.81839064</v>
      </c>
      <c r="D5064" s="29">
        <v>0</v>
      </c>
      <c r="E5064" s="29">
        <v>0</v>
      </c>
      <c r="F5064" s="20">
        <v>0</v>
      </c>
    </row>
    <row r="5065" spans="2:6" x14ac:dyDescent="0.25">
      <c r="B5065" s="18">
        <v>5062</v>
      </c>
      <c r="C5065" s="29">
        <v>99104935.939397529</v>
      </c>
      <c r="D5065" s="29">
        <v>0</v>
      </c>
      <c r="E5065" s="29">
        <v>0</v>
      </c>
      <c r="F5065" s="20">
        <v>0</v>
      </c>
    </row>
    <row r="5066" spans="2:6" x14ac:dyDescent="0.25">
      <c r="B5066" s="18">
        <v>5063</v>
      </c>
      <c r="C5066" s="29">
        <v>60021225.209943473</v>
      </c>
      <c r="D5066" s="29">
        <v>0</v>
      </c>
      <c r="E5066" s="29">
        <v>0</v>
      </c>
      <c r="F5066" s="20">
        <v>0</v>
      </c>
    </row>
    <row r="5067" spans="2:6" x14ac:dyDescent="0.25">
      <c r="B5067" s="18">
        <v>5064</v>
      </c>
      <c r="C5067" s="29">
        <v>114984489.7340823</v>
      </c>
      <c r="D5067" s="29">
        <v>0</v>
      </c>
      <c r="E5067" s="29">
        <v>0</v>
      </c>
      <c r="F5067" s="20">
        <v>0</v>
      </c>
    </row>
    <row r="5068" spans="2:6" x14ac:dyDescent="0.25">
      <c r="B5068" s="18">
        <v>5065</v>
      </c>
      <c r="C5068" s="29">
        <v>98726562.490374774</v>
      </c>
      <c r="D5068" s="29">
        <v>0</v>
      </c>
      <c r="E5068" s="29">
        <v>0</v>
      </c>
      <c r="F5068" s="20">
        <v>0</v>
      </c>
    </row>
    <row r="5069" spans="2:6" x14ac:dyDescent="0.25">
      <c r="B5069" s="18">
        <v>5066</v>
      </c>
      <c r="C5069" s="29">
        <v>114238160.2671504</v>
      </c>
      <c r="D5069" s="29">
        <v>0</v>
      </c>
      <c r="E5069" s="29">
        <v>0</v>
      </c>
      <c r="F5069" s="20">
        <v>0</v>
      </c>
    </row>
    <row r="5070" spans="2:6" x14ac:dyDescent="0.25">
      <c r="B5070" s="18">
        <v>5067</v>
      </c>
      <c r="C5070" s="29">
        <v>123005064.69671319</v>
      </c>
      <c r="D5070" s="29">
        <v>0</v>
      </c>
      <c r="E5070" s="29">
        <v>0</v>
      </c>
      <c r="F5070" s="20">
        <v>0</v>
      </c>
    </row>
    <row r="5071" spans="2:6" x14ac:dyDescent="0.25">
      <c r="B5071" s="18">
        <v>5068</v>
      </c>
      <c r="C5071" s="29">
        <v>86146555.662919462</v>
      </c>
      <c r="D5071" s="29">
        <v>0</v>
      </c>
      <c r="E5071" s="29">
        <v>0</v>
      </c>
      <c r="F5071" s="20">
        <v>0</v>
      </c>
    </row>
    <row r="5072" spans="2:6" x14ac:dyDescent="0.25">
      <c r="B5072" s="18">
        <v>5069</v>
      </c>
      <c r="C5072" s="29">
        <v>104322426.64083937</v>
      </c>
      <c r="D5072" s="29">
        <v>0</v>
      </c>
      <c r="E5072" s="29">
        <v>0</v>
      </c>
      <c r="F5072" s="20">
        <v>0</v>
      </c>
    </row>
    <row r="5073" spans="2:6" x14ac:dyDescent="0.25">
      <c r="B5073" s="18">
        <v>5070</v>
      </c>
      <c r="C5073" s="29">
        <v>85639703.179148391</v>
      </c>
      <c r="D5073" s="29">
        <v>0</v>
      </c>
      <c r="E5073" s="29">
        <v>0</v>
      </c>
      <c r="F5073" s="20">
        <v>0</v>
      </c>
    </row>
    <row r="5074" spans="2:6" x14ac:dyDescent="0.25">
      <c r="B5074" s="18">
        <v>5071</v>
      </c>
      <c r="C5074" s="29">
        <v>127743549.29118299</v>
      </c>
      <c r="D5074" s="29">
        <v>0</v>
      </c>
      <c r="E5074" s="29">
        <v>0</v>
      </c>
      <c r="F5074" s="20">
        <v>0</v>
      </c>
    </row>
    <row r="5075" spans="2:6" x14ac:dyDescent="0.25">
      <c r="B5075" s="18">
        <v>5072</v>
      </c>
      <c r="C5075" s="29">
        <v>103681796.05425906</v>
      </c>
      <c r="D5075" s="29">
        <v>0</v>
      </c>
      <c r="E5075" s="29">
        <v>0</v>
      </c>
      <c r="F5075" s="20">
        <v>0</v>
      </c>
    </row>
    <row r="5076" spans="2:6" x14ac:dyDescent="0.25">
      <c r="B5076" s="18">
        <v>5073</v>
      </c>
      <c r="C5076" s="29">
        <v>130101966.99690673</v>
      </c>
      <c r="D5076" s="29">
        <v>0</v>
      </c>
      <c r="E5076" s="29">
        <v>0</v>
      </c>
      <c r="F5076" s="20">
        <v>0</v>
      </c>
    </row>
    <row r="5077" spans="2:6" x14ac:dyDescent="0.25">
      <c r="B5077" s="18">
        <v>5074</v>
      </c>
      <c r="C5077" s="29">
        <v>135320913.84053296</v>
      </c>
      <c r="D5077" s="29">
        <v>0</v>
      </c>
      <c r="E5077" s="29">
        <v>0</v>
      </c>
      <c r="F5077" s="20">
        <v>0</v>
      </c>
    </row>
    <row r="5078" spans="2:6" x14ac:dyDescent="0.25">
      <c r="B5078" s="18">
        <v>5075</v>
      </c>
      <c r="C5078" s="29">
        <v>109893269.43064381</v>
      </c>
      <c r="D5078" s="29">
        <v>0</v>
      </c>
      <c r="E5078" s="29">
        <v>0</v>
      </c>
      <c r="F5078" s="20">
        <v>0</v>
      </c>
    </row>
    <row r="5079" spans="2:6" x14ac:dyDescent="0.25">
      <c r="B5079" s="18">
        <v>5076</v>
      </c>
      <c r="C5079" s="29">
        <v>157002722.81245366</v>
      </c>
      <c r="D5079" s="29">
        <v>0</v>
      </c>
      <c r="E5079" s="29">
        <v>0</v>
      </c>
      <c r="F5079" s="20">
        <v>0</v>
      </c>
    </row>
    <row r="5080" spans="2:6" x14ac:dyDescent="0.25">
      <c r="B5080" s="18">
        <v>5077</v>
      </c>
      <c r="C5080" s="29">
        <v>99826463.321441546</v>
      </c>
      <c r="D5080" s="29">
        <v>0</v>
      </c>
      <c r="E5080" s="29">
        <v>0</v>
      </c>
      <c r="F5080" s="20">
        <v>0</v>
      </c>
    </row>
    <row r="5081" spans="2:6" x14ac:dyDescent="0.25">
      <c r="B5081" s="18">
        <v>5078</v>
      </c>
      <c r="C5081" s="29">
        <v>95956431.689950258</v>
      </c>
      <c r="D5081" s="29">
        <v>0</v>
      </c>
      <c r="E5081" s="29">
        <v>0</v>
      </c>
      <c r="F5081" s="20">
        <v>0</v>
      </c>
    </row>
    <row r="5082" spans="2:6" x14ac:dyDescent="0.25">
      <c r="B5082" s="18">
        <v>5079</v>
      </c>
      <c r="C5082" s="29">
        <v>136115002.6226179</v>
      </c>
      <c r="D5082" s="29">
        <v>0</v>
      </c>
      <c r="E5082" s="29">
        <v>0</v>
      </c>
      <c r="F5082" s="20">
        <v>0</v>
      </c>
    </row>
    <row r="5083" spans="2:6" x14ac:dyDescent="0.25">
      <c r="B5083" s="18">
        <v>5080</v>
      </c>
      <c r="C5083" s="29">
        <v>90432332.250666142</v>
      </c>
      <c r="D5083" s="29">
        <v>0</v>
      </c>
      <c r="E5083" s="29">
        <v>0</v>
      </c>
      <c r="F5083" s="20">
        <v>0</v>
      </c>
    </row>
    <row r="5084" spans="2:6" x14ac:dyDescent="0.25">
      <c r="B5084" s="18">
        <v>5081</v>
      </c>
      <c r="C5084" s="29">
        <v>104201304.85419331</v>
      </c>
      <c r="D5084" s="29">
        <v>0</v>
      </c>
      <c r="E5084" s="29">
        <v>0</v>
      </c>
      <c r="F5084" s="20">
        <v>0</v>
      </c>
    </row>
    <row r="5085" spans="2:6" x14ac:dyDescent="0.25">
      <c r="B5085" s="18">
        <v>5082</v>
      </c>
      <c r="C5085" s="29">
        <v>84342956.664144307</v>
      </c>
      <c r="D5085" s="29">
        <v>0</v>
      </c>
      <c r="E5085" s="29">
        <v>0</v>
      </c>
      <c r="F5085" s="20">
        <v>0</v>
      </c>
    </row>
    <row r="5086" spans="2:6" x14ac:dyDescent="0.25">
      <c r="B5086" s="18">
        <v>5083</v>
      </c>
      <c r="C5086" s="29">
        <v>138144939.47865361</v>
      </c>
      <c r="D5086" s="29">
        <v>0</v>
      </c>
      <c r="E5086" s="29">
        <v>0</v>
      </c>
      <c r="F5086" s="20">
        <v>0</v>
      </c>
    </row>
    <row r="5087" spans="2:6" x14ac:dyDescent="0.25">
      <c r="B5087" s="18">
        <v>5084</v>
      </c>
      <c r="C5087" s="29">
        <v>119072970.41834688</v>
      </c>
      <c r="D5087" s="29">
        <v>0</v>
      </c>
      <c r="E5087" s="29">
        <v>0</v>
      </c>
      <c r="F5087" s="20">
        <v>0</v>
      </c>
    </row>
    <row r="5088" spans="2:6" x14ac:dyDescent="0.25">
      <c r="B5088" s="18">
        <v>5085</v>
      </c>
      <c r="C5088" s="29">
        <v>139877078.04785603</v>
      </c>
      <c r="D5088" s="29">
        <v>0</v>
      </c>
      <c r="E5088" s="29">
        <v>0</v>
      </c>
      <c r="F5088" s="20">
        <v>0</v>
      </c>
    </row>
    <row r="5089" spans="2:6" x14ac:dyDescent="0.25">
      <c r="B5089" s="18">
        <v>5086</v>
      </c>
      <c r="C5089" s="29">
        <v>125386819.16507232</v>
      </c>
      <c r="D5089" s="29">
        <v>0</v>
      </c>
      <c r="E5089" s="29">
        <v>0</v>
      </c>
      <c r="F5089" s="20">
        <v>0</v>
      </c>
    </row>
    <row r="5090" spans="2:6" x14ac:dyDescent="0.25">
      <c r="B5090" s="18">
        <v>5087</v>
      </c>
      <c r="C5090" s="29">
        <v>102522229.39338018</v>
      </c>
      <c r="D5090" s="29">
        <v>0</v>
      </c>
      <c r="E5090" s="29">
        <v>0</v>
      </c>
      <c r="F5090" s="20">
        <v>0</v>
      </c>
    </row>
    <row r="5091" spans="2:6" x14ac:dyDescent="0.25">
      <c r="B5091" s="18">
        <v>5088</v>
      </c>
      <c r="C5091" s="29">
        <v>74506290.947725058</v>
      </c>
      <c r="D5091" s="29">
        <v>0</v>
      </c>
      <c r="E5091" s="29">
        <v>0</v>
      </c>
      <c r="F5091" s="20">
        <v>0</v>
      </c>
    </row>
    <row r="5092" spans="2:6" x14ac:dyDescent="0.25">
      <c r="B5092" s="18">
        <v>5089</v>
      </c>
      <c r="C5092" s="29">
        <v>137436882.27381995</v>
      </c>
      <c r="D5092" s="29">
        <v>0</v>
      </c>
      <c r="E5092" s="29">
        <v>0</v>
      </c>
      <c r="F5092" s="20">
        <v>0</v>
      </c>
    </row>
    <row r="5093" spans="2:6" x14ac:dyDescent="0.25">
      <c r="B5093" s="18">
        <v>5090</v>
      </c>
      <c r="C5093" s="29">
        <v>103666584.76491457</v>
      </c>
      <c r="D5093" s="29">
        <v>0</v>
      </c>
      <c r="E5093" s="29">
        <v>0</v>
      </c>
      <c r="F5093" s="20">
        <v>0</v>
      </c>
    </row>
    <row r="5094" spans="2:6" x14ac:dyDescent="0.25">
      <c r="B5094" s="18">
        <v>5091</v>
      </c>
      <c r="C5094" s="29">
        <v>129165109.04836451</v>
      </c>
      <c r="D5094" s="29">
        <v>0</v>
      </c>
      <c r="E5094" s="29">
        <v>0</v>
      </c>
      <c r="F5094" s="20">
        <v>0</v>
      </c>
    </row>
    <row r="5095" spans="2:6" x14ac:dyDescent="0.25">
      <c r="B5095" s="18">
        <v>5092</v>
      </c>
      <c r="C5095" s="29">
        <v>83498320.532749787</v>
      </c>
      <c r="D5095" s="29">
        <v>0</v>
      </c>
      <c r="E5095" s="29">
        <v>0</v>
      </c>
      <c r="F5095" s="20">
        <v>0</v>
      </c>
    </row>
    <row r="5096" spans="2:6" x14ac:dyDescent="0.25">
      <c r="B5096" s="18">
        <v>5093</v>
      </c>
      <c r="C5096" s="29">
        <v>92689043.295829281</v>
      </c>
      <c r="D5096" s="29">
        <v>0</v>
      </c>
      <c r="E5096" s="29">
        <v>0</v>
      </c>
      <c r="F5096" s="20">
        <v>0</v>
      </c>
    </row>
    <row r="5097" spans="2:6" x14ac:dyDescent="0.25">
      <c r="B5097" s="18">
        <v>5094</v>
      </c>
      <c r="C5097" s="29">
        <v>109753293.16029546</v>
      </c>
      <c r="D5097" s="29">
        <v>0</v>
      </c>
      <c r="E5097" s="29">
        <v>0</v>
      </c>
      <c r="F5097" s="20">
        <v>0</v>
      </c>
    </row>
    <row r="5098" spans="2:6" x14ac:dyDescent="0.25">
      <c r="B5098" s="18">
        <v>5095</v>
      </c>
      <c r="C5098" s="29">
        <v>105071274.71173765</v>
      </c>
      <c r="D5098" s="29">
        <v>0</v>
      </c>
      <c r="E5098" s="29">
        <v>0</v>
      </c>
      <c r="F5098" s="20">
        <v>0</v>
      </c>
    </row>
    <row r="5099" spans="2:6" x14ac:dyDescent="0.25">
      <c r="B5099" s="18">
        <v>5096</v>
      </c>
      <c r="C5099" s="29">
        <v>130062398.77318111</v>
      </c>
      <c r="D5099" s="29">
        <v>0</v>
      </c>
      <c r="E5099" s="29">
        <v>0</v>
      </c>
      <c r="F5099" s="20">
        <v>0</v>
      </c>
    </row>
    <row r="5100" spans="2:6" x14ac:dyDescent="0.25">
      <c r="B5100" s="18">
        <v>5097</v>
      </c>
      <c r="C5100" s="29">
        <v>118661273.12821352</v>
      </c>
      <c r="D5100" s="29">
        <v>0</v>
      </c>
      <c r="E5100" s="29">
        <v>0</v>
      </c>
      <c r="F5100" s="20">
        <v>0</v>
      </c>
    </row>
    <row r="5101" spans="2:6" x14ac:dyDescent="0.25">
      <c r="B5101" s="18">
        <v>5098</v>
      </c>
      <c r="C5101" s="29">
        <v>85887072.863592893</v>
      </c>
      <c r="D5101" s="29">
        <v>0</v>
      </c>
      <c r="E5101" s="29">
        <v>0</v>
      </c>
      <c r="F5101" s="20">
        <v>0</v>
      </c>
    </row>
    <row r="5102" spans="2:6" x14ac:dyDescent="0.25">
      <c r="B5102" s="18">
        <v>5099</v>
      </c>
      <c r="C5102" s="29">
        <v>102719320.44016802</v>
      </c>
      <c r="D5102" s="29">
        <v>0</v>
      </c>
      <c r="E5102" s="29">
        <v>0</v>
      </c>
      <c r="F5102" s="20">
        <v>0</v>
      </c>
    </row>
    <row r="5103" spans="2:6" x14ac:dyDescent="0.25">
      <c r="B5103" s="18">
        <v>5100</v>
      </c>
      <c r="C5103" s="29">
        <v>108822773.15338178</v>
      </c>
      <c r="D5103" s="29">
        <v>0</v>
      </c>
      <c r="E5103" s="29">
        <v>0</v>
      </c>
      <c r="F5103" s="20">
        <v>0</v>
      </c>
    </row>
    <row r="5104" spans="2:6" x14ac:dyDescent="0.25">
      <c r="B5104" s="18">
        <v>5101</v>
      </c>
      <c r="C5104" s="29">
        <v>98167047.909441873</v>
      </c>
      <c r="D5104" s="29">
        <v>0</v>
      </c>
      <c r="E5104" s="29">
        <v>0</v>
      </c>
      <c r="F5104" s="20">
        <v>0</v>
      </c>
    </row>
    <row r="5105" spans="2:6" x14ac:dyDescent="0.25">
      <c r="B5105" s="18">
        <v>5102</v>
      </c>
      <c r="C5105" s="29">
        <v>105610064.00129022</v>
      </c>
      <c r="D5105" s="29">
        <v>0</v>
      </c>
      <c r="E5105" s="29">
        <v>0</v>
      </c>
      <c r="F5105" s="20">
        <v>0</v>
      </c>
    </row>
    <row r="5106" spans="2:6" x14ac:dyDescent="0.25">
      <c r="B5106" s="18">
        <v>5103</v>
      </c>
      <c r="C5106" s="29">
        <v>91291377.042697519</v>
      </c>
      <c r="D5106" s="29">
        <v>0</v>
      </c>
      <c r="E5106" s="29">
        <v>0</v>
      </c>
      <c r="F5106" s="20">
        <v>0</v>
      </c>
    </row>
    <row r="5107" spans="2:6" x14ac:dyDescent="0.25">
      <c r="B5107" s="18">
        <v>5104</v>
      </c>
      <c r="C5107" s="29">
        <v>121908061.06446359</v>
      </c>
      <c r="D5107" s="29">
        <v>0</v>
      </c>
      <c r="E5107" s="29">
        <v>0</v>
      </c>
      <c r="F5107" s="20">
        <v>0</v>
      </c>
    </row>
    <row r="5108" spans="2:6" x14ac:dyDescent="0.25">
      <c r="B5108" s="18">
        <v>5105</v>
      </c>
      <c r="C5108" s="29">
        <v>126658186.5944356</v>
      </c>
      <c r="D5108" s="29">
        <v>0</v>
      </c>
      <c r="E5108" s="29">
        <v>0</v>
      </c>
      <c r="F5108" s="20">
        <v>0</v>
      </c>
    </row>
    <row r="5109" spans="2:6" x14ac:dyDescent="0.25">
      <c r="B5109" s="18">
        <v>5106</v>
      </c>
      <c r="C5109" s="29">
        <v>112806290.6756677</v>
      </c>
      <c r="D5109" s="29">
        <v>0</v>
      </c>
      <c r="E5109" s="29">
        <v>0</v>
      </c>
      <c r="F5109" s="20">
        <v>0</v>
      </c>
    </row>
    <row r="5110" spans="2:6" x14ac:dyDescent="0.25">
      <c r="B5110" s="18">
        <v>5107</v>
      </c>
      <c r="C5110" s="29">
        <v>136621626.50117159</v>
      </c>
      <c r="D5110" s="29">
        <v>0</v>
      </c>
      <c r="E5110" s="29">
        <v>0</v>
      </c>
      <c r="F5110" s="20">
        <v>0</v>
      </c>
    </row>
    <row r="5111" spans="2:6" x14ac:dyDescent="0.25">
      <c r="B5111" s="18">
        <v>5108</v>
      </c>
      <c r="C5111" s="29">
        <v>116381039.75446099</v>
      </c>
      <c r="D5111" s="29">
        <v>0</v>
      </c>
      <c r="E5111" s="29">
        <v>0</v>
      </c>
      <c r="F5111" s="20">
        <v>0</v>
      </c>
    </row>
    <row r="5112" spans="2:6" x14ac:dyDescent="0.25">
      <c r="B5112" s="18">
        <v>5109</v>
      </c>
      <c r="C5112" s="29">
        <v>111140772.51654075</v>
      </c>
      <c r="D5112" s="29">
        <v>0</v>
      </c>
      <c r="E5112" s="29">
        <v>0</v>
      </c>
      <c r="F5112" s="20">
        <v>0</v>
      </c>
    </row>
    <row r="5113" spans="2:6" x14ac:dyDescent="0.25">
      <c r="B5113" s="18">
        <v>5110</v>
      </c>
      <c r="C5113" s="29">
        <v>88109510.937153697</v>
      </c>
      <c r="D5113" s="29">
        <v>0</v>
      </c>
      <c r="E5113" s="29">
        <v>0</v>
      </c>
      <c r="F5113" s="20">
        <v>0</v>
      </c>
    </row>
    <row r="5114" spans="2:6" x14ac:dyDescent="0.25">
      <c r="B5114" s="18">
        <v>5111</v>
      </c>
      <c r="C5114" s="29">
        <v>110146247.17528039</v>
      </c>
      <c r="D5114" s="29">
        <v>0</v>
      </c>
      <c r="E5114" s="29">
        <v>0</v>
      </c>
      <c r="F5114" s="20">
        <v>0</v>
      </c>
    </row>
    <row r="5115" spans="2:6" x14ac:dyDescent="0.25">
      <c r="B5115" s="18">
        <v>5112</v>
      </c>
      <c r="C5115" s="29">
        <v>163306830.16849661</v>
      </c>
      <c r="D5115" s="29">
        <v>0</v>
      </c>
      <c r="E5115" s="29">
        <v>0</v>
      </c>
      <c r="F5115" s="20">
        <v>0</v>
      </c>
    </row>
    <row r="5116" spans="2:6" x14ac:dyDescent="0.25">
      <c r="B5116" s="18">
        <v>5113</v>
      </c>
      <c r="C5116" s="29">
        <v>110218416.79226212</v>
      </c>
      <c r="D5116" s="29">
        <v>0</v>
      </c>
      <c r="E5116" s="29">
        <v>0</v>
      </c>
      <c r="F5116" s="20">
        <v>0</v>
      </c>
    </row>
    <row r="5117" spans="2:6" x14ac:dyDescent="0.25">
      <c r="B5117" s="18">
        <v>5114</v>
      </c>
      <c r="C5117" s="29">
        <v>144235305.61416203</v>
      </c>
      <c r="D5117" s="29">
        <v>0</v>
      </c>
      <c r="E5117" s="29">
        <v>0</v>
      </c>
      <c r="F5117" s="20">
        <v>0</v>
      </c>
    </row>
    <row r="5118" spans="2:6" x14ac:dyDescent="0.25">
      <c r="B5118" s="18">
        <v>5115</v>
      </c>
      <c r="C5118" s="29">
        <v>107671349.56827587</v>
      </c>
      <c r="D5118" s="29">
        <v>0</v>
      </c>
      <c r="E5118" s="29">
        <v>0</v>
      </c>
      <c r="F5118" s="20">
        <v>0</v>
      </c>
    </row>
    <row r="5119" spans="2:6" x14ac:dyDescent="0.25">
      <c r="B5119" s="18">
        <v>5116</v>
      </c>
      <c r="C5119" s="29">
        <v>90998983.317176878</v>
      </c>
      <c r="D5119" s="29">
        <v>0</v>
      </c>
      <c r="E5119" s="29">
        <v>0</v>
      </c>
      <c r="F5119" s="20">
        <v>0</v>
      </c>
    </row>
    <row r="5120" spans="2:6" x14ac:dyDescent="0.25">
      <c r="B5120" s="18">
        <v>5117</v>
      </c>
      <c r="C5120" s="29">
        <v>90095688.394915119</v>
      </c>
      <c r="D5120" s="29">
        <v>0</v>
      </c>
      <c r="E5120" s="29">
        <v>0</v>
      </c>
      <c r="F5120" s="20">
        <v>0</v>
      </c>
    </row>
    <row r="5121" spans="2:6" x14ac:dyDescent="0.25">
      <c r="B5121" s="18">
        <v>5118</v>
      </c>
      <c r="C5121" s="29">
        <v>166124688.82544202</v>
      </c>
      <c r="D5121" s="29">
        <v>0</v>
      </c>
      <c r="E5121" s="29">
        <v>0</v>
      </c>
      <c r="F5121" s="20">
        <v>0</v>
      </c>
    </row>
    <row r="5122" spans="2:6" x14ac:dyDescent="0.25">
      <c r="B5122" s="18">
        <v>5119</v>
      </c>
      <c r="C5122" s="29">
        <v>136258648.04551962</v>
      </c>
      <c r="D5122" s="29">
        <v>0</v>
      </c>
      <c r="E5122" s="29">
        <v>0</v>
      </c>
      <c r="F5122" s="20">
        <v>0</v>
      </c>
    </row>
    <row r="5123" spans="2:6" x14ac:dyDescent="0.25">
      <c r="B5123" s="18">
        <v>5120</v>
      </c>
      <c r="C5123" s="29">
        <v>94300072.865838885</v>
      </c>
      <c r="D5123" s="29">
        <v>0</v>
      </c>
      <c r="E5123" s="29">
        <v>0</v>
      </c>
      <c r="F5123" s="20">
        <v>0</v>
      </c>
    </row>
    <row r="5124" spans="2:6" x14ac:dyDescent="0.25">
      <c r="B5124" s="18">
        <v>5121</v>
      </c>
      <c r="C5124" s="29">
        <v>100750660.73074691</v>
      </c>
      <c r="D5124" s="29">
        <v>0</v>
      </c>
      <c r="E5124" s="29">
        <v>0</v>
      </c>
      <c r="F5124" s="20">
        <v>0</v>
      </c>
    </row>
    <row r="5125" spans="2:6" x14ac:dyDescent="0.25">
      <c r="B5125" s="18">
        <v>5122</v>
      </c>
      <c r="C5125" s="29">
        <v>93256611.468982682</v>
      </c>
      <c r="D5125" s="29">
        <v>0</v>
      </c>
      <c r="E5125" s="29">
        <v>0</v>
      </c>
      <c r="F5125" s="20">
        <v>0</v>
      </c>
    </row>
    <row r="5126" spans="2:6" x14ac:dyDescent="0.25">
      <c r="B5126" s="18">
        <v>5123</v>
      </c>
      <c r="C5126" s="29">
        <v>111441472.05914</v>
      </c>
      <c r="D5126" s="29">
        <v>0</v>
      </c>
      <c r="E5126" s="29">
        <v>0</v>
      </c>
      <c r="F5126" s="20">
        <v>0</v>
      </c>
    </row>
    <row r="5127" spans="2:6" x14ac:dyDescent="0.25">
      <c r="B5127" s="18">
        <v>5124</v>
      </c>
      <c r="C5127" s="29">
        <v>95441055.425555632</v>
      </c>
      <c r="D5127" s="29">
        <v>0</v>
      </c>
      <c r="E5127" s="29">
        <v>0</v>
      </c>
      <c r="F5127" s="20">
        <v>0</v>
      </c>
    </row>
    <row r="5128" spans="2:6" x14ac:dyDescent="0.25">
      <c r="B5128" s="18">
        <v>5125</v>
      </c>
      <c r="C5128" s="29">
        <v>97125341.502004713</v>
      </c>
      <c r="D5128" s="29">
        <v>0</v>
      </c>
      <c r="E5128" s="29">
        <v>0</v>
      </c>
      <c r="F5128" s="20">
        <v>0</v>
      </c>
    </row>
    <row r="5129" spans="2:6" x14ac:dyDescent="0.25">
      <c r="B5129" s="18">
        <v>5126</v>
      </c>
      <c r="C5129" s="29">
        <v>101577962.54037094</v>
      </c>
      <c r="D5129" s="29">
        <v>0</v>
      </c>
      <c r="E5129" s="29">
        <v>0</v>
      </c>
      <c r="F5129" s="20">
        <v>0</v>
      </c>
    </row>
    <row r="5130" spans="2:6" x14ac:dyDescent="0.25">
      <c r="B5130" s="18">
        <v>5127</v>
      </c>
      <c r="C5130" s="29">
        <v>124073569.5665772</v>
      </c>
      <c r="D5130" s="29">
        <v>0</v>
      </c>
      <c r="E5130" s="29">
        <v>0</v>
      </c>
      <c r="F5130" s="20">
        <v>0</v>
      </c>
    </row>
    <row r="5131" spans="2:6" x14ac:dyDescent="0.25">
      <c r="B5131" s="18">
        <v>5128</v>
      </c>
      <c r="C5131" s="29">
        <v>136024010.35927513</v>
      </c>
      <c r="D5131" s="29">
        <v>0</v>
      </c>
      <c r="E5131" s="29">
        <v>0</v>
      </c>
      <c r="F5131" s="20">
        <v>0</v>
      </c>
    </row>
    <row r="5132" spans="2:6" x14ac:dyDescent="0.25">
      <c r="B5132" s="18">
        <v>5129</v>
      </c>
      <c r="C5132" s="29">
        <v>134723752.43785766</v>
      </c>
      <c r="D5132" s="29">
        <v>0</v>
      </c>
      <c r="E5132" s="29">
        <v>0</v>
      </c>
      <c r="F5132" s="20">
        <v>0</v>
      </c>
    </row>
    <row r="5133" spans="2:6" x14ac:dyDescent="0.25">
      <c r="B5133" s="18">
        <v>5130</v>
      </c>
      <c r="C5133" s="29">
        <v>102686473.63064009</v>
      </c>
      <c r="D5133" s="29">
        <v>0</v>
      </c>
      <c r="E5133" s="29">
        <v>0</v>
      </c>
      <c r="F5133" s="20">
        <v>0</v>
      </c>
    </row>
    <row r="5134" spans="2:6" x14ac:dyDescent="0.25">
      <c r="B5134" s="18">
        <v>5131</v>
      </c>
      <c r="C5134" s="29">
        <v>137982515.53961277</v>
      </c>
      <c r="D5134" s="29">
        <v>0</v>
      </c>
      <c r="E5134" s="29">
        <v>0</v>
      </c>
      <c r="F5134" s="20">
        <v>0</v>
      </c>
    </row>
    <row r="5135" spans="2:6" x14ac:dyDescent="0.25">
      <c r="B5135" s="18">
        <v>5132</v>
      </c>
      <c r="C5135" s="29">
        <v>147097892.84747541</v>
      </c>
      <c r="D5135" s="29">
        <v>0</v>
      </c>
      <c r="E5135" s="29">
        <v>0</v>
      </c>
      <c r="F5135" s="20">
        <v>0</v>
      </c>
    </row>
    <row r="5136" spans="2:6" x14ac:dyDescent="0.25">
      <c r="B5136" s="18">
        <v>5133</v>
      </c>
      <c r="C5136" s="29">
        <v>115344077.49856758</v>
      </c>
      <c r="D5136" s="29">
        <v>0</v>
      </c>
      <c r="E5136" s="29">
        <v>0</v>
      </c>
      <c r="F5136" s="20">
        <v>0</v>
      </c>
    </row>
    <row r="5137" spans="2:6" x14ac:dyDescent="0.25">
      <c r="B5137" s="18">
        <v>5134</v>
      </c>
      <c r="C5137" s="29">
        <v>108618697.32985683</v>
      </c>
      <c r="D5137" s="29">
        <v>0</v>
      </c>
      <c r="E5137" s="29">
        <v>0</v>
      </c>
      <c r="F5137" s="20">
        <v>0</v>
      </c>
    </row>
    <row r="5138" spans="2:6" x14ac:dyDescent="0.25">
      <c r="B5138" s="18">
        <v>5135</v>
      </c>
      <c r="C5138" s="29">
        <v>100480793.19127293</v>
      </c>
      <c r="D5138" s="29">
        <v>0</v>
      </c>
      <c r="E5138" s="29">
        <v>0</v>
      </c>
      <c r="F5138" s="20">
        <v>0</v>
      </c>
    </row>
    <row r="5139" spans="2:6" x14ac:dyDescent="0.25">
      <c r="B5139" s="18">
        <v>5136</v>
      </c>
      <c r="C5139" s="29">
        <v>77409281.7956388</v>
      </c>
      <c r="D5139" s="29">
        <v>0</v>
      </c>
      <c r="E5139" s="29">
        <v>0</v>
      </c>
      <c r="F5139" s="20">
        <v>0</v>
      </c>
    </row>
    <row r="5140" spans="2:6" x14ac:dyDescent="0.25">
      <c r="B5140" s="18">
        <v>5137</v>
      </c>
      <c r="C5140" s="29">
        <v>131153860.91062737</v>
      </c>
      <c r="D5140" s="29">
        <v>0</v>
      </c>
      <c r="E5140" s="29">
        <v>0</v>
      </c>
      <c r="F5140" s="20">
        <v>0</v>
      </c>
    </row>
    <row r="5141" spans="2:6" x14ac:dyDescent="0.25">
      <c r="B5141" s="18">
        <v>5138</v>
      </c>
      <c r="C5141" s="29">
        <v>89093667.597593769</v>
      </c>
      <c r="D5141" s="29">
        <v>0</v>
      </c>
      <c r="E5141" s="29">
        <v>0</v>
      </c>
      <c r="F5141" s="20">
        <v>0</v>
      </c>
    </row>
    <row r="5142" spans="2:6" x14ac:dyDescent="0.25">
      <c r="B5142" s="18">
        <v>5139</v>
      </c>
      <c r="C5142" s="29">
        <v>98463960.417165533</v>
      </c>
      <c r="D5142" s="29">
        <v>0</v>
      </c>
      <c r="E5142" s="29">
        <v>0</v>
      </c>
      <c r="F5142" s="20">
        <v>0</v>
      </c>
    </row>
    <row r="5143" spans="2:6" x14ac:dyDescent="0.25">
      <c r="B5143" s="18">
        <v>5140</v>
      </c>
      <c r="C5143" s="29">
        <v>111211796.69882408</v>
      </c>
      <c r="D5143" s="29">
        <v>0</v>
      </c>
      <c r="E5143" s="29">
        <v>0</v>
      </c>
      <c r="F5143" s="20">
        <v>0</v>
      </c>
    </row>
    <row r="5144" spans="2:6" x14ac:dyDescent="0.25">
      <c r="B5144" s="18">
        <v>5141</v>
      </c>
      <c r="C5144" s="29">
        <v>98940585.737237036</v>
      </c>
      <c r="D5144" s="29">
        <v>0</v>
      </c>
      <c r="E5144" s="29">
        <v>0</v>
      </c>
      <c r="F5144" s="20">
        <v>0</v>
      </c>
    </row>
    <row r="5145" spans="2:6" x14ac:dyDescent="0.25">
      <c r="B5145" s="18">
        <v>5142</v>
      </c>
      <c r="C5145" s="29">
        <v>58920732.272690408</v>
      </c>
      <c r="D5145" s="29">
        <v>0</v>
      </c>
      <c r="E5145" s="29">
        <v>0</v>
      </c>
      <c r="F5145" s="20">
        <v>0</v>
      </c>
    </row>
    <row r="5146" spans="2:6" x14ac:dyDescent="0.25">
      <c r="B5146" s="18">
        <v>5143</v>
      </c>
      <c r="C5146" s="29">
        <v>85883831.679444745</v>
      </c>
      <c r="D5146" s="29">
        <v>0</v>
      </c>
      <c r="E5146" s="29">
        <v>0</v>
      </c>
      <c r="F5146" s="20">
        <v>0</v>
      </c>
    </row>
    <row r="5147" spans="2:6" x14ac:dyDescent="0.25">
      <c r="B5147" s="18">
        <v>5144</v>
      </c>
      <c r="C5147" s="29">
        <v>95268977.802964166</v>
      </c>
      <c r="D5147" s="29">
        <v>0</v>
      </c>
      <c r="E5147" s="29">
        <v>0</v>
      </c>
      <c r="F5147" s="20">
        <v>0</v>
      </c>
    </row>
    <row r="5148" spans="2:6" x14ac:dyDescent="0.25">
      <c r="B5148" s="18">
        <v>5145</v>
      </c>
      <c r="C5148" s="29">
        <v>126122504.37133737</v>
      </c>
      <c r="D5148" s="29">
        <v>0</v>
      </c>
      <c r="E5148" s="29">
        <v>0</v>
      </c>
      <c r="F5148" s="20">
        <v>0</v>
      </c>
    </row>
    <row r="5149" spans="2:6" x14ac:dyDescent="0.25">
      <c r="B5149" s="18">
        <v>5146</v>
      </c>
      <c r="C5149" s="29">
        <v>110386125.59842257</v>
      </c>
      <c r="D5149" s="29">
        <v>0</v>
      </c>
      <c r="E5149" s="29">
        <v>0</v>
      </c>
      <c r="F5149" s="20">
        <v>0</v>
      </c>
    </row>
    <row r="5150" spans="2:6" x14ac:dyDescent="0.25">
      <c r="B5150" s="18">
        <v>5147</v>
      </c>
      <c r="C5150" s="29">
        <v>157513510.54943222</v>
      </c>
      <c r="D5150" s="29">
        <v>0</v>
      </c>
      <c r="E5150" s="29">
        <v>0</v>
      </c>
      <c r="F5150" s="20">
        <v>0</v>
      </c>
    </row>
    <row r="5151" spans="2:6" x14ac:dyDescent="0.25">
      <c r="B5151" s="18">
        <v>5148</v>
      </c>
      <c r="C5151" s="29">
        <v>107001643.38837887</v>
      </c>
      <c r="D5151" s="29">
        <v>0</v>
      </c>
      <c r="E5151" s="29">
        <v>0</v>
      </c>
      <c r="F5151" s="20">
        <v>0</v>
      </c>
    </row>
    <row r="5152" spans="2:6" x14ac:dyDescent="0.25">
      <c r="B5152" s="18">
        <v>5149</v>
      </c>
      <c r="C5152" s="29">
        <v>119351504.49898712</v>
      </c>
      <c r="D5152" s="29">
        <v>0</v>
      </c>
      <c r="E5152" s="29">
        <v>0</v>
      </c>
      <c r="F5152" s="20">
        <v>0</v>
      </c>
    </row>
    <row r="5153" spans="2:6" x14ac:dyDescent="0.25">
      <c r="B5153" s="18">
        <v>5150</v>
      </c>
      <c r="C5153" s="29">
        <v>95472585.740186229</v>
      </c>
      <c r="D5153" s="29">
        <v>0</v>
      </c>
      <c r="E5153" s="29">
        <v>0</v>
      </c>
      <c r="F5153" s="20">
        <v>0</v>
      </c>
    </row>
    <row r="5154" spans="2:6" x14ac:dyDescent="0.25">
      <c r="B5154" s="18">
        <v>5151</v>
      </c>
      <c r="C5154" s="29">
        <v>97325115.689472482</v>
      </c>
      <c r="D5154" s="29">
        <v>0</v>
      </c>
      <c r="E5154" s="29">
        <v>0</v>
      </c>
      <c r="F5154" s="20">
        <v>0</v>
      </c>
    </row>
    <row r="5155" spans="2:6" x14ac:dyDescent="0.25">
      <c r="B5155" s="18">
        <v>5152</v>
      </c>
      <c r="C5155" s="29">
        <v>109111111.34692477</v>
      </c>
      <c r="D5155" s="29">
        <v>0</v>
      </c>
      <c r="E5155" s="29">
        <v>0</v>
      </c>
      <c r="F5155" s="20">
        <v>0</v>
      </c>
    </row>
    <row r="5156" spans="2:6" x14ac:dyDescent="0.25">
      <c r="B5156" s="18">
        <v>5153</v>
      </c>
      <c r="C5156" s="29">
        <v>83953426.515892193</v>
      </c>
      <c r="D5156" s="29">
        <v>0</v>
      </c>
      <c r="E5156" s="29">
        <v>0</v>
      </c>
      <c r="F5156" s="20">
        <v>0</v>
      </c>
    </row>
    <row r="5157" spans="2:6" x14ac:dyDescent="0.25">
      <c r="B5157" s="18">
        <v>5154</v>
      </c>
      <c r="C5157" s="29">
        <v>124077910.859514</v>
      </c>
      <c r="D5157" s="29">
        <v>0</v>
      </c>
      <c r="E5157" s="29">
        <v>0</v>
      </c>
      <c r="F5157" s="20">
        <v>0</v>
      </c>
    </row>
    <row r="5158" spans="2:6" x14ac:dyDescent="0.25">
      <c r="B5158" s="18">
        <v>5155</v>
      </c>
      <c r="C5158" s="29">
        <v>92295900.724425271</v>
      </c>
      <c r="D5158" s="29">
        <v>0</v>
      </c>
      <c r="E5158" s="29">
        <v>0</v>
      </c>
      <c r="F5158" s="20">
        <v>0</v>
      </c>
    </row>
    <row r="5159" spans="2:6" x14ac:dyDescent="0.25">
      <c r="B5159" s="18">
        <v>5156</v>
      </c>
      <c r="C5159" s="29">
        <v>124314627.72512746</v>
      </c>
      <c r="D5159" s="29">
        <v>0</v>
      </c>
      <c r="E5159" s="29">
        <v>0</v>
      </c>
      <c r="F5159" s="20">
        <v>0</v>
      </c>
    </row>
    <row r="5160" spans="2:6" x14ac:dyDescent="0.25">
      <c r="B5160" s="18">
        <v>5157</v>
      </c>
      <c r="C5160" s="29">
        <v>78957794.281879291</v>
      </c>
      <c r="D5160" s="29">
        <v>0</v>
      </c>
      <c r="E5160" s="29">
        <v>0</v>
      </c>
      <c r="F5160" s="20">
        <v>0</v>
      </c>
    </row>
    <row r="5161" spans="2:6" x14ac:dyDescent="0.25">
      <c r="B5161" s="18">
        <v>5158</v>
      </c>
      <c r="C5161" s="29">
        <v>86658248.109337911</v>
      </c>
      <c r="D5161" s="29">
        <v>0</v>
      </c>
      <c r="E5161" s="29">
        <v>0</v>
      </c>
      <c r="F5161" s="20">
        <v>0</v>
      </c>
    </row>
    <row r="5162" spans="2:6" x14ac:dyDescent="0.25">
      <c r="B5162" s="18">
        <v>5159</v>
      </c>
      <c r="C5162" s="29">
        <v>67048442.75945989</v>
      </c>
      <c r="D5162" s="29">
        <v>0</v>
      </c>
      <c r="E5162" s="29">
        <v>0</v>
      </c>
      <c r="F5162" s="20">
        <v>0</v>
      </c>
    </row>
    <row r="5163" spans="2:6" x14ac:dyDescent="0.25">
      <c r="B5163" s="18">
        <v>5160</v>
      </c>
      <c r="C5163" s="29">
        <v>99752980.262639314</v>
      </c>
      <c r="D5163" s="29">
        <v>0</v>
      </c>
      <c r="E5163" s="29">
        <v>0</v>
      </c>
      <c r="F5163" s="20">
        <v>0</v>
      </c>
    </row>
    <row r="5164" spans="2:6" x14ac:dyDescent="0.25">
      <c r="B5164" s="18">
        <v>5161</v>
      </c>
      <c r="C5164" s="29">
        <v>110240726.7401496</v>
      </c>
      <c r="D5164" s="29">
        <v>0</v>
      </c>
      <c r="E5164" s="29">
        <v>0</v>
      </c>
      <c r="F5164" s="20">
        <v>0</v>
      </c>
    </row>
    <row r="5165" spans="2:6" x14ac:dyDescent="0.25">
      <c r="B5165" s="18">
        <v>5162</v>
      </c>
      <c r="C5165" s="29">
        <v>99700467.222022295</v>
      </c>
      <c r="D5165" s="29">
        <v>0</v>
      </c>
      <c r="E5165" s="29">
        <v>0</v>
      </c>
      <c r="F5165" s="20">
        <v>0</v>
      </c>
    </row>
    <row r="5166" spans="2:6" x14ac:dyDescent="0.25">
      <c r="B5166" s="18">
        <v>5163</v>
      </c>
      <c r="C5166" s="29">
        <v>105841969.89999101</v>
      </c>
      <c r="D5166" s="29">
        <v>0</v>
      </c>
      <c r="E5166" s="29">
        <v>0</v>
      </c>
      <c r="F5166" s="20">
        <v>0</v>
      </c>
    </row>
    <row r="5167" spans="2:6" x14ac:dyDescent="0.25">
      <c r="B5167" s="18">
        <v>5164</v>
      </c>
      <c r="C5167" s="29">
        <v>103080614.25603545</v>
      </c>
      <c r="D5167" s="29">
        <v>0</v>
      </c>
      <c r="E5167" s="29">
        <v>0</v>
      </c>
      <c r="F5167" s="20">
        <v>0</v>
      </c>
    </row>
    <row r="5168" spans="2:6" x14ac:dyDescent="0.25">
      <c r="B5168" s="18">
        <v>5165</v>
      </c>
      <c r="C5168" s="29">
        <v>97277433.849088699</v>
      </c>
      <c r="D5168" s="29">
        <v>0</v>
      </c>
      <c r="E5168" s="29">
        <v>0</v>
      </c>
      <c r="F5168" s="20">
        <v>0</v>
      </c>
    </row>
    <row r="5169" spans="2:6" x14ac:dyDescent="0.25">
      <c r="B5169" s="18">
        <v>5166</v>
      </c>
      <c r="C5169" s="29">
        <v>121294121.07360518</v>
      </c>
      <c r="D5169" s="29">
        <v>0</v>
      </c>
      <c r="E5169" s="29">
        <v>0</v>
      </c>
      <c r="F5169" s="20">
        <v>0</v>
      </c>
    </row>
    <row r="5170" spans="2:6" x14ac:dyDescent="0.25">
      <c r="B5170" s="18">
        <v>5167</v>
      </c>
      <c r="C5170" s="29">
        <v>131583989.91904467</v>
      </c>
      <c r="D5170" s="29">
        <v>0</v>
      </c>
      <c r="E5170" s="29">
        <v>0</v>
      </c>
      <c r="F5170" s="20">
        <v>0</v>
      </c>
    </row>
    <row r="5171" spans="2:6" x14ac:dyDescent="0.25">
      <c r="B5171" s="18">
        <v>5168</v>
      </c>
      <c r="C5171" s="29">
        <v>91655825.764422715</v>
      </c>
      <c r="D5171" s="29">
        <v>0</v>
      </c>
      <c r="E5171" s="29">
        <v>0</v>
      </c>
      <c r="F5171" s="20">
        <v>0</v>
      </c>
    </row>
    <row r="5172" spans="2:6" x14ac:dyDescent="0.25">
      <c r="B5172" s="18">
        <v>5169</v>
      </c>
      <c r="C5172" s="29">
        <v>81683330.579157367</v>
      </c>
      <c r="D5172" s="29">
        <v>0</v>
      </c>
      <c r="E5172" s="29">
        <v>0</v>
      </c>
      <c r="F5172" s="20">
        <v>0</v>
      </c>
    </row>
    <row r="5173" spans="2:6" x14ac:dyDescent="0.25">
      <c r="B5173" s="18">
        <v>5170</v>
      </c>
      <c r="C5173" s="29">
        <v>81765110.771934569</v>
      </c>
      <c r="D5173" s="29">
        <v>0</v>
      </c>
      <c r="E5173" s="29">
        <v>0</v>
      </c>
      <c r="F5173" s="20">
        <v>0</v>
      </c>
    </row>
    <row r="5174" spans="2:6" x14ac:dyDescent="0.25">
      <c r="B5174" s="18">
        <v>5171</v>
      </c>
      <c r="C5174" s="29">
        <v>98995347.663974509</v>
      </c>
      <c r="D5174" s="29">
        <v>0</v>
      </c>
      <c r="E5174" s="29">
        <v>0</v>
      </c>
      <c r="F5174" s="20">
        <v>0</v>
      </c>
    </row>
    <row r="5175" spans="2:6" x14ac:dyDescent="0.25">
      <c r="B5175" s="18">
        <v>5172</v>
      </c>
      <c r="C5175" s="29">
        <v>132105160.74917248</v>
      </c>
      <c r="D5175" s="29">
        <v>0</v>
      </c>
      <c r="E5175" s="29">
        <v>0</v>
      </c>
      <c r="F5175" s="20">
        <v>0</v>
      </c>
    </row>
    <row r="5176" spans="2:6" x14ac:dyDescent="0.25">
      <c r="B5176" s="18">
        <v>5173</v>
      </c>
      <c r="C5176" s="29">
        <v>82469344.451122373</v>
      </c>
      <c r="D5176" s="29">
        <v>0</v>
      </c>
      <c r="E5176" s="29">
        <v>0</v>
      </c>
      <c r="F5176" s="20">
        <v>0</v>
      </c>
    </row>
    <row r="5177" spans="2:6" x14ac:dyDescent="0.25">
      <c r="B5177" s="18">
        <v>5174</v>
      </c>
      <c r="C5177" s="29">
        <v>84355071.168853521</v>
      </c>
      <c r="D5177" s="29">
        <v>0</v>
      </c>
      <c r="E5177" s="29">
        <v>0</v>
      </c>
      <c r="F5177" s="20">
        <v>0</v>
      </c>
    </row>
    <row r="5178" spans="2:6" x14ac:dyDescent="0.25">
      <c r="B5178" s="18">
        <v>5175</v>
      </c>
      <c r="C5178" s="29">
        <v>94426337.669775128</v>
      </c>
      <c r="D5178" s="29">
        <v>0</v>
      </c>
      <c r="E5178" s="29">
        <v>0</v>
      </c>
      <c r="F5178" s="20">
        <v>0</v>
      </c>
    </row>
    <row r="5179" spans="2:6" x14ac:dyDescent="0.25">
      <c r="B5179" s="18">
        <v>5176</v>
      </c>
      <c r="C5179" s="29">
        <v>115720684.53706737</v>
      </c>
      <c r="D5179" s="29">
        <v>0</v>
      </c>
      <c r="E5179" s="29">
        <v>0</v>
      </c>
      <c r="F5179" s="20">
        <v>0</v>
      </c>
    </row>
    <row r="5180" spans="2:6" x14ac:dyDescent="0.25">
      <c r="B5180" s="18">
        <v>5177</v>
      </c>
      <c r="C5180" s="29">
        <v>98018423.470656291</v>
      </c>
      <c r="D5180" s="29">
        <v>0</v>
      </c>
      <c r="E5180" s="29">
        <v>0</v>
      </c>
      <c r="F5180" s="20">
        <v>0</v>
      </c>
    </row>
    <row r="5181" spans="2:6" x14ac:dyDescent="0.25">
      <c r="B5181" s="18">
        <v>5178</v>
      </c>
      <c r="C5181" s="29">
        <v>106825046.54647394</v>
      </c>
      <c r="D5181" s="29">
        <v>0</v>
      </c>
      <c r="E5181" s="29">
        <v>0</v>
      </c>
      <c r="F5181" s="20">
        <v>0</v>
      </c>
    </row>
    <row r="5182" spans="2:6" x14ac:dyDescent="0.25">
      <c r="B5182" s="18">
        <v>5179</v>
      </c>
      <c r="C5182" s="29">
        <v>103187680.23183894</v>
      </c>
      <c r="D5182" s="29">
        <v>0</v>
      </c>
      <c r="E5182" s="29">
        <v>0</v>
      </c>
      <c r="F5182" s="20">
        <v>0</v>
      </c>
    </row>
    <row r="5183" spans="2:6" x14ac:dyDescent="0.25">
      <c r="B5183" s="18">
        <v>5180</v>
      </c>
      <c r="C5183" s="29">
        <v>117328405.36513309</v>
      </c>
      <c r="D5183" s="29">
        <v>0</v>
      </c>
      <c r="E5183" s="29">
        <v>0</v>
      </c>
      <c r="F5183" s="20">
        <v>0</v>
      </c>
    </row>
    <row r="5184" spans="2:6" x14ac:dyDescent="0.25">
      <c r="B5184" s="18">
        <v>5181</v>
      </c>
      <c r="C5184" s="29">
        <v>134054207.3406205</v>
      </c>
      <c r="D5184" s="29">
        <v>0</v>
      </c>
      <c r="E5184" s="29">
        <v>0</v>
      </c>
      <c r="F5184" s="20">
        <v>0</v>
      </c>
    </row>
    <row r="5185" spans="2:6" x14ac:dyDescent="0.25">
      <c r="B5185" s="18">
        <v>5182</v>
      </c>
      <c r="C5185" s="29">
        <v>101250636.24754763</v>
      </c>
      <c r="D5185" s="29">
        <v>0</v>
      </c>
      <c r="E5185" s="29">
        <v>0</v>
      </c>
      <c r="F5185" s="20">
        <v>0</v>
      </c>
    </row>
    <row r="5186" spans="2:6" x14ac:dyDescent="0.25">
      <c r="B5186" s="18">
        <v>5183</v>
      </c>
      <c r="C5186" s="29">
        <v>143929827.26448414</v>
      </c>
      <c r="D5186" s="29">
        <v>0</v>
      </c>
      <c r="E5186" s="29">
        <v>0</v>
      </c>
      <c r="F5186" s="20">
        <v>0</v>
      </c>
    </row>
    <row r="5187" spans="2:6" x14ac:dyDescent="0.25">
      <c r="B5187" s="18">
        <v>5184</v>
      </c>
      <c r="C5187" s="29">
        <v>117158447.25103886</v>
      </c>
      <c r="D5187" s="29">
        <v>0</v>
      </c>
      <c r="E5187" s="29">
        <v>0</v>
      </c>
      <c r="F5187" s="20">
        <v>0</v>
      </c>
    </row>
    <row r="5188" spans="2:6" x14ac:dyDescent="0.25">
      <c r="B5188" s="18">
        <v>5185</v>
      </c>
      <c r="C5188" s="29">
        <v>100338901.60624093</v>
      </c>
      <c r="D5188" s="29">
        <v>0</v>
      </c>
      <c r="E5188" s="29">
        <v>0</v>
      </c>
      <c r="F5188" s="20">
        <v>0</v>
      </c>
    </row>
    <row r="5189" spans="2:6" x14ac:dyDescent="0.25">
      <c r="B5189" s="18">
        <v>5186</v>
      </c>
      <c r="C5189" s="29">
        <v>116403034.22413583</v>
      </c>
      <c r="D5189" s="29">
        <v>0</v>
      </c>
      <c r="E5189" s="29">
        <v>0</v>
      </c>
      <c r="F5189" s="20">
        <v>0</v>
      </c>
    </row>
    <row r="5190" spans="2:6" x14ac:dyDescent="0.25">
      <c r="B5190" s="18">
        <v>5187</v>
      </c>
      <c r="C5190" s="29">
        <v>90280720.323843956</v>
      </c>
      <c r="D5190" s="29">
        <v>0</v>
      </c>
      <c r="E5190" s="29">
        <v>0</v>
      </c>
      <c r="F5190" s="20">
        <v>0</v>
      </c>
    </row>
    <row r="5191" spans="2:6" x14ac:dyDescent="0.25">
      <c r="B5191" s="18">
        <v>5188</v>
      </c>
      <c r="C5191" s="29">
        <v>105180704.48654923</v>
      </c>
      <c r="D5191" s="29">
        <v>0</v>
      </c>
      <c r="E5191" s="29">
        <v>0</v>
      </c>
      <c r="F5191" s="20">
        <v>0</v>
      </c>
    </row>
    <row r="5192" spans="2:6" x14ac:dyDescent="0.25">
      <c r="B5192" s="18">
        <v>5189</v>
      </c>
      <c r="C5192" s="29">
        <v>104638736.82252038</v>
      </c>
      <c r="D5192" s="29">
        <v>0</v>
      </c>
      <c r="E5192" s="29">
        <v>0</v>
      </c>
      <c r="F5192" s="20">
        <v>0</v>
      </c>
    </row>
    <row r="5193" spans="2:6" x14ac:dyDescent="0.25">
      <c r="B5193" s="18">
        <v>5190</v>
      </c>
      <c r="C5193" s="29">
        <v>110360058.95283259</v>
      </c>
      <c r="D5193" s="29">
        <v>0</v>
      </c>
      <c r="E5193" s="29">
        <v>0</v>
      </c>
      <c r="F5193" s="20">
        <v>0</v>
      </c>
    </row>
    <row r="5194" spans="2:6" x14ac:dyDescent="0.25">
      <c r="B5194" s="18">
        <v>5191</v>
      </c>
      <c r="C5194" s="29">
        <v>107927664.90898943</v>
      </c>
      <c r="D5194" s="29">
        <v>0</v>
      </c>
      <c r="E5194" s="29">
        <v>0</v>
      </c>
      <c r="F5194" s="20">
        <v>0</v>
      </c>
    </row>
    <row r="5195" spans="2:6" x14ac:dyDescent="0.25">
      <c r="B5195" s="18">
        <v>5192</v>
      </c>
      <c r="C5195" s="29">
        <v>102847603.508077</v>
      </c>
      <c r="D5195" s="29">
        <v>0</v>
      </c>
      <c r="E5195" s="29">
        <v>0</v>
      </c>
      <c r="F5195" s="20">
        <v>0</v>
      </c>
    </row>
    <row r="5196" spans="2:6" x14ac:dyDescent="0.25">
      <c r="B5196" s="18">
        <v>5193</v>
      </c>
      <c r="C5196" s="29">
        <v>82027707.106401503</v>
      </c>
      <c r="D5196" s="29">
        <v>0</v>
      </c>
      <c r="E5196" s="29">
        <v>0</v>
      </c>
      <c r="F5196" s="20">
        <v>0</v>
      </c>
    </row>
    <row r="5197" spans="2:6" x14ac:dyDescent="0.25">
      <c r="B5197" s="18">
        <v>5194</v>
      </c>
      <c r="C5197" s="29">
        <v>93989105.162989601</v>
      </c>
      <c r="D5197" s="29">
        <v>0</v>
      </c>
      <c r="E5197" s="29">
        <v>0</v>
      </c>
      <c r="F5197" s="20">
        <v>0</v>
      </c>
    </row>
    <row r="5198" spans="2:6" x14ac:dyDescent="0.25">
      <c r="B5198" s="18">
        <v>5195</v>
      </c>
      <c r="C5198" s="29">
        <v>86273248.381432921</v>
      </c>
      <c r="D5198" s="29">
        <v>0</v>
      </c>
      <c r="E5198" s="29">
        <v>0</v>
      </c>
      <c r="F5198" s="20">
        <v>0</v>
      </c>
    </row>
    <row r="5199" spans="2:6" x14ac:dyDescent="0.25">
      <c r="B5199" s="18">
        <v>5196</v>
      </c>
      <c r="C5199" s="29">
        <v>98984722.893045053</v>
      </c>
      <c r="D5199" s="29">
        <v>0</v>
      </c>
      <c r="E5199" s="29">
        <v>0</v>
      </c>
      <c r="F5199" s="20">
        <v>0</v>
      </c>
    </row>
    <row r="5200" spans="2:6" x14ac:dyDescent="0.25">
      <c r="B5200" s="18">
        <v>5197</v>
      </c>
      <c r="C5200" s="29">
        <v>77038340.031870618</v>
      </c>
      <c r="D5200" s="29">
        <v>0</v>
      </c>
      <c r="E5200" s="29">
        <v>0</v>
      </c>
      <c r="F5200" s="20">
        <v>0</v>
      </c>
    </row>
    <row r="5201" spans="2:6" x14ac:dyDescent="0.25">
      <c r="B5201" s="18">
        <v>5198</v>
      </c>
      <c r="C5201" s="29">
        <v>102093756.99221183</v>
      </c>
      <c r="D5201" s="29">
        <v>0</v>
      </c>
      <c r="E5201" s="29">
        <v>0</v>
      </c>
      <c r="F5201" s="20">
        <v>0</v>
      </c>
    </row>
    <row r="5202" spans="2:6" x14ac:dyDescent="0.25">
      <c r="B5202" s="18">
        <v>5199</v>
      </c>
      <c r="C5202" s="29">
        <v>101128818.2938311</v>
      </c>
      <c r="D5202" s="29">
        <v>0</v>
      </c>
      <c r="E5202" s="29">
        <v>0</v>
      </c>
      <c r="F5202" s="20">
        <v>0</v>
      </c>
    </row>
    <row r="5203" spans="2:6" x14ac:dyDescent="0.25">
      <c r="B5203" s="18">
        <v>5200</v>
      </c>
      <c r="C5203" s="29">
        <v>109977052.45306908</v>
      </c>
      <c r="D5203" s="29">
        <v>0</v>
      </c>
      <c r="E5203" s="29">
        <v>0</v>
      </c>
      <c r="F5203" s="20">
        <v>0</v>
      </c>
    </row>
    <row r="5204" spans="2:6" x14ac:dyDescent="0.25">
      <c r="B5204" s="18">
        <v>5201</v>
      </c>
      <c r="C5204" s="29">
        <v>91551843.849861845</v>
      </c>
      <c r="D5204" s="29">
        <v>0</v>
      </c>
      <c r="E5204" s="29">
        <v>0</v>
      </c>
      <c r="F5204" s="20">
        <v>0</v>
      </c>
    </row>
    <row r="5205" spans="2:6" x14ac:dyDescent="0.25">
      <c r="B5205" s="18">
        <v>5202</v>
      </c>
      <c r="C5205" s="29">
        <v>81758102.526504651</v>
      </c>
      <c r="D5205" s="29">
        <v>0</v>
      </c>
      <c r="E5205" s="29">
        <v>0</v>
      </c>
      <c r="F5205" s="20">
        <v>0</v>
      </c>
    </row>
    <row r="5206" spans="2:6" x14ac:dyDescent="0.25">
      <c r="B5206" s="18">
        <v>5203</v>
      </c>
      <c r="C5206" s="29">
        <v>113849106.47244805</v>
      </c>
      <c r="D5206" s="29">
        <v>0</v>
      </c>
      <c r="E5206" s="29">
        <v>0</v>
      </c>
      <c r="F5206" s="20">
        <v>0</v>
      </c>
    </row>
    <row r="5207" spans="2:6" x14ac:dyDescent="0.25">
      <c r="B5207" s="18">
        <v>5204</v>
      </c>
      <c r="C5207" s="29">
        <v>74501327.486780718</v>
      </c>
      <c r="D5207" s="29">
        <v>0</v>
      </c>
      <c r="E5207" s="29">
        <v>0</v>
      </c>
      <c r="F5207" s="20">
        <v>0</v>
      </c>
    </row>
    <row r="5208" spans="2:6" x14ac:dyDescent="0.25">
      <c r="B5208" s="18">
        <v>5205</v>
      </c>
      <c r="C5208" s="29">
        <v>71360969.897504583</v>
      </c>
      <c r="D5208" s="29">
        <v>0</v>
      </c>
      <c r="E5208" s="29">
        <v>0</v>
      </c>
      <c r="F5208" s="20">
        <v>0</v>
      </c>
    </row>
    <row r="5209" spans="2:6" x14ac:dyDescent="0.25">
      <c r="B5209" s="18">
        <v>5206</v>
      </c>
      <c r="C5209" s="29">
        <v>85214825.856688634</v>
      </c>
      <c r="D5209" s="29">
        <v>0</v>
      </c>
      <c r="E5209" s="29">
        <v>0</v>
      </c>
      <c r="F5209" s="20">
        <v>0</v>
      </c>
    </row>
    <row r="5210" spans="2:6" x14ac:dyDescent="0.25">
      <c r="B5210" s="18">
        <v>5207</v>
      </c>
      <c r="C5210" s="29">
        <v>106665397.54784766</v>
      </c>
      <c r="D5210" s="29">
        <v>0</v>
      </c>
      <c r="E5210" s="29">
        <v>0</v>
      </c>
      <c r="F5210" s="20">
        <v>0</v>
      </c>
    </row>
    <row r="5211" spans="2:6" x14ac:dyDescent="0.25">
      <c r="B5211" s="18">
        <v>5208</v>
      </c>
      <c r="C5211" s="29">
        <v>186320107.65853837</v>
      </c>
      <c r="D5211" s="29">
        <v>0</v>
      </c>
      <c r="E5211" s="29">
        <v>0</v>
      </c>
      <c r="F5211" s="20">
        <v>0</v>
      </c>
    </row>
    <row r="5212" spans="2:6" x14ac:dyDescent="0.25">
      <c r="B5212" s="18">
        <v>5209</v>
      </c>
      <c r="C5212" s="29">
        <v>91758903.5356998</v>
      </c>
      <c r="D5212" s="29">
        <v>0</v>
      </c>
      <c r="E5212" s="29">
        <v>0</v>
      </c>
      <c r="F5212" s="20">
        <v>0</v>
      </c>
    </row>
    <row r="5213" spans="2:6" x14ac:dyDescent="0.25">
      <c r="B5213" s="18">
        <v>5210</v>
      </c>
      <c r="C5213" s="29">
        <v>103983131.95391457</v>
      </c>
      <c r="D5213" s="29">
        <v>0</v>
      </c>
      <c r="E5213" s="29">
        <v>0</v>
      </c>
      <c r="F5213" s="20">
        <v>0</v>
      </c>
    </row>
    <row r="5214" spans="2:6" x14ac:dyDescent="0.25">
      <c r="B5214" s="18">
        <v>5211</v>
      </c>
      <c r="C5214" s="29">
        <v>166732750.97067633</v>
      </c>
      <c r="D5214" s="29">
        <v>0</v>
      </c>
      <c r="E5214" s="29">
        <v>0</v>
      </c>
      <c r="F5214" s="20">
        <v>0</v>
      </c>
    </row>
    <row r="5215" spans="2:6" x14ac:dyDescent="0.25">
      <c r="B5215" s="18">
        <v>5212</v>
      </c>
      <c r="C5215" s="29">
        <v>148430653.56780666</v>
      </c>
      <c r="D5215" s="29">
        <v>0</v>
      </c>
      <c r="E5215" s="29">
        <v>0</v>
      </c>
      <c r="F5215" s="20">
        <v>0</v>
      </c>
    </row>
    <row r="5216" spans="2:6" x14ac:dyDescent="0.25">
      <c r="B5216" s="18">
        <v>5213</v>
      </c>
      <c r="C5216" s="29">
        <v>144281845.32914907</v>
      </c>
      <c r="D5216" s="29">
        <v>0</v>
      </c>
      <c r="E5216" s="29">
        <v>0</v>
      </c>
      <c r="F5216" s="20">
        <v>0</v>
      </c>
    </row>
    <row r="5217" spans="2:6" x14ac:dyDescent="0.25">
      <c r="B5217" s="18">
        <v>5214</v>
      </c>
      <c r="C5217" s="29">
        <v>165724438.70152345</v>
      </c>
      <c r="D5217" s="29">
        <v>0</v>
      </c>
      <c r="E5217" s="29">
        <v>0</v>
      </c>
      <c r="F5217" s="20">
        <v>0</v>
      </c>
    </row>
    <row r="5218" spans="2:6" x14ac:dyDescent="0.25">
      <c r="B5218" s="18">
        <v>5215</v>
      </c>
      <c r="C5218" s="29">
        <v>85741987.245563418</v>
      </c>
      <c r="D5218" s="29">
        <v>0</v>
      </c>
      <c r="E5218" s="29">
        <v>0</v>
      </c>
      <c r="F5218" s="20">
        <v>0</v>
      </c>
    </row>
    <row r="5219" spans="2:6" x14ac:dyDescent="0.25">
      <c r="B5219" s="18">
        <v>5216</v>
      </c>
      <c r="C5219" s="29">
        <v>62408163.056772813</v>
      </c>
      <c r="D5219" s="29">
        <v>0</v>
      </c>
      <c r="E5219" s="29">
        <v>0</v>
      </c>
      <c r="F5219" s="20">
        <v>0</v>
      </c>
    </row>
    <row r="5220" spans="2:6" x14ac:dyDescent="0.25">
      <c r="B5220" s="18">
        <v>5217</v>
      </c>
      <c r="C5220" s="29">
        <v>76491229.946213484</v>
      </c>
      <c r="D5220" s="29">
        <v>0</v>
      </c>
      <c r="E5220" s="29">
        <v>0</v>
      </c>
      <c r="F5220" s="20">
        <v>0</v>
      </c>
    </row>
    <row r="5221" spans="2:6" x14ac:dyDescent="0.25">
      <c r="B5221" s="18">
        <v>5218</v>
      </c>
      <c r="C5221" s="29">
        <v>84878616.985405475</v>
      </c>
      <c r="D5221" s="29">
        <v>0</v>
      </c>
      <c r="E5221" s="29">
        <v>0</v>
      </c>
      <c r="F5221" s="20">
        <v>0</v>
      </c>
    </row>
    <row r="5222" spans="2:6" x14ac:dyDescent="0.25">
      <c r="B5222" s="18">
        <v>5219</v>
      </c>
      <c r="C5222" s="29">
        <v>107557249.36839306</v>
      </c>
      <c r="D5222" s="29">
        <v>0</v>
      </c>
      <c r="E5222" s="29">
        <v>0</v>
      </c>
      <c r="F5222" s="20">
        <v>0</v>
      </c>
    </row>
    <row r="5223" spans="2:6" x14ac:dyDescent="0.25">
      <c r="B5223" s="18">
        <v>5220</v>
      </c>
      <c r="C5223" s="29">
        <v>99500601.691788197</v>
      </c>
      <c r="D5223" s="29">
        <v>0</v>
      </c>
      <c r="E5223" s="29">
        <v>0</v>
      </c>
      <c r="F5223" s="20">
        <v>0</v>
      </c>
    </row>
    <row r="5224" spans="2:6" x14ac:dyDescent="0.25">
      <c r="B5224" s="18">
        <v>5221</v>
      </c>
      <c r="C5224" s="29">
        <v>171408990.14437351</v>
      </c>
      <c r="D5224" s="29">
        <v>0</v>
      </c>
      <c r="E5224" s="29">
        <v>0</v>
      </c>
      <c r="F5224" s="20">
        <v>0</v>
      </c>
    </row>
    <row r="5225" spans="2:6" x14ac:dyDescent="0.25">
      <c r="B5225" s="18">
        <v>5222</v>
      </c>
      <c r="C5225" s="29">
        <v>64943526.193705902</v>
      </c>
      <c r="D5225" s="29">
        <v>0</v>
      </c>
      <c r="E5225" s="29">
        <v>0</v>
      </c>
      <c r="F5225" s="20">
        <v>0</v>
      </c>
    </row>
    <row r="5226" spans="2:6" x14ac:dyDescent="0.25">
      <c r="B5226" s="18">
        <v>5223</v>
      </c>
      <c r="C5226" s="29">
        <v>73307093.178524435</v>
      </c>
      <c r="D5226" s="29">
        <v>0</v>
      </c>
      <c r="E5226" s="29">
        <v>0</v>
      </c>
      <c r="F5226" s="20">
        <v>0</v>
      </c>
    </row>
    <row r="5227" spans="2:6" x14ac:dyDescent="0.25">
      <c r="B5227" s="18">
        <v>5224</v>
      </c>
      <c r="C5227" s="29">
        <v>102155867.29588208</v>
      </c>
      <c r="D5227" s="29">
        <v>0</v>
      </c>
      <c r="E5227" s="29">
        <v>0</v>
      </c>
      <c r="F5227" s="20">
        <v>0</v>
      </c>
    </row>
    <row r="5228" spans="2:6" x14ac:dyDescent="0.25">
      <c r="B5228" s="18">
        <v>5225</v>
      </c>
      <c r="C5228" s="29">
        <v>117417774.63515277</v>
      </c>
      <c r="D5228" s="29">
        <v>0</v>
      </c>
      <c r="E5228" s="29">
        <v>0</v>
      </c>
      <c r="F5228" s="20">
        <v>0</v>
      </c>
    </row>
    <row r="5229" spans="2:6" x14ac:dyDescent="0.25">
      <c r="B5229" s="18">
        <v>5226</v>
      </c>
      <c r="C5229" s="29">
        <v>92501642.267862558</v>
      </c>
      <c r="D5229" s="29">
        <v>0</v>
      </c>
      <c r="E5229" s="29">
        <v>0</v>
      </c>
      <c r="F5229" s="20">
        <v>0</v>
      </c>
    </row>
    <row r="5230" spans="2:6" x14ac:dyDescent="0.25">
      <c r="B5230" s="18">
        <v>5227</v>
      </c>
      <c r="C5230" s="29">
        <v>97621766.340940624</v>
      </c>
      <c r="D5230" s="29">
        <v>0</v>
      </c>
      <c r="E5230" s="29">
        <v>0</v>
      </c>
      <c r="F5230" s="20">
        <v>0</v>
      </c>
    </row>
    <row r="5231" spans="2:6" x14ac:dyDescent="0.25">
      <c r="B5231" s="18">
        <v>5228</v>
      </c>
      <c r="C5231" s="29">
        <v>92455868.45028457</v>
      </c>
      <c r="D5231" s="29">
        <v>0</v>
      </c>
      <c r="E5231" s="29">
        <v>0</v>
      </c>
      <c r="F5231" s="20">
        <v>0</v>
      </c>
    </row>
    <row r="5232" spans="2:6" x14ac:dyDescent="0.25">
      <c r="B5232" s="18">
        <v>5229</v>
      </c>
      <c r="C5232" s="29">
        <v>79855529.140908688</v>
      </c>
      <c r="D5232" s="29">
        <v>0</v>
      </c>
      <c r="E5232" s="29">
        <v>0</v>
      </c>
      <c r="F5232" s="20">
        <v>0</v>
      </c>
    </row>
    <row r="5233" spans="2:6" x14ac:dyDescent="0.25">
      <c r="B5233" s="18">
        <v>5230</v>
      </c>
      <c r="C5233" s="29">
        <v>98242523.473572925</v>
      </c>
      <c r="D5233" s="29">
        <v>0</v>
      </c>
      <c r="E5233" s="29">
        <v>0</v>
      </c>
      <c r="F5233" s="20">
        <v>0</v>
      </c>
    </row>
    <row r="5234" spans="2:6" x14ac:dyDescent="0.25">
      <c r="B5234" s="18">
        <v>5231</v>
      </c>
      <c r="C5234" s="29">
        <v>92465895.752665952</v>
      </c>
      <c r="D5234" s="29">
        <v>0</v>
      </c>
      <c r="E5234" s="29">
        <v>0</v>
      </c>
      <c r="F5234" s="20">
        <v>0</v>
      </c>
    </row>
    <row r="5235" spans="2:6" x14ac:dyDescent="0.25">
      <c r="B5235" s="18">
        <v>5232</v>
      </c>
      <c r="C5235" s="29">
        <v>108832328.31900518</v>
      </c>
      <c r="D5235" s="29">
        <v>0</v>
      </c>
      <c r="E5235" s="29">
        <v>0</v>
      </c>
      <c r="F5235" s="20">
        <v>0</v>
      </c>
    </row>
    <row r="5236" spans="2:6" x14ac:dyDescent="0.25">
      <c r="B5236" s="18">
        <v>5233</v>
      </c>
      <c r="C5236" s="29">
        <v>100590196.15273899</v>
      </c>
      <c r="D5236" s="29">
        <v>0</v>
      </c>
      <c r="E5236" s="29">
        <v>0</v>
      </c>
      <c r="F5236" s="20">
        <v>0</v>
      </c>
    </row>
    <row r="5237" spans="2:6" x14ac:dyDescent="0.25">
      <c r="B5237" s="18">
        <v>5234</v>
      </c>
      <c r="C5237" s="29">
        <v>128124151.78152934</v>
      </c>
      <c r="D5237" s="29">
        <v>0</v>
      </c>
      <c r="E5237" s="29">
        <v>0</v>
      </c>
      <c r="F5237" s="20">
        <v>0</v>
      </c>
    </row>
    <row r="5238" spans="2:6" x14ac:dyDescent="0.25">
      <c r="B5238" s="18">
        <v>5235</v>
      </c>
      <c r="C5238" s="29">
        <v>104723485.5050882</v>
      </c>
      <c r="D5238" s="29">
        <v>0</v>
      </c>
      <c r="E5238" s="29">
        <v>0</v>
      </c>
      <c r="F5238" s="20">
        <v>0</v>
      </c>
    </row>
    <row r="5239" spans="2:6" x14ac:dyDescent="0.25">
      <c r="B5239" s="18">
        <v>5236</v>
      </c>
      <c r="C5239" s="29">
        <v>90304325.204662189</v>
      </c>
      <c r="D5239" s="29">
        <v>0</v>
      </c>
      <c r="E5239" s="29">
        <v>0</v>
      </c>
      <c r="F5239" s="20">
        <v>0</v>
      </c>
    </row>
    <row r="5240" spans="2:6" x14ac:dyDescent="0.25">
      <c r="B5240" s="18">
        <v>5237</v>
      </c>
      <c r="C5240" s="29">
        <v>131420122.73093709</v>
      </c>
      <c r="D5240" s="29">
        <v>0</v>
      </c>
      <c r="E5240" s="29">
        <v>0</v>
      </c>
      <c r="F5240" s="20">
        <v>0</v>
      </c>
    </row>
    <row r="5241" spans="2:6" x14ac:dyDescent="0.25">
      <c r="B5241" s="18">
        <v>5238</v>
      </c>
      <c r="C5241" s="29">
        <v>152171016.31349555</v>
      </c>
      <c r="D5241" s="29">
        <v>0</v>
      </c>
      <c r="E5241" s="29">
        <v>0</v>
      </c>
      <c r="F5241" s="20">
        <v>0</v>
      </c>
    </row>
    <row r="5242" spans="2:6" x14ac:dyDescent="0.25">
      <c r="B5242" s="18">
        <v>5239</v>
      </c>
      <c r="C5242" s="29">
        <v>128483299.84036154</v>
      </c>
      <c r="D5242" s="29">
        <v>0</v>
      </c>
      <c r="E5242" s="29">
        <v>0</v>
      </c>
      <c r="F5242" s="20">
        <v>0</v>
      </c>
    </row>
    <row r="5243" spans="2:6" x14ac:dyDescent="0.25">
      <c r="B5243" s="18">
        <v>5240</v>
      </c>
      <c r="C5243" s="29">
        <v>114593306.38651578</v>
      </c>
      <c r="D5243" s="29">
        <v>0</v>
      </c>
      <c r="E5243" s="29">
        <v>0</v>
      </c>
      <c r="F5243" s="20">
        <v>0</v>
      </c>
    </row>
    <row r="5244" spans="2:6" x14ac:dyDescent="0.25">
      <c r="B5244" s="18">
        <v>5241</v>
      </c>
      <c r="C5244" s="29">
        <v>122590400.18113793</v>
      </c>
      <c r="D5244" s="29">
        <v>0</v>
      </c>
      <c r="E5244" s="29">
        <v>0</v>
      </c>
      <c r="F5244" s="20">
        <v>0</v>
      </c>
    </row>
    <row r="5245" spans="2:6" x14ac:dyDescent="0.25">
      <c r="B5245" s="18">
        <v>5242</v>
      </c>
      <c r="C5245" s="29">
        <v>75706410.190220892</v>
      </c>
      <c r="D5245" s="29">
        <v>0</v>
      </c>
      <c r="E5245" s="29">
        <v>0</v>
      </c>
      <c r="F5245" s="20">
        <v>0</v>
      </c>
    </row>
    <row r="5246" spans="2:6" x14ac:dyDescent="0.25">
      <c r="B5246" s="18">
        <v>5243</v>
      </c>
      <c r="C5246" s="29">
        <v>109930502.73070584</v>
      </c>
      <c r="D5246" s="29">
        <v>0</v>
      </c>
      <c r="E5246" s="29">
        <v>0</v>
      </c>
      <c r="F5246" s="20">
        <v>0</v>
      </c>
    </row>
    <row r="5247" spans="2:6" x14ac:dyDescent="0.25">
      <c r="B5247" s="18">
        <v>5244</v>
      </c>
      <c r="C5247" s="29">
        <v>96788621.722692758</v>
      </c>
      <c r="D5247" s="29">
        <v>0</v>
      </c>
      <c r="E5247" s="29">
        <v>0</v>
      </c>
      <c r="F5247" s="20">
        <v>0</v>
      </c>
    </row>
    <row r="5248" spans="2:6" x14ac:dyDescent="0.25">
      <c r="B5248" s="18">
        <v>5245</v>
      </c>
      <c r="C5248" s="29">
        <v>177119313.91948101</v>
      </c>
      <c r="D5248" s="29">
        <v>0</v>
      </c>
      <c r="E5248" s="29">
        <v>0</v>
      </c>
      <c r="F5248" s="20">
        <v>0</v>
      </c>
    </row>
    <row r="5249" spans="2:6" x14ac:dyDescent="0.25">
      <c r="B5249" s="18">
        <v>5246</v>
      </c>
      <c r="C5249" s="29">
        <v>147206465.27250984</v>
      </c>
      <c r="D5249" s="29">
        <v>0</v>
      </c>
      <c r="E5249" s="29">
        <v>0</v>
      </c>
      <c r="F5249" s="20">
        <v>0</v>
      </c>
    </row>
    <row r="5250" spans="2:6" x14ac:dyDescent="0.25">
      <c r="B5250" s="18">
        <v>5247</v>
      </c>
      <c r="C5250" s="29">
        <v>85221460.303423375</v>
      </c>
      <c r="D5250" s="29">
        <v>0</v>
      </c>
      <c r="E5250" s="29">
        <v>0</v>
      </c>
      <c r="F5250" s="20">
        <v>0</v>
      </c>
    </row>
    <row r="5251" spans="2:6" x14ac:dyDescent="0.25">
      <c r="B5251" s="18">
        <v>5248</v>
      </c>
      <c r="C5251" s="29">
        <v>99046871.886285499</v>
      </c>
      <c r="D5251" s="29">
        <v>0</v>
      </c>
      <c r="E5251" s="29">
        <v>0</v>
      </c>
      <c r="F5251" s="20">
        <v>0</v>
      </c>
    </row>
    <row r="5252" spans="2:6" x14ac:dyDescent="0.25">
      <c r="B5252" s="18">
        <v>5249</v>
      </c>
      <c r="C5252" s="29">
        <v>116955110.15574242</v>
      </c>
      <c r="D5252" s="29">
        <v>0</v>
      </c>
      <c r="E5252" s="29">
        <v>0</v>
      </c>
      <c r="F5252" s="20">
        <v>0</v>
      </c>
    </row>
    <row r="5253" spans="2:6" x14ac:dyDescent="0.25">
      <c r="B5253" s="18">
        <v>5250</v>
      </c>
      <c r="C5253" s="29">
        <v>90443280.743617728</v>
      </c>
      <c r="D5253" s="29">
        <v>0</v>
      </c>
      <c r="E5253" s="29">
        <v>0</v>
      </c>
      <c r="F5253" s="20">
        <v>0</v>
      </c>
    </row>
    <row r="5254" spans="2:6" x14ac:dyDescent="0.25">
      <c r="B5254" s="18">
        <v>5251</v>
      </c>
      <c r="C5254" s="29">
        <v>104970790.97322461</v>
      </c>
      <c r="D5254" s="29">
        <v>0</v>
      </c>
      <c r="E5254" s="29">
        <v>0</v>
      </c>
      <c r="F5254" s="20">
        <v>0</v>
      </c>
    </row>
    <row r="5255" spans="2:6" x14ac:dyDescent="0.25">
      <c r="B5255" s="18">
        <v>5252</v>
      </c>
      <c r="C5255" s="29">
        <v>113807622.27040638</v>
      </c>
      <c r="D5255" s="29">
        <v>0</v>
      </c>
      <c r="E5255" s="29">
        <v>0</v>
      </c>
      <c r="F5255" s="20">
        <v>0</v>
      </c>
    </row>
    <row r="5256" spans="2:6" x14ac:dyDescent="0.25">
      <c r="B5256" s="18">
        <v>5253</v>
      </c>
      <c r="C5256" s="29">
        <v>83229003.874595851</v>
      </c>
      <c r="D5256" s="29">
        <v>0</v>
      </c>
      <c r="E5256" s="29">
        <v>0</v>
      </c>
      <c r="F5256" s="20">
        <v>0</v>
      </c>
    </row>
    <row r="5257" spans="2:6" x14ac:dyDescent="0.25">
      <c r="B5257" s="18">
        <v>5254</v>
      </c>
      <c r="C5257" s="29">
        <v>112915326.72921686</v>
      </c>
      <c r="D5257" s="29">
        <v>0</v>
      </c>
      <c r="E5257" s="29">
        <v>0</v>
      </c>
      <c r="F5257" s="20">
        <v>0</v>
      </c>
    </row>
    <row r="5258" spans="2:6" x14ac:dyDescent="0.25">
      <c r="B5258" s="18">
        <v>5255</v>
      </c>
      <c r="C5258" s="29">
        <v>152828377.19712383</v>
      </c>
      <c r="D5258" s="29">
        <v>0</v>
      </c>
      <c r="E5258" s="29">
        <v>0</v>
      </c>
      <c r="F5258" s="20">
        <v>0</v>
      </c>
    </row>
    <row r="5259" spans="2:6" x14ac:dyDescent="0.25">
      <c r="B5259" s="18">
        <v>5256</v>
      </c>
      <c r="C5259" s="29">
        <v>87062132.702676743</v>
      </c>
      <c r="D5259" s="29">
        <v>0</v>
      </c>
      <c r="E5259" s="29">
        <v>0</v>
      </c>
      <c r="F5259" s="20">
        <v>0</v>
      </c>
    </row>
    <row r="5260" spans="2:6" x14ac:dyDescent="0.25">
      <c r="B5260" s="18">
        <v>5257</v>
      </c>
      <c r="C5260" s="29">
        <v>72742404.181940719</v>
      </c>
      <c r="D5260" s="29">
        <v>0</v>
      </c>
      <c r="E5260" s="29">
        <v>0</v>
      </c>
      <c r="F5260" s="20">
        <v>0</v>
      </c>
    </row>
    <row r="5261" spans="2:6" x14ac:dyDescent="0.25">
      <c r="B5261" s="18">
        <v>5258</v>
      </c>
      <c r="C5261" s="29">
        <v>86768366.279164895</v>
      </c>
      <c r="D5261" s="29">
        <v>0</v>
      </c>
      <c r="E5261" s="29">
        <v>0</v>
      </c>
      <c r="F5261" s="20">
        <v>0</v>
      </c>
    </row>
    <row r="5262" spans="2:6" x14ac:dyDescent="0.25">
      <c r="B5262" s="18">
        <v>5259</v>
      </c>
      <c r="C5262" s="29">
        <v>100780822.45439799</v>
      </c>
      <c r="D5262" s="29">
        <v>0</v>
      </c>
      <c r="E5262" s="29">
        <v>0</v>
      </c>
      <c r="F5262" s="20">
        <v>0</v>
      </c>
    </row>
    <row r="5263" spans="2:6" x14ac:dyDescent="0.25">
      <c r="B5263" s="18">
        <v>5260</v>
      </c>
      <c r="C5263" s="29">
        <v>106438745.13729511</v>
      </c>
      <c r="D5263" s="29">
        <v>0</v>
      </c>
      <c r="E5263" s="29">
        <v>0</v>
      </c>
      <c r="F5263" s="20">
        <v>0</v>
      </c>
    </row>
    <row r="5264" spans="2:6" x14ac:dyDescent="0.25">
      <c r="B5264" s="18">
        <v>5261</v>
      </c>
      <c r="C5264" s="29">
        <v>88008968.045581475</v>
      </c>
      <c r="D5264" s="29">
        <v>0</v>
      </c>
      <c r="E5264" s="29">
        <v>0</v>
      </c>
      <c r="F5264" s="20">
        <v>0</v>
      </c>
    </row>
    <row r="5265" spans="2:6" x14ac:dyDescent="0.25">
      <c r="B5265" s="18">
        <v>5262</v>
      </c>
      <c r="C5265" s="29">
        <v>144767413.25510815</v>
      </c>
      <c r="D5265" s="29">
        <v>0</v>
      </c>
      <c r="E5265" s="29">
        <v>0</v>
      </c>
      <c r="F5265" s="20">
        <v>0</v>
      </c>
    </row>
    <row r="5266" spans="2:6" x14ac:dyDescent="0.25">
      <c r="B5266" s="18">
        <v>5263</v>
      </c>
      <c r="C5266" s="29">
        <v>78582372.734848395</v>
      </c>
      <c r="D5266" s="29">
        <v>0</v>
      </c>
      <c r="E5266" s="29">
        <v>0</v>
      </c>
      <c r="F5266" s="20">
        <v>0</v>
      </c>
    </row>
    <row r="5267" spans="2:6" x14ac:dyDescent="0.25">
      <c r="B5267" s="18">
        <v>5264</v>
      </c>
      <c r="C5267" s="29">
        <v>87819320.903727531</v>
      </c>
      <c r="D5267" s="29">
        <v>0</v>
      </c>
      <c r="E5267" s="29">
        <v>0</v>
      </c>
      <c r="F5267" s="20">
        <v>0</v>
      </c>
    </row>
    <row r="5268" spans="2:6" x14ac:dyDescent="0.25">
      <c r="B5268" s="18">
        <v>5265</v>
      </c>
      <c r="C5268" s="29">
        <v>129204881.49663436</v>
      </c>
      <c r="D5268" s="29">
        <v>0</v>
      </c>
      <c r="E5268" s="29">
        <v>0</v>
      </c>
      <c r="F5268" s="20">
        <v>0</v>
      </c>
    </row>
    <row r="5269" spans="2:6" x14ac:dyDescent="0.25">
      <c r="B5269" s="18">
        <v>5266</v>
      </c>
      <c r="C5269" s="29">
        <v>111496546.22120146</v>
      </c>
      <c r="D5269" s="29">
        <v>0</v>
      </c>
      <c r="E5269" s="29">
        <v>0</v>
      </c>
      <c r="F5269" s="20">
        <v>0</v>
      </c>
    </row>
    <row r="5270" spans="2:6" x14ac:dyDescent="0.25">
      <c r="B5270" s="18">
        <v>5267</v>
      </c>
      <c r="C5270" s="29">
        <v>100844775.46103799</v>
      </c>
      <c r="D5270" s="29">
        <v>0</v>
      </c>
      <c r="E5270" s="29">
        <v>0</v>
      </c>
      <c r="F5270" s="20">
        <v>0</v>
      </c>
    </row>
    <row r="5271" spans="2:6" x14ac:dyDescent="0.25">
      <c r="B5271" s="18">
        <v>5268</v>
      </c>
      <c r="C5271" s="29">
        <v>79682823.230556086</v>
      </c>
      <c r="D5271" s="29">
        <v>0</v>
      </c>
      <c r="E5271" s="29">
        <v>0</v>
      </c>
      <c r="F5271" s="20">
        <v>0</v>
      </c>
    </row>
    <row r="5272" spans="2:6" x14ac:dyDescent="0.25">
      <c r="B5272" s="18">
        <v>5269</v>
      </c>
      <c r="C5272" s="29">
        <v>99534390.792578056</v>
      </c>
      <c r="D5272" s="29">
        <v>0</v>
      </c>
      <c r="E5272" s="29">
        <v>0</v>
      </c>
      <c r="F5272" s="20">
        <v>0</v>
      </c>
    </row>
    <row r="5273" spans="2:6" x14ac:dyDescent="0.25">
      <c r="B5273" s="18">
        <v>5270</v>
      </c>
      <c r="C5273" s="29">
        <v>104343649.90186155</v>
      </c>
      <c r="D5273" s="29">
        <v>0</v>
      </c>
      <c r="E5273" s="29">
        <v>0</v>
      </c>
      <c r="F5273" s="20">
        <v>0</v>
      </c>
    </row>
    <row r="5274" spans="2:6" x14ac:dyDescent="0.25">
      <c r="B5274" s="18">
        <v>5271</v>
      </c>
      <c r="C5274" s="29">
        <v>132559703.62294954</v>
      </c>
      <c r="D5274" s="29">
        <v>0</v>
      </c>
      <c r="E5274" s="29">
        <v>0</v>
      </c>
      <c r="F5274" s="20">
        <v>0</v>
      </c>
    </row>
    <row r="5275" spans="2:6" x14ac:dyDescent="0.25">
      <c r="B5275" s="18">
        <v>5272</v>
      </c>
      <c r="C5275" s="29">
        <v>125604608.0753856</v>
      </c>
      <c r="D5275" s="29">
        <v>0</v>
      </c>
      <c r="E5275" s="29">
        <v>0</v>
      </c>
      <c r="F5275" s="20">
        <v>0</v>
      </c>
    </row>
    <row r="5276" spans="2:6" x14ac:dyDescent="0.25">
      <c r="B5276" s="18">
        <v>5273</v>
      </c>
      <c r="C5276" s="29">
        <v>151359811.46855319</v>
      </c>
      <c r="D5276" s="29">
        <v>0</v>
      </c>
      <c r="E5276" s="29">
        <v>0</v>
      </c>
      <c r="F5276" s="20">
        <v>0</v>
      </c>
    </row>
    <row r="5277" spans="2:6" x14ac:dyDescent="0.25">
      <c r="B5277" s="18">
        <v>5274</v>
      </c>
      <c r="C5277" s="29">
        <v>104541452.56817243</v>
      </c>
      <c r="D5277" s="29">
        <v>0</v>
      </c>
      <c r="E5277" s="29">
        <v>0</v>
      </c>
      <c r="F5277" s="20">
        <v>0</v>
      </c>
    </row>
    <row r="5278" spans="2:6" x14ac:dyDescent="0.25">
      <c r="B5278" s="18">
        <v>5275</v>
      </c>
      <c r="C5278" s="29">
        <v>114085691.76393346</v>
      </c>
      <c r="D5278" s="29">
        <v>0</v>
      </c>
      <c r="E5278" s="29">
        <v>0</v>
      </c>
      <c r="F5278" s="20">
        <v>0</v>
      </c>
    </row>
    <row r="5279" spans="2:6" x14ac:dyDescent="0.25">
      <c r="B5279" s="18">
        <v>5276</v>
      </c>
      <c r="C5279" s="29">
        <v>70566941.763945132</v>
      </c>
      <c r="D5279" s="29">
        <v>0</v>
      </c>
      <c r="E5279" s="29">
        <v>0</v>
      </c>
      <c r="F5279" s="20">
        <v>0</v>
      </c>
    </row>
    <row r="5280" spans="2:6" x14ac:dyDescent="0.25">
      <c r="B5280" s="18">
        <v>5277</v>
      </c>
      <c r="C5280" s="29">
        <v>163120326.08229831</v>
      </c>
      <c r="D5280" s="29">
        <v>0</v>
      </c>
      <c r="E5280" s="29">
        <v>0</v>
      </c>
      <c r="F5280" s="20">
        <v>0</v>
      </c>
    </row>
    <row r="5281" spans="2:6" x14ac:dyDescent="0.25">
      <c r="B5281" s="18">
        <v>5278</v>
      </c>
      <c r="C5281" s="29">
        <v>95293044.188233763</v>
      </c>
      <c r="D5281" s="29">
        <v>0</v>
      </c>
      <c r="E5281" s="29">
        <v>0</v>
      </c>
      <c r="F5281" s="20">
        <v>0</v>
      </c>
    </row>
    <row r="5282" spans="2:6" x14ac:dyDescent="0.25">
      <c r="B5282" s="18">
        <v>5279</v>
      </c>
      <c r="C5282" s="29">
        <v>103157511.62163752</v>
      </c>
      <c r="D5282" s="29">
        <v>0</v>
      </c>
      <c r="E5282" s="29">
        <v>0</v>
      </c>
      <c r="F5282" s="20">
        <v>0</v>
      </c>
    </row>
    <row r="5283" spans="2:6" x14ac:dyDescent="0.25">
      <c r="B5283" s="18">
        <v>5280</v>
      </c>
      <c r="C5283" s="29">
        <v>91764823.713475078</v>
      </c>
      <c r="D5283" s="29">
        <v>0</v>
      </c>
      <c r="E5283" s="29">
        <v>0</v>
      </c>
      <c r="F5283" s="20">
        <v>0</v>
      </c>
    </row>
    <row r="5284" spans="2:6" x14ac:dyDescent="0.25">
      <c r="B5284" s="18">
        <v>5281</v>
      </c>
      <c r="C5284" s="29">
        <v>83822488.221228853</v>
      </c>
      <c r="D5284" s="29">
        <v>0</v>
      </c>
      <c r="E5284" s="29">
        <v>0</v>
      </c>
      <c r="F5284" s="20">
        <v>0</v>
      </c>
    </row>
    <row r="5285" spans="2:6" x14ac:dyDescent="0.25">
      <c r="B5285" s="18">
        <v>5282</v>
      </c>
      <c r="C5285" s="29">
        <v>83882208.659801736</v>
      </c>
      <c r="D5285" s="29">
        <v>0</v>
      </c>
      <c r="E5285" s="29">
        <v>0</v>
      </c>
      <c r="F5285" s="20">
        <v>0</v>
      </c>
    </row>
    <row r="5286" spans="2:6" x14ac:dyDescent="0.25">
      <c r="B5286" s="18">
        <v>5283</v>
      </c>
      <c r="C5286" s="29">
        <v>99780301.02732408</v>
      </c>
      <c r="D5286" s="29">
        <v>0</v>
      </c>
      <c r="E5286" s="29">
        <v>0</v>
      </c>
      <c r="F5286" s="20">
        <v>0</v>
      </c>
    </row>
    <row r="5287" spans="2:6" x14ac:dyDescent="0.25">
      <c r="B5287" s="18">
        <v>5284</v>
      </c>
      <c r="C5287" s="29">
        <v>139776553.60491577</v>
      </c>
      <c r="D5287" s="29">
        <v>0</v>
      </c>
      <c r="E5287" s="29">
        <v>0</v>
      </c>
      <c r="F5287" s="20">
        <v>0</v>
      </c>
    </row>
    <row r="5288" spans="2:6" x14ac:dyDescent="0.25">
      <c r="B5288" s="18">
        <v>5285</v>
      </c>
      <c r="C5288" s="29">
        <v>149014184.88612568</v>
      </c>
      <c r="D5288" s="29">
        <v>0</v>
      </c>
      <c r="E5288" s="29">
        <v>0</v>
      </c>
      <c r="F5288" s="20">
        <v>0</v>
      </c>
    </row>
    <row r="5289" spans="2:6" x14ac:dyDescent="0.25">
      <c r="B5289" s="18">
        <v>5286</v>
      </c>
      <c r="C5289" s="29">
        <v>97434983.578132346</v>
      </c>
      <c r="D5289" s="29">
        <v>0</v>
      </c>
      <c r="E5289" s="29">
        <v>0</v>
      </c>
      <c r="F5289" s="20">
        <v>0</v>
      </c>
    </row>
    <row r="5290" spans="2:6" x14ac:dyDescent="0.25">
      <c r="B5290" s="18">
        <v>5287</v>
      </c>
      <c r="C5290" s="29">
        <v>132367250.95466752</v>
      </c>
      <c r="D5290" s="29">
        <v>0</v>
      </c>
      <c r="E5290" s="29">
        <v>0</v>
      </c>
      <c r="F5290" s="20">
        <v>0</v>
      </c>
    </row>
    <row r="5291" spans="2:6" x14ac:dyDescent="0.25">
      <c r="B5291" s="18">
        <v>5288</v>
      </c>
      <c r="C5291" s="29">
        <v>122672324.8558227</v>
      </c>
      <c r="D5291" s="29">
        <v>0</v>
      </c>
      <c r="E5291" s="29">
        <v>0</v>
      </c>
      <c r="F5291" s="20">
        <v>0</v>
      </c>
    </row>
    <row r="5292" spans="2:6" x14ac:dyDescent="0.25">
      <c r="B5292" s="18">
        <v>5289</v>
      </c>
      <c r="C5292" s="29">
        <v>126842494.60702854</v>
      </c>
      <c r="D5292" s="29">
        <v>0</v>
      </c>
      <c r="E5292" s="29">
        <v>0</v>
      </c>
      <c r="F5292" s="20">
        <v>0</v>
      </c>
    </row>
    <row r="5293" spans="2:6" x14ac:dyDescent="0.25">
      <c r="B5293" s="18">
        <v>5290</v>
      </c>
      <c r="C5293" s="29">
        <v>93560533.625165984</v>
      </c>
      <c r="D5293" s="29">
        <v>0</v>
      </c>
      <c r="E5293" s="29">
        <v>0</v>
      </c>
      <c r="F5293" s="20">
        <v>0</v>
      </c>
    </row>
    <row r="5294" spans="2:6" x14ac:dyDescent="0.25">
      <c r="B5294" s="18">
        <v>5291</v>
      </c>
      <c r="C5294" s="29">
        <v>95208116.406612083</v>
      </c>
      <c r="D5294" s="29">
        <v>0</v>
      </c>
      <c r="E5294" s="29">
        <v>0</v>
      </c>
      <c r="F5294" s="20">
        <v>0</v>
      </c>
    </row>
    <row r="5295" spans="2:6" x14ac:dyDescent="0.25">
      <c r="B5295" s="18">
        <v>5292</v>
      </c>
      <c r="C5295" s="29">
        <v>101917169.38671583</v>
      </c>
      <c r="D5295" s="29">
        <v>0</v>
      </c>
      <c r="E5295" s="29">
        <v>0</v>
      </c>
      <c r="F5295" s="20">
        <v>0</v>
      </c>
    </row>
    <row r="5296" spans="2:6" x14ac:dyDescent="0.25">
      <c r="B5296" s="18">
        <v>5293</v>
      </c>
      <c r="C5296" s="29">
        <v>59917717.381016567</v>
      </c>
      <c r="D5296" s="29">
        <v>0</v>
      </c>
      <c r="E5296" s="29">
        <v>0</v>
      </c>
      <c r="F5296" s="20">
        <v>0</v>
      </c>
    </row>
    <row r="5297" spans="2:6" x14ac:dyDescent="0.25">
      <c r="B5297" s="18">
        <v>5294</v>
      </c>
      <c r="C5297" s="29">
        <v>164301097.21933478</v>
      </c>
      <c r="D5297" s="29">
        <v>0</v>
      </c>
      <c r="E5297" s="29">
        <v>0</v>
      </c>
      <c r="F5297" s="20">
        <v>0</v>
      </c>
    </row>
    <row r="5298" spans="2:6" x14ac:dyDescent="0.25">
      <c r="B5298" s="18">
        <v>5295</v>
      </c>
      <c r="C5298" s="29">
        <v>78321313.117003679</v>
      </c>
      <c r="D5298" s="29">
        <v>0</v>
      </c>
      <c r="E5298" s="29">
        <v>0</v>
      </c>
      <c r="F5298" s="20">
        <v>0</v>
      </c>
    </row>
    <row r="5299" spans="2:6" x14ac:dyDescent="0.25">
      <c r="B5299" s="18">
        <v>5296</v>
      </c>
      <c r="C5299" s="29">
        <v>99598231.325448573</v>
      </c>
      <c r="D5299" s="29">
        <v>0</v>
      </c>
      <c r="E5299" s="29">
        <v>0</v>
      </c>
      <c r="F5299" s="20">
        <v>0</v>
      </c>
    </row>
    <row r="5300" spans="2:6" x14ac:dyDescent="0.25">
      <c r="B5300" s="18">
        <v>5297</v>
      </c>
      <c r="C5300" s="29">
        <v>114229486.75266717</v>
      </c>
      <c r="D5300" s="29">
        <v>0</v>
      </c>
      <c r="E5300" s="29">
        <v>0</v>
      </c>
      <c r="F5300" s="20">
        <v>0</v>
      </c>
    </row>
    <row r="5301" spans="2:6" x14ac:dyDescent="0.25">
      <c r="B5301" s="18">
        <v>5298</v>
      </c>
      <c r="C5301" s="29">
        <v>87248302.07080549</v>
      </c>
      <c r="D5301" s="29">
        <v>0</v>
      </c>
      <c r="E5301" s="29">
        <v>0</v>
      </c>
      <c r="F5301" s="20">
        <v>0</v>
      </c>
    </row>
    <row r="5302" spans="2:6" x14ac:dyDescent="0.25">
      <c r="B5302" s="18">
        <v>5299</v>
      </c>
      <c r="C5302" s="29">
        <v>76300609.023039281</v>
      </c>
      <c r="D5302" s="29">
        <v>0</v>
      </c>
      <c r="E5302" s="29">
        <v>0</v>
      </c>
      <c r="F5302" s="20">
        <v>0</v>
      </c>
    </row>
    <row r="5303" spans="2:6" x14ac:dyDescent="0.25">
      <c r="B5303" s="18">
        <v>5300</v>
      </c>
      <c r="C5303" s="29">
        <v>99121442.937012419</v>
      </c>
      <c r="D5303" s="29">
        <v>0</v>
      </c>
      <c r="E5303" s="29">
        <v>0</v>
      </c>
      <c r="F5303" s="20">
        <v>0</v>
      </c>
    </row>
    <row r="5304" spans="2:6" x14ac:dyDescent="0.25">
      <c r="B5304" s="18">
        <v>5301</v>
      </c>
      <c r="C5304" s="29">
        <v>112413012.50764373</v>
      </c>
      <c r="D5304" s="29">
        <v>0</v>
      </c>
      <c r="E5304" s="29">
        <v>0</v>
      </c>
      <c r="F5304" s="20">
        <v>0</v>
      </c>
    </row>
    <row r="5305" spans="2:6" x14ac:dyDescent="0.25">
      <c r="B5305" s="18">
        <v>5302</v>
      </c>
      <c r="C5305" s="29">
        <v>96690712.823316991</v>
      </c>
      <c r="D5305" s="29">
        <v>0</v>
      </c>
      <c r="E5305" s="29">
        <v>0</v>
      </c>
      <c r="F5305" s="20">
        <v>0</v>
      </c>
    </row>
    <row r="5306" spans="2:6" x14ac:dyDescent="0.25">
      <c r="B5306" s="18">
        <v>5303</v>
      </c>
      <c r="C5306" s="29">
        <v>110741604.88283511</v>
      </c>
      <c r="D5306" s="29">
        <v>0</v>
      </c>
      <c r="E5306" s="29">
        <v>0</v>
      </c>
      <c r="F5306" s="20">
        <v>0</v>
      </c>
    </row>
    <row r="5307" spans="2:6" x14ac:dyDescent="0.25">
      <c r="B5307" s="18">
        <v>5304</v>
      </c>
      <c r="C5307" s="29">
        <v>103943187.3111601</v>
      </c>
      <c r="D5307" s="29">
        <v>0</v>
      </c>
      <c r="E5307" s="29">
        <v>0</v>
      </c>
      <c r="F5307" s="20">
        <v>0</v>
      </c>
    </row>
    <row r="5308" spans="2:6" x14ac:dyDescent="0.25">
      <c r="B5308" s="18">
        <v>5305</v>
      </c>
      <c r="C5308" s="29">
        <v>119342523.60403199</v>
      </c>
      <c r="D5308" s="29">
        <v>0</v>
      </c>
      <c r="E5308" s="29">
        <v>0</v>
      </c>
      <c r="F5308" s="20">
        <v>0</v>
      </c>
    </row>
    <row r="5309" spans="2:6" x14ac:dyDescent="0.25">
      <c r="B5309" s="18">
        <v>5306</v>
      </c>
      <c r="C5309" s="29">
        <v>84635707.791482314</v>
      </c>
      <c r="D5309" s="29">
        <v>0</v>
      </c>
      <c r="E5309" s="29">
        <v>0</v>
      </c>
      <c r="F5309" s="20">
        <v>0</v>
      </c>
    </row>
    <row r="5310" spans="2:6" x14ac:dyDescent="0.25">
      <c r="B5310" s="18">
        <v>5307</v>
      </c>
      <c r="C5310" s="29">
        <v>108675780.15320028</v>
      </c>
      <c r="D5310" s="29">
        <v>0</v>
      </c>
      <c r="E5310" s="29">
        <v>0</v>
      </c>
      <c r="F5310" s="20">
        <v>0</v>
      </c>
    </row>
    <row r="5311" spans="2:6" x14ac:dyDescent="0.25">
      <c r="B5311" s="18">
        <v>5308</v>
      </c>
      <c r="C5311" s="29">
        <v>89462890.640688449</v>
      </c>
      <c r="D5311" s="29">
        <v>0</v>
      </c>
      <c r="E5311" s="29">
        <v>0</v>
      </c>
      <c r="F5311" s="20">
        <v>0</v>
      </c>
    </row>
    <row r="5312" spans="2:6" x14ac:dyDescent="0.25">
      <c r="B5312" s="18">
        <v>5309</v>
      </c>
      <c r="C5312" s="29">
        <v>115005239.77429588</v>
      </c>
      <c r="D5312" s="29">
        <v>0</v>
      </c>
      <c r="E5312" s="29">
        <v>0</v>
      </c>
      <c r="F5312" s="20">
        <v>0</v>
      </c>
    </row>
    <row r="5313" spans="2:6" x14ac:dyDescent="0.25">
      <c r="B5313" s="18">
        <v>5310</v>
      </c>
      <c r="C5313" s="29">
        <v>90795791.508924291</v>
      </c>
      <c r="D5313" s="29">
        <v>0</v>
      </c>
      <c r="E5313" s="29">
        <v>0</v>
      </c>
      <c r="F5313" s="20">
        <v>0</v>
      </c>
    </row>
    <row r="5314" spans="2:6" x14ac:dyDescent="0.25">
      <c r="B5314" s="18">
        <v>5311</v>
      </c>
      <c r="C5314" s="29">
        <v>91489587.118449807</v>
      </c>
      <c r="D5314" s="29">
        <v>0</v>
      </c>
      <c r="E5314" s="29">
        <v>0</v>
      </c>
      <c r="F5314" s="20">
        <v>0</v>
      </c>
    </row>
    <row r="5315" spans="2:6" x14ac:dyDescent="0.25">
      <c r="B5315" s="18">
        <v>5312</v>
      </c>
      <c r="C5315" s="29">
        <v>163092972.09562555</v>
      </c>
      <c r="D5315" s="29">
        <v>0</v>
      </c>
      <c r="E5315" s="29">
        <v>0</v>
      </c>
      <c r="F5315" s="20">
        <v>0</v>
      </c>
    </row>
    <row r="5316" spans="2:6" x14ac:dyDescent="0.25">
      <c r="B5316" s="18">
        <v>5313</v>
      </c>
      <c r="C5316" s="29">
        <v>89682962.739085272</v>
      </c>
      <c r="D5316" s="29">
        <v>0</v>
      </c>
      <c r="E5316" s="29">
        <v>0</v>
      </c>
      <c r="F5316" s="20">
        <v>0</v>
      </c>
    </row>
    <row r="5317" spans="2:6" x14ac:dyDescent="0.25">
      <c r="B5317" s="18">
        <v>5314</v>
      </c>
      <c r="C5317" s="29">
        <v>84625942.266885489</v>
      </c>
      <c r="D5317" s="29">
        <v>0</v>
      </c>
      <c r="E5317" s="29">
        <v>0</v>
      </c>
      <c r="F5317" s="20">
        <v>0</v>
      </c>
    </row>
    <row r="5318" spans="2:6" x14ac:dyDescent="0.25">
      <c r="B5318" s="18">
        <v>5315</v>
      </c>
      <c r="C5318" s="29">
        <v>124882716.2430751</v>
      </c>
      <c r="D5318" s="29">
        <v>0</v>
      </c>
      <c r="E5318" s="29">
        <v>0</v>
      </c>
      <c r="F5318" s="20">
        <v>0</v>
      </c>
    </row>
    <row r="5319" spans="2:6" x14ac:dyDescent="0.25">
      <c r="B5319" s="18">
        <v>5316</v>
      </c>
      <c r="C5319" s="29">
        <v>76012611.942350671</v>
      </c>
      <c r="D5319" s="29">
        <v>0</v>
      </c>
      <c r="E5319" s="29">
        <v>0</v>
      </c>
      <c r="F5319" s="20">
        <v>0</v>
      </c>
    </row>
    <row r="5320" spans="2:6" x14ac:dyDescent="0.25">
      <c r="B5320" s="18">
        <v>5317</v>
      </c>
      <c r="C5320" s="29">
        <v>110200901.05872548</v>
      </c>
      <c r="D5320" s="29">
        <v>0</v>
      </c>
      <c r="E5320" s="29">
        <v>0</v>
      </c>
      <c r="F5320" s="20">
        <v>0</v>
      </c>
    </row>
    <row r="5321" spans="2:6" x14ac:dyDescent="0.25">
      <c r="B5321" s="18">
        <v>5318</v>
      </c>
      <c r="C5321" s="29">
        <v>99702823.080866843</v>
      </c>
      <c r="D5321" s="29">
        <v>0</v>
      </c>
      <c r="E5321" s="29">
        <v>0</v>
      </c>
      <c r="F5321" s="20">
        <v>0</v>
      </c>
    </row>
    <row r="5322" spans="2:6" x14ac:dyDescent="0.25">
      <c r="B5322" s="18">
        <v>5319</v>
      </c>
      <c r="C5322" s="29">
        <v>86930119.57979545</v>
      </c>
      <c r="D5322" s="29">
        <v>0</v>
      </c>
      <c r="E5322" s="29">
        <v>0</v>
      </c>
      <c r="F5322" s="20">
        <v>0</v>
      </c>
    </row>
    <row r="5323" spans="2:6" x14ac:dyDescent="0.25">
      <c r="B5323" s="18">
        <v>5320</v>
      </c>
      <c r="C5323" s="29">
        <v>82991656.305322647</v>
      </c>
      <c r="D5323" s="29">
        <v>0</v>
      </c>
      <c r="E5323" s="29">
        <v>0</v>
      </c>
      <c r="F5323" s="20">
        <v>0</v>
      </c>
    </row>
    <row r="5324" spans="2:6" x14ac:dyDescent="0.25">
      <c r="B5324" s="18">
        <v>5321</v>
      </c>
      <c r="C5324" s="29">
        <v>114369421.30318926</v>
      </c>
      <c r="D5324" s="29">
        <v>0</v>
      </c>
      <c r="E5324" s="29">
        <v>0</v>
      </c>
      <c r="F5324" s="20">
        <v>0</v>
      </c>
    </row>
    <row r="5325" spans="2:6" x14ac:dyDescent="0.25">
      <c r="B5325" s="18">
        <v>5322</v>
      </c>
      <c r="C5325" s="29">
        <v>76725992.444825843</v>
      </c>
      <c r="D5325" s="29">
        <v>0</v>
      </c>
      <c r="E5325" s="29">
        <v>0</v>
      </c>
      <c r="F5325" s="20">
        <v>0</v>
      </c>
    </row>
    <row r="5326" spans="2:6" x14ac:dyDescent="0.25">
      <c r="B5326" s="18">
        <v>5323</v>
      </c>
      <c r="C5326" s="29">
        <v>94335791.236821622</v>
      </c>
      <c r="D5326" s="29">
        <v>0</v>
      </c>
      <c r="E5326" s="29">
        <v>0</v>
      </c>
      <c r="F5326" s="20">
        <v>0</v>
      </c>
    </row>
    <row r="5327" spans="2:6" x14ac:dyDescent="0.25">
      <c r="B5327" s="18">
        <v>5324</v>
      </c>
      <c r="C5327" s="29">
        <v>84375061.348645732</v>
      </c>
      <c r="D5327" s="29">
        <v>0</v>
      </c>
      <c r="E5327" s="29">
        <v>0</v>
      </c>
      <c r="F5327" s="20">
        <v>0</v>
      </c>
    </row>
    <row r="5328" spans="2:6" x14ac:dyDescent="0.25">
      <c r="B5328" s="18">
        <v>5325</v>
      </c>
      <c r="C5328" s="29">
        <v>103852957.62489535</v>
      </c>
      <c r="D5328" s="29">
        <v>0</v>
      </c>
      <c r="E5328" s="29">
        <v>0</v>
      </c>
      <c r="F5328" s="20">
        <v>0</v>
      </c>
    </row>
    <row r="5329" spans="2:6" x14ac:dyDescent="0.25">
      <c r="B5329" s="18">
        <v>5326</v>
      </c>
      <c r="C5329" s="29">
        <v>73601236.300705791</v>
      </c>
      <c r="D5329" s="29">
        <v>0</v>
      </c>
      <c r="E5329" s="29">
        <v>0</v>
      </c>
      <c r="F5329" s="20">
        <v>0</v>
      </c>
    </row>
    <row r="5330" spans="2:6" x14ac:dyDescent="0.25">
      <c r="B5330" s="18">
        <v>5327</v>
      </c>
      <c r="C5330" s="29">
        <v>134449471.84850338</v>
      </c>
      <c r="D5330" s="29">
        <v>0</v>
      </c>
      <c r="E5330" s="29">
        <v>0</v>
      </c>
      <c r="F5330" s="20">
        <v>0</v>
      </c>
    </row>
    <row r="5331" spans="2:6" x14ac:dyDescent="0.25">
      <c r="B5331" s="18">
        <v>5328</v>
      </c>
      <c r="C5331" s="29">
        <v>91736643.068887413</v>
      </c>
      <c r="D5331" s="29">
        <v>0</v>
      </c>
      <c r="E5331" s="29">
        <v>0</v>
      </c>
      <c r="F5331" s="20">
        <v>0</v>
      </c>
    </row>
    <row r="5332" spans="2:6" x14ac:dyDescent="0.25">
      <c r="B5332" s="18">
        <v>5329</v>
      </c>
      <c r="C5332" s="29">
        <v>117874519.12857319</v>
      </c>
      <c r="D5332" s="29">
        <v>0</v>
      </c>
      <c r="E5332" s="29">
        <v>0</v>
      </c>
      <c r="F5332" s="20">
        <v>0</v>
      </c>
    </row>
    <row r="5333" spans="2:6" x14ac:dyDescent="0.25">
      <c r="B5333" s="18">
        <v>5330</v>
      </c>
      <c r="C5333" s="29">
        <v>92428124.140690967</v>
      </c>
      <c r="D5333" s="29">
        <v>0</v>
      </c>
      <c r="E5333" s="29">
        <v>0</v>
      </c>
      <c r="F5333" s="20">
        <v>0</v>
      </c>
    </row>
    <row r="5334" spans="2:6" x14ac:dyDescent="0.25">
      <c r="B5334" s="18">
        <v>5331</v>
      </c>
      <c r="C5334" s="29">
        <v>93532601.926325664</v>
      </c>
      <c r="D5334" s="29">
        <v>0</v>
      </c>
      <c r="E5334" s="29">
        <v>0</v>
      </c>
      <c r="F5334" s="20">
        <v>0</v>
      </c>
    </row>
    <row r="5335" spans="2:6" x14ac:dyDescent="0.25">
      <c r="B5335" s="18">
        <v>5332</v>
      </c>
      <c r="C5335" s="29">
        <v>82136768.936088651</v>
      </c>
      <c r="D5335" s="29">
        <v>0</v>
      </c>
      <c r="E5335" s="29">
        <v>0</v>
      </c>
      <c r="F5335" s="20">
        <v>0</v>
      </c>
    </row>
    <row r="5336" spans="2:6" x14ac:dyDescent="0.25">
      <c r="B5336" s="18">
        <v>5333</v>
      </c>
      <c r="C5336" s="29">
        <v>83852570.827588007</v>
      </c>
      <c r="D5336" s="29">
        <v>0</v>
      </c>
      <c r="E5336" s="29">
        <v>0</v>
      </c>
      <c r="F5336" s="20">
        <v>0</v>
      </c>
    </row>
    <row r="5337" spans="2:6" x14ac:dyDescent="0.25">
      <c r="B5337" s="18">
        <v>5334</v>
      </c>
      <c r="C5337" s="29">
        <v>99414194.968514517</v>
      </c>
      <c r="D5337" s="29">
        <v>0</v>
      </c>
      <c r="E5337" s="29">
        <v>0</v>
      </c>
      <c r="F5337" s="20">
        <v>0</v>
      </c>
    </row>
    <row r="5338" spans="2:6" x14ac:dyDescent="0.25">
      <c r="B5338" s="18">
        <v>5335</v>
      </c>
      <c r="C5338" s="29">
        <v>88137646.356413856</v>
      </c>
      <c r="D5338" s="29">
        <v>0</v>
      </c>
      <c r="E5338" s="29">
        <v>0</v>
      </c>
      <c r="F5338" s="20">
        <v>0</v>
      </c>
    </row>
    <row r="5339" spans="2:6" x14ac:dyDescent="0.25">
      <c r="B5339" s="18">
        <v>5336</v>
      </c>
      <c r="C5339" s="29">
        <v>158475751.25431523</v>
      </c>
      <c r="D5339" s="29">
        <v>0</v>
      </c>
      <c r="E5339" s="29">
        <v>0</v>
      </c>
      <c r="F5339" s="20">
        <v>0</v>
      </c>
    </row>
    <row r="5340" spans="2:6" x14ac:dyDescent="0.25">
      <c r="B5340" s="18">
        <v>5337</v>
      </c>
      <c r="C5340" s="29">
        <v>89246408.282476917</v>
      </c>
      <c r="D5340" s="29">
        <v>0</v>
      </c>
      <c r="E5340" s="29">
        <v>0</v>
      </c>
      <c r="F5340" s="20">
        <v>0</v>
      </c>
    </row>
    <row r="5341" spans="2:6" x14ac:dyDescent="0.25">
      <c r="B5341" s="18">
        <v>5338</v>
      </c>
      <c r="C5341" s="29">
        <v>111239065.31559741</v>
      </c>
      <c r="D5341" s="29">
        <v>0</v>
      </c>
      <c r="E5341" s="29">
        <v>0</v>
      </c>
      <c r="F5341" s="20">
        <v>0</v>
      </c>
    </row>
    <row r="5342" spans="2:6" x14ac:dyDescent="0.25">
      <c r="B5342" s="18">
        <v>5339</v>
      </c>
      <c r="C5342" s="29">
        <v>149268427.46126485</v>
      </c>
      <c r="D5342" s="29">
        <v>0</v>
      </c>
      <c r="E5342" s="29">
        <v>0</v>
      </c>
      <c r="F5342" s="20">
        <v>0</v>
      </c>
    </row>
    <row r="5343" spans="2:6" x14ac:dyDescent="0.25">
      <c r="B5343" s="18">
        <v>5340</v>
      </c>
      <c r="C5343" s="29">
        <v>92224714.691916302</v>
      </c>
      <c r="D5343" s="29">
        <v>0</v>
      </c>
      <c r="E5343" s="29">
        <v>0</v>
      </c>
      <c r="F5343" s="20">
        <v>0</v>
      </c>
    </row>
    <row r="5344" spans="2:6" x14ac:dyDescent="0.25">
      <c r="B5344" s="18">
        <v>5341</v>
      </c>
      <c r="C5344" s="29">
        <v>92414805.484985799</v>
      </c>
      <c r="D5344" s="29">
        <v>0</v>
      </c>
      <c r="E5344" s="29">
        <v>0</v>
      </c>
      <c r="F5344" s="20">
        <v>0</v>
      </c>
    </row>
    <row r="5345" spans="2:6" x14ac:dyDescent="0.25">
      <c r="B5345" s="18">
        <v>5342</v>
      </c>
      <c r="C5345" s="29">
        <v>125196420.25833197</v>
      </c>
      <c r="D5345" s="29">
        <v>0</v>
      </c>
      <c r="E5345" s="29">
        <v>0</v>
      </c>
      <c r="F5345" s="20">
        <v>0</v>
      </c>
    </row>
    <row r="5346" spans="2:6" x14ac:dyDescent="0.25">
      <c r="B5346" s="18">
        <v>5343</v>
      </c>
      <c r="C5346" s="29">
        <v>83892913.292726099</v>
      </c>
      <c r="D5346" s="29">
        <v>0</v>
      </c>
      <c r="E5346" s="29">
        <v>0</v>
      </c>
      <c r="F5346" s="20">
        <v>0</v>
      </c>
    </row>
    <row r="5347" spans="2:6" x14ac:dyDescent="0.25">
      <c r="B5347" s="18">
        <v>5344</v>
      </c>
      <c r="C5347" s="29">
        <v>87903062.638438538</v>
      </c>
      <c r="D5347" s="29">
        <v>0</v>
      </c>
      <c r="E5347" s="29">
        <v>0</v>
      </c>
      <c r="F5347" s="20">
        <v>0</v>
      </c>
    </row>
    <row r="5348" spans="2:6" x14ac:dyDescent="0.25">
      <c r="B5348" s="18">
        <v>5345</v>
      </c>
      <c r="C5348" s="29">
        <v>73705275.588566035</v>
      </c>
      <c r="D5348" s="29">
        <v>0</v>
      </c>
      <c r="E5348" s="29">
        <v>0</v>
      </c>
      <c r="F5348" s="20">
        <v>0</v>
      </c>
    </row>
    <row r="5349" spans="2:6" x14ac:dyDescent="0.25">
      <c r="B5349" s="18">
        <v>5346</v>
      </c>
      <c r="C5349" s="29">
        <v>97524119.552132532</v>
      </c>
      <c r="D5349" s="29">
        <v>0</v>
      </c>
      <c r="E5349" s="29">
        <v>0</v>
      </c>
      <c r="F5349" s="20">
        <v>0</v>
      </c>
    </row>
    <row r="5350" spans="2:6" x14ac:dyDescent="0.25">
      <c r="B5350" s="18">
        <v>5347</v>
      </c>
      <c r="C5350" s="29">
        <v>106056489.0783858</v>
      </c>
      <c r="D5350" s="29">
        <v>0</v>
      </c>
      <c r="E5350" s="29">
        <v>0</v>
      </c>
      <c r="F5350" s="20">
        <v>0</v>
      </c>
    </row>
    <row r="5351" spans="2:6" x14ac:dyDescent="0.25">
      <c r="B5351" s="18">
        <v>5348</v>
      </c>
      <c r="C5351" s="29">
        <v>80407262.645590797</v>
      </c>
      <c r="D5351" s="29">
        <v>0</v>
      </c>
      <c r="E5351" s="29">
        <v>0</v>
      </c>
      <c r="F5351" s="20">
        <v>0</v>
      </c>
    </row>
    <row r="5352" spans="2:6" x14ac:dyDescent="0.25">
      <c r="B5352" s="18">
        <v>5349</v>
      </c>
      <c r="C5352" s="29">
        <v>72194836.987512439</v>
      </c>
      <c r="D5352" s="29">
        <v>0</v>
      </c>
      <c r="E5352" s="29">
        <v>0</v>
      </c>
      <c r="F5352" s="20">
        <v>0</v>
      </c>
    </row>
    <row r="5353" spans="2:6" x14ac:dyDescent="0.25">
      <c r="B5353" s="18">
        <v>5350</v>
      </c>
      <c r="C5353" s="29">
        <v>84647776.00930807</v>
      </c>
      <c r="D5353" s="29">
        <v>0</v>
      </c>
      <c r="E5353" s="29">
        <v>0</v>
      </c>
      <c r="F5353" s="20">
        <v>0</v>
      </c>
    </row>
    <row r="5354" spans="2:6" x14ac:dyDescent="0.25">
      <c r="B5354" s="18">
        <v>5351</v>
      </c>
      <c r="C5354" s="29">
        <v>114650137.14679073</v>
      </c>
      <c r="D5354" s="29">
        <v>0</v>
      </c>
      <c r="E5354" s="29">
        <v>0</v>
      </c>
      <c r="F5354" s="20">
        <v>0</v>
      </c>
    </row>
    <row r="5355" spans="2:6" x14ac:dyDescent="0.25">
      <c r="B5355" s="18">
        <v>5352</v>
      </c>
      <c r="C5355" s="29">
        <v>90587067.347643211</v>
      </c>
      <c r="D5355" s="29">
        <v>0</v>
      </c>
      <c r="E5355" s="29">
        <v>0</v>
      </c>
      <c r="F5355" s="20">
        <v>0</v>
      </c>
    </row>
    <row r="5356" spans="2:6" x14ac:dyDescent="0.25">
      <c r="B5356" s="18">
        <v>5353</v>
      </c>
      <c r="C5356" s="29">
        <v>92959528.504362151</v>
      </c>
      <c r="D5356" s="29">
        <v>0</v>
      </c>
      <c r="E5356" s="29">
        <v>0</v>
      </c>
      <c r="F5356" s="20">
        <v>0</v>
      </c>
    </row>
    <row r="5357" spans="2:6" x14ac:dyDescent="0.25">
      <c r="B5357" s="18">
        <v>5354</v>
      </c>
      <c r="C5357" s="29">
        <v>91486352.382411107</v>
      </c>
      <c r="D5357" s="29">
        <v>0</v>
      </c>
      <c r="E5357" s="29">
        <v>0</v>
      </c>
      <c r="F5357" s="20">
        <v>0</v>
      </c>
    </row>
    <row r="5358" spans="2:6" x14ac:dyDescent="0.25">
      <c r="B5358" s="18">
        <v>5355</v>
      </c>
      <c r="C5358" s="29">
        <v>91826397.461309433</v>
      </c>
      <c r="D5358" s="29">
        <v>0</v>
      </c>
      <c r="E5358" s="29">
        <v>0</v>
      </c>
      <c r="F5358" s="20">
        <v>0</v>
      </c>
    </row>
    <row r="5359" spans="2:6" x14ac:dyDescent="0.25">
      <c r="B5359" s="18">
        <v>5356</v>
      </c>
      <c r="C5359" s="29">
        <v>132189419.93092172</v>
      </c>
      <c r="D5359" s="29">
        <v>0</v>
      </c>
      <c r="E5359" s="29">
        <v>0</v>
      </c>
      <c r="F5359" s="20">
        <v>0</v>
      </c>
    </row>
    <row r="5360" spans="2:6" x14ac:dyDescent="0.25">
      <c r="B5360" s="18">
        <v>5357</v>
      </c>
      <c r="C5360" s="29">
        <v>89785268.154939488</v>
      </c>
      <c r="D5360" s="29">
        <v>0</v>
      </c>
      <c r="E5360" s="29">
        <v>0</v>
      </c>
      <c r="F5360" s="20">
        <v>0</v>
      </c>
    </row>
    <row r="5361" spans="2:6" x14ac:dyDescent="0.25">
      <c r="B5361" s="18">
        <v>5358</v>
      </c>
      <c r="C5361" s="29">
        <v>139435112.17459628</v>
      </c>
      <c r="D5361" s="29">
        <v>0</v>
      </c>
      <c r="E5361" s="29">
        <v>0</v>
      </c>
      <c r="F5361" s="20">
        <v>0</v>
      </c>
    </row>
    <row r="5362" spans="2:6" x14ac:dyDescent="0.25">
      <c r="B5362" s="18">
        <v>5359</v>
      </c>
      <c r="C5362" s="29">
        <v>127820853.55047427</v>
      </c>
      <c r="D5362" s="29">
        <v>0</v>
      </c>
      <c r="E5362" s="29">
        <v>0</v>
      </c>
      <c r="F5362" s="20">
        <v>0</v>
      </c>
    </row>
    <row r="5363" spans="2:6" x14ac:dyDescent="0.25">
      <c r="B5363" s="18">
        <v>5360</v>
      </c>
      <c r="C5363" s="29">
        <v>112988632.43377425</v>
      </c>
      <c r="D5363" s="29">
        <v>0</v>
      </c>
      <c r="E5363" s="29">
        <v>0</v>
      </c>
      <c r="F5363" s="20">
        <v>0</v>
      </c>
    </row>
    <row r="5364" spans="2:6" x14ac:dyDescent="0.25">
      <c r="B5364" s="18">
        <v>5361</v>
      </c>
      <c r="C5364" s="29">
        <v>115452122.2356182</v>
      </c>
      <c r="D5364" s="29">
        <v>0</v>
      </c>
      <c r="E5364" s="29">
        <v>0</v>
      </c>
      <c r="F5364" s="20">
        <v>0</v>
      </c>
    </row>
    <row r="5365" spans="2:6" x14ac:dyDescent="0.25">
      <c r="B5365" s="18">
        <v>5362</v>
      </c>
      <c r="C5365" s="29">
        <v>110001625.59810485</v>
      </c>
      <c r="D5365" s="29">
        <v>0</v>
      </c>
      <c r="E5365" s="29">
        <v>0</v>
      </c>
      <c r="F5365" s="20">
        <v>0</v>
      </c>
    </row>
    <row r="5366" spans="2:6" x14ac:dyDescent="0.25">
      <c r="B5366" s="18">
        <v>5363</v>
      </c>
      <c r="C5366" s="29">
        <v>103114451.8204422</v>
      </c>
      <c r="D5366" s="29">
        <v>0</v>
      </c>
      <c r="E5366" s="29">
        <v>0</v>
      </c>
      <c r="F5366" s="20">
        <v>0</v>
      </c>
    </row>
    <row r="5367" spans="2:6" x14ac:dyDescent="0.25">
      <c r="B5367" s="18">
        <v>5364</v>
      </c>
      <c r="C5367" s="29">
        <v>95137743.090192854</v>
      </c>
      <c r="D5367" s="29">
        <v>0</v>
      </c>
      <c r="E5367" s="29">
        <v>0</v>
      </c>
      <c r="F5367" s="20">
        <v>0</v>
      </c>
    </row>
    <row r="5368" spans="2:6" x14ac:dyDescent="0.25">
      <c r="B5368" s="18">
        <v>5365</v>
      </c>
      <c r="C5368" s="29">
        <v>89883414.442693204</v>
      </c>
      <c r="D5368" s="29">
        <v>0</v>
      </c>
      <c r="E5368" s="29">
        <v>0</v>
      </c>
      <c r="F5368" s="20">
        <v>0</v>
      </c>
    </row>
    <row r="5369" spans="2:6" x14ac:dyDescent="0.25">
      <c r="B5369" s="18">
        <v>5366</v>
      </c>
      <c r="C5369" s="29">
        <v>122079995.52230041</v>
      </c>
      <c r="D5369" s="29">
        <v>0</v>
      </c>
      <c r="E5369" s="29">
        <v>0</v>
      </c>
      <c r="F5369" s="20">
        <v>0</v>
      </c>
    </row>
    <row r="5370" spans="2:6" x14ac:dyDescent="0.25">
      <c r="B5370" s="18">
        <v>5367</v>
      </c>
      <c r="C5370" s="29">
        <v>80953813.917151287</v>
      </c>
      <c r="D5370" s="29">
        <v>0</v>
      </c>
      <c r="E5370" s="29">
        <v>0</v>
      </c>
      <c r="F5370" s="20">
        <v>0</v>
      </c>
    </row>
    <row r="5371" spans="2:6" x14ac:dyDescent="0.25">
      <c r="B5371" s="18">
        <v>5368</v>
      </c>
      <c r="C5371" s="29">
        <v>105679677.54372746</v>
      </c>
      <c r="D5371" s="29">
        <v>0</v>
      </c>
      <c r="E5371" s="29">
        <v>0</v>
      </c>
      <c r="F5371" s="20">
        <v>0</v>
      </c>
    </row>
    <row r="5372" spans="2:6" x14ac:dyDescent="0.25">
      <c r="B5372" s="18">
        <v>5369</v>
      </c>
      <c r="C5372" s="29">
        <v>101061032.76399019</v>
      </c>
      <c r="D5372" s="29">
        <v>0</v>
      </c>
      <c r="E5372" s="29">
        <v>0</v>
      </c>
      <c r="F5372" s="20">
        <v>0</v>
      </c>
    </row>
    <row r="5373" spans="2:6" x14ac:dyDescent="0.25">
      <c r="B5373" s="18">
        <v>5370</v>
      </c>
      <c r="C5373" s="29">
        <v>162620456.48422086</v>
      </c>
      <c r="D5373" s="29">
        <v>0</v>
      </c>
      <c r="E5373" s="29">
        <v>0</v>
      </c>
      <c r="F5373" s="20">
        <v>0</v>
      </c>
    </row>
    <row r="5374" spans="2:6" x14ac:dyDescent="0.25">
      <c r="B5374" s="18">
        <v>5371</v>
      </c>
      <c r="C5374" s="29">
        <v>129674514.14519358</v>
      </c>
      <c r="D5374" s="29">
        <v>0</v>
      </c>
      <c r="E5374" s="29">
        <v>0</v>
      </c>
      <c r="F5374" s="20">
        <v>0</v>
      </c>
    </row>
    <row r="5375" spans="2:6" x14ac:dyDescent="0.25">
      <c r="B5375" s="18">
        <v>5372</v>
      </c>
      <c r="C5375" s="29">
        <v>124533211.26533465</v>
      </c>
      <c r="D5375" s="29">
        <v>0</v>
      </c>
      <c r="E5375" s="29">
        <v>0</v>
      </c>
      <c r="F5375" s="20">
        <v>0</v>
      </c>
    </row>
    <row r="5376" spans="2:6" x14ac:dyDescent="0.25">
      <c r="B5376" s="18">
        <v>5373</v>
      </c>
      <c r="C5376" s="29">
        <v>101793258.89971431</v>
      </c>
      <c r="D5376" s="29">
        <v>0</v>
      </c>
      <c r="E5376" s="29">
        <v>0</v>
      </c>
      <c r="F5376" s="20">
        <v>0</v>
      </c>
    </row>
    <row r="5377" spans="2:6" x14ac:dyDescent="0.25">
      <c r="B5377" s="18">
        <v>5374</v>
      </c>
      <c r="C5377" s="29">
        <v>81871346.958696514</v>
      </c>
      <c r="D5377" s="29">
        <v>0</v>
      </c>
      <c r="E5377" s="29">
        <v>0</v>
      </c>
      <c r="F5377" s="20">
        <v>0</v>
      </c>
    </row>
    <row r="5378" spans="2:6" x14ac:dyDescent="0.25">
      <c r="B5378" s="18">
        <v>5375</v>
      </c>
      <c r="C5378" s="29">
        <v>92903582.687175617</v>
      </c>
      <c r="D5378" s="29">
        <v>0</v>
      </c>
      <c r="E5378" s="29">
        <v>0</v>
      </c>
      <c r="F5378" s="20">
        <v>0</v>
      </c>
    </row>
    <row r="5379" spans="2:6" x14ac:dyDescent="0.25">
      <c r="B5379" s="18">
        <v>5376</v>
      </c>
      <c r="C5379" s="29">
        <v>105320500.00813515</v>
      </c>
      <c r="D5379" s="29">
        <v>0</v>
      </c>
      <c r="E5379" s="29">
        <v>0</v>
      </c>
      <c r="F5379" s="20">
        <v>0</v>
      </c>
    </row>
    <row r="5380" spans="2:6" x14ac:dyDescent="0.25">
      <c r="B5380" s="18">
        <v>5377</v>
      </c>
      <c r="C5380" s="29">
        <v>119912225.05105369</v>
      </c>
      <c r="D5380" s="29">
        <v>0</v>
      </c>
      <c r="E5380" s="29">
        <v>0</v>
      </c>
      <c r="F5380" s="20">
        <v>0</v>
      </c>
    </row>
    <row r="5381" spans="2:6" x14ac:dyDescent="0.25">
      <c r="B5381" s="18">
        <v>5378</v>
      </c>
      <c r="C5381" s="29">
        <v>109050399.0633229</v>
      </c>
      <c r="D5381" s="29">
        <v>0</v>
      </c>
      <c r="E5381" s="29">
        <v>0</v>
      </c>
      <c r="F5381" s="20">
        <v>0</v>
      </c>
    </row>
    <row r="5382" spans="2:6" x14ac:dyDescent="0.25">
      <c r="B5382" s="18">
        <v>5379</v>
      </c>
      <c r="C5382" s="29">
        <v>183952869.15836391</v>
      </c>
      <c r="D5382" s="29">
        <v>0</v>
      </c>
      <c r="E5382" s="29">
        <v>0</v>
      </c>
      <c r="F5382" s="20">
        <v>0</v>
      </c>
    </row>
    <row r="5383" spans="2:6" x14ac:dyDescent="0.25">
      <c r="B5383" s="18">
        <v>5380</v>
      </c>
      <c r="C5383" s="29">
        <v>98836098.682135209</v>
      </c>
      <c r="D5383" s="29">
        <v>0</v>
      </c>
      <c r="E5383" s="29">
        <v>0</v>
      </c>
      <c r="F5383" s="20">
        <v>0</v>
      </c>
    </row>
    <row r="5384" spans="2:6" x14ac:dyDescent="0.25">
      <c r="B5384" s="18">
        <v>5381</v>
      </c>
      <c r="C5384" s="29">
        <v>102055006.03321965</v>
      </c>
      <c r="D5384" s="29">
        <v>0</v>
      </c>
      <c r="E5384" s="29">
        <v>0</v>
      </c>
      <c r="F5384" s="20">
        <v>0</v>
      </c>
    </row>
    <row r="5385" spans="2:6" x14ac:dyDescent="0.25">
      <c r="B5385" s="18">
        <v>5382</v>
      </c>
      <c r="C5385" s="29">
        <v>98524257.422883406</v>
      </c>
      <c r="D5385" s="29">
        <v>0</v>
      </c>
      <c r="E5385" s="29">
        <v>0</v>
      </c>
      <c r="F5385" s="20">
        <v>0</v>
      </c>
    </row>
    <row r="5386" spans="2:6" x14ac:dyDescent="0.25">
      <c r="B5386" s="18">
        <v>5383</v>
      </c>
      <c r="C5386" s="29">
        <v>87221752.288504034</v>
      </c>
      <c r="D5386" s="29">
        <v>0</v>
      </c>
      <c r="E5386" s="29">
        <v>0</v>
      </c>
      <c r="F5386" s="20">
        <v>0</v>
      </c>
    </row>
    <row r="5387" spans="2:6" x14ac:dyDescent="0.25">
      <c r="B5387" s="18">
        <v>5384</v>
      </c>
      <c r="C5387" s="29">
        <v>89937575.271079957</v>
      </c>
      <c r="D5387" s="29">
        <v>0</v>
      </c>
      <c r="E5387" s="29">
        <v>0</v>
      </c>
      <c r="F5387" s="20">
        <v>0</v>
      </c>
    </row>
    <row r="5388" spans="2:6" x14ac:dyDescent="0.25">
      <c r="B5388" s="18">
        <v>5385</v>
      </c>
      <c r="C5388" s="29">
        <v>134211173.16145834</v>
      </c>
      <c r="D5388" s="29">
        <v>0</v>
      </c>
      <c r="E5388" s="29">
        <v>0</v>
      </c>
      <c r="F5388" s="20">
        <v>0</v>
      </c>
    </row>
    <row r="5389" spans="2:6" x14ac:dyDescent="0.25">
      <c r="B5389" s="18">
        <v>5386</v>
      </c>
      <c r="C5389" s="29">
        <v>94643635.760975704</v>
      </c>
      <c r="D5389" s="29">
        <v>0</v>
      </c>
      <c r="E5389" s="29">
        <v>0</v>
      </c>
      <c r="F5389" s="20">
        <v>0</v>
      </c>
    </row>
    <row r="5390" spans="2:6" x14ac:dyDescent="0.25">
      <c r="B5390" s="18">
        <v>5387</v>
      </c>
      <c r="C5390" s="29">
        <v>83094991.691909447</v>
      </c>
      <c r="D5390" s="29">
        <v>0</v>
      </c>
      <c r="E5390" s="29">
        <v>0</v>
      </c>
      <c r="F5390" s="20">
        <v>0</v>
      </c>
    </row>
    <row r="5391" spans="2:6" x14ac:dyDescent="0.25">
      <c r="B5391" s="18">
        <v>5388</v>
      </c>
      <c r="C5391" s="29">
        <v>103544012.01585954</v>
      </c>
      <c r="D5391" s="29">
        <v>0</v>
      </c>
      <c r="E5391" s="29">
        <v>0</v>
      </c>
      <c r="F5391" s="20">
        <v>0</v>
      </c>
    </row>
    <row r="5392" spans="2:6" x14ac:dyDescent="0.25">
      <c r="B5392" s="18">
        <v>5389</v>
      </c>
      <c r="C5392" s="29">
        <v>83524725.28594926</v>
      </c>
      <c r="D5392" s="29">
        <v>0</v>
      </c>
      <c r="E5392" s="29">
        <v>0</v>
      </c>
      <c r="F5392" s="20">
        <v>0</v>
      </c>
    </row>
    <row r="5393" spans="2:6" x14ac:dyDescent="0.25">
      <c r="B5393" s="18">
        <v>5390</v>
      </c>
      <c r="C5393" s="29">
        <v>78580875.123777553</v>
      </c>
      <c r="D5393" s="29">
        <v>0</v>
      </c>
      <c r="E5393" s="29">
        <v>0</v>
      </c>
      <c r="F5393" s="20">
        <v>0</v>
      </c>
    </row>
    <row r="5394" spans="2:6" x14ac:dyDescent="0.25">
      <c r="B5394" s="18">
        <v>5391</v>
      </c>
      <c r="C5394" s="29">
        <v>84493862.951255262</v>
      </c>
      <c r="D5394" s="29">
        <v>0</v>
      </c>
      <c r="E5394" s="29">
        <v>0</v>
      </c>
      <c r="F5394" s="20">
        <v>0</v>
      </c>
    </row>
    <row r="5395" spans="2:6" x14ac:dyDescent="0.25">
      <c r="B5395" s="18">
        <v>5392</v>
      </c>
      <c r="C5395" s="29">
        <v>84383190.884026259</v>
      </c>
      <c r="D5395" s="29">
        <v>0</v>
      </c>
      <c r="E5395" s="29">
        <v>0</v>
      </c>
      <c r="F5395" s="20">
        <v>0</v>
      </c>
    </row>
    <row r="5396" spans="2:6" x14ac:dyDescent="0.25">
      <c r="B5396" s="18">
        <v>5393</v>
      </c>
      <c r="C5396" s="29">
        <v>99200166.346808702</v>
      </c>
      <c r="D5396" s="29">
        <v>0</v>
      </c>
      <c r="E5396" s="29">
        <v>0</v>
      </c>
      <c r="F5396" s="20">
        <v>0</v>
      </c>
    </row>
    <row r="5397" spans="2:6" x14ac:dyDescent="0.25">
      <c r="B5397" s="18">
        <v>5394</v>
      </c>
      <c r="C5397" s="29">
        <v>67473481.64437151</v>
      </c>
      <c r="D5397" s="29">
        <v>0</v>
      </c>
      <c r="E5397" s="29">
        <v>0</v>
      </c>
      <c r="F5397" s="20">
        <v>0</v>
      </c>
    </row>
    <row r="5398" spans="2:6" x14ac:dyDescent="0.25">
      <c r="B5398" s="18">
        <v>5395</v>
      </c>
      <c r="C5398" s="29">
        <v>94130358.12460351</v>
      </c>
      <c r="D5398" s="29">
        <v>0</v>
      </c>
      <c r="E5398" s="29">
        <v>0</v>
      </c>
      <c r="F5398" s="20">
        <v>0</v>
      </c>
    </row>
    <row r="5399" spans="2:6" x14ac:dyDescent="0.25">
      <c r="B5399" s="18">
        <v>5396</v>
      </c>
      <c r="C5399" s="29">
        <v>84976666.636796117</v>
      </c>
      <c r="D5399" s="29">
        <v>0</v>
      </c>
      <c r="E5399" s="29">
        <v>0</v>
      </c>
      <c r="F5399" s="20">
        <v>0</v>
      </c>
    </row>
    <row r="5400" spans="2:6" x14ac:dyDescent="0.25">
      <c r="B5400" s="18">
        <v>5397</v>
      </c>
      <c r="C5400" s="29">
        <v>143365963.44430226</v>
      </c>
      <c r="D5400" s="29">
        <v>0</v>
      </c>
      <c r="E5400" s="29">
        <v>0</v>
      </c>
      <c r="F5400" s="20">
        <v>0</v>
      </c>
    </row>
    <row r="5401" spans="2:6" x14ac:dyDescent="0.25">
      <c r="B5401" s="18">
        <v>5398</v>
      </c>
      <c r="C5401" s="29">
        <v>145832318.04642665</v>
      </c>
      <c r="D5401" s="29">
        <v>0</v>
      </c>
      <c r="E5401" s="29">
        <v>0</v>
      </c>
      <c r="F5401" s="20">
        <v>0</v>
      </c>
    </row>
    <row r="5402" spans="2:6" x14ac:dyDescent="0.25">
      <c r="B5402" s="18">
        <v>5399</v>
      </c>
      <c r="C5402" s="29">
        <v>108497925.68801875</v>
      </c>
      <c r="D5402" s="29">
        <v>0</v>
      </c>
      <c r="E5402" s="29">
        <v>0</v>
      </c>
      <c r="F5402" s="20">
        <v>0</v>
      </c>
    </row>
    <row r="5403" spans="2:6" x14ac:dyDescent="0.25">
      <c r="B5403" s="18">
        <v>5400</v>
      </c>
      <c r="C5403" s="29">
        <v>84803609.02038902</v>
      </c>
      <c r="D5403" s="29">
        <v>0</v>
      </c>
      <c r="E5403" s="29">
        <v>0</v>
      </c>
      <c r="F5403" s="20">
        <v>0</v>
      </c>
    </row>
    <row r="5404" spans="2:6" x14ac:dyDescent="0.25">
      <c r="B5404" s="18">
        <v>5401</v>
      </c>
      <c r="C5404" s="29">
        <v>145408855.69544291</v>
      </c>
      <c r="D5404" s="29">
        <v>0</v>
      </c>
      <c r="E5404" s="29">
        <v>0</v>
      </c>
      <c r="F5404" s="20">
        <v>0</v>
      </c>
    </row>
    <row r="5405" spans="2:6" x14ac:dyDescent="0.25">
      <c r="B5405" s="18">
        <v>5402</v>
      </c>
      <c r="C5405" s="29">
        <v>93203727.875074103</v>
      </c>
      <c r="D5405" s="29">
        <v>0</v>
      </c>
      <c r="E5405" s="29">
        <v>0</v>
      </c>
      <c r="F5405" s="20">
        <v>0</v>
      </c>
    </row>
    <row r="5406" spans="2:6" x14ac:dyDescent="0.25">
      <c r="B5406" s="18">
        <v>5403</v>
      </c>
      <c r="C5406" s="29">
        <v>115670313.90282762</v>
      </c>
      <c r="D5406" s="29">
        <v>0</v>
      </c>
      <c r="E5406" s="29">
        <v>0</v>
      </c>
      <c r="F5406" s="20">
        <v>0</v>
      </c>
    </row>
    <row r="5407" spans="2:6" x14ac:dyDescent="0.25">
      <c r="B5407" s="18">
        <v>5404</v>
      </c>
      <c r="C5407" s="29">
        <v>128529966.15405659</v>
      </c>
      <c r="D5407" s="29">
        <v>0</v>
      </c>
      <c r="E5407" s="29">
        <v>0</v>
      </c>
      <c r="F5407" s="20">
        <v>0</v>
      </c>
    </row>
    <row r="5408" spans="2:6" x14ac:dyDescent="0.25">
      <c r="B5408" s="18">
        <v>5405</v>
      </c>
      <c r="C5408" s="29">
        <v>106993265.37177618</v>
      </c>
      <c r="D5408" s="29">
        <v>0</v>
      </c>
      <c r="E5408" s="29">
        <v>0</v>
      </c>
      <c r="F5408" s="20">
        <v>0</v>
      </c>
    </row>
    <row r="5409" spans="2:6" x14ac:dyDescent="0.25">
      <c r="B5409" s="18">
        <v>5406</v>
      </c>
      <c r="C5409" s="29">
        <v>121579137.61301053</v>
      </c>
      <c r="D5409" s="29">
        <v>0</v>
      </c>
      <c r="E5409" s="29">
        <v>0</v>
      </c>
      <c r="F5409" s="20">
        <v>0</v>
      </c>
    </row>
    <row r="5410" spans="2:6" x14ac:dyDescent="0.25">
      <c r="B5410" s="18">
        <v>5407</v>
      </c>
      <c r="C5410" s="29">
        <v>88567738.174741775</v>
      </c>
      <c r="D5410" s="29">
        <v>0</v>
      </c>
      <c r="E5410" s="29">
        <v>0</v>
      </c>
      <c r="F5410" s="20">
        <v>0</v>
      </c>
    </row>
    <row r="5411" spans="2:6" x14ac:dyDescent="0.25">
      <c r="B5411" s="18">
        <v>5408</v>
      </c>
      <c r="C5411" s="29">
        <v>117164435.29539256</v>
      </c>
      <c r="D5411" s="29">
        <v>0</v>
      </c>
      <c r="E5411" s="29">
        <v>0</v>
      </c>
      <c r="F5411" s="20">
        <v>0</v>
      </c>
    </row>
    <row r="5412" spans="2:6" x14ac:dyDescent="0.25">
      <c r="B5412" s="18">
        <v>5409</v>
      </c>
      <c r="C5412" s="29">
        <v>82995033.12356095</v>
      </c>
      <c r="D5412" s="29">
        <v>0</v>
      </c>
      <c r="E5412" s="29">
        <v>0</v>
      </c>
      <c r="F5412" s="20">
        <v>0</v>
      </c>
    </row>
    <row r="5413" spans="2:6" x14ac:dyDescent="0.25">
      <c r="B5413" s="18">
        <v>5410</v>
      </c>
      <c r="C5413" s="29">
        <v>104762269.54966471</v>
      </c>
      <c r="D5413" s="29">
        <v>0</v>
      </c>
      <c r="E5413" s="29">
        <v>0</v>
      </c>
      <c r="F5413" s="20">
        <v>0</v>
      </c>
    </row>
    <row r="5414" spans="2:6" x14ac:dyDescent="0.25">
      <c r="B5414" s="18">
        <v>5411</v>
      </c>
      <c r="C5414" s="29">
        <v>90207005.519963905</v>
      </c>
      <c r="D5414" s="29">
        <v>0</v>
      </c>
      <c r="E5414" s="29">
        <v>0</v>
      </c>
      <c r="F5414" s="20">
        <v>0</v>
      </c>
    </row>
    <row r="5415" spans="2:6" x14ac:dyDescent="0.25">
      <c r="B5415" s="18">
        <v>5412</v>
      </c>
      <c r="C5415" s="29">
        <v>93626966.667302698</v>
      </c>
      <c r="D5415" s="29">
        <v>0</v>
      </c>
      <c r="E5415" s="29">
        <v>0</v>
      </c>
      <c r="F5415" s="20">
        <v>0</v>
      </c>
    </row>
    <row r="5416" spans="2:6" x14ac:dyDescent="0.25">
      <c r="B5416" s="18">
        <v>5413</v>
      </c>
      <c r="C5416" s="29">
        <v>132030319.02397007</v>
      </c>
      <c r="D5416" s="29">
        <v>0</v>
      </c>
      <c r="E5416" s="29">
        <v>0</v>
      </c>
      <c r="F5416" s="20">
        <v>0</v>
      </c>
    </row>
    <row r="5417" spans="2:6" x14ac:dyDescent="0.25">
      <c r="B5417" s="18">
        <v>5414</v>
      </c>
      <c r="C5417" s="29">
        <v>88253258.045748472</v>
      </c>
      <c r="D5417" s="29">
        <v>0</v>
      </c>
      <c r="E5417" s="29">
        <v>0</v>
      </c>
      <c r="F5417" s="20">
        <v>0</v>
      </c>
    </row>
    <row r="5418" spans="2:6" x14ac:dyDescent="0.25">
      <c r="B5418" s="18">
        <v>5415</v>
      </c>
      <c r="C5418" s="29">
        <v>129520035.61782616</v>
      </c>
      <c r="D5418" s="29">
        <v>0</v>
      </c>
      <c r="E5418" s="29">
        <v>0</v>
      </c>
      <c r="F5418" s="20">
        <v>0</v>
      </c>
    </row>
    <row r="5419" spans="2:6" x14ac:dyDescent="0.25">
      <c r="B5419" s="18">
        <v>5416</v>
      </c>
      <c r="C5419" s="29">
        <v>89674511.247834057</v>
      </c>
      <c r="D5419" s="29">
        <v>0</v>
      </c>
      <c r="E5419" s="29">
        <v>0</v>
      </c>
      <c r="F5419" s="20">
        <v>0</v>
      </c>
    </row>
    <row r="5420" spans="2:6" x14ac:dyDescent="0.25">
      <c r="B5420" s="18">
        <v>5417</v>
      </c>
      <c r="C5420" s="29">
        <v>123746506.02848794</v>
      </c>
      <c r="D5420" s="29">
        <v>0</v>
      </c>
      <c r="E5420" s="29">
        <v>0</v>
      </c>
      <c r="F5420" s="20">
        <v>0</v>
      </c>
    </row>
    <row r="5421" spans="2:6" x14ac:dyDescent="0.25">
      <c r="B5421" s="18">
        <v>5418</v>
      </c>
      <c r="C5421" s="29">
        <v>164666777.70091689</v>
      </c>
      <c r="D5421" s="29">
        <v>0</v>
      </c>
      <c r="E5421" s="29">
        <v>0</v>
      </c>
      <c r="F5421" s="20">
        <v>0</v>
      </c>
    </row>
    <row r="5422" spans="2:6" x14ac:dyDescent="0.25">
      <c r="B5422" s="18">
        <v>5419</v>
      </c>
      <c r="C5422" s="29">
        <v>82028930.905130893</v>
      </c>
      <c r="D5422" s="29">
        <v>0</v>
      </c>
      <c r="E5422" s="29">
        <v>0</v>
      </c>
      <c r="F5422" s="20">
        <v>0</v>
      </c>
    </row>
    <row r="5423" spans="2:6" x14ac:dyDescent="0.25">
      <c r="B5423" s="18">
        <v>5420</v>
      </c>
      <c r="C5423" s="29">
        <v>102188182.6969983</v>
      </c>
      <c r="D5423" s="29">
        <v>0</v>
      </c>
      <c r="E5423" s="29">
        <v>0</v>
      </c>
      <c r="F5423" s="20">
        <v>0</v>
      </c>
    </row>
    <row r="5424" spans="2:6" x14ac:dyDescent="0.25">
      <c r="B5424" s="18">
        <v>5421</v>
      </c>
      <c r="C5424" s="29">
        <v>119716253.88320498</v>
      </c>
      <c r="D5424" s="29">
        <v>0</v>
      </c>
      <c r="E5424" s="29">
        <v>0</v>
      </c>
      <c r="F5424" s="20">
        <v>0</v>
      </c>
    </row>
    <row r="5425" spans="2:6" x14ac:dyDescent="0.25">
      <c r="B5425" s="18">
        <v>5422</v>
      </c>
      <c r="C5425" s="29">
        <v>85006180.499533832</v>
      </c>
      <c r="D5425" s="29">
        <v>0</v>
      </c>
      <c r="E5425" s="29">
        <v>0</v>
      </c>
      <c r="F5425" s="20">
        <v>0</v>
      </c>
    </row>
    <row r="5426" spans="2:6" x14ac:dyDescent="0.25">
      <c r="B5426" s="18">
        <v>5423</v>
      </c>
      <c r="C5426" s="29">
        <v>125111203.66731718</v>
      </c>
      <c r="D5426" s="29">
        <v>0</v>
      </c>
      <c r="E5426" s="29">
        <v>0</v>
      </c>
      <c r="F5426" s="20">
        <v>0</v>
      </c>
    </row>
    <row r="5427" spans="2:6" x14ac:dyDescent="0.25">
      <c r="B5427" s="18">
        <v>5424</v>
      </c>
      <c r="C5427" s="29">
        <v>95647459.09200418</v>
      </c>
      <c r="D5427" s="29">
        <v>0</v>
      </c>
      <c r="E5427" s="29">
        <v>0</v>
      </c>
      <c r="F5427" s="20">
        <v>0</v>
      </c>
    </row>
    <row r="5428" spans="2:6" x14ac:dyDescent="0.25">
      <c r="B5428" s="18">
        <v>5425</v>
      </c>
      <c r="C5428" s="29">
        <v>93311999.902861297</v>
      </c>
      <c r="D5428" s="29">
        <v>0</v>
      </c>
      <c r="E5428" s="29">
        <v>0</v>
      </c>
      <c r="F5428" s="20">
        <v>0</v>
      </c>
    </row>
    <row r="5429" spans="2:6" x14ac:dyDescent="0.25">
      <c r="B5429" s="18">
        <v>5426</v>
      </c>
      <c r="C5429" s="29">
        <v>98115406.758246332</v>
      </c>
      <c r="D5429" s="29">
        <v>0</v>
      </c>
      <c r="E5429" s="29">
        <v>0</v>
      </c>
      <c r="F5429" s="20">
        <v>0</v>
      </c>
    </row>
    <row r="5430" spans="2:6" x14ac:dyDescent="0.25">
      <c r="B5430" s="18">
        <v>5427</v>
      </c>
      <c r="C5430" s="29">
        <v>98614982.879247978</v>
      </c>
      <c r="D5430" s="29">
        <v>0</v>
      </c>
      <c r="E5430" s="29">
        <v>0</v>
      </c>
      <c r="F5430" s="20">
        <v>0</v>
      </c>
    </row>
    <row r="5431" spans="2:6" x14ac:dyDescent="0.25">
      <c r="B5431" s="18">
        <v>5428</v>
      </c>
      <c r="C5431" s="29">
        <v>90860972.504653469</v>
      </c>
      <c r="D5431" s="29">
        <v>0</v>
      </c>
      <c r="E5431" s="29">
        <v>0</v>
      </c>
      <c r="F5431" s="20">
        <v>0</v>
      </c>
    </row>
    <row r="5432" spans="2:6" x14ac:dyDescent="0.25">
      <c r="B5432" s="18">
        <v>5429</v>
      </c>
      <c r="C5432" s="29">
        <v>114611832.39043012</v>
      </c>
      <c r="D5432" s="29">
        <v>0</v>
      </c>
      <c r="E5432" s="29">
        <v>0</v>
      </c>
      <c r="F5432" s="20">
        <v>0</v>
      </c>
    </row>
    <row r="5433" spans="2:6" x14ac:dyDescent="0.25">
      <c r="B5433" s="18">
        <v>5430</v>
      </c>
      <c r="C5433" s="29">
        <v>99572989.172709435</v>
      </c>
      <c r="D5433" s="29">
        <v>0</v>
      </c>
      <c r="E5433" s="29">
        <v>0</v>
      </c>
      <c r="F5433" s="20">
        <v>0</v>
      </c>
    </row>
    <row r="5434" spans="2:6" x14ac:dyDescent="0.25">
      <c r="B5434" s="18">
        <v>5431</v>
      </c>
      <c r="C5434" s="29">
        <v>102233399.29002687</v>
      </c>
      <c r="D5434" s="29">
        <v>0</v>
      </c>
      <c r="E5434" s="29">
        <v>0</v>
      </c>
      <c r="F5434" s="20">
        <v>0</v>
      </c>
    </row>
    <row r="5435" spans="2:6" x14ac:dyDescent="0.25">
      <c r="B5435" s="18">
        <v>5432</v>
      </c>
      <c r="C5435" s="29">
        <v>90058243.407098159</v>
      </c>
      <c r="D5435" s="29">
        <v>0</v>
      </c>
      <c r="E5435" s="29">
        <v>0</v>
      </c>
      <c r="F5435" s="20">
        <v>0</v>
      </c>
    </row>
    <row r="5436" spans="2:6" x14ac:dyDescent="0.25">
      <c r="B5436" s="18">
        <v>5433</v>
      </c>
      <c r="C5436" s="29">
        <v>112957537.04155423</v>
      </c>
      <c r="D5436" s="29">
        <v>0</v>
      </c>
      <c r="E5436" s="29">
        <v>0</v>
      </c>
      <c r="F5436" s="20">
        <v>0</v>
      </c>
    </row>
    <row r="5437" spans="2:6" x14ac:dyDescent="0.25">
      <c r="B5437" s="18">
        <v>5434</v>
      </c>
      <c r="C5437" s="29">
        <v>104601625.52119268</v>
      </c>
      <c r="D5437" s="29">
        <v>0</v>
      </c>
      <c r="E5437" s="29">
        <v>0</v>
      </c>
      <c r="F5437" s="20">
        <v>0</v>
      </c>
    </row>
    <row r="5438" spans="2:6" x14ac:dyDescent="0.25">
      <c r="B5438" s="18">
        <v>5435</v>
      </c>
      <c r="C5438" s="29">
        <v>136229785.0047504</v>
      </c>
      <c r="D5438" s="29">
        <v>0</v>
      </c>
      <c r="E5438" s="29">
        <v>0</v>
      </c>
      <c r="F5438" s="20">
        <v>0</v>
      </c>
    </row>
    <row r="5439" spans="2:6" x14ac:dyDescent="0.25">
      <c r="B5439" s="18">
        <v>5436</v>
      </c>
      <c r="C5439" s="29">
        <v>88382057.317122191</v>
      </c>
      <c r="D5439" s="29">
        <v>0</v>
      </c>
      <c r="E5439" s="29">
        <v>0</v>
      </c>
      <c r="F5439" s="20">
        <v>0</v>
      </c>
    </row>
    <row r="5440" spans="2:6" x14ac:dyDescent="0.25">
      <c r="B5440" s="18">
        <v>5437</v>
      </c>
      <c r="C5440" s="29">
        <v>111002831.87155524</v>
      </c>
      <c r="D5440" s="29">
        <v>0</v>
      </c>
      <c r="E5440" s="29">
        <v>0</v>
      </c>
      <c r="F5440" s="20">
        <v>0</v>
      </c>
    </row>
    <row r="5441" spans="2:6" x14ac:dyDescent="0.25">
      <c r="B5441" s="18">
        <v>5438</v>
      </c>
      <c r="C5441" s="29">
        <v>100798481.75810842</v>
      </c>
      <c r="D5441" s="29">
        <v>0</v>
      </c>
      <c r="E5441" s="29">
        <v>0</v>
      </c>
      <c r="F5441" s="20">
        <v>0</v>
      </c>
    </row>
    <row r="5442" spans="2:6" x14ac:dyDescent="0.25">
      <c r="B5442" s="18">
        <v>5439</v>
      </c>
      <c r="C5442" s="29">
        <v>95400657.962853819</v>
      </c>
      <c r="D5442" s="29">
        <v>0</v>
      </c>
      <c r="E5442" s="29">
        <v>0</v>
      </c>
      <c r="F5442" s="20">
        <v>0</v>
      </c>
    </row>
    <row r="5443" spans="2:6" x14ac:dyDescent="0.25">
      <c r="B5443" s="18">
        <v>5440</v>
      </c>
      <c r="C5443" s="29">
        <v>94431721.2497399</v>
      </c>
      <c r="D5443" s="29">
        <v>0</v>
      </c>
      <c r="E5443" s="29">
        <v>0</v>
      </c>
      <c r="F5443" s="20">
        <v>0</v>
      </c>
    </row>
    <row r="5444" spans="2:6" x14ac:dyDescent="0.25">
      <c r="B5444" s="18">
        <v>5441</v>
      </c>
      <c r="C5444" s="29">
        <v>99306586.953623325</v>
      </c>
      <c r="D5444" s="29">
        <v>0</v>
      </c>
      <c r="E5444" s="29">
        <v>0</v>
      </c>
      <c r="F5444" s="20">
        <v>0</v>
      </c>
    </row>
    <row r="5445" spans="2:6" x14ac:dyDescent="0.25">
      <c r="B5445" s="18">
        <v>5442</v>
      </c>
      <c r="C5445" s="29">
        <v>58276241.042379245</v>
      </c>
      <c r="D5445" s="29">
        <v>0</v>
      </c>
      <c r="E5445" s="29">
        <v>0</v>
      </c>
      <c r="F5445" s="20">
        <v>0</v>
      </c>
    </row>
    <row r="5446" spans="2:6" x14ac:dyDescent="0.25">
      <c r="B5446" s="18">
        <v>5443</v>
      </c>
      <c r="C5446" s="29">
        <v>78510304.651173115</v>
      </c>
      <c r="D5446" s="29">
        <v>0</v>
      </c>
      <c r="E5446" s="29">
        <v>0</v>
      </c>
      <c r="F5446" s="20">
        <v>0</v>
      </c>
    </row>
    <row r="5447" spans="2:6" x14ac:dyDescent="0.25">
      <c r="B5447" s="18">
        <v>5444</v>
      </c>
      <c r="C5447" s="29">
        <v>87255524.6576543</v>
      </c>
      <c r="D5447" s="29">
        <v>0</v>
      </c>
      <c r="E5447" s="29">
        <v>0</v>
      </c>
      <c r="F5447" s="20">
        <v>0</v>
      </c>
    </row>
    <row r="5448" spans="2:6" x14ac:dyDescent="0.25">
      <c r="B5448" s="18">
        <v>5445</v>
      </c>
      <c r="C5448" s="29">
        <v>115915075.29828463</v>
      </c>
      <c r="D5448" s="29">
        <v>0</v>
      </c>
      <c r="E5448" s="29">
        <v>0</v>
      </c>
      <c r="F5448" s="20">
        <v>0</v>
      </c>
    </row>
    <row r="5449" spans="2:6" x14ac:dyDescent="0.25">
      <c r="B5449" s="18">
        <v>5446</v>
      </c>
      <c r="C5449" s="29">
        <v>79742045.181990415</v>
      </c>
      <c r="D5449" s="29">
        <v>0</v>
      </c>
      <c r="E5449" s="29">
        <v>0</v>
      </c>
      <c r="F5449" s="20">
        <v>0</v>
      </c>
    </row>
    <row r="5450" spans="2:6" x14ac:dyDescent="0.25">
      <c r="B5450" s="18">
        <v>5447</v>
      </c>
      <c r="C5450" s="29">
        <v>119031714.23052028</v>
      </c>
      <c r="D5450" s="29">
        <v>0</v>
      </c>
      <c r="E5450" s="29">
        <v>0</v>
      </c>
      <c r="F5450" s="20">
        <v>0</v>
      </c>
    </row>
    <row r="5451" spans="2:6" x14ac:dyDescent="0.25">
      <c r="B5451" s="18">
        <v>5448</v>
      </c>
      <c r="C5451" s="29">
        <v>82822091.594032913</v>
      </c>
      <c r="D5451" s="29">
        <v>0</v>
      </c>
      <c r="E5451" s="29">
        <v>0</v>
      </c>
      <c r="F5451" s="20">
        <v>0</v>
      </c>
    </row>
    <row r="5452" spans="2:6" x14ac:dyDescent="0.25">
      <c r="B5452" s="18">
        <v>5449</v>
      </c>
      <c r="C5452" s="29">
        <v>72868142.721180618</v>
      </c>
      <c r="D5452" s="29">
        <v>0</v>
      </c>
      <c r="E5452" s="29">
        <v>0</v>
      </c>
      <c r="F5452" s="20">
        <v>0</v>
      </c>
    </row>
    <row r="5453" spans="2:6" x14ac:dyDescent="0.25">
      <c r="B5453" s="18">
        <v>5450</v>
      </c>
      <c r="C5453" s="29">
        <v>122501817.08035623</v>
      </c>
      <c r="D5453" s="29">
        <v>0</v>
      </c>
      <c r="E5453" s="29">
        <v>0</v>
      </c>
      <c r="F5453" s="20">
        <v>0</v>
      </c>
    </row>
    <row r="5454" spans="2:6" x14ac:dyDescent="0.25">
      <c r="B5454" s="18">
        <v>5451</v>
      </c>
      <c r="C5454" s="29">
        <v>129945372.562949</v>
      </c>
      <c r="D5454" s="29">
        <v>0</v>
      </c>
      <c r="E5454" s="29">
        <v>0</v>
      </c>
      <c r="F5454" s="20">
        <v>0</v>
      </c>
    </row>
    <row r="5455" spans="2:6" x14ac:dyDescent="0.25">
      <c r="B5455" s="18">
        <v>5452</v>
      </c>
      <c r="C5455" s="29">
        <v>81019316.130456105</v>
      </c>
      <c r="D5455" s="29">
        <v>0</v>
      </c>
      <c r="E5455" s="29">
        <v>0</v>
      </c>
      <c r="F5455" s="20">
        <v>0</v>
      </c>
    </row>
    <row r="5456" spans="2:6" x14ac:dyDescent="0.25">
      <c r="B5456" s="18">
        <v>5453</v>
      </c>
      <c r="C5456" s="29">
        <v>68540238.795920253</v>
      </c>
      <c r="D5456" s="29">
        <v>0</v>
      </c>
      <c r="E5456" s="29">
        <v>0</v>
      </c>
      <c r="F5456" s="20">
        <v>0</v>
      </c>
    </row>
    <row r="5457" spans="2:6" x14ac:dyDescent="0.25">
      <c r="B5457" s="18">
        <v>5454</v>
      </c>
      <c r="C5457" s="29">
        <v>86493124.741839424</v>
      </c>
      <c r="D5457" s="29">
        <v>0</v>
      </c>
      <c r="E5457" s="29">
        <v>0</v>
      </c>
      <c r="F5457" s="20">
        <v>0</v>
      </c>
    </row>
    <row r="5458" spans="2:6" x14ac:dyDescent="0.25">
      <c r="B5458" s="18">
        <v>5455</v>
      </c>
      <c r="C5458" s="29">
        <v>87074549.488781005</v>
      </c>
      <c r="D5458" s="29">
        <v>0</v>
      </c>
      <c r="E5458" s="29">
        <v>0</v>
      </c>
      <c r="F5458" s="20">
        <v>0</v>
      </c>
    </row>
    <row r="5459" spans="2:6" x14ac:dyDescent="0.25">
      <c r="B5459" s="18">
        <v>5456</v>
      </c>
      <c r="C5459" s="29">
        <v>114032709.31201056</v>
      </c>
      <c r="D5459" s="29">
        <v>0</v>
      </c>
      <c r="E5459" s="29">
        <v>0</v>
      </c>
      <c r="F5459" s="20">
        <v>0</v>
      </c>
    </row>
    <row r="5460" spans="2:6" x14ac:dyDescent="0.25">
      <c r="B5460" s="18">
        <v>5457</v>
      </c>
      <c r="C5460" s="29">
        <v>126949816.04131249</v>
      </c>
      <c r="D5460" s="29">
        <v>0</v>
      </c>
      <c r="E5460" s="29">
        <v>0</v>
      </c>
      <c r="F5460" s="20">
        <v>0</v>
      </c>
    </row>
    <row r="5461" spans="2:6" x14ac:dyDescent="0.25">
      <c r="B5461" s="18">
        <v>5458</v>
      </c>
      <c r="C5461" s="29">
        <v>124211782.69773644</v>
      </c>
      <c r="D5461" s="29">
        <v>0</v>
      </c>
      <c r="E5461" s="29">
        <v>0</v>
      </c>
      <c r="F5461" s="20">
        <v>0</v>
      </c>
    </row>
    <row r="5462" spans="2:6" x14ac:dyDescent="0.25">
      <c r="B5462" s="18">
        <v>5459</v>
      </c>
      <c r="C5462" s="29">
        <v>113872382.5944169</v>
      </c>
      <c r="D5462" s="29">
        <v>0</v>
      </c>
      <c r="E5462" s="29">
        <v>0</v>
      </c>
      <c r="F5462" s="20">
        <v>0</v>
      </c>
    </row>
    <row r="5463" spans="2:6" x14ac:dyDescent="0.25">
      <c r="B5463" s="18">
        <v>5460</v>
      </c>
      <c r="C5463" s="29">
        <v>84427482.020830497</v>
      </c>
      <c r="D5463" s="29">
        <v>0</v>
      </c>
      <c r="E5463" s="29">
        <v>0</v>
      </c>
      <c r="F5463" s="20">
        <v>0</v>
      </c>
    </row>
    <row r="5464" spans="2:6" x14ac:dyDescent="0.25">
      <c r="B5464" s="18">
        <v>5461</v>
      </c>
      <c r="C5464" s="29">
        <v>122363345.33218063</v>
      </c>
      <c r="D5464" s="29">
        <v>0</v>
      </c>
      <c r="E5464" s="29">
        <v>0</v>
      </c>
      <c r="F5464" s="20">
        <v>0</v>
      </c>
    </row>
    <row r="5465" spans="2:6" x14ac:dyDescent="0.25">
      <c r="B5465" s="18">
        <v>5462</v>
      </c>
      <c r="C5465" s="29">
        <v>83566721.854216039</v>
      </c>
      <c r="D5465" s="29">
        <v>0</v>
      </c>
      <c r="E5465" s="29">
        <v>0</v>
      </c>
      <c r="F5465" s="20">
        <v>0</v>
      </c>
    </row>
    <row r="5466" spans="2:6" x14ac:dyDescent="0.25">
      <c r="B5466" s="18">
        <v>5463</v>
      </c>
      <c r="C5466" s="29">
        <v>93652696.070797607</v>
      </c>
      <c r="D5466" s="29">
        <v>0</v>
      </c>
      <c r="E5466" s="29">
        <v>0</v>
      </c>
      <c r="F5466" s="20">
        <v>0</v>
      </c>
    </row>
    <row r="5467" spans="2:6" x14ac:dyDescent="0.25">
      <c r="B5467" s="18">
        <v>5464</v>
      </c>
      <c r="C5467" s="29">
        <v>83365406.423466966</v>
      </c>
      <c r="D5467" s="29">
        <v>0</v>
      </c>
      <c r="E5467" s="29">
        <v>0</v>
      </c>
      <c r="F5467" s="20">
        <v>0</v>
      </c>
    </row>
    <row r="5468" spans="2:6" x14ac:dyDescent="0.25">
      <c r="B5468" s="18">
        <v>5465</v>
      </c>
      <c r="C5468" s="29">
        <v>111761948.52026553</v>
      </c>
      <c r="D5468" s="29">
        <v>0</v>
      </c>
      <c r="E5468" s="29">
        <v>0</v>
      </c>
      <c r="F5468" s="20">
        <v>0</v>
      </c>
    </row>
    <row r="5469" spans="2:6" x14ac:dyDescent="0.25">
      <c r="B5469" s="18">
        <v>5466</v>
      </c>
      <c r="C5469" s="29">
        <v>107477176.74658215</v>
      </c>
      <c r="D5469" s="29">
        <v>0</v>
      </c>
      <c r="E5469" s="29">
        <v>0</v>
      </c>
      <c r="F5469" s="20">
        <v>0</v>
      </c>
    </row>
    <row r="5470" spans="2:6" x14ac:dyDescent="0.25">
      <c r="B5470" s="18">
        <v>5467</v>
      </c>
      <c r="C5470" s="29">
        <v>104384156.73051338</v>
      </c>
      <c r="D5470" s="29">
        <v>0</v>
      </c>
      <c r="E5470" s="29">
        <v>0</v>
      </c>
      <c r="F5470" s="20">
        <v>0</v>
      </c>
    </row>
    <row r="5471" spans="2:6" x14ac:dyDescent="0.25">
      <c r="B5471" s="18">
        <v>5468</v>
      </c>
      <c r="C5471" s="29">
        <v>93003551.982069597</v>
      </c>
      <c r="D5471" s="29">
        <v>0</v>
      </c>
      <c r="E5471" s="29">
        <v>0</v>
      </c>
      <c r="F5471" s="20">
        <v>0</v>
      </c>
    </row>
    <row r="5472" spans="2:6" x14ac:dyDescent="0.25">
      <c r="B5472" s="18">
        <v>5469</v>
      </c>
      <c r="C5472" s="29">
        <v>111792315.48074698</v>
      </c>
      <c r="D5472" s="29">
        <v>0</v>
      </c>
      <c r="E5472" s="29">
        <v>0</v>
      </c>
      <c r="F5472" s="20">
        <v>0</v>
      </c>
    </row>
    <row r="5473" spans="2:6" x14ac:dyDescent="0.25">
      <c r="B5473" s="18">
        <v>5470</v>
      </c>
      <c r="C5473" s="29">
        <v>126227125.34334472</v>
      </c>
      <c r="D5473" s="29">
        <v>0</v>
      </c>
      <c r="E5473" s="29">
        <v>0</v>
      </c>
      <c r="F5473" s="20">
        <v>0</v>
      </c>
    </row>
    <row r="5474" spans="2:6" x14ac:dyDescent="0.25">
      <c r="B5474" s="18">
        <v>5471</v>
      </c>
      <c r="C5474" s="29">
        <v>87527357.720652506</v>
      </c>
      <c r="D5474" s="29">
        <v>0</v>
      </c>
      <c r="E5474" s="29">
        <v>0</v>
      </c>
      <c r="F5474" s="20">
        <v>0</v>
      </c>
    </row>
    <row r="5475" spans="2:6" x14ac:dyDescent="0.25">
      <c r="B5475" s="18">
        <v>5472</v>
      </c>
      <c r="C5475" s="29">
        <v>113496375.80626985</v>
      </c>
      <c r="D5475" s="29">
        <v>0</v>
      </c>
      <c r="E5475" s="29">
        <v>0</v>
      </c>
      <c r="F5475" s="20">
        <v>0</v>
      </c>
    </row>
    <row r="5476" spans="2:6" x14ac:dyDescent="0.25">
      <c r="B5476" s="18">
        <v>5473</v>
      </c>
      <c r="C5476" s="29">
        <v>138835589.56377515</v>
      </c>
      <c r="D5476" s="29">
        <v>0</v>
      </c>
      <c r="E5476" s="29">
        <v>0</v>
      </c>
      <c r="F5476" s="20">
        <v>0</v>
      </c>
    </row>
    <row r="5477" spans="2:6" x14ac:dyDescent="0.25">
      <c r="B5477" s="18">
        <v>5474</v>
      </c>
      <c r="C5477" s="29">
        <v>95150839.322851554</v>
      </c>
      <c r="D5477" s="29">
        <v>0</v>
      </c>
      <c r="E5477" s="29">
        <v>0</v>
      </c>
      <c r="F5477" s="20">
        <v>0</v>
      </c>
    </row>
    <row r="5478" spans="2:6" x14ac:dyDescent="0.25">
      <c r="B5478" s="18">
        <v>5475</v>
      </c>
      <c r="C5478" s="29">
        <v>93830982.830448404</v>
      </c>
      <c r="D5478" s="29">
        <v>0</v>
      </c>
      <c r="E5478" s="29">
        <v>0</v>
      </c>
      <c r="F5478" s="20">
        <v>0</v>
      </c>
    </row>
    <row r="5479" spans="2:6" x14ac:dyDescent="0.25">
      <c r="B5479" s="18">
        <v>5476</v>
      </c>
      <c r="C5479" s="29">
        <v>87295571.702639252</v>
      </c>
      <c r="D5479" s="29">
        <v>0</v>
      </c>
      <c r="E5479" s="29">
        <v>0</v>
      </c>
      <c r="F5479" s="20">
        <v>0</v>
      </c>
    </row>
    <row r="5480" spans="2:6" x14ac:dyDescent="0.25">
      <c r="B5480" s="18">
        <v>5477</v>
      </c>
      <c r="C5480" s="29">
        <v>100071185.06380923</v>
      </c>
      <c r="D5480" s="29">
        <v>0</v>
      </c>
      <c r="E5480" s="29">
        <v>0</v>
      </c>
      <c r="F5480" s="20">
        <v>0</v>
      </c>
    </row>
    <row r="5481" spans="2:6" x14ac:dyDescent="0.25">
      <c r="B5481" s="18">
        <v>5478</v>
      </c>
      <c r="C5481" s="29">
        <v>119967066.07920064</v>
      </c>
      <c r="D5481" s="29">
        <v>0</v>
      </c>
      <c r="E5481" s="29">
        <v>0</v>
      </c>
      <c r="F5481" s="20">
        <v>0</v>
      </c>
    </row>
    <row r="5482" spans="2:6" x14ac:dyDescent="0.25">
      <c r="B5482" s="18">
        <v>5479</v>
      </c>
      <c r="C5482" s="29">
        <v>139632271.55943066</v>
      </c>
      <c r="D5482" s="29">
        <v>0</v>
      </c>
      <c r="E5482" s="29">
        <v>0</v>
      </c>
      <c r="F5482" s="20">
        <v>0</v>
      </c>
    </row>
    <row r="5483" spans="2:6" x14ac:dyDescent="0.25">
      <c r="B5483" s="18">
        <v>5480</v>
      </c>
      <c r="C5483" s="29">
        <v>92346107.38677524</v>
      </c>
      <c r="D5483" s="29">
        <v>0</v>
      </c>
      <c r="E5483" s="29">
        <v>0</v>
      </c>
      <c r="F5483" s="20">
        <v>0</v>
      </c>
    </row>
    <row r="5484" spans="2:6" x14ac:dyDescent="0.25">
      <c r="B5484" s="18">
        <v>5481</v>
      </c>
      <c r="C5484" s="29">
        <v>88994658.067955032</v>
      </c>
      <c r="D5484" s="29">
        <v>0</v>
      </c>
      <c r="E5484" s="29">
        <v>0</v>
      </c>
      <c r="F5484" s="20">
        <v>0</v>
      </c>
    </row>
    <row r="5485" spans="2:6" x14ac:dyDescent="0.25">
      <c r="B5485" s="18">
        <v>5482</v>
      </c>
      <c r="C5485" s="29">
        <v>101689335.81621481</v>
      </c>
      <c r="D5485" s="29">
        <v>0</v>
      </c>
      <c r="E5485" s="29">
        <v>0</v>
      </c>
      <c r="F5485" s="20">
        <v>0</v>
      </c>
    </row>
    <row r="5486" spans="2:6" x14ac:dyDescent="0.25">
      <c r="B5486" s="18">
        <v>5483</v>
      </c>
      <c r="C5486" s="29">
        <v>93324518.644804001</v>
      </c>
      <c r="D5486" s="29">
        <v>0</v>
      </c>
      <c r="E5486" s="29">
        <v>0</v>
      </c>
      <c r="F5486" s="20">
        <v>0</v>
      </c>
    </row>
    <row r="5487" spans="2:6" x14ac:dyDescent="0.25">
      <c r="B5487" s="18">
        <v>5484</v>
      </c>
      <c r="C5487" s="29">
        <v>84258849.25414674</v>
      </c>
      <c r="D5487" s="29">
        <v>0</v>
      </c>
      <c r="E5487" s="29">
        <v>0</v>
      </c>
      <c r="F5487" s="20">
        <v>0</v>
      </c>
    </row>
    <row r="5488" spans="2:6" x14ac:dyDescent="0.25">
      <c r="B5488" s="18">
        <v>5485</v>
      </c>
      <c r="C5488" s="29">
        <v>113139762.60140702</v>
      </c>
      <c r="D5488" s="29">
        <v>0</v>
      </c>
      <c r="E5488" s="29">
        <v>0</v>
      </c>
      <c r="F5488" s="20">
        <v>0</v>
      </c>
    </row>
    <row r="5489" spans="2:6" x14ac:dyDescent="0.25">
      <c r="B5489" s="18">
        <v>5486</v>
      </c>
      <c r="C5489" s="29">
        <v>120534192.30512203</v>
      </c>
      <c r="D5489" s="29">
        <v>0</v>
      </c>
      <c r="E5489" s="29">
        <v>0</v>
      </c>
      <c r="F5489" s="20">
        <v>0</v>
      </c>
    </row>
    <row r="5490" spans="2:6" x14ac:dyDescent="0.25">
      <c r="B5490" s="18">
        <v>5487</v>
      </c>
      <c r="C5490" s="29">
        <v>114954953.18371196</v>
      </c>
      <c r="D5490" s="29">
        <v>0</v>
      </c>
      <c r="E5490" s="29">
        <v>0</v>
      </c>
      <c r="F5490" s="20">
        <v>0</v>
      </c>
    </row>
    <row r="5491" spans="2:6" x14ac:dyDescent="0.25">
      <c r="B5491" s="18">
        <v>5488</v>
      </c>
      <c r="C5491" s="29">
        <v>103790090.95780559</v>
      </c>
      <c r="D5491" s="29">
        <v>0</v>
      </c>
      <c r="E5491" s="29">
        <v>0</v>
      </c>
      <c r="F5491" s="20">
        <v>0</v>
      </c>
    </row>
    <row r="5492" spans="2:6" x14ac:dyDescent="0.25">
      <c r="B5492" s="18">
        <v>5489</v>
      </c>
      <c r="C5492" s="29">
        <v>103273939.63605258</v>
      </c>
      <c r="D5492" s="29">
        <v>0</v>
      </c>
      <c r="E5492" s="29">
        <v>0</v>
      </c>
      <c r="F5492" s="20">
        <v>0</v>
      </c>
    </row>
    <row r="5493" spans="2:6" x14ac:dyDescent="0.25">
      <c r="B5493" s="18">
        <v>5490</v>
      </c>
      <c r="C5493" s="29">
        <v>97321605.167378664</v>
      </c>
      <c r="D5493" s="29">
        <v>0</v>
      </c>
      <c r="E5493" s="29">
        <v>0</v>
      </c>
      <c r="F5493" s="20">
        <v>0</v>
      </c>
    </row>
    <row r="5494" spans="2:6" x14ac:dyDescent="0.25">
      <c r="B5494" s="18">
        <v>5491</v>
      </c>
      <c r="C5494" s="29">
        <v>91530017.602674887</v>
      </c>
      <c r="D5494" s="29">
        <v>0</v>
      </c>
      <c r="E5494" s="29">
        <v>0</v>
      </c>
      <c r="F5494" s="20">
        <v>0</v>
      </c>
    </row>
    <row r="5495" spans="2:6" x14ac:dyDescent="0.25">
      <c r="B5495" s="18">
        <v>5492</v>
      </c>
      <c r="C5495" s="29">
        <v>123397516.50014548</v>
      </c>
      <c r="D5495" s="29">
        <v>0</v>
      </c>
      <c r="E5495" s="29">
        <v>0</v>
      </c>
      <c r="F5495" s="20">
        <v>0</v>
      </c>
    </row>
    <row r="5496" spans="2:6" x14ac:dyDescent="0.25">
      <c r="B5496" s="18">
        <v>5493</v>
      </c>
      <c r="C5496" s="29">
        <v>82091443.45024389</v>
      </c>
      <c r="D5496" s="29">
        <v>0</v>
      </c>
      <c r="E5496" s="29">
        <v>0</v>
      </c>
      <c r="F5496" s="20">
        <v>0</v>
      </c>
    </row>
    <row r="5497" spans="2:6" x14ac:dyDescent="0.25">
      <c r="B5497" s="18">
        <v>5494</v>
      </c>
      <c r="C5497" s="29">
        <v>122683363.64030524</v>
      </c>
      <c r="D5497" s="29">
        <v>0</v>
      </c>
      <c r="E5497" s="29">
        <v>0</v>
      </c>
      <c r="F5497" s="20">
        <v>0</v>
      </c>
    </row>
    <row r="5498" spans="2:6" x14ac:dyDescent="0.25">
      <c r="B5498" s="18">
        <v>5495</v>
      </c>
      <c r="C5498" s="29">
        <v>163711419.79940388</v>
      </c>
      <c r="D5498" s="29">
        <v>0</v>
      </c>
      <c r="E5498" s="29">
        <v>0</v>
      </c>
      <c r="F5498" s="20">
        <v>0</v>
      </c>
    </row>
    <row r="5499" spans="2:6" x14ac:dyDescent="0.25">
      <c r="B5499" s="18">
        <v>5496</v>
      </c>
      <c r="C5499" s="29">
        <v>99195120.240798205</v>
      </c>
      <c r="D5499" s="29">
        <v>0</v>
      </c>
      <c r="E5499" s="29">
        <v>0</v>
      </c>
      <c r="F5499" s="20">
        <v>0</v>
      </c>
    </row>
    <row r="5500" spans="2:6" x14ac:dyDescent="0.25">
      <c r="B5500" s="18">
        <v>5497</v>
      </c>
      <c r="C5500" s="29">
        <v>176146826.69446111</v>
      </c>
      <c r="D5500" s="29">
        <v>0</v>
      </c>
      <c r="E5500" s="29">
        <v>0</v>
      </c>
      <c r="F5500" s="20">
        <v>0</v>
      </c>
    </row>
    <row r="5501" spans="2:6" x14ac:dyDescent="0.25">
      <c r="B5501" s="18">
        <v>5498</v>
      </c>
      <c r="C5501" s="29">
        <v>104421595.74818146</v>
      </c>
      <c r="D5501" s="29">
        <v>0</v>
      </c>
      <c r="E5501" s="29">
        <v>0</v>
      </c>
      <c r="F5501" s="20">
        <v>0</v>
      </c>
    </row>
    <row r="5502" spans="2:6" x14ac:dyDescent="0.25">
      <c r="B5502" s="18">
        <v>5499</v>
      </c>
      <c r="C5502" s="29">
        <v>84257608.182991341</v>
      </c>
      <c r="D5502" s="29">
        <v>0</v>
      </c>
      <c r="E5502" s="29">
        <v>0</v>
      </c>
      <c r="F5502" s="20">
        <v>0</v>
      </c>
    </row>
    <row r="5503" spans="2:6" x14ac:dyDescent="0.25">
      <c r="B5503" s="18">
        <v>5500</v>
      </c>
      <c r="C5503" s="29">
        <v>105164535.7700672</v>
      </c>
      <c r="D5503" s="29">
        <v>0</v>
      </c>
      <c r="E5503" s="29">
        <v>0</v>
      </c>
      <c r="F5503" s="20">
        <v>0</v>
      </c>
    </row>
    <row r="5504" spans="2:6" x14ac:dyDescent="0.25">
      <c r="B5504" s="18">
        <v>5501</v>
      </c>
      <c r="C5504" s="29">
        <v>100855840.16884804</v>
      </c>
      <c r="D5504" s="29">
        <v>0</v>
      </c>
      <c r="E5504" s="29">
        <v>0</v>
      </c>
      <c r="F5504" s="20">
        <v>0</v>
      </c>
    </row>
    <row r="5505" spans="2:6" x14ac:dyDescent="0.25">
      <c r="B5505" s="18">
        <v>5502</v>
      </c>
      <c r="C5505" s="29">
        <v>98489334.628930256</v>
      </c>
      <c r="D5505" s="29">
        <v>0</v>
      </c>
      <c r="E5505" s="29">
        <v>0</v>
      </c>
      <c r="F5505" s="20">
        <v>0</v>
      </c>
    </row>
    <row r="5506" spans="2:6" x14ac:dyDescent="0.25">
      <c r="B5506" s="18">
        <v>5503</v>
      </c>
      <c r="C5506" s="29">
        <v>122992128.3852533</v>
      </c>
      <c r="D5506" s="29">
        <v>0</v>
      </c>
      <c r="E5506" s="29">
        <v>0</v>
      </c>
      <c r="F5506" s="20">
        <v>0</v>
      </c>
    </row>
    <row r="5507" spans="2:6" x14ac:dyDescent="0.25">
      <c r="B5507" s="18">
        <v>5504</v>
      </c>
      <c r="C5507" s="29">
        <v>130720206.40197933</v>
      </c>
      <c r="D5507" s="29">
        <v>0</v>
      </c>
      <c r="E5507" s="29">
        <v>0</v>
      </c>
      <c r="F5507" s="20">
        <v>0</v>
      </c>
    </row>
    <row r="5508" spans="2:6" x14ac:dyDescent="0.25">
      <c r="B5508" s="18">
        <v>5505</v>
      </c>
      <c r="C5508" s="29">
        <v>94509518.105284631</v>
      </c>
      <c r="D5508" s="29">
        <v>0</v>
      </c>
      <c r="E5508" s="29">
        <v>0</v>
      </c>
      <c r="F5508" s="20">
        <v>0</v>
      </c>
    </row>
    <row r="5509" spans="2:6" x14ac:dyDescent="0.25">
      <c r="B5509" s="18">
        <v>5506</v>
      </c>
      <c r="C5509" s="29">
        <v>103802725.83233742</v>
      </c>
      <c r="D5509" s="29">
        <v>0</v>
      </c>
      <c r="E5509" s="29">
        <v>0</v>
      </c>
      <c r="F5509" s="20">
        <v>0</v>
      </c>
    </row>
    <row r="5510" spans="2:6" x14ac:dyDescent="0.25">
      <c r="B5510" s="18">
        <v>5507</v>
      </c>
      <c r="C5510" s="29">
        <v>91531462.965831652</v>
      </c>
      <c r="D5510" s="29">
        <v>0</v>
      </c>
      <c r="E5510" s="29">
        <v>0</v>
      </c>
      <c r="F5510" s="20">
        <v>0</v>
      </c>
    </row>
    <row r="5511" spans="2:6" x14ac:dyDescent="0.25">
      <c r="B5511" s="18">
        <v>5508</v>
      </c>
      <c r="C5511" s="29">
        <v>91389835.932560325</v>
      </c>
      <c r="D5511" s="29">
        <v>0</v>
      </c>
      <c r="E5511" s="29">
        <v>0</v>
      </c>
      <c r="F5511" s="20">
        <v>0</v>
      </c>
    </row>
    <row r="5512" spans="2:6" x14ac:dyDescent="0.25">
      <c r="B5512" s="18">
        <v>5509</v>
      </c>
      <c r="C5512" s="29">
        <v>88931452.048894107</v>
      </c>
      <c r="D5512" s="29">
        <v>0</v>
      </c>
      <c r="E5512" s="29">
        <v>0</v>
      </c>
      <c r="F5512" s="20">
        <v>0</v>
      </c>
    </row>
    <row r="5513" spans="2:6" x14ac:dyDescent="0.25">
      <c r="B5513" s="18">
        <v>5510</v>
      </c>
      <c r="C5513" s="29">
        <v>101883084.55360883</v>
      </c>
      <c r="D5513" s="29">
        <v>0</v>
      </c>
      <c r="E5513" s="29">
        <v>0</v>
      </c>
      <c r="F5513" s="20">
        <v>0</v>
      </c>
    </row>
    <row r="5514" spans="2:6" x14ac:dyDescent="0.25">
      <c r="B5514" s="18">
        <v>5511</v>
      </c>
      <c r="C5514" s="29">
        <v>121358015.28773744</v>
      </c>
      <c r="D5514" s="29">
        <v>0</v>
      </c>
      <c r="E5514" s="29">
        <v>0</v>
      </c>
      <c r="F5514" s="20">
        <v>0</v>
      </c>
    </row>
    <row r="5515" spans="2:6" x14ac:dyDescent="0.25">
      <c r="B5515" s="18">
        <v>5512</v>
      </c>
      <c r="C5515" s="29">
        <v>97283227.06578818</v>
      </c>
      <c r="D5515" s="29">
        <v>0</v>
      </c>
      <c r="E5515" s="29">
        <v>0</v>
      </c>
      <c r="F5515" s="20">
        <v>0</v>
      </c>
    </row>
    <row r="5516" spans="2:6" x14ac:dyDescent="0.25">
      <c r="B5516" s="18">
        <v>5513</v>
      </c>
      <c r="C5516" s="29">
        <v>87689790.509961888</v>
      </c>
      <c r="D5516" s="29">
        <v>0</v>
      </c>
      <c r="E5516" s="29">
        <v>0</v>
      </c>
      <c r="F5516" s="20">
        <v>0</v>
      </c>
    </row>
    <row r="5517" spans="2:6" x14ac:dyDescent="0.25">
      <c r="B5517" s="18">
        <v>5514</v>
      </c>
      <c r="C5517" s="29">
        <v>137569431.54066592</v>
      </c>
      <c r="D5517" s="29">
        <v>0</v>
      </c>
      <c r="E5517" s="29">
        <v>0</v>
      </c>
      <c r="F5517" s="20">
        <v>0</v>
      </c>
    </row>
    <row r="5518" spans="2:6" x14ac:dyDescent="0.25">
      <c r="B5518" s="18">
        <v>5515</v>
      </c>
      <c r="C5518" s="29">
        <v>103074657.20304757</v>
      </c>
      <c r="D5518" s="29">
        <v>0</v>
      </c>
      <c r="E5518" s="29">
        <v>0</v>
      </c>
      <c r="F5518" s="20">
        <v>0</v>
      </c>
    </row>
    <row r="5519" spans="2:6" x14ac:dyDescent="0.25">
      <c r="B5519" s="18">
        <v>5516</v>
      </c>
      <c r="C5519" s="29">
        <v>120444595.37291767</v>
      </c>
      <c r="D5519" s="29">
        <v>0</v>
      </c>
      <c r="E5519" s="29">
        <v>0</v>
      </c>
      <c r="F5519" s="20">
        <v>0</v>
      </c>
    </row>
    <row r="5520" spans="2:6" x14ac:dyDescent="0.25">
      <c r="B5520" s="18">
        <v>5517</v>
      </c>
      <c r="C5520" s="29">
        <v>84840950.019608796</v>
      </c>
      <c r="D5520" s="29">
        <v>0</v>
      </c>
      <c r="E5520" s="29">
        <v>0</v>
      </c>
      <c r="F5520" s="20">
        <v>0</v>
      </c>
    </row>
    <row r="5521" spans="2:6" x14ac:dyDescent="0.25">
      <c r="B5521" s="18">
        <v>5518</v>
      </c>
      <c r="C5521" s="29">
        <v>83308019.300507009</v>
      </c>
      <c r="D5521" s="29">
        <v>0</v>
      </c>
      <c r="E5521" s="29">
        <v>0</v>
      </c>
      <c r="F5521" s="20">
        <v>0</v>
      </c>
    </row>
    <row r="5522" spans="2:6" x14ac:dyDescent="0.25">
      <c r="B5522" s="18">
        <v>5519</v>
      </c>
      <c r="C5522" s="29">
        <v>70244612.82542266</v>
      </c>
      <c r="D5522" s="29">
        <v>0</v>
      </c>
      <c r="E5522" s="29">
        <v>0</v>
      </c>
      <c r="F5522" s="20">
        <v>0</v>
      </c>
    </row>
    <row r="5523" spans="2:6" x14ac:dyDescent="0.25">
      <c r="B5523" s="18">
        <v>5520</v>
      </c>
      <c r="C5523" s="29">
        <v>169098793.38733369</v>
      </c>
      <c r="D5523" s="29">
        <v>0</v>
      </c>
      <c r="E5523" s="29">
        <v>0</v>
      </c>
      <c r="F5523" s="20">
        <v>0</v>
      </c>
    </row>
    <row r="5524" spans="2:6" x14ac:dyDescent="0.25">
      <c r="B5524" s="18">
        <v>5521</v>
      </c>
      <c r="C5524" s="29">
        <v>120653012.67373392</v>
      </c>
      <c r="D5524" s="29">
        <v>0</v>
      </c>
      <c r="E5524" s="29">
        <v>0</v>
      </c>
      <c r="F5524" s="20">
        <v>0</v>
      </c>
    </row>
    <row r="5525" spans="2:6" x14ac:dyDescent="0.25">
      <c r="B5525" s="18">
        <v>5522</v>
      </c>
      <c r="C5525" s="29">
        <v>126464862.1638741</v>
      </c>
      <c r="D5525" s="29">
        <v>0</v>
      </c>
      <c r="E5525" s="29">
        <v>0</v>
      </c>
      <c r="F5525" s="20">
        <v>0</v>
      </c>
    </row>
    <row r="5526" spans="2:6" x14ac:dyDescent="0.25">
      <c r="B5526" s="18">
        <v>5523</v>
      </c>
      <c r="C5526" s="29">
        <v>99010837.136420265</v>
      </c>
      <c r="D5526" s="29">
        <v>0</v>
      </c>
      <c r="E5526" s="29">
        <v>0</v>
      </c>
      <c r="F5526" s="20">
        <v>0</v>
      </c>
    </row>
    <row r="5527" spans="2:6" x14ac:dyDescent="0.25">
      <c r="B5527" s="18">
        <v>5524</v>
      </c>
      <c r="C5527" s="29">
        <v>96896200.661211684</v>
      </c>
      <c r="D5527" s="29">
        <v>0</v>
      </c>
      <c r="E5527" s="29">
        <v>0</v>
      </c>
      <c r="F5527" s="20">
        <v>0</v>
      </c>
    </row>
    <row r="5528" spans="2:6" x14ac:dyDescent="0.25">
      <c r="B5528" s="18">
        <v>5525</v>
      </c>
      <c r="C5528" s="29">
        <v>114375538.78336164</v>
      </c>
      <c r="D5528" s="29">
        <v>0</v>
      </c>
      <c r="E5528" s="29">
        <v>0</v>
      </c>
      <c r="F5528" s="20">
        <v>0</v>
      </c>
    </row>
    <row r="5529" spans="2:6" x14ac:dyDescent="0.25">
      <c r="B5529" s="18">
        <v>5526</v>
      </c>
      <c r="C5529" s="29">
        <v>66474038.825498164</v>
      </c>
      <c r="D5529" s="29">
        <v>0</v>
      </c>
      <c r="E5529" s="29">
        <v>0</v>
      </c>
      <c r="F5529" s="20">
        <v>0</v>
      </c>
    </row>
    <row r="5530" spans="2:6" x14ac:dyDescent="0.25">
      <c r="B5530" s="18">
        <v>5527</v>
      </c>
      <c r="C5530" s="29">
        <v>97653950.998342663</v>
      </c>
      <c r="D5530" s="29">
        <v>0</v>
      </c>
      <c r="E5530" s="29">
        <v>0</v>
      </c>
      <c r="F5530" s="20">
        <v>0</v>
      </c>
    </row>
    <row r="5531" spans="2:6" x14ac:dyDescent="0.25">
      <c r="B5531" s="18">
        <v>5528</v>
      </c>
      <c r="C5531" s="29">
        <v>102526720.90421757</v>
      </c>
      <c r="D5531" s="29">
        <v>0</v>
      </c>
      <c r="E5531" s="29">
        <v>0</v>
      </c>
      <c r="F5531" s="20">
        <v>0</v>
      </c>
    </row>
    <row r="5532" spans="2:6" x14ac:dyDescent="0.25">
      <c r="B5532" s="18">
        <v>5529</v>
      </c>
      <c r="C5532" s="29">
        <v>114911569.37595469</v>
      </c>
      <c r="D5532" s="29">
        <v>0</v>
      </c>
      <c r="E5532" s="29">
        <v>0</v>
      </c>
      <c r="F5532" s="20">
        <v>0</v>
      </c>
    </row>
    <row r="5533" spans="2:6" x14ac:dyDescent="0.25">
      <c r="B5533" s="18">
        <v>5530</v>
      </c>
      <c r="C5533" s="29">
        <v>105539131.30231385</v>
      </c>
      <c r="D5533" s="29">
        <v>0</v>
      </c>
      <c r="E5533" s="29">
        <v>0</v>
      </c>
      <c r="F5533" s="20">
        <v>0</v>
      </c>
    </row>
    <row r="5534" spans="2:6" x14ac:dyDescent="0.25">
      <c r="B5534" s="18">
        <v>5531</v>
      </c>
      <c r="C5534" s="29">
        <v>112458360.34336524</v>
      </c>
      <c r="D5534" s="29">
        <v>0</v>
      </c>
      <c r="E5534" s="29">
        <v>0</v>
      </c>
      <c r="F5534" s="20">
        <v>0</v>
      </c>
    </row>
    <row r="5535" spans="2:6" x14ac:dyDescent="0.25">
      <c r="B5535" s="18">
        <v>5532</v>
      </c>
      <c r="C5535" s="29">
        <v>189293829.65910053</v>
      </c>
      <c r="D5535" s="29">
        <v>0</v>
      </c>
      <c r="E5535" s="29">
        <v>0</v>
      </c>
      <c r="F5535" s="20">
        <v>0</v>
      </c>
    </row>
    <row r="5536" spans="2:6" x14ac:dyDescent="0.25">
      <c r="B5536" s="18">
        <v>5533</v>
      </c>
      <c r="C5536" s="29">
        <v>81953309.573121101</v>
      </c>
      <c r="D5536" s="29">
        <v>0</v>
      </c>
      <c r="E5536" s="29">
        <v>0</v>
      </c>
      <c r="F5536" s="20">
        <v>0</v>
      </c>
    </row>
    <row r="5537" spans="2:6" x14ac:dyDescent="0.25">
      <c r="B5537" s="18">
        <v>5534</v>
      </c>
      <c r="C5537" s="29">
        <v>109693695.4306995</v>
      </c>
      <c r="D5537" s="29">
        <v>0</v>
      </c>
      <c r="E5537" s="29">
        <v>0</v>
      </c>
      <c r="F5537" s="20">
        <v>0</v>
      </c>
    </row>
    <row r="5538" spans="2:6" x14ac:dyDescent="0.25">
      <c r="B5538" s="18">
        <v>5535</v>
      </c>
      <c r="C5538" s="29">
        <v>105957257.03701505</v>
      </c>
      <c r="D5538" s="29">
        <v>0</v>
      </c>
      <c r="E5538" s="29">
        <v>0</v>
      </c>
      <c r="F5538" s="20">
        <v>0</v>
      </c>
    </row>
    <row r="5539" spans="2:6" x14ac:dyDescent="0.25">
      <c r="B5539" s="18">
        <v>5536</v>
      </c>
      <c r="C5539" s="29">
        <v>107997388.04456384</v>
      </c>
      <c r="D5539" s="29">
        <v>0</v>
      </c>
      <c r="E5539" s="29">
        <v>0</v>
      </c>
      <c r="F5539" s="20">
        <v>0</v>
      </c>
    </row>
    <row r="5540" spans="2:6" x14ac:dyDescent="0.25">
      <c r="B5540" s="18">
        <v>5537</v>
      </c>
      <c r="C5540" s="29">
        <v>121936149.18263474</v>
      </c>
      <c r="D5540" s="29">
        <v>0</v>
      </c>
      <c r="E5540" s="29">
        <v>0</v>
      </c>
      <c r="F5540" s="20">
        <v>0</v>
      </c>
    </row>
    <row r="5541" spans="2:6" x14ac:dyDescent="0.25">
      <c r="B5541" s="18">
        <v>5538</v>
      </c>
      <c r="C5541" s="29">
        <v>108671482.31393628</v>
      </c>
      <c r="D5541" s="29">
        <v>0</v>
      </c>
      <c r="E5541" s="29">
        <v>0</v>
      </c>
      <c r="F5541" s="20">
        <v>0</v>
      </c>
    </row>
    <row r="5542" spans="2:6" x14ac:dyDescent="0.25">
      <c r="B5542" s="18">
        <v>5539</v>
      </c>
      <c r="C5542" s="29">
        <v>135528189.95419678</v>
      </c>
      <c r="D5542" s="29">
        <v>0</v>
      </c>
      <c r="E5542" s="29">
        <v>0</v>
      </c>
      <c r="F5542" s="20">
        <v>0</v>
      </c>
    </row>
    <row r="5543" spans="2:6" x14ac:dyDescent="0.25">
      <c r="B5543" s="18">
        <v>5540</v>
      </c>
      <c r="C5543" s="29">
        <v>90919542.6055087</v>
      </c>
      <c r="D5543" s="29">
        <v>0</v>
      </c>
      <c r="E5543" s="29">
        <v>0</v>
      </c>
      <c r="F5543" s="20">
        <v>0</v>
      </c>
    </row>
    <row r="5544" spans="2:6" x14ac:dyDescent="0.25">
      <c r="B5544" s="18">
        <v>5541</v>
      </c>
      <c r="C5544" s="29">
        <v>71026687.319997936</v>
      </c>
      <c r="D5544" s="29">
        <v>0</v>
      </c>
      <c r="E5544" s="29">
        <v>0</v>
      </c>
      <c r="F5544" s="20">
        <v>0</v>
      </c>
    </row>
    <row r="5545" spans="2:6" x14ac:dyDescent="0.25">
      <c r="B5545" s="18">
        <v>5542</v>
      </c>
      <c r="C5545" s="29">
        <v>105922695.92361885</v>
      </c>
      <c r="D5545" s="29">
        <v>0</v>
      </c>
      <c r="E5545" s="29">
        <v>0</v>
      </c>
      <c r="F5545" s="20">
        <v>0</v>
      </c>
    </row>
    <row r="5546" spans="2:6" x14ac:dyDescent="0.25">
      <c r="B5546" s="18">
        <v>5543</v>
      </c>
      <c r="C5546" s="29">
        <v>86178382.607185706</v>
      </c>
      <c r="D5546" s="29">
        <v>0</v>
      </c>
      <c r="E5546" s="29">
        <v>0</v>
      </c>
      <c r="F5546" s="20">
        <v>0</v>
      </c>
    </row>
    <row r="5547" spans="2:6" x14ac:dyDescent="0.25">
      <c r="B5547" s="18">
        <v>5544</v>
      </c>
      <c r="C5547" s="29">
        <v>180460209.36364868</v>
      </c>
      <c r="D5547" s="29">
        <v>0</v>
      </c>
      <c r="E5547" s="29">
        <v>0</v>
      </c>
      <c r="F5547" s="20">
        <v>0</v>
      </c>
    </row>
    <row r="5548" spans="2:6" x14ac:dyDescent="0.25">
      <c r="B5548" s="18">
        <v>5545</v>
      </c>
      <c r="C5548" s="29">
        <v>85121762.649877012</v>
      </c>
      <c r="D5548" s="29">
        <v>0</v>
      </c>
      <c r="E5548" s="29">
        <v>0</v>
      </c>
      <c r="F5548" s="20">
        <v>0</v>
      </c>
    </row>
    <row r="5549" spans="2:6" x14ac:dyDescent="0.25">
      <c r="B5549" s="18">
        <v>5546</v>
      </c>
      <c r="C5549" s="29">
        <v>85265696.092170104</v>
      </c>
      <c r="D5549" s="29">
        <v>0</v>
      </c>
      <c r="E5549" s="29">
        <v>0</v>
      </c>
      <c r="F5549" s="20">
        <v>0</v>
      </c>
    </row>
    <row r="5550" spans="2:6" x14ac:dyDescent="0.25">
      <c r="B5550" s="18">
        <v>5547</v>
      </c>
      <c r="C5550" s="29">
        <v>93342728.515090749</v>
      </c>
      <c r="D5550" s="29">
        <v>0</v>
      </c>
      <c r="E5550" s="29">
        <v>0</v>
      </c>
      <c r="F5550" s="20">
        <v>0</v>
      </c>
    </row>
    <row r="5551" spans="2:6" x14ac:dyDescent="0.25">
      <c r="B5551" s="18">
        <v>5548</v>
      </c>
      <c r="C5551" s="29">
        <v>121419229.74611841</v>
      </c>
      <c r="D5551" s="29">
        <v>0</v>
      </c>
      <c r="E5551" s="29">
        <v>0</v>
      </c>
      <c r="F5551" s="20">
        <v>0</v>
      </c>
    </row>
    <row r="5552" spans="2:6" x14ac:dyDescent="0.25">
      <c r="B5552" s="18">
        <v>5549</v>
      </c>
      <c r="C5552" s="29">
        <v>103738558.93140411</v>
      </c>
      <c r="D5552" s="29">
        <v>0</v>
      </c>
      <c r="E5552" s="29">
        <v>0</v>
      </c>
      <c r="F5552" s="20">
        <v>0</v>
      </c>
    </row>
    <row r="5553" spans="2:6" x14ac:dyDescent="0.25">
      <c r="B5553" s="18">
        <v>5550</v>
      </c>
      <c r="C5553" s="29">
        <v>133358058.55622867</v>
      </c>
      <c r="D5553" s="29">
        <v>0</v>
      </c>
      <c r="E5553" s="29">
        <v>0</v>
      </c>
      <c r="F5553" s="20">
        <v>0</v>
      </c>
    </row>
    <row r="5554" spans="2:6" x14ac:dyDescent="0.25">
      <c r="B5554" s="18">
        <v>5551</v>
      </c>
      <c r="C5554" s="29">
        <v>83271034.942085907</v>
      </c>
      <c r="D5554" s="29">
        <v>0</v>
      </c>
      <c r="E5554" s="29">
        <v>0</v>
      </c>
      <c r="F5554" s="20">
        <v>0</v>
      </c>
    </row>
    <row r="5555" spans="2:6" x14ac:dyDescent="0.25">
      <c r="B5555" s="18">
        <v>5552</v>
      </c>
      <c r="C5555" s="29">
        <v>82468733.531411201</v>
      </c>
      <c r="D5555" s="29">
        <v>0</v>
      </c>
      <c r="E5555" s="29">
        <v>0</v>
      </c>
      <c r="F5555" s="20">
        <v>0</v>
      </c>
    </row>
    <row r="5556" spans="2:6" x14ac:dyDescent="0.25">
      <c r="B5556" s="18">
        <v>5553</v>
      </c>
      <c r="C5556" s="29">
        <v>115194695.57325605</v>
      </c>
      <c r="D5556" s="29">
        <v>0</v>
      </c>
      <c r="E5556" s="29">
        <v>0</v>
      </c>
      <c r="F5556" s="20">
        <v>0</v>
      </c>
    </row>
    <row r="5557" spans="2:6" x14ac:dyDescent="0.25">
      <c r="B5557" s="18">
        <v>5554</v>
      </c>
      <c r="C5557" s="29">
        <v>77279758.873647749</v>
      </c>
      <c r="D5557" s="29">
        <v>0</v>
      </c>
      <c r="E5557" s="29">
        <v>0</v>
      </c>
      <c r="F5557" s="20">
        <v>0</v>
      </c>
    </row>
    <row r="5558" spans="2:6" x14ac:dyDescent="0.25">
      <c r="B5558" s="18">
        <v>5555</v>
      </c>
      <c r="C5558" s="29">
        <v>110478012.50188869</v>
      </c>
      <c r="D5558" s="29">
        <v>0</v>
      </c>
      <c r="E5558" s="29">
        <v>0</v>
      </c>
      <c r="F5558" s="20">
        <v>0</v>
      </c>
    </row>
    <row r="5559" spans="2:6" x14ac:dyDescent="0.25">
      <c r="B5559" s="18">
        <v>5556</v>
      </c>
      <c r="C5559" s="29">
        <v>125130308.0270527</v>
      </c>
      <c r="D5559" s="29">
        <v>0</v>
      </c>
      <c r="E5559" s="29">
        <v>0</v>
      </c>
      <c r="F5559" s="20">
        <v>0</v>
      </c>
    </row>
    <row r="5560" spans="2:6" x14ac:dyDescent="0.25">
      <c r="B5560" s="18">
        <v>5557</v>
      </c>
      <c r="C5560" s="29">
        <v>102054714.00316322</v>
      </c>
      <c r="D5560" s="29">
        <v>0</v>
      </c>
      <c r="E5560" s="29">
        <v>0</v>
      </c>
      <c r="F5560" s="20">
        <v>0</v>
      </c>
    </row>
    <row r="5561" spans="2:6" x14ac:dyDescent="0.25">
      <c r="B5561" s="18">
        <v>5558</v>
      </c>
      <c r="C5561" s="29">
        <v>70347458.911184892</v>
      </c>
      <c r="D5561" s="29">
        <v>0</v>
      </c>
      <c r="E5561" s="29">
        <v>0</v>
      </c>
      <c r="F5561" s="20">
        <v>0</v>
      </c>
    </row>
    <row r="5562" spans="2:6" x14ac:dyDescent="0.25">
      <c r="B5562" s="18">
        <v>5559</v>
      </c>
      <c r="C5562" s="29">
        <v>83418965.753859013</v>
      </c>
      <c r="D5562" s="29">
        <v>0</v>
      </c>
      <c r="E5562" s="29">
        <v>0</v>
      </c>
      <c r="F5562" s="20">
        <v>0</v>
      </c>
    </row>
    <row r="5563" spans="2:6" x14ac:dyDescent="0.25">
      <c r="B5563" s="18">
        <v>5560</v>
      </c>
      <c r="C5563" s="29">
        <v>83941464.239932194</v>
      </c>
      <c r="D5563" s="29">
        <v>0</v>
      </c>
      <c r="E5563" s="29">
        <v>0</v>
      </c>
      <c r="F5563" s="20">
        <v>0</v>
      </c>
    </row>
    <row r="5564" spans="2:6" x14ac:dyDescent="0.25">
      <c r="B5564" s="18">
        <v>5561</v>
      </c>
      <c r="C5564" s="29">
        <v>98952442.725514561</v>
      </c>
      <c r="D5564" s="29">
        <v>0</v>
      </c>
      <c r="E5564" s="29">
        <v>0</v>
      </c>
      <c r="F5564" s="20">
        <v>0</v>
      </c>
    </row>
    <row r="5565" spans="2:6" x14ac:dyDescent="0.25">
      <c r="B5565" s="18">
        <v>5562</v>
      </c>
      <c r="C5565" s="29">
        <v>118770980.34503488</v>
      </c>
      <c r="D5565" s="29">
        <v>0</v>
      </c>
      <c r="E5565" s="29">
        <v>0</v>
      </c>
      <c r="F5565" s="20">
        <v>0</v>
      </c>
    </row>
    <row r="5566" spans="2:6" x14ac:dyDescent="0.25">
      <c r="B5566" s="18">
        <v>5563</v>
      </c>
      <c r="C5566" s="29">
        <v>91076919.694374084</v>
      </c>
      <c r="D5566" s="29">
        <v>0</v>
      </c>
      <c r="E5566" s="29">
        <v>0</v>
      </c>
      <c r="F5566" s="20">
        <v>0</v>
      </c>
    </row>
    <row r="5567" spans="2:6" x14ac:dyDescent="0.25">
      <c r="B5567" s="18">
        <v>5564</v>
      </c>
      <c r="C5567" s="29">
        <v>101207335.41903737</v>
      </c>
      <c r="D5567" s="29">
        <v>0</v>
      </c>
      <c r="E5567" s="29">
        <v>0</v>
      </c>
      <c r="F5567" s="20">
        <v>0</v>
      </c>
    </row>
    <row r="5568" spans="2:6" x14ac:dyDescent="0.25">
      <c r="B5568" s="18">
        <v>5565</v>
      </c>
      <c r="C5568" s="29">
        <v>98796094.386114284</v>
      </c>
      <c r="D5568" s="29">
        <v>0</v>
      </c>
      <c r="E5568" s="29">
        <v>0</v>
      </c>
      <c r="F5568" s="20">
        <v>0</v>
      </c>
    </row>
    <row r="5569" spans="2:6" x14ac:dyDescent="0.25">
      <c r="B5569" s="18">
        <v>5566</v>
      </c>
      <c r="C5569" s="29">
        <v>97673789.120281965</v>
      </c>
      <c r="D5569" s="29">
        <v>0</v>
      </c>
      <c r="E5569" s="29">
        <v>0</v>
      </c>
      <c r="F5569" s="20">
        <v>0</v>
      </c>
    </row>
    <row r="5570" spans="2:6" x14ac:dyDescent="0.25">
      <c r="B5570" s="18">
        <v>5567</v>
      </c>
      <c r="C5570" s="29">
        <v>85698631.650702685</v>
      </c>
      <c r="D5570" s="29">
        <v>0</v>
      </c>
      <c r="E5570" s="29">
        <v>0</v>
      </c>
      <c r="F5570" s="20">
        <v>0</v>
      </c>
    </row>
    <row r="5571" spans="2:6" x14ac:dyDescent="0.25">
      <c r="B5571" s="18">
        <v>5568</v>
      </c>
      <c r="C5571" s="29">
        <v>136264573.13292637</v>
      </c>
      <c r="D5571" s="29">
        <v>0</v>
      </c>
      <c r="E5571" s="29">
        <v>0</v>
      </c>
      <c r="F5571" s="20">
        <v>0</v>
      </c>
    </row>
    <row r="5572" spans="2:6" x14ac:dyDescent="0.25">
      <c r="B5572" s="18">
        <v>5569</v>
      </c>
      <c r="C5572" s="29">
        <v>104343520.99040276</v>
      </c>
      <c r="D5572" s="29">
        <v>0</v>
      </c>
      <c r="E5572" s="29">
        <v>0</v>
      </c>
      <c r="F5572" s="20">
        <v>0</v>
      </c>
    </row>
    <row r="5573" spans="2:6" x14ac:dyDescent="0.25">
      <c r="B5573" s="18">
        <v>5570</v>
      </c>
      <c r="C5573" s="29">
        <v>89434228.455240756</v>
      </c>
      <c r="D5573" s="29">
        <v>0</v>
      </c>
      <c r="E5573" s="29">
        <v>0</v>
      </c>
      <c r="F5573" s="20">
        <v>0</v>
      </c>
    </row>
    <row r="5574" spans="2:6" x14ac:dyDescent="0.25">
      <c r="B5574" s="18">
        <v>5571</v>
      </c>
      <c r="C5574" s="29">
        <v>152052672.26161787</v>
      </c>
      <c r="D5574" s="29">
        <v>0</v>
      </c>
      <c r="E5574" s="29">
        <v>0</v>
      </c>
      <c r="F5574" s="20">
        <v>0</v>
      </c>
    </row>
    <row r="5575" spans="2:6" x14ac:dyDescent="0.25">
      <c r="B5575" s="18">
        <v>5572</v>
      </c>
      <c r="C5575" s="29">
        <v>89407095.701095551</v>
      </c>
      <c r="D5575" s="29">
        <v>0</v>
      </c>
      <c r="E5575" s="29">
        <v>0</v>
      </c>
      <c r="F5575" s="20">
        <v>0</v>
      </c>
    </row>
    <row r="5576" spans="2:6" x14ac:dyDescent="0.25">
      <c r="B5576" s="18">
        <v>5573</v>
      </c>
      <c r="C5576" s="29">
        <v>103993613.44145387</v>
      </c>
      <c r="D5576" s="29">
        <v>0</v>
      </c>
      <c r="E5576" s="29">
        <v>0</v>
      </c>
      <c r="F5576" s="20">
        <v>0</v>
      </c>
    </row>
    <row r="5577" spans="2:6" x14ac:dyDescent="0.25">
      <c r="B5577" s="18">
        <v>5574</v>
      </c>
      <c r="C5577" s="29">
        <v>101734769.231326</v>
      </c>
      <c r="D5577" s="29">
        <v>0</v>
      </c>
      <c r="E5577" s="29">
        <v>0</v>
      </c>
      <c r="F5577" s="20">
        <v>0</v>
      </c>
    </row>
    <row r="5578" spans="2:6" x14ac:dyDescent="0.25">
      <c r="B5578" s="18">
        <v>5575</v>
      </c>
      <c r="C5578" s="29">
        <v>92704065.118301451</v>
      </c>
      <c r="D5578" s="29">
        <v>0</v>
      </c>
      <c r="E5578" s="29">
        <v>0</v>
      </c>
      <c r="F5578" s="20">
        <v>0</v>
      </c>
    </row>
    <row r="5579" spans="2:6" x14ac:dyDescent="0.25">
      <c r="B5579" s="18">
        <v>5576</v>
      </c>
      <c r="C5579" s="29">
        <v>149451214.38583237</v>
      </c>
      <c r="D5579" s="29">
        <v>0</v>
      </c>
      <c r="E5579" s="29">
        <v>0</v>
      </c>
      <c r="F5579" s="20">
        <v>0</v>
      </c>
    </row>
    <row r="5580" spans="2:6" x14ac:dyDescent="0.25">
      <c r="B5580" s="18">
        <v>5577</v>
      </c>
      <c r="C5580" s="29">
        <v>122683421.66528158</v>
      </c>
      <c r="D5580" s="29">
        <v>0</v>
      </c>
      <c r="E5580" s="29">
        <v>0</v>
      </c>
      <c r="F5580" s="20">
        <v>0</v>
      </c>
    </row>
    <row r="5581" spans="2:6" x14ac:dyDescent="0.25">
      <c r="B5581" s="18">
        <v>5578</v>
      </c>
      <c r="C5581" s="29">
        <v>90720777.577670246</v>
      </c>
      <c r="D5581" s="29">
        <v>0</v>
      </c>
      <c r="E5581" s="29">
        <v>0</v>
      </c>
      <c r="F5581" s="20">
        <v>0</v>
      </c>
    </row>
    <row r="5582" spans="2:6" x14ac:dyDescent="0.25">
      <c r="B5582" s="18">
        <v>5579</v>
      </c>
      <c r="C5582" s="29">
        <v>106261141.6598739</v>
      </c>
      <c r="D5582" s="29">
        <v>0</v>
      </c>
      <c r="E5582" s="29">
        <v>0</v>
      </c>
      <c r="F5582" s="20">
        <v>0</v>
      </c>
    </row>
    <row r="5583" spans="2:6" x14ac:dyDescent="0.25">
      <c r="B5583" s="18">
        <v>5580</v>
      </c>
      <c r="C5583" s="29">
        <v>96748933.569866017</v>
      </c>
      <c r="D5583" s="29">
        <v>0</v>
      </c>
      <c r="E5583" s="29">
        <v>0</v>
      </c>
      <c r="F5583" s="20">
        <v>0</v>
      </c>
    </row>
    <row r="5584" spans="2:6" x14ac:dyDescent="0.25">
      <c r="B5584" s="18">
        <v>5581</v>
      </c>
      <c r="C5584" s="29">
        <v>82588198.156710953</v>
      </c>
      <c r="D5584" s="29">
        <v>0</v>
      </c>
      <c r="E5584" s="29">
        <v>0</v>
      </c>
      <c r="F5584" s="20">
        <v>0</v>
      </c>
    </row>
    <row r="5585" spans="2:6" x14ac:dyDescent="0.25">
      <c r="B5585" s="18">
        <v>5582</v>
      </c>
      <c r="C5585" s="29">
        <v>101000580.3468702</v>
      </c>
      <c r="D5585" s="29">
        <v>0</v>
      </c>
      <c r="E5585" s="29">
        <v>0</v>
      </c>
      <c r="F5585" s="20">
        <v>0</v>
      </c>
    </row>
    <row r="5586" spans="2:6" x14ac:dyDescent="0.25">
      <c r="B5586" s="18">
        <v>5583</v>
      </c>
      <c r="C5586" s="29">
        <v>111600044.14016096</v>
      </c>
      <c r="D5586" s="29">
        <v>0</v>
      </c>
      <c r="E5586" s="29">
        <v>0</v>
      </c>
      <c r="F5586" s="20">
        <v>0</v>
      </c>
    </row>
    <row r="5587" spans="2:6" x14ac:dyDescent="0.25">
      <c r="B5587" s="18">
        <v>5584</v>
      </c>
      <c r="C5587" s="29">
        <v>114952231.80989601</v>
      </c>
      <c r="D5587" s="29">
        <v>0</v>
      </c>
      <c r="E5587" s="29">
        <v>0</v>
      </c>
      <c r="F5587" s="20">
        <v>0</v>
      </c>
    </row>
    <row r="5588" spans="2:6" x14ac:dyDescent="0.25">
      <c r="B5588" s="18">
        <v>5585</v>
      </c>
      <c r="C5588" s="29">
        <v>106098934.97107582</v>
      </c>
      <c r="D5588" s="29">
        <v>0</v>
      </c>
      <c r="E5588" s="29">
        <v>0</v>
      </c>
      <c r="F5588" s="20">
        <v>0</v>
      </c>
    </row>
    <row r="5589" spans="2:6" x14ac:dyDescent="0.25">
      <c r="B5589" s="18">
        <v>5586</v>
      </c>
      <c r="C5589" s="29">
        <v>162568742.75590041</v>
      </c>
      <c r="D5589" s="29">
        <v>0</v>
      </c>
      <c r="E5589" s="29">
        <v>0</v>
      </c>
      <c r="F5589" s="20">
        <v>0</v>
      </c>
    </row>
    <row r="5590" spans="2:6" x14ac:dyDescent="0.25">
      <c r="B5590" s="18">
        <v>5587</v>
      </c>
      <c r="C5590" s="29">
        <v>110029291.38747564</v>
      </c>
      <c r="D5590" s="29">
        <v>0</v>
      </c>
      <c r="E5590" s="29">
        <v>0</v>
      </c>
      <c r="F5590" s="20">
        <v>0</v>
      </c>
    </row>
    <row r="5591" spans="2:6" x14ac:dyDescent="0.25">
      <c r="B5591" s="18">
        <v>5588</v>
      </c>
      <c r="C5591" s="29">
        <v>134137746.8023686</v>
      </c>
      <c r="D5591" s="29">
        <v>0</v>
      </c>
      <c r="E5591" s="29">
        <v>0</v>
      </c>
      <c r="F5591" s="20">
        <v>0</v>
      </c>
    </row>
    <row r="5592" spans="2:6" x14ac:dyDescent="0.25">
      <c r="B5592" s="18">
        <v>5589</v>
      </c>
      <c r="C5592" s="29">
        <v>80730423.22682476</v>
      </c>
      <c r="D5592" s="29">
        <v>0</v>
      </c>
      <c r="E5592" s="29">
        <v>0</v>
      </c>
      <c r="F5592" s="20">
        <v>0</v>
      </c>
    </row>
    <row r="5593" spans="2:6" x14ac:dyDescent="0.25">
      <c r="B5593" s="18">
        <v>5590</v>
      </c>
      <c r="C5593" s="29">
        <v>110167693.43068698</v>
      </c>
      <c r="D5593" s="29">
        <v>0</v>
      </c>
      <c r="E5593" s="29">
        <v>0</v>
      </c>
      <c r="F5593" s="20">
        <v>0</v>
      </c>
    </row>
    <row r="5594" spans="2:6" x14ac:dyDescent="0.25">
      <c r="B5594" s="18">
        <v>5591</v>
      </c>
      <c r="C5594" s="29">
        <v>123510339.53799446</v>
      </c>
      <c r="D5594" s="29">
        <v>0</v>
      </c>
      <c r="E5594" s="29">
        <v>0</v>
      </c>
      <c r="F5594" s="20">
        <v>0</v>
      </c>
    </row>
    <row r="5595" spans="2:6" x14ac:dyDescent="0.25">
      <c r="B5595" s="18">
        <v>5592</v>
      </c>
      <c r="C5595" s="29">
        <v>79894075.051944971</v>
      </c>
      <c r="D5595" s="29">
        <v>0</v>
      </c>
      <c r="E5595" s="29">
        <v>0</v>
      </c>
      <c r="F5595" s="20">
        <v>0</v>
      </c>
    </row>
    <row r="5596" spans="2:6" x14ac:dyDescent="0.25">
      <c r="B5596" s="18">
        <v>5593</v>
      </c>
      <c r="C5596" s="29">
        <v>140070743.82511941</v>
      </c>
      <c r="D5596" s="29">
        <v>0</v>
      </c>
      <c r="E5596" s="29">
        <v>0</v>
      </c>
      <c r="F5596" s="20">
        <v>0</v>
      </c>
    </row>
    <row r="5597" spans="2:6" x14ac:dyDescent="0.25">
      <c r="B5597" s="18">
        <v>5594</v>
      </c>
      <c r="C5597" s="29">
        <v>120781540.87525691</v>
      </c>
      <c r="D5597" s="29">
        <v>0</v>
      </c>
      <c r="E5597" s="29">
        <v>0</v>
      </c>
      <c r="F5597" s="20">
        <v>0</v>
      </c>
    </row>
    <row r="5598" spans="2:6" x14ac:dyDescent="0.25">
      <c r="B5598" s="18">
        <v>5595</v>
      </c>
      <c r="C5598" s="29">
        <v>97159672.356232479</v>
      </c>
      <c r="D5598" s="29">
        <v>0</v>
      </c>
      <c r="E5598" s="29">
        <v>0</v>
      </c>
      <c r="F5598" s="20">
        <v>0</v>
      </c>
    </row>
    <row r="5599" spans="2:6" x14ac:dyDescent="0.25">
      <c r="B5599" s="18">
        <v>5596</v>
      </c>
      <c r="C5599" s="29">
        <v>93070994.083555847</v>
      </c>
      <c r="D5599" s="29">
        <v>0</v>
      </c>
      <c r="E5599" s="29">
        <v>0</v>
      </c>
      <c r="F5599" s="20">
        <v>0</v>
      </c>
    </row>
    <row r="5600" spans="2:6" x14ac:dyDescent="0.25">
      <c r="B5600" s="18">
        <v>5597</v>
      </c>
      <c r="C5600" s="29">
        <v>73419196.817970604</v>
      </c>
      <c r="D5600" s="29">
        <v>0</v>
      </c>
      <c r="E5600" s="29">
        <v>0</v>
      </c>
      <c r="F5600" s="20">
        <v>0</v>
      </c>
    </row>
    <row r="5601" spans="2:6" x14ac:dyDescent="0.25">
      <c r="B5601" s="18">
        <v>5598</v>
      </c>
      <c r="C5601" s="29">
        <v>96567917.690810218</v>
      </c>
      <c r="D5601" s="29">
        <v>0</v>
      </c>
      <c r="E5601" s="29">
        <v>0</v>
      </c>
      <c r="F5601" s="20">
        <v>0</v>
      </c>
    </row>
    <row r="5602" spans="2:6" x14ac:dyDescent="0.25">
      <c r="B5602" s="18">
        <v>5599</v>
      </c>
      <c r="C5602" s="29">
        <v>147732536.37411109</v>
      </c>
      <c r="D5602" s="29">
        <v>0</v>
      </c>
      <c r="E5602" s="29">
        <v>0</v>
      </c>
      <c r="F5602" s="20">
        <v>0</v>
      </c>
    </row>
    <row r="5603" spans="2:6" x14ac:dyDescent="0.25">
      <c r="B5603" s="18">
        <v>5600</v>
      </c>
      <c r="C5603" s="29">
        <v>105979227.0951363</v>
      </c>
      <c r="D5603" s="29">
        <v>0</v>
      </c>
      <c r="E5603" s="29">
        <v>0</v>
      </c>
      <c r="F5603" s="20">
        <v>0</v>
      </c>
    </row>
    <row r="5604" spans="2:6" x14ac:dyDescent="0.25">
      <c r="B5604" s="18">
        <v>5601</v>
      </c>
      <c r="C5604" s="29">
        <v>85775019.555287197</v>
      </c>
      <c r="D5604" s="29">
        <v>0</v>
      </c>
      <c r="E5604" s="29">
        <v>0</v>
      </c>
      <c r="F5604" s="20">
        <v>0</v>
      </c>
    </row>
    <row r="5605" spans="2:6" x14ac:dyDescent="0.25">
      <c r="B5605" s="18">
        <v>5602</v>
      </c>
      <c r="C5605" s="29">
        <v>120380231.01266252</v>
      </c>
      <c r="D5605" s="29">
        <v>0</v>
      </c>
      <c r="E5605" s="29">
        <v>0</v>
      </c>
      <c r="F5605" s="20">
        <v>0</v>
      </c>
    </row>
    <row r="5606" spans="2:6" x14ac:dyDescent="0.25">
      <c r="B5606" s="18">
        <v>5603</v>
      </c>
      <c r="C5606" s="29">
        <v>100801788.15296005</v>
      </c>
      <c r="D5606" s="29">
        <v>0</v>
      </c>
      <c r="E5606" s="29">
        <v>0</v>
      </c>
      <c r="F5606" s="20">
        <v>0</v>
      </c>
    </row>
    <row r="5607" spans="2:6" x14ac:dyDescent="0.25">
      <c r="B5607" s="18">
        <v>5604</v>
      </c>
      <c r="C5607" s="29">
        <v>102908972.14076836</v>
      </c>
      <c r="D5607" s="29">
        <v>0</v>
      </c>
      <c r="E5607" s="29">
        <v>0</v>
      </c>
      <c r="F5607" s="20">
        <v>0</v>
      </c>
    </row>
    <row r="5608" spans="2:6" x14ac:dyDescent="0.25">
      <c r="B5608" s="18">
        <v>5605</v>
      </c>
      <c r="C5608" s="29">
        <v>139560970.95330879</v>
      </c>
      <c r="D5608" s="29">
        <v>0</v>
      </c>
      <c r="E5608" s="29">
        <v>0</v>
      </c>
      <c r="F5608" s="20">
        <v>0</v>
      </c>
    </row>
    <row r="5609" spans="2:6" x14ac:dyDescent="0.25">
      <c r="B5609" s="18">
        <v>5606</v>
      </c>
      <c r="C5609" s="29">
        <v>96724552.879989699</v>
      </c>
      <c r="D5609" s="29">
        <v>0</v>
      </c>
      <c r="E5609" s="29">
        <v>0</v>
      </c>
      <c r="F5609" s="20">
        <v>0</v>
      </c>
    </row>
    <row r="5610" spans="2:6" x14ac:dyDescent="0.25">
      <c r="B5610" s="18">
        <v>5607</v>
      </c>
      <c r="C5610" s="29">
        <v>113737740.21566734</v>
      </c>
      <c r="D5610" s="29">
        <v>0</v>
      </c>
      <c r="E5610" s="29">
        <v>0</v>
      </c>
      <c r="F5610" s="20">
        <v>0</v>
      </c>
    </row>
    <row r="5611" spans="2:6" x14ac:dyDescent="0.25">
      <c r="B5611" s="18">
        <v>5608</v>
      </c>
      <c r="C5611" s="29">
        <v>131347350.70590688</v>
      </c>
      <c r="D5611" s="29">
        <v>0</v>
      </c>
      <c r="E5611" s="29">
        <v>0</v>
      </c>
      <c r="F5611" s="20">
        <v>0</v>
      </c>
    </row>
    <row r="5612" spans="2:6" x14ac:dyDescent="0.25">
      <c r="B5612" s="18">
        <v>5609</v>
      </c>
      <c r="C5612" s="29">
        <v>109481268.6651662</v>
      </c>
      <c r="D5612" s="29">
        <v>0</v>
      </c>
      <c r="E5612" s="29">
        <v>0</v>
      </c>
      <c r="F5612" s="20">
        <v>0</v>
      </c>
    </row>
    <row r="5613" spans="2:6" x14ac:dyDescent="0.25">
      <c r="B5613" s="18">
        <v>5610</v>
      </c>
      <c r="C5613" s="29">
        <v>90775384.962163568</v>
      </c>
      <c r="D5613" s="29">
        <v>0</v>
      </c>
      <c r="E5613" s="29">
        <v>0</v>
      </c>
      <c r="F5613" s="20">
        <v>0</v>
      </c>
    </row>
    <row r="5614" spans="2:6" x14ac:dyDescent="0.25">
      <c r="B5614" s="18">
        <v>5611</v>
      </c>
      <c r="C5614" s="29">
        <v>88226793.083827317</v>
      </c>
      <c r="D5614" s="29">
        <v>0</v>
      </c>
      <c r="E5614" s="29">
        <v>0</v>
      </c>
      <c r="F5614" s="20">
        <v>0</v>
      </c>
    </row>
    <row r="5615" spans="2:6" x14ac:dyDescent="0.25">
      <c r="B5615" s="18">
        <v>5612</v>
      </c>
      <c r="C5615" s="29">
        <v>132824616.80698308</v>
      </c>
      <c r="D5615" s="29">
        <v>0</v>
      </c>
      <c r="E5615" s="29">
        <v>0</v>
      </c>
      <c r="F5615" s="20">
        <v>0</v>
      </c>
    </row>
    <row r="5616" spans="2:6" x14ac:dyDescent="0.25">
      <c r="B5616" s="18">
        <v>5613</v>
      </c>
      <c r="C5616" s="29">
        <v>47295623.969158962</v>
      </c>
      <c r="D5616" s="29">
        <v>0</v>
      </c>
      <c r="E5616" s="29">
        <v>0</v>
      </c>
      <c r="F5616" s="20">
        <v>0</v>
      </c>
    </row>
    <row r="5617" spans="2:6" x14ac:dyDescent="0.25">
      <c r="B5617" s="18">
        <v>5614</v>
      </c>
      <c r="C5617" s="29">
        <v>88489554.666823462</v>
      </c>
      <c r="D5617" s="29">
        <v>0</v>
      </c>
      <c r="E5617" s="29">
        <v>0</v>
      </c>
      <c r="F5617" s="20">
        <v>0</v>
      </c>
    </row>
    <row r="5618" spans="2:6" x14ac:dyDescent="0.25">
      <c r="B5618" s="18">
        <v>5615</v>
      </c>
      <c r="C5618" s="29">
        <v>107994790.09391724</v>
      </c>
      <c r="D5618" s="29">
        <v>0</v>
      </c>
      <c r="E5618" s="29">
        <v>0</v>
      </c>
      <c r="F5618" s="20">
        <v>0</v>
      </c>
    </row>
    <row r="5619" spans="2:6" x14ac:dyDescent="0.25">
      <c r="B5619" s="18">
        <v>5616</v>
      </c>
      <c r="C5619" s="29">
        <v>92917181.293619305</v>
      </c>
      <c r="D5619" s="29">
        <v>0</v>
      </c>
      <c r="E5619" s="29">
        <v>0</v>
      </c>
      <c r="F5619" s="20">
        <v>0</v>
      </c>
    </row>
    <row r="5620" spans="2:6" x14ac:dyDescent="0.25">
      <c r="B5620" s="18">
        <v>5617</v>
      </c>
      <c r="C5620" s="29">
        <v>89882478.095374033</v>
      </c>
      <c r="D5620" s="29">
        <v>0</v>
      </c>
      <c r="E5620" s="29">
        <v>0</v>
      </c>
      <c r="F5620" s="20">
        <v>0</v>
      </c>
    </row>
    <row r="5621" spans="2:6" x14ac:dyDescent="0.25">
      <c r="B5621" s="18">
        <v>5618</v>
      </c>
      <c r="C5621" s="29">
        <v>104857001.21794593</v>
      </c>
      <c r="D5621" s="29">
        <v>0</v>
      </c>
      <c r="E5621" s="29">
        <v>0</v>
      </c>
      <c r="F5621" s="20">
        <v>0</v>
      </c>
    </row>
    <row r="5622" spans="2:6" x14ac:dyDescent="0.25">
      <c r="B5622" s="18">
        <v>5619</v>
      </c>
      <c r="C5622" s="29">
        <v>111284072.03642233</v>
      </c>
      <c r="D5622" s="29">
        <v>0</v>
      </c>
      <c r="E5622" s="29">
        <v>0</v>
      </c>
      <c r="F5622" s="20">
        <v>0</v>
      </c>
    </row>
    <row r="5623" spans="2:6" x14ac:dyDescent="0.25">
      <c r="B5623" s="18">
        <v>5620</v>
      </c>
      <c r="C5623" s="29">
        <v>83496100.309741586</v>
      </c>
      <c r="D5623" s="29">
        <v>0</v>
      </c>
      <c r="E5623" s="29">
        <v>0</v>
      </c>
      <c r="F5623" s="20">
        <v>0</v>
      </c>
    </row>
    <row r="5624" spans="2:6" x14ac:dyDescent="0.25">
      <c r="B5624" s="18">
        <v>5621</v>
      </c>
      <c r="C5624" s="29">
        <v>150603357.84138197</v>
      </c>
      <c r="D5624" s="29">
        <v>0</v>
      </c>
      <c r="E5624" s="29">
        <v>0</v>
      </c>
      <c r="F5624" s="20">
        <v>0</v>
      </c>
    </row>
    <row r="5625" spans="2:6" x14ac:dyDescent="0.25">
      <c r="B5625" s="18">
        <v>5622</v>
      </c>
      <c r="C5625" s="29">
        <v>107424255.86140561</v>
      </c>
      <c r="D5625" s="29">
        <v>0</v>
      </c>
      <c r="E5625" s="29">
        <v>0</v>
      </c>
      <c r="F5625" s="20">
        <v>0</v>
      </c>
    </row>
    <row r="5626" spans="2:6" x14ac:dyDescent="0.25">
      <c r="B5626" s="18">
        <v>5623</v>
      </c>
      <c r="C5626" s="29">
        <v>99283491.418956533</v>
      </c>
      <c r="D5626" s="29">
        <v>0</v>
      </c>
      <c r="E5626" s="29">
        <v>0</v>
      </c>
      <c r="F5626" s="20">
        <v>0</v>
      </c>
    </row>
    <row r="5627" spans="2:6" x14ac:dyDescent="0.25">
      <c r="B5627" s="18">
        <v>5624</v>
      </c>
      <c r="C5627" s="29">
        <v>140209446.0540069</v>
      </c>
      <c r="D5627" s="29">
        <v>0</v>
      </c>
      <c r="E5627" s="29">
        <v>0</v>
      </c>
      <c r="F5627" s="20">
        <v>0</v>
      </c>
    </row>
    <row r="5628" spans="2:6" x14ac:dyDescent="0.25">
      <c r="B5628" s="18">
        <v>5625</v>
      </c>
      <c r="C5628" s="29">
        <v>84643168.681911469</v>
      </c>
      <c r="D5628" s="29">
        <v>0</v>
      </c>
      <c r="E5628" s="29">
        <v>0</v>
      </c>
      <c r="F5628" s="20">
        <v>0</v>
      </c>
    </row>
    <row r="5629" spans="2:6" x14ac:dyDescent="0.25">
      <c r="B5629" s="18">
        <v>5626</v>
      </c>
      <c r="C5629" s="29">
        <v>195278967.48252177</v>
      </c>
      <c r="D5629" s="29">
        <v>0</v>
      </c>
      <c r="E5629" s="29">
        <v>0</v>
      </c>
      <c r="F5629" s="20">
        <v>0</v>
      </c>
    </row>
    <row r="5630" spans="2:6" x14ac:dyDescent="0.25">
      <c r="B5630" s="18">
        <v>5627</v>
      </c>
      <c r="C5630" s="29">
        <v>89695485.860899255</v>
      </c>
      <c r="D5630" s="29">
        <v>0</v>
      </c>
      <c r="E5630" s="29">
        <v>0</v>
      </c>
      <c r="F5630" s="20">
        <v>0</v>
      </c>
    </row>
    <row r="5631" spans="2:6" x14ac:dyDescent="0.25">
      <c r="B5631" s="18">
        <v>5628</v>
      </c>
      <c r="C5631" s="29">
        <v>108965225.49084003</v>
      </c>
      <c r="D5631" s="29">
        <v>0</v>
      </c>
      <c r="E5631" s="29">
        <v>0</v>
      </c>
      <c r="F5631" s="20">
        <v>0</v>
      </c>
    </row>
    <row r="5632" spans="2:6" x14ac:dyDescent="0.25">
      <c r="B5632" s="18">
        <v>5629</v>
      </c>
      <c r="C5632" s="29">
        <v>81178618.242887646</v>
      </c>
      <c r="D5632" s="29">
        <v>0</v>
      </c>
      <c r="E5632" s="29">
        <v>0</v>
      </c>
      <c r="F5632" s="20">
        <v>0</v>
      </c>
    </row>
    <row r="5633" spans="2:6" x14ac:dyDescent="0.25">
      <c r="B5633" s="18">
        <v>5630</v>
      </c>
      <c r="C5633" s="29">
        <v>111772656.23454958</v>
      </c>
      <c r="D5633" s="29">
        <v>0</v>
      </c>
      <c r="E5633" s="29">
        <v>0</v>
      </c>
      <c r="F5633" s="20">
        <v>0</v>
      </c>
    </row>
    <row r="5634" spans="2:6" x14ac:dyDescent="0.25">
      <c r="B5634" s="18">
        <v>5631</v>
      </c>
      <c r="C5634" s="29">
        <v>89387764.403365344</v>
      </c>
      <c r="D5634" s="29">
        <v>0</v>
      </c>
      <c r="E5634" s="29">
        <v>0</v>
      </c>
      <c r="F5634" s="20">
        <v>0</v>
      </c>
    </row>
    <row r="5635" spans="2:6" x14ac:dyDescent="0.25">
      <c r="B5635" s="18">
        <v>5632</v>
      </c>
      <c r="C5635" s="29">
        <v>90435940.400342792</v>
      </c>
      <c r="D5635" s="29">
        <v>0</v>
      </c>
      <c r="E5635" s="29">
        <v>0</v>
      </c>
      <c r="F5635" s="20">
        <v>0</v>
      </c>
    </row>
    <row r="5636" spans="2:6" x14ac:dyDescent="0.25">
      <c r="B5636" s="18">
        <v>5633</v>
      </c>
      <c r="C5636" s="29">
        <v>89333999.138187632</v>
      </c>
      <c r="D5636" s="29">
        <v>0</v>
      </c>
      <c r="E5636" s="29">
        <v>0</v>
      </c>
      <c r="F5636" s="20">
        <v>0</v>
      </c>
    </row>
    <row r="5637" spans="2:6" x14ac:dyDescent="0.25">
      <c r="B5637" s="18">
        <v>5634</v>
      </c>
      <c r="C5637" s="29">
        <v>64357638.146947458</v>
      </c>
      <c r="D5637" s="29">
        <v>0</v>
      </c>
      <c r="E5637" s="29">
        <v>0</v>
      </c>
      <c r="F5637" s="20">
        <v>0</v>
      </c>
    </row>
    <row r="5638" spans="2:6" x14ac:dyDescent="0.25">
      <c r="B5638" s="18">
        <v>5635</v>
      </c>
      <c r="C5638" s="29">
        <v>105944715.568478</v>
      </c>
      <c r="D5638" s="29">
        <v>0</v>
      </c>
      <c r="E5638" s="29">
        <v>0</v>
      </c>
      <c r="F5638" s="20">
        <v>0</v>
      </c>
    </row>
    <row r="5639" spans="2:6" x14ac:dyDescent="0.25">
      <c r="B5639" s="18">
        <v>5636</v>
      </c>
      <c r="C5639" s="29">
        <v>101819902.24023025</v>
      </c>
      <c r="D5639" s="29">
        <v>0</v>
      </c>
      <c r="E5639" s="29">
        <v>0</v>
      </c>
      <c r="F5639" s="20">
        <v>0</v>
      </c>
    </row>
    <row r="5640" spans="2:6" x14ac:dyDescent="0.25">
      <c r="B5640" s="18">
        <v>5637</v>
      </c>
      <c r="C5640" s="29">
        <v>87806425.436741829</v>
      </c>
      <c r="D5640" s="29">
        <v>0</v>
      </c>
      <c r="E5640" s="29">
        <v>0</v>
      </c>
      <c r="F5640" s="20">
        <v>0</v>
      </c>
    </row>
    <row r="5641" spans="2:6" x14ac:dyDescent="0.25">
      <c r="B5641" s="18">
        <v>5638</v>
      </c>
      <c r="C5641" s="29">
        <v>74475981.697208226</v>
      </c>
      <c r="D5641" s="29">
        <v>0</v>
      </c>
      <c r="E5641" s="29">
        <v>0</v>
      </c>
      <c r="F5641" s="20">
        <v>0</v>
      </c>
    </row>
    <row r="5642" spans="2:6" x14ac:dyDescent="0.25">
      <c r="B5642" s="18">
        <v>5639</v>
      </c>
      <c r="C5642" s="29">
        <v>82866349.007769182</v>
      </c>
      <c r="D5642" s="29">
        <v>0</v>
      </c>
      <c r="E5642" s="29">
        <v>0</v>
      </c>
      <c r="F5642" s="20">
        <v>0</v>
      </c>
    </row>
    <row r="5643" spans="2:6" x14ac:dyDescent="0.25">
      <c r="B5643" s="18">
        <v>5640</v>
      </c>
      <c r="C5643" s="29">
        <v>88513344.04804723</v>
      </c>
      <c r="D5643" s="29">
        <v>0</v>
      </c>
      <c r="E5643" s="29">
        <v>0</v>
      </c>
      <c r="F5643" s="20">
        <v>0</v>
      </c>
    </row>
    <row r="5644" spans="2:6" x14ac:dyDescent="0.25">
      <c r="B5644" s="18">
        <v>5641</v>
      </c>
      <c r="C5644" s="29">
        <v>83548832.925180107</v>
      </c>
      <c r="D5644" s="29">
        <v>0</v>
      </c>
      <c r="E5644" s="29">
        <v>0</v>
      </c>
      <c r="F5644" s="20">
        <v>0</v>
      </c>
    </row>
    <row r="5645" spans="2:6" x14ac:dyDescent="0.25">
      <c r="B5645" s="18">
        <v>5642</v>
      </c>
      <c r="C5645" s="29">
        <v>97301527.821680143</v>
      </c>
      <c r="D5645" s="29">
        <v>0</v>
      </c>
      <c r="E5645" s="29">
        <v>0</v>
      </c>
      <c r="F5645" s="20">
        <v>0</v>
      </c>
    </row>
    <row r="5646" spans="2:6" x14ac:dyDescent="0.25">
      <c r="B5646" s="18">
        <v>5643</v>
      </c>
      <c r="C5646" s="29">
        <v>86735599.716018856</v>
      </c>
      <c r="D5646" s="29">
        <v>0</v>
      </c>
      <c r="E5646" s="29">
        <v>0</v>
      </c>
      <c r="F5646" s="20">
        <v>0</v>
      </c>
    </row>
    <row r="5647" spans="2:6" x14ac:dyDescent="0.25">
      <c r="B5647" s="18">
        <v>5644</v>
      </c>
      <c r="C5647" s="29">
        <v>96033018.280650139</v>
      </c>
      <c r="D5647" s="29">
        <v>0</v>
      </c>
      <c r="E5647" s="29">
        <v>0</v>
      </c>
      <c r="F5647" s="20">
        <v>0</v>
      </c>
    </row>
    <row r="5648" spans="2:6" x14ac:dyDescent="0.25">
      <c r="B5648" s="18">
        <v>5645</v>
      </c>
      <c r="C5648" s="29">
        <v>118454205.43920501</v>
      </c>
      <c r="D5648" s="29">
        <v>0</v>
      </c>
      <c r="E5648" s="29">
        <v>0</v>
      </c>
      <c r="F5648" s="20">
        <v>0</v>
      </c>
    </row>
    <row r="5649" spans="2:6" x14ac:dyDescent="0.25">
      <c r="B5649" s="18">
        <v>5646</v>
      </c>
      <c r="C5649" s="29">
        <v>148658490.40929747</v>
      </c>
      <c r="D5649" s="29">
        <v>0</v>
      </c>
      <c r="E5649" s="29">
        <v>0</v>
      </c>
      <c r="F5649" s="20">
        <v>0</v>
      </c>
    </row>
    <row r="5650" spans="2:6" x14ac:dyDescent="0.25">
      <c r="B5650" s="18">
        <v>5647</v>
      </c>
      <c r="C5650" s="29">
        <v>94616350.126659483</v>
      </c>
      <c r="D5650" s="29">
        <v>0</v>
      </c>
      <c r="E5650" s="29">
        <v>0</v>
      </c>
      <c r="F5650" s="20">
        <v>0</v>
      </c>
    </row>
    <row r="5651" spans="2:6" x14ac:dyDescent="0.25">
      <c r="B5651" s="18">
        <v>5648</v>
      </c>
      <c r="C5651" s="29">
        <v>83861382.957434446</v>
      </c>
      <c r="D5651" s="29">
        <v>0</v>
      </c>
      <c r="E5651" s="29">
        <v>0</v>
      </c>
      <c r="F5651" s="20">
        <v>0</v>
      </c>
    </row>
    <row r="5652" spans="2:6" x14ac:dyDescent="0.25">
      <c r="B5652" s="18">
        <v>5649</v>
      </c>
      <c r="C5652" s="29">
        <v>95021450.144992352</v>
      </c>
      <c r="D5652" s="29">
        <v>0</v>
      </c>
      <c r="E5652" s="29">
        <v>0</v>
      </c>
      <c r="F5652" s="20">
        <v>0</v>
      </c>
    </row>
    <row r="5653" spans="2:6" x14ac:dyDescent="0.25">
      <c r="B5653" s="18">
        <v>5650</v>
      </c>
      <c r="C5653" s="29">
        <v>79782667.056189835</v>
      </c>
      <c r="D5653" s="29">
        <v>0</v>
      </c>
      <c r="E5653" s="29">
        <v>0</v>
      </c>
      <c r="F5653" s="20">
        <v>0</v>
      </c>
    </row>
    <row r="5654" spans="2:6" x14ac:dyDescent="0.25">
      <c r="B5654" s="18">
        <v>5651</v>
      </c>
      <c r="C5654" s="29">
        <v>89217924.635927171</v>
      </c>
      <c r="D5654" s="29">
        <v>0</v>
      </c>
      <c r="E5654" s="29">
        <v>0</v>
      </c>
      <c r="F5654" s="20">
        <v>0</v>
      </c>
    </row>
    <row r="5655" spans="2:6" x14ac:dyDescent="0.25">
      <c r="B5655" s="18">
        <v>5652</v>
      </c>
      <c r="C5655" s="29">
        <v>106854042.35253774</v>
      </c>
      <c r="D5655" s="29">
        <v>0</v>
      </c>
      <c r="E5655" s="29">
        <v>0</v>
      </c>
      <c r="F5655" s="20">
        <v>0</v>
      </c>
    </row>
    <row r="5656" spans="2:6" x14ac:dyDescent="0.25">
      <c r="B5656" s="18">
        <v>5653</v>
      </c>
      <c r="C5656" s="29">
        <v>96226300.944177151</v>
      </c>
      <c r="D5656" s="29">
        <v>0</v>
      </c>
      <c r="E5656" s="29">
        <v>0</v>
      </c>
      <c r="F5656" s="20">
        <v>0</v>
      </c>
    </row>
    <row r="5657" spans="2:6" x14ac:dyDescent="0.25">
      <c r="B5657" s="18">
        <v>5654</v>
      </c>
      <c r="C5657" s="29">
        <v>96868599.792463839</v>
      </c>
      <c r="D5657" s="29">
        <v>0</v>
      </c>
      <c r="E5657" s="29">
        <v>0</v>
      </c>
      <c r="F5657" s="20">
        <v>0</v>
      </c>
    </row>
    <row r="5658" spans="2:6" x14ac:dyDescent="0.25">
      <c r="B5658" s="18">
        <v>5655</v>
      </c>
      <c r="C5658" s="29">
        <v>85655152.987422884</v>
      </c>
      <c r="D5658" s="29">
        <v>0</v>
      </c>
      <c r="E5658" s="29">
        <v>0</v>
      </c>
      <c r="F5658" s="20">
        <v>0</v>
      </c>
    </row>
    <row r="5659" spans="2:6" x14ac:dyDescent="0.25">
      <c r="B5659" s="18">
        <v>5656</v>
      </c>
      <c r="C5659" s="29">
        <v>83784698.149859756</v>
      </c>
      <c r="D5659" s="29">
        <v>0</v>
      </c>
      <c r="E5659" s="29">
        <v>0</v>
      </c>
      <c r="F5659" s="20">
        <v>0</v>
      </c>
    </row>
    <row r="5660" spans="2:6" x14ac:dyDescent="0.25">
      <c r="B5660" s="18">
        <v>5657</v>
      </c>
      <c r="C5660" s="29">
        <v>87404184.595992252</v>
      </c>
      <c r="D5660" s="29">
        <v>0</v>
      </c>
      <c r="E5660" s="29">
        <v>0</v>
      </c>
      <c r="F5660" s="20">
        <v>0</v>
      </c>
    </row>
    <row r="5661" spans="2:6" x14ac:dyDescent="0.25">
      <c r="B5661" s="18">
        <v>5658</v>
      </c>
      <c r="C5661" s="29">
        <v>113528977.78041144</v>
      </c>
      <c r="D5661" s="29">
        <v>0</v>
      </c>
      <c r="E5661" s="29">
        <v>0</v>
      </c>
      <c r="F5661" s="20">
        <v>0</v>
      </c>
    </row>
    <row r="5662" spans="2:6" x14ac:dyDescent="0.25">
      <c r="B5662" s="18">
        <v>5659</v>
      </c>
      <c r="C5662" s="29">
        <v>102659766.07621044</v>
      </c>
      <c r="D5662" s="29">
        <v>0</v>
      </c>
      <c r="E5662" s="29">
        <v>0</v>
      </c>
      <c r="F5662" s="20">
        <v>0</v>
      </c>
    </row>
    <row r="5663" spans="2:6" x14ac:dyDescent="0.25">
      <c r="B5663" s="18">
        <v>5660</v>
      </c>
      <c r="C5663" s="29">
        <v>117703104.10079265</v>
      </c>
      <c r="D5663" s="29">
        <v>0</v>
      </c>
      <c r="E5663" s="29">
        <v>0</v>
      </c>
      <c r="F5663" s="20">
        <v>0</v>
      </c>
    </row>
    <row r="5664" spans="2:6" x14ac:dyDescent="0.25">
      <c r="B5664" s="18">
        <v>5661</v>
      </c>
      <c r="C5664" s="29">
        <v>104860874.08601144</v>
      </c>
      <c r="D5664" s="29">
        <v>0</v>
      </c>
      <c r="E5664" s="29">
        <v>0</v>
      </c>
      <c r="F5664" s="20">
        <v>0</v>
      </c>
    </row>
    <row r="5665" spans="2:6" x14ac:dyDescent="0.25">
      <c r="B5665" s="18">
        <v>5662</v>
      </c>
      <c r="C5665" s="29">
        <v>119811140.35122</v>
      </c>
      <c r="D5665" s="29">
        <v>0</v>
      </c>
      <c r="E5665" s="29">
        <v>0</v>
      </c>
      <c r="F5665" s="20">
        <v>0</v>
      </c>
    </row>
    <row r="5666" spans="2:6" x14ac:dyDescent="0.25">
      <c r="B5666" s="18">
        <v>5663</v>
      </c>
      <c r="C5666" s="29">
        <v>107145991.52844934</v>
      </c>
      <c r="D5666" s="29">
        <v>0</v>
      </c>
      <c r="E5666" s="29">
        <v>0</v>
      </c>
      <c r="F5666" s="20">
        <v>0</v>
      </c>
    </row>
    <row r="5667" spans="2:6" x14ac:dyDescent="0.25">
      <c r="B5667" s="18">
        <v>5664</v>
      </c>
      <c r="C5667" s="29">
        <v>90474014.107669443</v>
      </c>
      <c r="D5667" s="29">
        <v>0</v>
      </c>
      <c r="E5667" s="29">
        <v>0</v>
      </c>
      <c r="F5667" s="20">
        <v>0</v>
      </c>
    </row>
    <row r="5668" spans="2:6" x14ac:dyDescent="0.25">
      <c r="B5668" s="18">
        <v>5665</v>
      </c>
      <c r="C5668" s="29">
        <v>110549789.26075201</v>
      </c>
      <c r="D5668" s="29">
        <v>0</v>
      </c>
      <c r="E5668" s="29">
        <v>0</v>
      </c>
      <c r="F5668" s="20">
        <v>0</v>
      </c>
    </row>
    <row r="5669" spans="2:6" x14ac:dyDescent="0.25">
      <c r="B5669" s="18">
        <v>5666</v>
      </c>
      <c r="C5669" s="29">
        <v>84916050.31307441</v>
      </c>
      <c r="D5669" s="29">
        <v>0</v>
      </c>
      <c r="E5669" s="29">
        <v>0</v>
      </c>
      <c r="F5669" s="20">
        <v>0</v>
      </c>
    </row>
    <row r="5670" spans="2:6" x14ac:dyDescent="0.25">
      <c r="B5670" s="18">
        <v>5667</v>
      </c>
      <c r="C5670" s="29">
        <v>123764792.83450231</v>
      </c>
      <c r="D5670" s="29">
        <v>0</v>
      </c>
      <c r="E5670" s="29">
        <v>0</v>
      </c>
      <c r="F5670" s="20">
        <v>0</v>
      </c>
    </row>
    <row r="5671" spans="2:6" x14ac:dyDescent="0.25">
      <c r="B5671" s="18">
        <v>5668</v>
      </c>
      <c r="C5671" s="29">
        <v>99250293.771486565</v>
      </c>
      <c r="D5671" s="29">
        <v>0</v>
      </c>
      <c r="E5671" s="29">
        <v>0</v>
      </c>
      <c r="F5671" s="20">
        <v>0</v>
      </c>
    </row>
    <row r="5672" spans="2:6" x14ac:dyDescent="0.25">
      <c r="B5672" s="18">
        <v>5669</v>
      </c>
      <c r="C5672" s="29">
        <v>105237384.59148359</v>
      </c>
      <c r="D5672" s="29">
        <v>0</v>
      </c>
      <c r="E5672" s="29">
        <v>0</v>
      </c>
      <c r="F5672" s="20">
        <v>0</v>
      </c>
    </row>
    <row r="5673" spans="2:6" x14ac:dyDescent="0.25">
      <c r="B5673" s="18">
        <v>5670</v>
      </c>
      <c r="C5673" s="29">
        <v>134108103.37021413</v>
      </c>
      <c r="D5673" s="29">
        <v>0</v>
      </c>
      <c r="E5673" s="29">
        <v>0</v>
      </c>
      <c r="F5673" s="20">
        <v>0</v>
      </c>
    </row>
    <row r="5674" spans="2:6" x14ac:dyDescent="0.25">
      <c r="B5674" s="18">
        <v>5671</v>
      </c>
      <c r="C5674" s="29">
        <v>125714550.69057298</v>
      </c>
      <c r="D5674" s="29">
        <v>0</v>
      </c>
      <c r="E5674" s="29">
        <v>0</v>
      </c>
      <c r="F5674" s="20">
        <v>0</v>
      </c>
    </row>
    <row r="5675" spans="2:6" x14ac:dyDescent="0.25">
      <c r="B5675" s="18">
        <v>5672</v>
      </c>
      <c r="C5675" s="29">
        <v>95452201.726747364</v>
      </c>
      <c r="D5675" s="29">
        <v>0</v>
      </c>
      <c r="E5675" s="29">
        <v>0</v>
      </c>
      <c r="F5675" s="20">
        <v>0</v>
      </c>
    </row>
    <row r="5676" spans="2:6" x14ac:dyDescent="0.25">
      <c r="B5676" s="18">
        <v>5673</v>
      </c>
      <c r="C5676" s="29">
        <v>159523050.7532002</v>
      </c>
      <c r="D5676" s="29">
        <v>0</v>
      </c>
      <c r="E5676" s="29">
        <v>0</v>
      </c>
      <c r="F5676" s="20">
        <v>0</v>
      </c>
    </row>
    <row r="5677" spans="2:6" x14ac:dyDescent="0.25">
      <c r="B5677" s="18">
        <v>5674</v>
      </c>
      <c r="C5677" s="29">
        <v>77347714.724450946</v>
      </c>
      <c r="D5677" s="29">
        <v>0</v>
      </c>
      <c r="E5677" s="29">
        <v>0</v>
      </c>
      <c r="F5677" s="20">
        <v>0</v>
      </c>
    </row>
    <row r="5678" spans="2:6" x14ac:dyDescent="0.25">
      <c r="B5678" s="18">
        <v>5675</v>
      </c>
      <c r="C5678" s="29">
        <v>84485587.436476946</v>
      </c>
      <c r="D5678" s="29">
        <v>0</v>
      </c>
      <c r="E5678" s="29">
        <v>0</v>
      </c>
      <c r="F5678" s="20">
        <v>0</v>
      </c>
    </row>
    <row r="5679" spans="2:6" x14ac:dyDescent="0.25">
      <c r="B5679" s="18">
        <v>5676</v>
      </c>
      <c r="C5679" s="29">
        <v>95919885.612635583</v>
      </c>
      <c r="D5679" s="29">
        <v>0</v>
      </c>
      <c r="E5679" s="29">
        <v>0</v>
      </c>
      <c r="F5679" s="20">
        <v>0</v>
      </c>
    </row>
    <row r="5680" spans="2:6" x14ac:dyDescent="0.25">
      <c r="B5680" s="18">
        <v>5677</v>
      </c>
      <c r="C5680" s="29">
        <v>102000837.17746472</v>
      </c>
      <c r="D5680" s="29">
        <v>0</v>
      </c>
      <c r="E5680" s="29">
        <v>0</v>
      </c>
      <c r="F5680" s="20">
        <v>0</v>
      </c>
    </row>
    <row r="5681" spans="2:6" x14ac:dyDescent="0.25">
      <c r="B5681" s="18">
        <v>5678</v>
      </c>
      <c r="C5681" s="29">
        <v>97710181.994578615</v>
      </c>
      <c r="D5681" s="29">
        <v>0</v>
      </c>
      <c r="E5681" s="29">
        <v>0</v>
      </c>
      <c r="F5681" s="20">
        <v>0</v>
      </c>
    </row>
    <row r="5682" spans="2:6" x14ac:dyDescent="0.25">
      <c r="B5682" s="18">
        <v>5679</v>
      </c>
      <c r="C5682" s="29">
        <v>93200555.325794324</v>
      </c>
      <c r="D5682" s="29">
        <v>0</v>
      </c>
      <c r="E5682" s="29">
        <v>0</v>
      </c>
      <c r="F5682" s="20">
        <v>0</v>
      </c>
    </row>
    <row r="5683" spans="2:6" x14ac:dyDescent="0.25">
      <c r="B5683" s="18">
        <v>5680</v>
      </c>
      <c r="C5683" s="29">
        <v>89472270.72569716</v>
      </c>
      <c r="D5683" s="29">
        <v>0</v>
      </c>
      <c r="E5683" s="29">
        <v>0</v>
      </c>
      <c r="F5683" s="20">
        <v>0</v>
      </c>
    </row>
    <row r="5684" spans="2:6" x14ac:dyDescent="0.25">
      <c r="B5684" s="18">
        <v>5681</v>
      </c>
      <c r="C5684" s="29">
        <v>74204512.002662808</v>
      </c>
      <c r="D5684" s="29">
        <v>0</v>
      </c>
      <c r="E5684" s="29">
        <v>0</v>
      </c>
      <c r="F5684" s="20">
        <v>0</v>
      </c>
    </row>
    <row r="5685" spans="2:6" x14ac:dyDescent="0.25">
      <c r="B5685" s="18">
        <v>5682</v>
      </c>
      <c r="C5685" s="29">
        <v>90786614.799608052</v>
      </c>
      <c r="D5685" s="29">
        <v>0</v>
      </c>
      <c r="E5685" s="29">
        <v>0</v>
      </c>
      <c r="F5685" s="20">
        <v>0</v>
      </c>
    </row>
    <row r="5686" spans="2:6" x14ac:dyDescent="0.25">
      <c r="B5686" s="18">
        <v>5683</v>
      </c>
      <c r="C5686" s="29">
        <v>90377530.308888957</v>
      </c>
      <c r="D5686" s="29">
        <v>0</v>
      </c>
      <c r="E5686" s="29">
        <v>0</v>
      </c>
      <c r="F5686" s="20">
        <v>0</v>
      </c>
    </row>
    <row r="5687" spans="2:6" x14ac:dyDescent="0.25">
      <c r="B5687" s="18">
        <v>5684</v>
      </c>
      <c r="C5687" s="29">
        <v>120155657.69034241</v>
      </c>
      <c r="D5687" s="29">
        <v>0</v>
      </c>
      <c r="E5687" s="29">
        <v>0</v>
      </c>
      <c r="F5687" s="20">
        <v>0</v>
      </c>
    </row>
    <row r="5688" spans="2:6" x14ac:dyDescent="0.25">
      <c r="B5688" s="18">
        <v>5685</v>
      </c>
      <c r="C5688" s="29">
        <v>87949238.331611112</v>
      </c>
      <c r="D5688" s="29">
        <v>0</v>
      </c>
      <c r="E5688" s="29">
        <v>0</v>
      </c>
      <c r="F5688" s="20">
        <v>0</v>
      </c>
    </row>
    <row r="5689" spans="2:6" x14ac:dyDescent="0.25">
      <c r="B5689" s="18">
        <v>5686</v>
      </c>
      <c r="C5689" s="29">
        <v>82270785.854946226</v>
      </c>
      <c r="D5689" s="29">
        <v>0</v>
      </c>
      <c r="E5689" s="29">
        <v>0</v>
      </c>
      <c r="F5689" s="20">
        <v>0</v>
      </c>
    </row>
    <row r="5690" spans="2:6" x14ac:dyDescent="0.25">
      <c r="B5690" s="18">
        <v>5687</v>
      </c>
      <c r="C5690" s="29">
        <v>109448597.68784159</v>
      </c>
      <c r="D5690" s="29">
        <v>0</v>
      </c>
      <c r="E5690" s="29">
        <v>0</v>
      </c>
      <c r="F5690" s="20">
        <v>0</v>
      </c>
    </row>
    <row r="5691" spans="2:6" x14ac:dyDescent="0.25">
      <c r="B5691" s="18">
        <v>5688</v>
      </c>
      <c r="C5691" s="29">
        <v>104024926.63552575</v>
      </c>
      <c r="D5691" s="29">
        <v>0</v>
      </c>
      <c r="E5691" s="29">
        <v>0</v>
      </c>
      <c r="F5691" s="20">
        <v>0</v>
      </c>
    </row>
    <row r="5692" spans="2:6" x14ac:dyDescent="0.25">
      <c r="B5692" s="18">
        <v>5689</v>
      </c>
      <c r="C5692" s="29">
        <v>132988835.68673959</v>
      </c>
      <c r="D5692" s="29">
        <v>0</v>
      </c>
      <c r="E5692" s="29">
        <v>0</v>
      </c>
      <c r="F5692" s="20">
        <v>0</v>
      </c>
    </row>
    <row r="5693" spans="2:6" x14ac:dyDescent="0.25">
      <c r="B5693" s="18">
        <v>5690</v>
      </c>
      <c r="C5693" s="29">
        <v>119162275.49925986</v>
      </c>
      <c r="D5693" s="29">
        <v>0</v>
      </c>
      <c r="E5693" s="29">
        <v>0</v>
      </c>
      <c r="F5693" s="20">
        <v>0</v>
      </c>
    </row>
    <row r="5694" spans="2:6" x14ac:dyDescent="0.25">
      <c r="B5694" s="18">
        <v>5691</v>
      </c>
      <c r="C5694" s="29">
        <v>65632698.630837008</v>
      </c>
      <c r="D5694" s="29">
        <v>0</v>
      </c>
      <c r="E5694" s="29">
        <v>0</v>
      </c>
      <c r="F5694" s="20">
        <v>0</v>
      </c>
    </row>
    <row r="5695" spans="2:6" x14ac:dyDescent="0.25">
      <c r="B5695" s="18">
        <v>5692</v>
      </c>
      <c r="C5695" s="29">
        <v>98751794.651063874</v>
      </c>
      <c r="D5695" s="29">
        <v>0</v>
      </c>
      <c r="E5695" s="29">
        <v>0</v>
      </c>
      <c r="F5695" s="20">
        <v>0</v>
      </c>
    </row>
    <row r="5696" spans="2:6" x14ac:dyDescent="0.25">
      <c r="B5696" s="18">
        <v>5693</v>
      </c>
      <c r="C5696" s="29">
        <v>102244634.23234586</v>
      </c>
      <c r="D5696" s="29">
        <v>0</v>
      </c>
      <c r="E5696" s="29">
        <v>0</v>
      </c>
      <c r="F5696" s="20">
        <v>0</v>
      </c>
    </row>
    <row r="5697" spans="2:6" x14ac:dyDescent="0.25">
      <c r="B5697" s="18">
        <v>5694</v>
      </c>
      <c r="C5697" s="29">
        <v>91627635.225045428</v>
      </c>
      <c r="D5697" s="29">
        <v>0</v>
      </c>
      <c r="E5697" s="29">
        <v>0</v>
      </c>
      <c r="F5697" s="20">
        <v>0</v>
      </c>
    </row>
    <row r="5698" spans="2:6" x14ac:dyDescent="0.25">
      <c r="B5698" s="18">
        <v>5695</v>
      </c>
      <c r="C5698" s="29">
        <v>152120112.4436295</v>
      </c>
      <c r="D5698" s="29">
        <v>0</v>
      </c>
      <c r="E5698" s="29">
        <v>0</v>
      </c>
      <c r="F5698" s="20">
        <v>0</v>
      </c>
    </row>
    <row r="5699" spans="2:6" x14ac:dyDescent="0.25">
      <c r="B5699" s="18">
        <v>5696</v>
      </c>
      <c r="C5699" s="29">
        <v>76444307.444321841</v>
      </c>
      <c r="D5699" s="29">
        <v>0</v>
      </c>
      <c r="E5699" s="29">
        <v>0</v>
      </c>
      <c r="F5699" s="20">
        <v>0</v>
      </c>
    </row>
    <row r="5700" spans="2:6" x14ac:dyDescent="0.25">
      <c r="B5700" s="18">
        <v>5697</v>
      </c>
      <c r="C5700" s="29">
        <v>132130152.80580343</v>
      </c>
      <c r="D5700" s="29">
        <v>0</v>
      </c>
      <c r="E5700" s="29">
        <v>0</v>
      </c>
      <c r="F5700" s="20">
        <v>0</v>
      </c>
    </row>
    <row r="5701" spans="2:6" x14ac:dyDescent="0.25">
      <c r="B5701" s="18">
        <v>5698</v>
      </c>
      <c r="C5701" s="29">
        <v>124692839.50112101</v>
      </c>
      <c r="D5701" s="29">
        <v>0</v>
      </c>
      <c r="E5701" s="29">
        <v>0</v>
      </c>
      <c r="F5701" s="20">
        <v>0</v>
      </c>
    </row>
    <row r="5702" spans="2:6" x14ac:dyDescent="0.25">
      <c r="B5702" s="18">
        <v>5699</v>
      </c>
      <c r="C5702" s="29">
        <v>88394809.471745938</v>
      </c>
      <c r="D5702" s="29">
        <v>0</v>
      </c>
      <c r="E5702" s="29">
        <v>0</v>
      </c>
      <c r="F5702" s="20">
        <v>0</v>
      </c>
    </row>
    <row r="5703" spans="2:6" x14ac:dyDescent="0.25">
      <c r="B5703" s="18">
        <v>5700</v>
      </c>
      <c r="C5703" s="29">
        <v>101661649.15783082</v>
      </c>
      <c r="D5703" s="29">
        <v>0</v>
      </c>
      <c r="E5703" s="29">
        <v>0</v>
      </c>
      <c r="F5703" s="20">
        <v>0</v>
      </c>
    </row>
    <row r="5704" spans="2:6" x14ac:dyDescent="0.25">
      <c r="B5704" s="18">
        <v>5701</v>
      </c>
      <c r="C5704" s="29">
        <v>139197620.81686923</v>
      </c>
      <c r="D5704" s="29">
        <v>0</v>
      </c>
      <c r="E5704" s="29">
        <v>0</v>
      </c>
      <c r="F5704" s="20">
        <v>0</v>
      </c>
    </row>
    <row r="5705" spans="2:6" x14ac:dyDescent="0.25">
      <c r="B5705" s="18">
        <v>5702</v>
      </c>
      <c r="C5705" s="29">
        <v>131321718.94039582</v>
      </c>
      <c r="D5705" s="29">
        <v>0</v>
      </c>
      <c r="E5705" s="29">
        <v>0</v>
      </c>
      <c r="F5705" s="20">
        <v>0</v>
      </c>
    </row>
    <row r="5706" spans="2:6" x14ac:dyDescent="0.25">
      <c r="B5706" s="18">
        <v>5703</v>
      </c>
      <c r="C5706" s="29">
        <v>135004858.899555</v>
      </c>
      <c r="D5706" s="29">
        <v>0</v>
      </c>
      <c r="E5706" s="29">
        <v>0</v>
      </c>
      <c r="F5706" s="20">
        <v>0</v>
      </c>
    </row>
    <row r="5707" spans="2:6" x14ac:dyDescent="0.25">
      <c r="B5707" s="18">
        <v>5704</v>
      </c>
      <c r="C5707" s="29">
        <v>88731580.350009993</v>
      </c>
      <c r="D5707" s="29">
        <v>0</v>
      </c>
      <c r="E5707" s="29">
        <v>0</v>
      </c>
      <c r="F5707" s="20">
        <v>0</v>
      </c>
    </row>
    <row r="5708" spans="2:6" x14ac:dyDescent="0.25">
      <c r="B5708" s="18">
        <v>5705</v>
      </c>
      <c r="C5708" s="29">
        <v>92812167.369072199</v>
      </c>
      <c r="D5708" s="29">
        <v>0</v>
      </c>
      <c r="E5708" s="29">
        <v>0</v>
      </c>
      <c r="F5708" s="20">
        <v>0</v>
      </c>
    </row>
    <row r="5709" spans="2:6" x14ac:dyDescent="0.25">
      <c r="B5709" s="18">
        <v>5706</v>
      </c>
      <c r="C5709" s="29">
        <v>117553444.71080258</v>
      </c>
      <c r="D5709" s="29">
        <v>0</v>
      </c>
      <c r="E5709" s="29">
        <v>0</v>
      </c>
      <c r="F5709" s="20">
        <v>0</v>
      </c>
    </row>
    <row r="5710" spans="2:6" x14ac:dyDescent="0.25">
      <c r="B5710" s="18">
        <v>5707</v>
      </c>
      <c r="C5710" s="29">
        <v>108512371.29971461</v>
      </c>
      <c r="D5710" s="29">
        <v>0</v>
      </c>
      <c r="E5710" s="29">
        <v>0</v>
      </c>
      <c r="F5710" s="20">
        <v>0</v>
      </c>
    </row>
    <row r="5711" spans="2:6" x14ac:dyDescent="0.25">
      <c r="B5711" s="18">
        <v>5708</v>
      </c>
      <c r="C5711" s="29">
        <v>126734958.67454158</v>
      </c>
      <c r="D5711" s="29">
        <v>0</v>
      </c>
      <c r="E5711" s="29">
        <v>0</v>
      </c>
      <c r="F5711" s="20">
        <v>0</v>
      </c>
    </row>
    <row r="5712" spans="2:6" x14ac:dyDescent="0.25">
      <c r="B5712" s="18">
        <v>5709</v>
      </c>
      <c r="C5712" s="29">
        <v>163754819.59391579</v>
      </c>
      <c r="D5712" s="29">
        <v>0</v>
      </c>
      <c r="E5712" s="29">
        <v>0</v>
      </c>
      <c r="F5712" s="20">
        <v>0</v>
      </c>
    </row>
    <row r="5713" spans="2:6" x14ac:dyDescent="0.25">
      <c r="B5713" s="18">
        <v>5710</v>
      </c>
      <c r="C5713" s="29">
        <v>72689981.228863776</v>
      </c>
      <c r="D5713" s="29">
        <v>0</v>
      </c>
      <c r="E5713" s="29">
        <v>0</v>
      </c>
      <c r="F5713" s="20">
        <v>0</v>
      </c>
    </row>
    <row r="5714" spans="2:6" x14ac:dyDescent="0.25">
      <c r="B5714" s="18">
        <v>5711</v>
      </c>
      <c r="C5714" s="29">
        <v>85891212.972594261</v>
      </c>
      <c r="D5714" s="29">
        <v>0</v>
      </c>
      <c r="E5714" s="29">
        <v>0</v>
      </c>
      <c r="F5714" s="20">
        <v>0</v>
      </c>
    </row>
    <row r="5715" spans="2:6" x14ac:dyDescent="0.25">
      <c r="B5715" s="18">
        <v>5712</v>
      </c>
      <c r="C5715" s="29">
        <v>97227631.951858371</v>
      </c>
      <c r="D5715" s="29">
        <v>0</v>
      </c>
      <c r="E5715" s="29">
        <v>0</v>
      </c>
      <c r="F5715" s="20">
        <v>0</v>
      </c>
    </row>
    <row r="5716" spans="2:6" x14ac:dyDescent="0.25">
      <c r="B5716" s="18">
        <v>5713</v>
      </c>
      <c r="C5716" s="29">
        <v>86862607.759195402</v>
      </c>
      <c r="D5716" s="29">
        <v>0</v>
      </c>
      <c r="E5716" s="29">
        <v>0</v>
      </c>
      <c r="F5716" s="20">
        <v>0</v>
      </c>
    </row>
    <row r="5717" spans="2:6" x14ac:dyDescent="0.25">
      <c r="B5717" s="18">
        <v>5714</v>
      </c>
      <c r="C5717" s="29">
        <v>96360149.106713697</v>
      </c>
      <c r="D5717" s="29">
        <v>0</v>
      </c>
      <c r="E5717" s="29">
        <v>0</v>
      </c>
      <c r="F5717" s="20">
        <v>0</v>
      </c>
    </row>
    <row r="5718" spans="2:6" x14ac:dyDescent="0.25">
      <c r="B5718" s="18">
        <v>5715</v>
      </c>
      <c r="C5718" s="29">
        <v>104529514.48913564</v>
      </c>
      <c r="D5718" s="29">
        <v>0</v>
      </c>
      <c r="E5718" s="29">
        <v>0</v>
      </c>
      <c r="F5718" s="20">
        <v>0</v>
      </c>
    </row>
    <row r="5719" spans="2:6" x14ac:dyDescent="0.25">
      <c r="B5719" s="18">
        <v>5716</v>
      </c>
      <c r="C5719" s="29">
        <v>103674405.82807283</v>
      </c>
      <c r="D5719" s="29">
        <v>0</v>
      </c>
      <c r="E5719" s="29">
        <v>0</v>
      </c>
      <c r="F5719" s="20">
        <v>0</v>
      </c>
    </row>
    <row r="5720" spans="2:6" x14ac:dyDescent="0.25">
      <c r="B5720" s="18">
        <v>5717</v>
      </c>
      <c r="C5720" s="29">
        <v>74788174.14508459</v>
      </c>
      <c r="D5720" s="29">
        <v>0</v>
      </c>
      <c r="E5720" s="29">
        <v>0</v>
      </c>
      <c r="F5720" s="20">
        <v>0</v>
      </c>
    </row>
    <row r="5721" spans="2:6" x14ac:dyDescent="0.25">
      <c r="B5721" s="18">
        <v>5718</v>
      </c>
      <c r="C5721" s="29">
        <v>96058139.183109686</v>
      </c>
      <c r="D5721" s="29">
        <v>0</v>
      </c>
      <c r="E5721" s="29">
        <v>0</v>
      </c>
      <c r="F5721" s="20">
        <v>0</v>
      </c>
    </row>
    <row r="5722" spans="2:6" x14ac:dyDescent="0.25">
      <c r="B5722" s="18">
        <v>5719</v>
      </c>
      <c r="C5722" s="29">
        <v>125154888.00755906</v>
      </c>
      <c r="D5722" s="29">
        <v>0</v>
      </c>
      <c r="E5722" s="29">
        <v>0</v>
      </c>
      <c r="F5722" s="20">
        <v>0</v>
      </c>
    </row>
    <row r="5723" spans="2:6" x14ac:dyDescent="0.25">
      <c r="B5723" s="18">
        <v>5720</v>
      </c>
      <c r="C5723" s="29">
        <v>115006663.52162538</v>
      </c>
      <c r="D5723" s="29">
        <v>0</v>
      </c>
      <c r="E5723" s="29">
        <v>0</v>
      </c>
      <c r="F5723" s="20">
        <v>0</v>
      </c>
    </row>
    <row r="5724" spans="2:6" x14ac:dyDescent="0.25">
      <c r="B5724" s="18">
        <v>5721</v>
      </c>
      <c r="C5724" s="29">
        <v>101903365.97417125</v>
      </c>
      <c r="D5724" s="29">
        <v>0</v>
      </c>
      <c r="E5724" s="29">
        <v>0</v>
      </c>
      <c r="F5724" s="20">
        <v>0</v>
      </c>
    </row>
    <row r="5725" spans="2:6" x14ac:dyDescent="0.25">
      <c r="B5725" s="18">
        <v>5722</v>
      </c>
      <c r="C5725" s="29">
        <v>90529938.461812213</v>
      </c>
      <c r="D5725" s="29">
        <v>0</v>
      </c>
      <c r="E5725" s="29">
        <v>0</v>
      </c>
      <c r="F5725" s="20">
        <v>0</v>
      </c>
    </row>
    <row r="5726" spans="2:6" x14ac:dyDescent="0.25">
      <c r="B5726" s="18">
        <v>5723</v>
      </c>
      <c r="C5726" s="29">
        <v>86842944.511725917</v>
      </c>
      <c r="D5726" s="29">
        <v>0</v>
      </c>
      <c r="E5726" s="29">
        <v>0</v>
      </c>
      <c r="F5726" s="20">
        <v>0</v>
      </c>
    </row>
    <row r="5727" spans="2:6" x14ac:dyDescent="0.25">
      <c r="B5727" s="18">
        <v>5724</v>
      </c>
      <c r="C5727" s="29">
        <v>160211911.05055273</v>
      </c>
      <c r="D5727" s="29">
        <v>0</v>
      </c>
      <c r="E5727" s="29">
        <v>0</v>
      </c>
      <c r="F5727" s="20">
        <v>0</v>
      </c>
    </row>
    <row r="5728" spans="2:6" x14ac:dyDescent="0.25">
      <c r="B5728" s="18">
        <v>5725</v>
      </c>
      <c r="C5728" s="29">
        <v>93188678.170797288</v>
      </c>
      <c r="D5728" s="29">
        <v>0</v>
      </c>
      <c r="E5728" s="29">
        <v>0</v>
      </c>
      <c r="F5728" s="20">
        <v>0</v>
      </c>
    </row>
    <row r="5729" spans="2:6" x14ac:dyDescent="0.25">
      <c r="B5729" s="18">
        <v>5726</v>
      </c>
      <c r="C5729" s="29">
        <v>143505005.27144206</v>
      </c>
      <c r="D5729" s="29">
        <v>0</v>
      </c>
      <c r="E5729" s="29">
        <v>0</v>
      </c>
      <c r="F5729" s="20">
        <v>0</v>
      </c>
    </row>
    <row r="5730" spans="2:6" x14ac:dyDescent="0.25">
      <c r="B5730" s="18">
        <v>5727</v>
      </c>
      <c r="C5730" s="29">
        <v>108099248.25370818</v>
      </c>
      <c r="D5730" s="29">
        <v>0</v>
      </c>
      <c r="E5730" s="29">
        <v>0</v>
      </c>
      <c r="F5730" s="20">
        <v>0</v>
      </c>
    </row>
    <row r="5731" spans="2:6" x14ac:dyDescent="0.25">
      <c r="B5731" s="18">
        <v>5728</v>
      </c>
      <c r="C5731" s="29">
        <v>94306431.915291622</v>
      </c>
      <c r="D5731" s="29">
        <v>0</v>
      </c>
      <c r="E5731" s="29">
        <v>0</v>
      </c>
      <c r="F5731" s="20">
        <v>0</v>
      </c>
    </row>
    <row r="5732" spans="2:6" x14ac:dyDescent="0.25">
      <c r="B5732" s="18">
        <v>5729</v>
      </c>
      <c r="C5732" s="29">
        <v>121462096.05331905</v>
      </c>
      <c r="D5732" s="29">
        <v>0</v>
      </c>
      <c r="E5732" s="29">
        <v>0</v>
      </c>
      <c r="F5732" s="20">
        <v>0</v>
      </c>
    </row>
    <row r="5733" spans="2:6" x14ac:dyDescent="0.25">
      <c r="B5733" s="18">
        <v>5730</v>
      </c>
      <c r="C5733" s="29">
        <v>88307638.402738199</v>
      </c>
      <c r="D5733" s="29">
        <v>0</v>
      </c>
      <c r="E5733" s="29">
        <v>0</v>
      </c>
      <c r="F5733" s="20">
        <v>0</v>
      </c>
    </row>
    <row r="5734" spans="2:6" x14ac:dyDescent="0.25">
      <c r="B5734" s="18">
        <v>5731</v>
      </c>
      <c r="C5734" s="29">
        <v>117536153.02740136</v>
      </c>
      <c r="D5734" s="29">
        <v>0</v>
      </c>
      <c r="E5734" s="29">
        <v>0</v>
      </c>
      <c r="F5734" s="20">
        <v>0</v>
      </c>
    </row>
    <row r="5735" spans="2:6" x14ac:dyDescent="0.25">
      <c r="B5735" s="18">
        <v>5732</v>
      </c>
      <c r="C5735" s="29">
        <v>113586096.61453082</v>
      </c>
      <c r="D5735" s="29">
        <v>0</v>
      </c>
      <c r="E5735" s="29">
        <v>0</v>
      </c>
      <c r="F5735" s="20">
        <v>0</v>
      </c>
    </row>
    <row r="5736" spans="2:6" x14ac:dyDescent="0.25">
      <c r="B5736" s="18">
        <v>5733</v>
      </c>
      <c r="C5736" s="29">
        <v>82742459.452475429</v>
      </c>
      <c r="D5736" s="29">
        <v>0</v>
      </c>
      <c r="E5736" s="29">
        <v>0</v>
      </c>
      <c r="F5736" s="20">
        <v>0</v>
      </c>
    </row>
    <row r="5737" spans="2:6" x14ac:dyDescent="0.25">
      <c r="B5737" s="18">
        <v>5734</v>
      </c>
      <c r="C5737" s="29">
        <v>136990759.11620605</v>
      </c>
      <c r="D5737" s="29">
        <v>0</v>
      </c>
      <c r="E5737" s="29">
        <v>0</v>
      </c>
      <c r="F5737" s="20">
        <v>0</v>
      </c>
    </row>
    <row r="5738" spans="2:6" x14ac:dyDescent="0.25">
      <c r="B5738" s="18">
        <v>5735</v>
      </c>
      <c r="C5738" s="29">
        <v>161828627.21264547</v>
      </c>
      <c r="D5738" s="29">
        <v>0</v>
      </c>
      <c r="E5738" s="29">
        <v>0</v>
      </c>
      <c r="F5738" s="20">
        <v>0</v>
      </c>
    </row>
    <row r="5739" spans="2:6" x14ac:dyDescent="0.25">
      <c r="B5739" s="18">
        <v>5736</v>
      </c>
      <c r="C5739" s="29">
        <v>118997789.14248177</v>
      </c>
      <c r="D5739" s="29">
        <v>0</v>
      </c>
      <c r="E5739" s="29">
        <v>0</v>
      </c>
      <c r="F5739" s="20">
        <v>0</v>
      </c>
    </row>
    <row r="5740" spans="2:6" x14ac:dyDescent="0.25">
      <c r="B5740" s="18">
        <v>5737</v>
      </c>
      <c r="C5740" s="29">
        <v>87167490.463248551</v>
      </c>
      <c r="D5740" s="29">
        <v>0</v>
      </c>
      <c r="E5740" s="29">
        <v>0</v>
      </c>
      <c r="F5740" s="20">
        <v>0</v>
      </c>
    </row>
    <row r="5741" spans="2:6" x14ac:dyDescent="0.25">
      <c r="B5741" s="18">
        <v>5738</v>
      </c>
      <c r="C5741" s="29">
        <v>80930907.753934219</v>
      </c>
      <c r="D5741" s="29">
        <v>0</v>
      </c>
      <c r="E5741" s="29">
        <v>0</v>
      </c>
      <c r="F5741" s="20">
        <v>0</v>
      </c>
    </row>
    <row r="5742" spans="2:6" x14ac:dyDescent="0.25">
      <c r="B5742" s="18">
        <v>5739</v>
      </c>
      <c r="C5742" s="29">
        <v>99798658.16001229</v>
      </c>
      <c r="D5742" s="29">
        <v>0</v>
      </c>
      <c r="E5742" s="29">
        <v>0</v>
      </c>
      <c r="F5742" s="20">
        <v>0</v>
      </c>
    </row>
    <row r="5743" spans="2:6" x14ac:dyDescent="0.25">
      <c r="B5743" s="18">
        <v>5740</v>
      </c>
      <c r="C5743" s="29">
        <v>109393778.64521924</v>
      </c>
      <c r="D5743" s="29">
        <v>0</v>
      </c>
      <c r="E5743" s="29">
        <v>0</v>
      </c>
      <c r="F5743" s="20">
        <v>0</v>
      </c>
    </row>
    <row r="5744" spans="2:6" x14ac:dyDescent="0.25">
      <c r="B5744" s="18">
        <v>5741</v>
      </c>
      <c r="C5744" s="29">
        <v>126559737.95078689</v>
      </c>
      <c r="D5744" s="29">
        <v>0</v>
      </c>
      <c r="E5744" s="29">
        <v>0</v>
      </c>
      <c r="F5744" s="20">
        <v>0</v>
      </c>
    </row>
    <row r="5745" spans="2:6" x14ac:dyDescent="0.25">
      <c r="B5745" s="18">
        <v>5742</v>
      </c>
      <c r="C5745" s="29">
        <v>113489389.9790809</v>
      </c>
      <c r="D5745" s="29">
        <v>0</v>
      </c>
      <c r="E5745" s="29">
        <v>0</v>
      </c>
      <c r="F5745" s="20">
        <v>0</v>
      </c>
    </row>
    <row r="5746" spans="2:6" x14ac:dyDescent="0.25">
      <c r="B5746" s="18">
        <v>5743</v>
      </c>
      <c r="C5746" s="29">
        <v>86225865.364823222</v>
      </c>
      <c r="D5746" s="29">
        <v>0</v>
      </c>
      <c r="E5746" s="29">
        <v>0</v>
      </c>
      <c r="F5746" s="20">
        <v>0</v>
      </c>
    </row>
    <row r="5747" spans="2:6" x14ac:dyDescent="0.25">
      <c r="B5747" s="18">
        <v>5744</v>
      </c>
      <c r="C5747" s="29">
        <v>94265351.214723468</v>
      </c>
      <c r="D5747" s="29">
        <v>0</v>
      </c>
      <c r="E5747" s="29">
        <v>0</v>
      </c>
      <c r="F5747" s="20">
        <v>0</v>
      </c>
    </row>
    <row r="5748" spans="2:6" x14ac:dyDescent="0.25">
      <c r="B5748" s="18">
        <v>5745</v>
      </c>
      <c r="C5748" s="29">
        <v>93276237.860364333</v>
      </c>
      <c r="D5748" s="29">
        <v>0</v>
      </c>
      <c r="E5748" s="29">
        <v>0</v>
      </c>
      <c r="F5748" s="20">
        <v>0</v>
      </c>
    </row>
    <row r="5749" spans="2:6" x14ac:dyDescent="0.25">
      <c r="B5749" s="18">
        <v>5746</v>
      </c>
      <c r="C5749" s="29">
        <v>122744759.35724473</v>
      </c>
      <c r="D5749" s="29">
        <v>0</v>
      </c>
      <c r="E5749" s="29">
        <v>0</v>
      </c>
      <c r="F5749" s="20">
        <v>0</v>
      </c>
    </row>
    <row r="5750" spans="2:6" x14ac:dyDescent="0.25">
      <c r="B5750" s="18">
        <v>5747</v>
      </c>
      <c r="C5750" s="29">
        <v>99200817.107670307</v>
      </c>
      <c r="D5750" s="29">
        <v>0</v>
      </c>
      <c r="E5750" s="29">
        <v>0</v>
      </c>
      <c r="F5750" s="20">
        <v>0</v>
      </c>
    </row>
    <row r="5751" spans="2:6" x14ac:dyDescent="0.25">
      <c r="B5751" s="18">
        <v>5748</v>
      </c>
      <c r="C5751" s="29">
        <v>69277535.883763626</v>
      </c>
      <c r="D5751" s="29">
        <v>0</v>
      </c>
      <c r="E5751" s="29">
        <v>0</v>
      </c>
      <c r="F5751" s="20">
        <v>0</v>
      </c>
    </row>
    <row r="5752" spans="2:6" x14ac:dyDescent="0.25">
      <c r="B5752" s="18">
        <v>5749</v>
      </c>
      <c r="C5752" s="29">
        <v>92591993.385691643</v>
      </c>
      <c r="D5752" s="29">
        <v>0</v>
      </c>
      <c r="E5752" s="29">
        <v>0</v>
      </c>
      <c r="F5752" s="20">
        <v>0</v>
      </c>
    </row>
    <row r="5753" spans="2:6" x14ac:dyDescent="0.25">
      <c r="B5753" s="18">
        <v>5750</v>
      </c>
      <c r="C5753" s="29">
        <v>99368788.703447372</v>
      </c>
      <c r="D5753" s="29">
        <v>0</v>
      </c>
      <c r="E5753" s="29">
        <v>0</v>
      </c>
      <c r="F5753" s="20">
        <v>0</v>
      </c>
    </row>
    <row r="5754" spans="2:6" x14ac:dyDescent="0.25">
      <c r="B5754" s="18">
        <v>5751</v>
      </c>
      <c r="C5754" s="29">
        <v>110035251.7939254</v>
      </c>
      <c r="D5754" s="29">
        <v>0</v>
      </c>
      <c r="E5754" s="29">
        <v>0</v>
      </c>
      <c r="F5754" s="20">
        <v>0</v>
      </c>
    </row>
    <row r="5755" spans="2:6" x14ac:dyDescent="0.25">
      <c r="B5755" s="18">
        <v>5752</v>
      </c>
      <c r="C5755" s="29">
        <v>58125818.214970201</v>
      </c>
      <c r="D5755" s="29">
        <v>0</v>
      </c>
      <c r="E5755" s="29">
        <v>0</v>
      </c>
      <c r="F5755" s="20">
        <v>0</v>
      </c>
    </row>
    <row r="5756" spans="2:6" x14ac:dyDescent="0.25">
      <c r="B5756" s="18">
        <v>5753</v>
      </c>
      <c r="C5756" s="29">
        <v>90022482.694967806</v>
      </c>
      <c r="D5756" s="29">
        <v>0</v>
      </c>
      <c r="E5756" s="29">
        <v>0</v>
      </c>
      <c r="F5756" s="20">
        <v>0</v>
      </c>
    </row>
    <row r="5757" spans="2:6" x14ac:dyDescent="0.25">
      <c r="B5757" s="18">
        <v>5754</v>
      </c>
      <c r="C5757" s="29">
        <v>96519646.911810666</v>
      </c>
      <c r="D5757" s="29">
        <v>0</v>
      </c>
      <c r="E5757" s="29">
        <v>0</v>
      </c>
      <c r="F5757" s="20">
        <v>0</v>
      </c>
    </row>
    <row r="5758" spans="2:6" x14ac:dyDescent="0.25">
      <c r="B5758" s="18">
        <v>5755</v>
      </c>
      <c r="C5758" s="29">
        <v>78380037.302195013</v>
      </c>
      <c r="D5758" s="29">
        <v>0</v>
      </c>
      <c r="E5758" s="29">
        <v>0</v>
      </c>
      <c r="F5758" s="20">
        <v>0</v>
      </c>
    </row>
    <row r="5759" spans="2:6" x14ac:dyDescent="0.25">
      <c r="B5759" s="18">
        <v>5756</v>
      </c>
      <c r="C5759" s="29">
        <v>89937874.446355224</v>
      </c>
      <c r="D5759" s="29">
        <v>0</v>
      </c>
      <c r="E5759" s="29">
        <v>0</v>
      </c>
      <c r="F5759" s="20">
        <v>0</v>
      </c>
    </row>
    <row r="5760" spans="2:6" x14ac:dyDescent="0.25">
      <c r="B5760" s="18">
        <v>5757</v>
      </c>
      <c r="C5760" s="29">
        <v>130268441.5188843</v>
      </c>
      <c r="D5760" s="29">
        <v>0</v>
      </c>
      <c r="E5760" s="29">
        <v>0</v>
      </c>
      <c r="F5760" s="20">
        <v>0</v>
      </c>
    </row>
    <row r="5761" spans="2:6" x14ac:dyDescent="0.25">
      <c r="B5761" s="18">
        <v>5758</v>
      </c>
      <c r="C5761" s="29">
        <v>128040557.18452345</v>
      </c>
      <c r="D5761" s="29">
        <v>0</v>
      </c>
      <c r="E5761" s="29">
        <v>0</v>
      </c>
      <c r="F5761" s="20">
        <v>0</v>
      </c>
    </row>
    <row r="5762" spans="2:6" x14ac:dyDescent="0.25">
      <c r="B5762" s="18">
        <v>5759</v>
      </c>
      <c r="C5762" s="29">
        <v>87464777.957386613</v>
      </c>
      <c r="D5762" s="29">
        <v>0</v>
      </c>
      <c r="E5762" s="29">
        <v>0</v>
      </c>
      <c r="F5762" s="20">
        <v>0</v>
      </c>
    </row>
    <row r="5763" spans="2:6" x14ac:dyDescent="0.25">
      <c r="B5763" s="18">
        <v>5760</v>
      </c>
      <c r="C5763" s="29">
        <v>102679169.33915262</v>
      </c>
      <c r="D5763" s="29">
        <v>0</v>
      </c>
      <c r="E5763" s="29">
        <v>0</v>
      </c>
      <c r="F5763" s="20">
        <v>0</v>
      </c>
    </row>
    <row r="5764" spans="2:6" x14ac:dyDescent="0.25">
      <c r="B5764" s="18">
        <v>5761</v>
      </c>
      <c r="C5764" s="29">
        <v>98534829.763243794</v>
      </c>
      <c r="D5764" s="29">
        <v>0</v>
      </c>
      <c r="E5764" s="29">
        <v>0</v>
      </c>
      <c r="F5764" s="20">
        <v>0</v>
      </c>
    </row>
    <row r="5765" spans="2:6" x14ac:dyDescent="0.25">
      <c r="B5765" s="18">
        <v>5762</v>
      </c>
      <c r="C5765" s="29">
        <v>96899239.485459089</v>
      </c>
      <c r="D5765" s="29">
        <v>0</v>
      </c>
      <c r="E5765" s="29">
        <v>0</v>
      </c>
      <c r="F5765" s="20">
        <v>0</v>
      </c>
    </row>
    <row r="5766" spans="2:6" x14ac:dyDescent="0.25">
      <c r="B5766" s="18">
        <v>5763</v>
      </c>
      <c r="C5766" s="29">
        <v>98788676.544482172</v>
      </c>
      <c r="D5766" s="29">
        <v>0</v>
      </c>
      <c r="E5766" s="29">
        <v>0</v>
      </c>
      <c r="F5766" s="20">
        <v>0</v>
      </c>
    </row>
    <row r="5767" spans="2:6" x14ac:dyDescent="0.25">
      <c r="B5767" s="18">
        <v>5764</v>
      </c>
      <c r="C5767" s="29">
        <v>105809430.87526521</v>
      </c>
      <c r="D5767" s="29">
        <v>0</v>
      </c>
      <c r="E5767" s="29">
        <v>0</v>
      </c>
      <c r="F5767" s="20">
        <v>0</v>
      </c>
    </row>
    <row r="5768" spans="2:6" x14ac:dyDescent="0.25">
      <c r="B5768" s="18">
        <v>5765</v>
      </c>
      <c r="C5768" s="29">
        <v>118567102.49310617</v>
      </c>
      <c r="D5768" s="29">
        <v>0</v>
      </c>
      <c r="E5768" s="29">
        <v>0</v>
      </c>
      <c r="F5768" s="20">
        <v>0</v>
      </c>
    </row>
    <row r="5769" spans="2:6" x14ac:dyDescent="0.25">
      <c r="B5769" s="18">
        <v>5766</v>
      </c>
      <c r="C5769" s="29">
        <v>99342586.468713224</v>
      </c>
      <c r="D5769" s="29">
        <v>0</v>
      </c>
      <c r="E5769" s="29">
        <v>0</v>
      </c>
      <c r="F5769" s="20">
        <v>0</v>
      </c>
    </row>
    <row r="5770" spans="2:6" x14ac:dyDescent="0.25">
      <c r="B5770" s="18">
        <v>5767</v>
      </c>
      <c r="C5770" s="29">
        <v>110148122.88431789</v>
      </c>
      <c r="D5770" s="29">
        <v>0</v>
      </c>
      <c r="E5770" s="29">
        <v>0</v>
      </c>
      <c r="F5770" s="20">
        <v>0</v>
      </c>
    </row>
    <row r="5771" spans="2:6" x14ac:dyDescent="0.25">
      <c r="B5771" s="18">
        <v>5768</v>
      </c>
      <c r="C5771" s="29">
        <v>86184761.048810124</v>
      </c>
      <c r="D5771" s="29">
        <v>0</v>
      </c>
      <c r="E5771" s="29">
        <v>0</v>
      </c>
      <c r="F5771" s="20">
        <v>0</v>
      </c>
    </row>
    <row r="5772" spans="2:6" x14ac:dyDescent="0.25">
      <c r="B5772" s="18">
        <v>5769</v>
      </c>
      <c r="C5772" s="29">
        <v>113474071.75492686</v>
      </c>
      <c r="D5772" s="29">
        <v>0</v>
      </c>
      <c r="E5772" s="29">
        <v>0</v>
      </c>
      <c r="F5772" s="20">
        <v>0</v>
      </c>
    </row>
    <row r="5773" spans="2:6" x14ac:dyDescent="0.25">
      <c r="B5773" s="18">
        <v>5770</v>
      </c>
      <c r="C5773" s="29">
        <v>108288420.58395313</v>
      </c>
      <c r="D5773" s="29">
        <v>0</v>
      </c>
      <c r="E5773" s="29">
        <v>0</v>
      </c>
      <c r="F5773" s="20">
        <v>0</v>
      </c>
    </row>
    <row r="5774" spans="2:6" x14ac:dyDescent="0.25">
      <c r="B5774" s="18">
        <v>5771</v>
      </c>
      <c r="C5774" s="29">
        <v>98125795.8606603</v>
      </c>
      <c r="D5774" s="29">
        <v>0</v>
      </c>
      <c r="E5774" s="29">
        <v>0</v>
      </c>
      <c r="F5774" s="20">
        <v>0</v>
      </c>
    </row>
    <row r="5775" spans="2:6" x14ac:dyDescent="0.25">
      <c r="B5775" s="18">
        <v>5772</v>
      </c>
      <c r="C5775" s="29">
        <v>89256671.818448171</v>
      </c>
      <c r="D5775" s="29">
        <v>0</v>
      </c>
      <c r="E5775" s="29">
        <v>0</v>
      </c>
      <c r="F5775" s="20">
        <v>0</v>
      </c>
    </row>
    <row r="5776" spans="2:6" x14ac:dyDescent="0.25">
      <c r="B5776" s="18">
        <v>5773</v>
      </c>
      <c r="C5776" s="29">
        <v>97043206.53616266</v>
      </c>
      <c r="D5776" s="29">
        <v>0</v>
      </c>
      <c r="E5776" s="29">
        <v>0</v>
      </c>
      <c r="F5776" s="20">
        <v>0</v>
      </c>
    </row>
    <row r="5777" spans="2:6" x14ac:dyDescent="0.25">
      <c r="B5777" s="18">
        <v>5774</v>
      </c>
      <c r="C5777" s="29">
        <v>85802500.922621548</v>
      </c>
      <c r="D5777" s="29">
        <v>0</v>
      </c>
      <c r="E5777" s="29">
        <v>0</v>
      </c>
      <c r="F5777" s="20">
        <v>0</v>
      </c>
    </row>
    <row r="5778" spans="2:6" x14ac:dyDescent="0.25">
      <c r="B5778" s="18">
        <v>5775</v>
      </c>
      <c r="C5778" s="29">
        <v>131718948.81348798</v>
      </c>
      <c r="D5778" s="29">
        <v>0</v>
      </c>
      <c r="E5778" s="29">
        <v>0</v>
      </c>
      <c r="F5778" s="20">
        <v>0</v>
      </c>
    </row>
    <row r="5779" spans="2:6" x14ac:dyDescent="0.25">
      <c r="B5779" s="18">
        <v>5776</v>
      </c>
      <c r="C5779" s="29">
        <v>121280857.10971445</v>
      </c>
      <c r="D5779" s="29">
        <v>0</v>
      </c>
      <c r="E5779" s="29">
        <v>0</v>
      </c>
      <c r="F5779" s="20">
        <v>0</v>
      </c>
    </row>
    <row r="5780" spans="2:6" x14ac:dyDescent="0.25">
      <c r="B5780" s="18">
        <v>5777</v>
      </c>
      <c r="C5780" s="29">
        <v>73714245.960188568</v>
      </c>
      <c r="D5780" s="29">
        <v>0</v>
      </c>
      <c r="E5780" s="29">
        <v>0</v>
      </c>
      <c r="F5780" s="20">
        <v>0</v>
      </c>
    </row>
    <row r="5781" spans="2:6" x14ac:dyDescent="0.25">
      <c r="B5781" s="18">
        <v>5778</v>
      </c>
      <c r="C5781" s="29">
        <v>85482331.379988164</v>
      </c>
      <c r="D5781" s="29">
        <v>0</v>
      </c>
      <c r="E5781" s="29">
        <v>0</v>
      </c>
      <c r="F5781" s="20">
        <v>0</v>
      </c>
    </row>
    <row r="5782" spans="2:6" x14ac:dyDescent="0.25">
      <c r="B5782" s="18">
        <v>5779</v>
      </c>
      <c r="C5782" s="29">
        <v>120452574.87280038</v>
      </c>
      <c r="D5782" s="29">
        <v>0</v>
      </c>
      <c r="E5782" s="29">
        <v>0</v>
      </c>
      <c r="F5782" s="20">
        <v>0</v>
      </c>
    </row>
    <row r="5783" spans="2:6" x14ac:dyDescent="0.25">
      <c r="B5783" s="18">
        <v>5780</v>
      </c>
      <c r="C5783" s="29">
        <v>88014285.030613929</v>
      </c>
      <c r="D5783" s="29">
        <v>0</v>
      </c>
      <c r="E5783" s="29">
        <v>0</v>
      </c>
      <c r="F5783" s="20">
        <v>0</v>
      </c>
    </row>
    <row r="5784" spans="2:6" x14ac:dyDescent="0.25">
      <c r="B5784" s="18">
        <v>5781</v>
      </c>
      <c r="C5784" s="29">
        <v>99849408.246969372</v>
      </c>
      <c r="D5784" s="29">
        <v>0</v>
      </c>
      <c r="E5784" s="29">
        <v>0</v>
      </c>
      <c r="F5784" s="20">
        <v>0</v>
      </c>
    </row>
    <row r="5785" spans="2:6" x14ac:dyDescent="0.25">
      <c r="B5785" s="18">
        <v>5782</v>
      </c>
      <c r="C5785" s="29">
        <v>119977988.35442165</v>
      </c>
      <c r="D5785" s="29">
        <v>0</v>
      </c>
      <c r="E5785" s="29">
        <v>0</v>
      </c>
      <c r="F5785" s="20">
        <v>0</v>
      </c>
    </row>
    <row r="5786" spans="2:6" x14ac:dyDescent="0.25">
      <c r="B5786" s="18">
        <v>5783</v>
      </c>
      <c r="C5786" s="29">
        <v>87614462.454269305</v>
      </c>
      <c r="D5786" s="29">
        <v>0</v>
      </c>
      <c r="E5786" s="29">
        <v>0</v>
      </c>
      <c r="F5786" s="20">
        <v>0</v>
      </c>
    </row>
    <row r="5787" spans="2:6" x14ac:dyDescent="0.25">
      <c r="B5787" s="18">
        <v>5784</v>
      </c>
      <c r="C5787" s="29">
        <v>82895572.443073422</v>
      </c>
      <c r="D5787" s="29">
        <v>0</v>
      </c>
      <c r="E5787" s="29">
        <v>0</v>
      </c>
      <c r="F5787" s="20">
        <v>0</v>
      </c>
    </row>
    <row r="5788" spans="2:6" x14ac:dyDescent="0.25">
      <c r="B5788" s="18">
        <v>5785</v>
      </c>
      <c r="C5788" s="29">
        <v>84577537.891240582</v>
      </c>
      <c r="D5788" s="29">
        <v>0</v>
      </c>
      <c r="E5788" s="29">
        <v>0</v>
      </c>
      <c r="F5788" s="20">
        <v>0</v>
      </c>
    </row>
    <row r="5789" spans="2:6" x14ac:dyDescent="0.25">
      <c r="B5789" s="18">
        <v>5786</v>
      </c>
      <c r="C5789" s="29">
        <v>103593001.01720819</v>
      </c>
      <c r="D5789" s="29">
        <v>0</v>
      </c>
      <c r="E5789" s="29">
        <v>0</v>
      </c>
      <c r="F5789" s="20">
        <v>0</v>
      </c>
    </row>
    <row r="5790" spans="2:6" x14ac:dyDescent="0.25">
      <c r="B5790" s="18">
        <v>5787</v>
      </c>
      <c r="C5790" s="29">
        <v>88926233.876116544</v>
      </c>
      <c r="D5790" s="29">
        <v>0</v>
      </c>
      <c r="E5790" s="29">
        <v>0</v>
      </c>
      <c r="F5790" s="20">
        <v>0</v>
      </c>
    </row>
    <row r="5791" spans="2:6" x14ac:dyDescent="0.25">
      <c r="B5791" s="18">
        <v>5788</v>
      </c>
      <c r="C5791" s="29">
        <v>154698387.62981024</v>
      </c>
      <c r="D5791" s="29">
        <v>0</v>
      </c>
      <c r="E5791" s="29">
        <v>0</v>
      </c>
      <c r="F5791" s="20">
        <v>0</v>
      </c>
    </row>
    <row r="5792" spans="2:6" x14ac:dyDescent="0.25">
      <c r="B5792" s="18">
        <v>5789</v>
      </c>
      <c r="C5792" s="29">
        <v>111744421.50876093</v>
      </c>
      <c r="D5792" s="29">
        <v>0</v>
      </c>
      <c r="E5792" s="29">
        <v>0</v>
      </c>
      <c r="F5792" s="20">
        <v>0</v>
      </c>
    </row>
    <row r="5793" spans="2:6" x14ac:dyDescent="0.25">
      <c r="B5793" s="18">
        <v>5790</v>
      </c>
      <c r="C5793" s="29">
        <v>100263420.16869375</v>
      </c>
      <c r="D5793" s="29">
        <v>0</v>
      </c>
      <c r="E5793" s="29">
        <v>0</v>
      </c>
      <c r="F5793" s="20">
        <v>0</v>
      </c>
    </row>
    <row r="5794" spans="2:6" x14ac:dyDescent="0.25">
      <c r="B5794" s="18">
        <v>5791</v>
      </c>
      <c r="C5794" s="29">
        <v>83168518.171679974</v>
      </c>
      <c r="D5794" s="29">
        <v>0</v>
      </c>
      <c r="E5794" s="29">
        <v>0</v>
      </c>
      <c r="F5794" s="20">
        <v>0</v>
      </c>
    </row>
    <row r="5795" spans="2:6" x14ac:dyDescent="0.25">
      <c r="B5795" s="18">
        <v>5792</v>
      </c>
      <c r="C5795" s="29">
        <v>117532990.53909715</v>
      </c>
      <c r="D5795" s="29">
        <v>0</v>
      </c>
      <c r="E5795" s="29">
        <v>0</v>
      </c>
      <c r="F5795" s="20">
        <v>0</v>
      </c>
    </row>
    <row r="5796" spans="2:6" x14ac:dyDescent="0.25">
      <c r="B5796" s="18">
        <v>5793</v>
      </c>
      <c r="C5796" s="29">
        <v>95261339.058381841</v>
      </c>
      <c r="D5796" s="29">
        <v>0</v>
      </c>
      <c r="E5796" s="29">
        <v>0</v>
      </c>
      <c r="F5796" s="20">
        <v>0</v>
      </c>
    </row>
    <row r="5797" spans="2:6" x14ac:dyDescent="0.25">
      <c r="B5797" s="18">
        <v>5794</v>
      </c>
      <c r="C5797" s="29">
        <v>110882818.94874747</v>
      </c>
      <c r="D5797" s="29">
        <v>0</v>
      </c>
      <c r="E5797" s="29">
        <v>0</v>
      </c>
      <c r="F5797" s="20">
        <v>0</v>
      </c>
    </row>
    <row r="5798" spans="2:6" x14ac:dyDescent="0.25">
      <c r="B5798" s="18">
        <v>5795</v>
      </c>
      <c r="C5798" s="29">
        <v>134159982.81780247</v>
      </c>
      <c r="D5798" s="29">
        <v>0</v>
      </c>
      <c r="E5798" s="29">
        <v>0</v>
      </c>
      <c r="F5798" s="20">
        <v>0</v>
      </c>
    </row>
    <row r="5799" spans="2:6" x14ac:dyDescent="0.25">
      <c r="B5799" s="18">
        <v>5796</v>
      </c>
      <c r="C5799" s="29">
        <v>121845951.448964</v>
      </c>
      <c r="D5799" s="29">
        <v>0</v>
      </c>
      <c r="E5799" s="29">
        <v>0</v>
      </c>
      <c r="F5799" s="20">
        <v>0</v>
      </c>
    </row>
    <row r="5800" spans="2:6" x14ac:dyDescent="0.25">
      <c r="B5800" s="18">
        <v>5797</v>
      </c>
      <c r="C5800" s="29">
        <v>110034841.3432688</v>
      </c>
      <c r="D5800" s="29">
        <v>0</v>
      </c>
      <c r="E5800" s="29">
        <v>0</v>
      </c>
      <c r="F5800" s="20">
        <v>0</v>
      </c>
    </row>
    <row r="5801" spans="2:6" x14ac:dyDescent="0.25">
      <c r="B5801" s="18">
        <v>5798</v>
      </c>
      <c r="C5801" s="29">
        <v>85416732.661101297</v>
      </c>
      <c r="D5801" s="29">
        <v>0</v>
      </c>
      <c r="E5801" s="29">
        <v>0</v>
      </c>
      <c r="F5801" s="20">
        <v>0</v>
      </c>
    </row>
    <row r="5802" spans="2:6" x14ac:dyDescent="0.25">
      <c r="B5802" s="18">
        <v>5799</v>
      </c>
      <c r="C5802" s="29">
        <v>65817350.475933716</v>
      </c>
      <c r="D5802" s="29">
        <v>0</v>
      </c>
      <c r="E5802" s="29">
        <v>0</v>
      </c>
      <c r="F5802" s="20">
        <v>0</v>
      </c>
    </row>
    <row r="5803" spans="2:6" x14ac:dyDescent="0.25">
      <c r="B5803" s="18">
        <v>5800</v>
      </c>
      <c r="C5803" s="29">
        <v>105227660.80367689</v>
      </c>
      <c r="D5803" s="29">
        <v>0</v>
      </c>
      <c r="E5803" s="29">
        <v>0</v>
      </c>
      <c r="F5803" s="20">
        <v>0</v>
      </c>
    </row>
    <row r="5804" spans="2:6" x14ac:dyDescent="0.25">
      <c r="B5804" s="18">
        <v>5801</v>
      </c>
      <c r="C5804" s="29">
        <v>104280500.21660969</v>
      </c>
      <c r="D5804" s="29">
        <v>0</v>
      </c>
      <c r="E5804" s="29">
        <v>0</v>
      </c>
      <c r="F5804" s="20">
        <v>0</v>
      </c>
    </row>
    <row r="5805" spans="2:6" x14ac:dyDescent="0.25">
      <c r="B5805" s="18">
        <v>5802</v>
      </c>
      <c r="C5805" s="29">
        <v>114489205.75815846</v>
      </c>
      <c r="D5805" s="29">
        <v>0</v>
      </c>
      <c r="E5805" s="29">
        <v>0</v>
      </c>
      <c r="F5805" s="20">
        <v>0</v>
      </c>
    </row>
    <row r="5806" spans="2:6" x14ac:dyDescent="0.25">
      <c r="B5806" s="18">
        <v>5803</v>
      </c>
      <c r="C5806" s="29">
        <v>96310995.814932719</v>
      </c>
      <c r="D5806" s="29">
        <v>0</v>
      </c>
      <c r="E5806" s="29">
        <v>0</v>
      </c>
      <c r="F5806" s="20">
        <v>0</v>
      </c>
    </row>
    <row r="5807" spans="2:6" x14ac:dyDescent="0.25">
      <c r="B5807" s="18">
        <v>5804</v>
      </c>
      <c r="C5807" s="29">
        <v>98497463.475758716</v>
      </c>
      <c r="D5807" s="29">
        <v>0</v>
      </c>
      <c r="E5807" s="29">
        <v>0</v>
      </c>
      <c r="F5807" s="20">
        <v>0</v>
      </c>
    </row>
    <row r="5808" spans="2:6" x14ac:dyDescent="0.25">
      <c r="B5808" s="18">
        <v>5805</v>
      </c>
      <c r="C5808" s="29">
        <v>100543630.72962481</v>
      </c>
      <c r="D5808" s="29">
        <v>0</v>
      </c>
      <c r="E5808" s="29">
        <v>0</v>
      </c>
      <c r="F5808" s="20">
        <v>0</v>
      </c>
    </row>
    <row r="5809" spans="2:6" x14ac:dyDescent="0.25">
      <c r="B5809" s="18">
        <v>5806</v>
      </c>
      <c r="C5809" s="29">
        <v>92711237.99307774</v>
      </c>
      <c r="D5809" s="29">
        <v>0</v>
      </c>
      <c r="E5809" s="29">
        <v>0</v>
      </c>
      <c r="F5809" s="20">
        <v>0</v>
      </c>
    </row>
    <row r="5810" spans="2:6" x14ac:dyDescent="0.25">
      <c r="B5810" s="18">
        <v>5807</v>
      </c>
      <c r="C5810" s="29">
        <v>124216274.0590798</v>
      </c>
      <c r="D5810" s="29">
        <v>0</v>
      </c>
      <c r="E5810" s="29">
        <v>0</v>
      </c>
      <c r="F5810" s="20">
        <v>0</v>
      </c>
    </row>
    <row r="5811" spans="2:6" x14ac:dyDescent="0.25">
      <c r="B5811" s="18">
        <v>5808</v>
      </c>
      <c r="C5811" s="29">
        <v>120145605.41837126</v>
      </c>
      <c r="D5811" s="29">
        <v>0</v>
      </c>
      <c r="E5811" s="29">
        <v>0</v>
      </c>
      <c r="F5811" s="20">
        <v>0</v>
      </c>
    </row>
    <row r="5812" spans="2:6" x14ac:dyDescent="0.25">
      <c r="B5812" s="18">
        <v>5809</v>
      </c>
      <c r="C5812" s="29">
        <v>82423154.13469997</v>
      </c>
      <c r="D5812" s="29">
        <v>0</v>
      </c>
      <c r="E5812" s="29">
        <v>0</v>
      </c>
      <c r="F5812" s="20">
        <v>0</v>
      </c>
    </row>
    <row r="5813" spans="2:6" x14ac:dyDescent="0.25">
      <c r="B5813" s="18">
        <v>5810</v>
      </c>
      <c r="C5813" s="29">
        <v>70612260.323814467</v>
      </c>
      <c r="D5813" s="29">
        <v>0</v>
      </c>
      <c r="E5813" s="29">
        <v>0</v>
      </c>
      <c r="F5813" s="20">
        <v>0</v>
      </c>
    </row>
    <row r="5814" spans="2:6" x14ac:dyDescent="0.25">
      <c r="B5814" s="18">
        <v>5811</v>
      </c>
      <c r="C5814" s="29">
        <v>96436454.438461632</v>
      </c>
      <c r="D5814" s="29">
        <v>0</v>
      </c>
      <c r="E5814" s="29">
        <v>0</v>
      </c>
      <c r="F5814" s="20">
        <v>0</v>
      </c>
    </row>
    <row r="5815" spans="2:6" x14ac:dyDescent="0.25">
      <c r="B5815" s="18">
        <v>5812</v>
      </c>
      <c r="C5815" s="29">
        <v>86257017.22948885</v>
      </c>
      <c r="D5815" s="29">
        <v>0</v>
      </c>
      <c r="E5815" s="29">
        <v>0</v>
      </c>
      <c r="F5815" s="20">
        <v>0</v>
      </c>
    </row>
    <row r="5816" spans="2:6" x14ac:dyDescent="0.25">
      <c r="B5816" s="18">
        <v>5813</v>
      </c>
      <c r="C5816" s="29">
        <v>83761908.014203638</v>
      </c>
      <c r="D5816" s="29">
        <v>0</v>
      </c>
      <c r="E5816" s="29">
        <v>0</v>
      </c>
      <c r="F5816" s="20">
        <v>0</v>
      </c>
    </row>
    <row r="5817" spans="2:6" x14ac:dyDescent="0.25">
      <c r="B5817" s="18">
        <v>5814</v>
      </c>
      <c r="C5817" s="29">
        <v>99858592.309144601</v>
      </c>
      <c r="D5817" s="29">
        <v>0</v>
      </c>
      <c r="E5817" s="29">
        <v>0</v>
      </c>
      <c r="F5817" s="20">
        <v>0</v>
      </c>
    </row>
    <row r="5818" spans="2:6" x14ac:dyDescent="0.25">
      <c r="B5818" s="18">
        <v>5815</v>
      </c>
      <c r="C5818" s="29">
        <v>94067043.379506394</v>
      </c>
      <c r="D5818" s="29">
        <v>0</v>
      </c>
      <c r="E5818" s="29">
        <v>0</v>
      </c>
      <c r="F5818" s="20">
        <v>0</v>
      </c>
    </row>
    <row r="5819" spans="2:6" x14ac:dyDescent="0.25">
      <c r="B5819" s="18">
        <v>5816</v>
      </c>
      <c r="C5819" s="29">
        <v>104976263.84959577</v>
      </c>
      <c r="D5819" s="29">
        <v>0</v>
      </c>
      <c r="E5819" s="29">
        <v>0</v>
      </c>
      <c r="F5819" s="20">
        <v>0</v>
      </c>
    </row>
    <row r="5820" spans="2:6" x14ac:dyDescent="0.25">
      <c r="B5820" s="18">
        <v>5817</v>
      </c>
      <c r="C5820" s="29">
        <v>103239026.19478588</v>
      </c>
      <c r="D5820" s="29">
        <v>0</v>
      </c>
      <c r="E5820" s="29">
        <v>0</v>
      </c>
      <c r="F5820" s="20">
        <v>0</v>
      </c>
    </row>
    <row r="5821" spans="2:6" x14ac:dyDescent="0.25">
      <c r="B5821" s="18">
        <v>5818</v>
      </c>
      <c r="C5821" s="29">
        <v>99050774.743532911</v>
      </c>
      <c r="D5821" s="29">
        <v>0</v>
      </c>
      <c r="E5821" s="29">
        <v>0</v>
      </c>
      <c r="F5821" s="20">
        <v>0</v>
      </c>
    </row>
    <row r="5822" spans="2:6" x14ac:dyDescent="0.25">
      <c r="B5822" s="18">
        <v>5819</v>
      </c>
      <c r="C5822" s="29">
        <v>66983201.433940545</v>
      </c>
      <c r="D5822" s="29">
        <v>0</v>
      </c>
      <c r="E5822" s="29">
        <v>0</v>
      </c>
      <c r="F5822" s="20">
        <v>0</v>
      </c>
    </row>
    <row r="5823" spans="2:6" x14ac:dyDescent="0.25">
      <c r="B5823" s="18">
        <v>5820</v>
      </c>
      <c r="C5823" s="29">
        <v>140471245.65842369</v>
      </c>
      <c r="D5823" s="29">
        <v>0</v>
      </c>
      <c r="E5823" s="29">
        <v>0</v>
      </c>
      <c r="F5823" s="20">
        <v>0</v>
      </c>
    </row>
    <row r="5824" spans="2:6" x14ac:dyDescent="0.25">
      <c r="B5824" s="18">
        <v>5821</v>
      </c>
      <c r="C5824" s="29">
        <v>98319077.377937108</v>
      </c>
      <c r="D5824" s="29">
        <v>0</v>
      </c>
      <c r="E5824" s="29">
        <v>0</v>
      </c>
      <c r="F5824" s="20">
        <v>0</v>
      </c>
    </row>
    <row r="5825" spans="2:6" x14ac:dyDescent="0.25">
      <c r="B5825" s="18">
        <v>5822</v>
      </c>
      <c r="C5825" s="29">
        <v>90651014.882141694</v>
      </c>
      <c r="D5825" s="29">
        <v>0</v>
      </c>
      <c r="E5825" s="29">
        <v>0</v>
      </c>
      <c r="F5825" s="20">
        <v>0</v>
      </c>
    </row>
    <row r="5826" spans="2:6" x14ac:dyDescent="0.25">
      <c r="B5826" s="18">
        <v>5823</v>
      </c>
      <c r="C5826" s="29">
        <v>141133303.88454154</v>
      </c>
      <c r="D5826" s="29">
        <v>0</v>
      </c>
      <c r="E5826" s="29">
        <v>0</v>
      </c>
      <c r="F5826" s="20">
        <v>0</v>
      </c>
    </row>
    <row r="5827" spans="2:6" x14ac:dyDescent="0.25">
      <c r="B5827" s="18">
        <v>5824</v>
      </c>
      <c r="C5827" s="29">
        <v>100966869.9613926</v>
      </c>
      <c r="D5827" s="29">
        <v>0</v>
      </c>
      <c r="E5827" s="29">
        <v>0</v>
      </c>
      <c r="F5827" s="20">
        <v>0</v>
      </c>
    </row>
    <row r="5828" spans="2:6" x14ac:dyDescent="0.25">
      <c r="B5828" s="18">
        <v>5825</v>
      </c>
      <c r="C5828" s="29">
        <v>93556700.566954806</v>
      </c>
      <c r="D5828" s="29">
        <v>0</v>
      </c>
      <c r="E5828" s="29">
        <v>0</v>
      </c>
      <c r="F5828" s="20">
        <v>0</v>
      </c>
    </row>
    <row r="5829" spans="2:6" x14ac:dyDescent="0.25">
      <c r="B5829" s="18">
        <v>5826</v>
      </c>
      <c r="C5829" s="29">
        <v>95771006.399749592</v>
      </c>
      <c r="D5829" s="29">
        <v>0</v>
      </c>
      <c r="E5829" s="29">
        <v>0</v>
      </c>
      <c r="F5829" s="20">
        <v>0</v>
      </c>
    </row>
    <row r="5830" spans="2:6" x14ac:dyDescent="0.25">
      <c r="B5830" s="18">
        <v>5827</v>
      </c>
      <c r="C5830" s="29">
        <v>128068801.8368312</v>
      </c>
      <c r="D5830" s="29">
        <v>0</v>
      </c>
      <c r="E5830" s="29">
        <v>0</v>
      </c>
      <c r="F5830" s="20">
        <v>0</v>
      </c>
    </row>
    <row r="5831" spans="2:6" x14ac:dyDescent="0.25">
      <c r="B5831" s="18">
        <v>5828</v>
      </c>
      <c r="C5831" s="29">
        <v>112005527.8362627</v>
      </c>
      <c r="D5831" s="29">
        <v>0</v>
      </c>
      <c r="E5831" s="29">
        <v>0</v>
      </c>
      <c r="F5831" s="20">
        <v>0</v>
      </c>
    </row>
    <row r="5832" spans="2:6" x14ac:dyDescent="0.25">
      <c r="B5832" s="18">
        <v>5829</v>
      </c>
      <c r="C5832" s="29">
        <v>90201159.34395723</v>
      </c>
      <c r="D5832" s="29">
        <v>0</v>
      </c>
      <c r="E5832" s="29">
        <v>0</v>
      </c>
      <c r="F5832" s="20">
        <v>0</v>
      </c>
    </row>
    <row r="5833" spans="2:6" x14ac:dyDescent="0.25">
      <c r="B5833" s="18">
        <v>5830</v>
      </c>
      <c r="C5833" s="29">
        <v>79355201.073275983</v>
      </c>
      <c r="D5833" s="29">
        <v>0</v>
      </c>
      <c r="E5833" s="29">
        <v>0</v>
      </c>
      <c r="F5833" s="20">
        <v>0</v>
      </c>
    </row>
    <row r="5834" spans="2:6" x14ac:dyDescent="0.25">
      <c r="B5834" s="18">
        <v>5831</v>
      </c>
      <c r="C5834" s="29">
        <v>86710706.686980754</v>
      </c>
      <c r="D5834" s="29">
        <v>0</v>
      </c>
      <c r="E5834" s="29">
        <v>0</v>
      </c>
      <c r="F5834" s="20">
        <v>0</v>
      </c>
    </row>
    <row r="5835" spans="2:6" x14ac:dyDescent="0.25">
      <c r="B5835" s="18">
        <v>5832</v>
      </c>
      <c r="C5835" s="29">
        <v>103328741.04531272</v>
      </c>
      <c r="D5835" s="29">
        <v>0</v>
      </c>
      <c r="E5835" s="29">
        <v>0</v>
      </c>
      <c r="F5835" s="20">
        <v>0</v>
      </c>
    </row>
    <row r="5836" spans="2:6" x14ac:dyDescent="0.25">
      <c r="B5836" s="18">
        <v>5833</v>
      </c>
      <c r="C5836" s="29">
        <v>166164182.25383458</v>
      </c>
      <c r="D5836" s="29">
        <v>0</v>
      </c>
      <c r="E5836" s="29">
        <v>0</v>
      </c>
      <c r="F5836" s="20">
        <v>0</v>
      </c>
    </row>
    <row r="5837" spans="2:6" x14ac:dyDescent="0.25">
      <c r="B5837" s="18">
        <v>5834</v>
      </c>
      <c r="C5837" s="29">
        <v>78500034.279686779</v>
      </c>
      <c r="D5837" s="29">
        <v>0</v>
      </c>
      <c r="E5837" s="29">
        <v>0</v>
      </c>
      <c r="F5837" s="20">
        <v>0</v>
      </c>
    </row>
    <row r="5838" spans="2:6" x14ac:dyDescent="0.25">
      <c r="B5838" s="18">
        <v>5835</v>
      </c>
      <c r="C5838" s="29">
        <v>80154958.199098736</v>
      </c>
      <c r="D5838" s="29">
        <v>0</v>
      </c>
      <c r="E5838" s="29">
        <v>0</v>
      </c>
      <c r="F5838" s="20">
        <v>0</v>
      </c>
    </row>
    <row r="5839" spans="2:6" x14ac:dyDescent="0.25">
      <c r="B5839" s="18">
        <v>5836</v>
      </c>
      <c r="C5839" s="29">
        <v>110415926.98287384</v>
      </c>
      <c r="D5839" s="29">
        <v>0</v>
      </c>
      <c r="E5839" s="29">
        <v>0</v>
      </c>
      <c r="F5839" s="20">
        <v>0</v>
      </c>
    </row>
    <row r="5840" spans="2:6" x14ac:dyDescent="0.25">
      <c r="B5840" s="18">
        <v>5837</v>
      </c>
      <c r="C5840" s="29">
        <v>124136950.23718004</v>
      </c>
      <c r="D5840" s="29">
        <v>0</v>
      </c>
      <c r="E5840" s="29">
        <v>0</v>
      </c>
      <c r="F5840" s="20">
        <v>0</v>
      </c>
    </row>
    <row r="5841" spans="2:6" x14ac:dyDescent="0.25">
      <c r="B5841" s="18">
        <v>5838</v>
      </c>
      <c r="C5841" s="29">
        <v>104736423.23537982</v>
      </c>
      <c r="D5841" s="29">
        <v>0</v>
      </c>
      <c r="E5841" s="29">
        <v>0</v>
      </c>
      <c r="F5841" s="20">
        <v>0</v>
      </c>
    </row>
    <row r="5842" spans="2:6" x14ac:dyDescent="0.25">
      <c r="B5842" s="18">
        <v>5839</v>
      </c>
      <c r="C5842" s="29">
        <v>129658123.73770231</v>
      </c>
      <c r="D5842" s="29">
        <v>0</v>
      </c>
      <c r="E5842" s="29">
        <v>0</v>
      </c>
      <c r="F5842" s="20">
        <v>0</v>
      </c>
    </row>
    <row r="5843" spans="2:6" x14ac:dyDescent="0.25">
      <c r="B5843" s="18">
        <v>5840</v>
      </c>
      <c r="C5843" s="29">
        <v>98552268.143338755</v>
      </c>
      <c r="D5843" s="29">
        <v>0</v>
      </c>
      <c r="E5843" s="29">
        <v>0</v>
      </c>
      <c r="F5843" s="20">
        <v>0</v>
      </c>
    </row>
    <row r="5844" spans="2:6" x14ac:dyDescent="0.25">
      <c r="B5844" s="18">
        <v>5841</v>
      </c>
      <c r="C5844" s="29">
        <v>181921079.21251792</v>
      </c>
      <c r="D5844" s="29">
        <v>0</v>
      </c>
      <c r="E5844" s="29">
        <v>0</v>
      </c>
      <c r="F5844" s="20">
        <v>0</v>
      </c>
    </row>
    <row r="5845" spans="2:6" x14ac:dyDescent="0.25">
      <c r="B5845" s="18">
        <v>5842</v>
      </c>
      <c r="C5845" s="29">
        <v>110646395.51532274</v>
      </c>
      <c r="D5845" s="29">
        <v>0</v>
      </c>
      <c r="E5845" s="29">
        <v>0</v>
      </c>
      <c r="F5845" s="20">
        <v>0</v>
      </c>
    </row>
    <row r="5846" spans="2:6" x14ac:dyDescent="0.25">
      <c r="B5846" s="18">
        <v>5843</v>
      </c>
      <c r="C5846" s="29">
        <v>78673531.575023919</v>
      </c>
      <c r="D5846" s="29">
        <v>0</v>
      </c>
      <c r="E5846" s="29">
        <v>0</v>
      </c>
      <c r="F5846" s="20">
        <v>0</v>
      </c>
    </row>
    <row r="5847" spans="2:6" x14ac:dyDescent="0.25">
      <c r="B5847" s="18">
        <v>5844</v>
      </c>
      <c r="C5847" s="29">
        <v>79091304.615579426</v>
      </c>
      <c r="D5847" s="29">
        <v>0</v>
      </c>
      <c r="E5847" s="29">
        <v>0</v>
      </c>
      <c r="F5847" s="20">
        <v>0</v>
      </c>
    </row>
    <row r="5848" spans="2:6" x14ac:dyDescent="0.25">
      <c r="B5848" s="18">
        <v>5845</v>
      </c>
      <c r="C5848" s="29">
        <v>73466896.045154884</v>
      </c>
      <c r="D5848" s="29">
        <v>0</v>
      </c>
      <c r="E5848" s="29">
        <v>0</v>
      </c>
      <c r="F5848" s="20">
        <v>0</v>
      </c>
    </row>
    <row r="5849" spans="2:6" x14ac:dyDescent="0.25">
      <c r="B5849" s="18">
        <v>5846</v>
      </c>
      <c r="C5849" s="29">
        <v>111120156.20522214</v>
      </c>
      <c r="D5849" s="29">
        <v>0</v>
      </c>
      <c r="E5849" s="29">
        <v>0</v>
      </c>
      <c r="F5849" s="20">
        <v>0</v>
      </c>
    </row>
    <row r="5850" spans="2:6" x14ac:dyDescent="0.25">
      <c r="B5850" s="18">
        <v>5847</v>
      </c>
      <c r="C5850" s="29">
        <v>120872066.58098733</v>
      </c>
      <c r="D5850" s="29">
        <v>0</v>
      </c>
      <c r="E5850" s="29">
        <v>0</v>
      </c>
      <c r="F5850" s="20">
        <v>0</v>
      </c>
    </row>
    <row r="5851" spans="2:6" x14ac:dyDescent="0.25">
      <c r="B5851" s="18">
        <v>5848</v>
      </c>
      <c r="C5851" s="29">
        <v>92154457.630339071</v>
      </c>
      <c r="D5851" s="29">
        <v>0</v>
      </c>
      <c r="E5851" s="29">
        <v>0</v>
      </c>
      <c r="F5851" s="20">
        <v>0</v>
      </c>
    </row>
    <row r="5852" spans="2:6" x14ac:dyDescent="0.25">
      <c r="B5852" s="18">
        <v>5849</v>
      </c>
      <c r="C5852" s="29">
        <v>120672562.54377016</v>
      </c>
      <c r="D5852" s="29">
        <v>0</v>
      </c>
      <c r="E5852" s="29">
        <v>0</v>
      </c>
      <c r="F5852" s="20">
        <v>0</v>
      </c>
    </row>
    <row r="5853" spans="2:6" x14ac:dyDescent="0.25">
      <c r="B5853" s="18">
        <v>5850</v>
      </c>
      <c r="C5853" s="29">
        <v>97222145.871116489</v>
      </c>
      <c r="D5853" s="29">
        <v>0</v>
      </c>
      <c r="E5853" s="29">
        <v>0</v>
      </c>
      <c r="F5853" s="20">
        <v>0</v>
      </c>
    </row>
    <row r="5854" spans="2:6" x14ac:dyDescent="0.25">
      <c r="B5854" s="18">
        <v>5851</v>
      </c>
      <c r="C5854" s="29">
        <v>95897927.298810109</v>
      </c>
      <c r="D5854" s="29">
        <v>0</v>
      </c>
      <c r="E5854" s="29">
        <v>0</v>
      </c>
      <c r="F5854" s="20">
        <v>0</v>
      </c>
    </row>
    <row r="5855" spans="2:6" x14ac:dyDescent="0.25">
      <c r="B5855" s="18">
        <v>5852</v>
      </c>
      <c r="C5855" s="29">
        <v>99511230.747593105</v>
      </c>
      <c r="D5855" s="29">
        <v>0</v>
      </c>
      <c r="E5855" s="29">
        <v>0</v>
      </c>
      <c r="F5855" s="20">
        <v>0</v>
      </c>
    </row>
    <row r="5856" spans="2:6" x14ac:dyDescent="0.25">
      <c r="B5856" s="18">
        <v>5853</v>
      </c>
      <c r="C5856" s="29">
        <v>120745208.35791661</v>
      </c>
      <c r="D5856" s="29">
        <v>0</v>
      </c>
      <c r="E5856" s="29">
        <v>0</v>
      </c>
      <c r="F5856" s="20">
        <v>0</v>
      </c>
    </row>
    <row r="5857" spans="2:6" x14ac:dyDescent="0.25">
      <c r="B5857" s="18">
        <v>5854</v>
      </c>
      <c r="C5857" s="29">
        <v>97599450.116906166</v>
      </c>
      <c r="D5857" s="29">
        <v>0</v>
      </c>
      <c r="E5857" s="29">
        <v>0</v>
      </c>
      <c r="F5857" s="20">
        <v>0</v>
      </c>
    </row>
    <row r="5858" spans="2:6" x14ac:dyDescent="0.25">
      <c r="B5858" s="18">
        <v>5855</v>
      </c>
      <c r="C5858" s="29">
        <v>77274745.322198749</v>
      </c>
      <c r="D5858" s="29">
        <v>0</v>
      </c>
      <c r="E5858" s="29">
        <v>0</v>
      </c>
      <c r="F5858" s="20">
        <v>0</v>
      </c>
    </row>
    <row r="5859" spans="2:6" x14ac:dyDescent="0.25">
      <c r="B5859" s="18">
        <v>5856</v>
      </c>
      <c r="C5859" s="29">
        <v>98892556.386374459</v>
      </c>
      <c r="D5859" s="29">
        <v>0</v>
      </c>
      <c r="E5859" s="29">
        <v>0</v>
      </c>
      <c r="F5859" s="20">
        <v>0</v>
      </c>
    </row>
    <row r="5860" spans="2:6" x14ac:dyDescent="0.25">
      <c r="B5860" s="18">
        <v>5857</v>
      </c>
      <c r="C5860" s="29">
        <v>131654490.78082901</v>
      </c>
      <c r="D5860" s="29">
        <v>0</v>
      </c>
      <c r="E5860" s="29">
        <v>0</v>
      </c>
      <c r="F5860" s="20">
        <v>0</v>
      </c>
    </row>
    <row r="5861" spans="2:6" x14ac:dyDescent="0.25">
      <c r="B5861" s="18">
        <v>5858</v>
      </c>
      <c r="C5861" s="29">
        <v>113151748.29278071</v>
      </c>
      <c r="D5861" s="29">
        <v>0</v>
      </c>
      <c r="E5861" s="29">
        <v>0</v>
      </c>
      <c r="F5861" s="20">
        <v>0</v>
      </c>
    </row>
    <row r="5862" spans="2:6" x14ac:dyDescent="0.25">
      <c r="B5862" s="18">
        <v>5859</v>
      </c>
      <c r="C5862" s="29">
        <v>85019998.674116015</v>
      </c>
      <c r="D5862" s="29">
        <v>0</v>
      </c>
      <c r="E5862" s="29">
        <v>0</v>
      </c>
      <c r="F5862" s="20">
        <v>0</v>
      </c>
    </row>
    <row r="5863" spans="2:6" x14ac:dyDescent="0.25">
      <c r="B5863" s="18">
        <v>5860</v>
      </c>
      <c r="C5863" s="29">
        <v>92669255.357964441</v>
      </c>
      <c r="D5863" s="29">
        <v>0</v>
      </c>
      <c r="E5863" s="29">
        <v>0</v>
      </c>
      <c r="F5863" s="20">
        <v>0</v>
      </c>
    </row>
    <row r="5864" spans="2:6" x14ac:dyDescent="0.25">
      <c r="B5864" s="18">
        <v>5861</v>
      </c>
      <c r="C5864" s="29">
        <v>104385195.14202718</v>
      </c>
      <c r="D5864" s="29">
        <v>0</v>
      </c>
      <c r="E5864" s="29">
        <v>0</v>
      </c>
      <c r="F5864" s="20">
        <v>0</v>
      </c>
    </row>
    <row r="5865" spans="2:6" x14ac:dyDescent="0.25">
      <c r="B5865" s="18">
        <v>5862</v>
      </c>
      <c r="C5865" s="29">
        <v>132402347.1237884</v>
      </c>
      <c r="D5865" s="29">
        <v>0</v>
      </c>
      <c r="E5865" s="29">
        <v>0</v>
      </c>
      <c r="F5865" s="20">
        <v>0</v>
      </c>
    </row>
    <row r="5866" spans="2:6" x14ac:dyDescent="0.25">
      <c r="B5866" s="18">
        <v>5863</v>
      </c>
      <c r="C5866" s="29">
        <v>103251778.2446636</v>
      </c>
      <c r="D5866" s="29">
        <v>0</v>
      </c>
      <c r="E5866" s="29">
        <v>0</v>
      </c>
      <c r="F5866" s="20">
        <v>0</v>
      </c>
    </row>
    <row r="5867" spans="2:6" x14ac:dyDescent="0.25">
      <c r="B5867" s="18">
        <v>5864</v>
      </c>
      <c r="C5867" s="29">
        <v>109603934.89099021</v>
      </c>
      <c r="D5867" s="29">
        <v>0</v>
      </c>
      <c r="E5867" s="29">
        <v>0</v>
      </c>
      <c r="F5867" s="20">
        <v>0</v>
      </c>
    </row>
    <row r="5868" spans="2:6" x14ac:dyDescent="0.25">
      <c r="B5868" s="18">
        <v>5865</v>
      </c>
      <c r="C5868" s="29">
        <v>96878232.031568095</v>
      </c>
      <c r="D5868" s="29">
        <v>0</v>
      </c>
      <c r="E5868" s="29">
        <v>0</v>
      </c>
      <c r="F5868" s="20">
        <v>0</v>
      </c>
    </row>
    <row r="5869" spans="2:6" x14ac:dyDescent="0.25">
      <c r="B5869" s="18">
        <v>5866</v>
      </c>
      <c r="C5869" s="29">
        <v>109982376.270665</v>
      </c>
      <c r="D5869" s="29">
        <v>0</v>
      </c>
      <c r="E5869" s="29">
        <v>0</v>
      </c>
      <c r="F5869" s="20">
        <v>0</v>
      </c>
    </row>
    <row r="5870" spans="2:6" x14ac:dyDescent="0.25">
      <c r="B5870" s="18">
        <v>5867</v>
      </c>
      <c r="C5870" s="29">
        <v>120276057.35857625</v>
      </c>
      <c r="D5870" s="29">
        <v>0</v>
      </c>
      <c r="E5870" s="29">
        <v>0</v>
      </c>
      <c r="F5870" s="20">
        <v>0</v>
      </c>
    </row>
    <row r="5871" spans="2:6" x14ac:dyDescent="0.25">
      <c r="B5871" s="18">
        <v>5868</v>
      </c>
      <c r="C5871" s="29">
        <v>149286693.92420277</v>
      </c>
      <c r="D5871" s="29">
        <v>0</v>
      </c>
      <c r="E5871" s="29">
        <v>0</v>
      </c>
      <c r="F5871" s="20">
        <v>0</v>
      </c>
    </row>
    <row r="5872" spans="2:6" x14ac:dyDescent="0.25">
      <c r="B5872" s="18">
        <v>5869</v>
      </c>
      <c r="C5872" s="29">
        <v>92926382.433972448</v>
      </c>
      <c r="D5872" s="29">
        <v>0</v>
      </c>
      <c r="E5872" s="29">
        <v>0</v>
      </c>
      <c r="F5872" s="20">
        <v>0</v>
      </c>
    </row>
    <row r="5873" spans="2:6" x14ac:dyDescent="0.25">
      <c r="B5873" s="18">
        <v>5870</v>
      </c>
      <c r="C5873" s="29">
        <v>78939653.479607344</v>
      </c>
      <c r="D5873" s="29">
        <v>0</v>
      </c>
      <c r="E5873" s="29">
        <v>0</v>
      </c>
      <c r="F5873" s="20">
        <v>0</v>
      </c>
    </row>
    <row r="5874" spans="2:6" x14ac:dyDescent="0.25">
      <c r="B5874" s="18">
        <v>5871</v>
      </c>
      <c r="C5874" s="29">
        <v>103800704.75042051</v>
      </c>
      <c r="D5874" s="29">
        <v>0</v>
      </c>
      <c r="E5874" s="29">
        <v>0</v>
      </c>
      <c r="F5874" s="20">
        <v>0</v>
      </c>
    </row>
    <row r="5875" spans="2:6" x14ac:dyDescent="0.25">
      <c r="B5875" s="18">
        <v>5872</v>
      </c>
      <c r="C5875" s="29">
        <v>88749742.762730345</v>
      </c>
      <c r="D5875" s="29">
        <v>0</v>
      </c>
      <c r="E5875" s="29">
        <v>0</v>
      </c>
      <c r="F5875" s="20">
        <v>0</v>
      </c>
    </row>
    <row r="5876" spans="2:6" x14ac:dyDescent="0.25">
      <c r="B5876" s="18">
        <v>5873</v>
      </c>
      <c r="C5876" s="29">
        <v>142731372.49452958</v>
      </c>
      <c r="D5876" s="29">
        <v>0</v>
      </c>
      <c r="E5876" s="29">
        <v>0</v>
      </c>
      <c r="F5876" s="20">
        <v>0</v>
      </c>
    </row>
    <row r="5877" spans="2:6" x14ac:dyDescent="0.25">
      <c r="B5877" s="18">
        <v>5874</v>
      </c>
      <c r="C5877" s="29">
        <v>82095228.228598863</v>
      </c>
      <c r="D5877" s="29">
        <v>0</v>
      </c>
      <c r="E5877" s="29">
        <v>0</v>
      </c>
      <c r="F5877" s="20">
        <v>0</v>
      </c>
    </row>
    <row r="5878" spans="2:6" x14ac:dyDescent="0.25">
      <c r="B5878" s="18">
        <v>5875</v>
      </c>
      <c r="C5878" s="29">
        <v>90261575.9758019</v>
      </c>
      <c r="D5878" s="29">
        <v>0</v>
      </c>
      <c r="E5878" s="29">
        <v>0</v>
      </c>
      <c r="F5878" s="20">
        <v>0</v>
      </c>
    </row>
    <row r="5879" spans="2:6" x14ac:dyDescent="0.25">
      <c r="B5879" s="18">
        <v>5876</v>
      </c>
      <c r="C5879" s="29">
        <v>143364208.12338975</v>
      </c>
      <c r="D5879" s="29">
        <v>0</v>
      </c>
      <c r="E5879" s="29">
        <v>0</v>
      </c>
      <c r="F5879" s="20">
        <v>0</v>
      </c>
    </row>
    <row r="5880" spans="2:6" x14ac:dyDescent="0.25">
      <c r="B5880" s="18">
        <v>5877</v>
      </c>
      <c r="C5880" s="29">
        <v>84337212.236050859</v>
      </c>
      <c r="D5880" s="29">
        <v>0</v>
      </c>
      <c r="E5880" s="29">
        <v>0</v>
      </c>
      <c r="F5880" s="20">
        <v>0</v>
      </c>
    </row>
    <row r="5881" spans="2:6" x14ac:dyDescent="0.25">
      <c r="B5881" s="18">
        <v>5878</v>
      </c>
      <c r="C5881" s="29">
        <v>123486646.03358239</v>
      </c>
      <c r="D5881" s="29">
        <v>0</v>
      </c>
      <c r="E5881" s="29">
        <v>0</v>
      </c>
      <c r="F5881" s="20">
        <v>0</v>
      </c>
    </row>
    <row r="5882" spans="2:6" x14ac:dyDescent="0.25">
      <c r="B5882" s="18">
        <v>5879</v>
      </c>
      <c r="C5882" s="29">
        <v>103862237.74692598</v>
      </c>
      <c r="D5882" s="29">
        <v>0</v>
      </c>
      <c r="E5882" s="29">
        <v>0</v>
      </c>
      <c r="F5882" s="20">
        <v>0</v>
      </c>
    </row>
    <row r="5883" spans="2:6" x14ac:dyDescent="0.25">
      <c r="B5883" s="18">
        <v>5880</v>
      </c>
      <c r="C5883" s="29">
        <v>91508588.527280167</v>
      </c>
      <c r="D5883" s="29">
        <v>0</v>
      </c>
      <c r="E5883" s="29">
        <v>0</v>
      </c>
      <c r="F5883" s="20">
        <v>0</v>
      </c>
    </row>
    <row r="5884" spans="2:6" x14ac:dyDescent="0.25">
      <c r="B5884" s="18">
        <v>5881</v>
      </c>
      <c r="C5884" s="29">
        <v>98402721.131737649</v>
      </c>
      <c r="D5884" s="29">
        <v>0</v>
      </c>
      <c r="E5884" s="29">
        <v>0</v>
      </c>
      <c r="F5884" s="20">
        <v>0</v>
      </c>
    </row>
    <row r="5885" spans="2:6" x14ac:dyDescent="0.25">
      <c r="B5885" s="18">
        <v>5882</v>
      </c>
      <c r="C5885" s="29">
        <v>76007024.731231689</v>
      </c>
      <c r="D5885" s="29">
        <v>0</v>
      </c>
      <c r="E5885" s="29">
        <v>0</v>
      </c>
      <c r="F5885" s="20">
        <v>0</v>
      </c>
    </row>
    <row r="5886" spans="2:6" x14ac:dyDescent="0.25">
      <c r="B5886" s="18">
        <v>5883</v>
      </c>
      <c r="C5886" s="29">
        <v>100714931.59023151</v>
      </c>
      <c r="D5886" s="29">
        <v>0</v>
      </c>
      <c r="E5886" s="29">
        <v>0</v>
      </c>
      <c r="F5886" s="20">
        <v>0</v>
      </c>
    </row>
    <row r="5887" spans="2:6" x14ac:dyDescent="0.25">
      <c r="B5887" s="18">
        <v>5884</v>
      </c>
      <c r="C5887" s="29">
        <v>84715621.608160734</v>
      </c>
      <c r="D5887" s="29">
        <v>0</v>
      </c>
      <c r="E5887" s="29">
        <v>0</v>
      </c>
      <c r="F5887" s="20">
        <v>0</v>
      </c>
    </row>
    <row r="5888" spans="2:6" x14ac:dyDescent="0.25">
      <c r="B5888" s="18">
        <v>5885</v>
      </c>
      <c r="C5888" s="29">
        <v>147496596.90661898</v>
      </c>
      <c r="D5888" s="29">
        <v>0</v>
      </c>
      <c r="E5888" s="29">
        <v>0</v>
      </c>
      <c r="F5888" s="20">
        <v>0</v>
      </c>
    </row>
    <row r="5889" spans="2:6" x14ac:dyDescent="0.25">
      <c r="B5889" s="18">
        <v>5886</v>
      </c>
      <c r="C5889" s="29">
        <v>71119719.749866813</v>
      </c>
      <c r="D5889" s="29">
        <v>0</v>
      </c>
      <c r="E5889" s="29">
        <v>0</v>
      </c>
      <c r="F5889" s="20">
        <v>0</v>
      </c>
    </row>
    <row r="5890" spans="2:6" x14ac:dyDescent="0.25">
      <c r="B5890" s="18">
        <v>5887</v>
      </c>
      <c r="C5890" s="29">
        <v>114962881.2915471</v>
      </c>
      <c r="D5890" s="29">
        <v>0</v>
      </c>
      <c r="E5890" s="29">
        <v>0</v>
      </c>
      <c r="F5890" s="20">
        <v>0</v>
      </c>
    </row>
    <row r="5891" spans="2:6" x14ac:dyDescent="0.25">
      <c r="B5891" s="18">
        <v>5888</v>
      </c>
      <c r="C5891" s="29">
        <v>97320833.826182663</v>
      </c>
      <c r="D5891" s="29">
        <v>0</v>
      </c>
      <c r="E5891" s="29">
        <v>0</v>
      </c>
      <c r="F5891" s="20">
        <v>0</v>
      </c>
    </row>
    <row r="5892" spans="2:6" x14ac:dyDescent="0.25">
      <c r="B5892" s="18">
        <v>5889</v>
      </c>
      <c r="C5892" s="29">
        <v>124789293.00652581</v>
      </c>
      <c r="D5892" s="29">
        <v>0</v>
      </c>
      <c r="E5892" s="29">
        <v>0</v>
      </c>
      <c r="F5892" s="20">
        <v>0</v>
      </c>
    </row>
    <row r="5893" spans="2:6" x14ac:dyDescent="0.25">
      <c r="B5893" s="18">
        <v>5890</v>
      </c>
      <c r="C5893" s="29">
        <v>102861307.74905127</v>
      </c>
      <c r="D5893" s="29">
        <v>0</v>
      </c>
      <c r="E5893" s="29">
        <v>0</v>
      </c>
      <c r="F5893" s="20">
        <v>0</v>
      </c>
    </row>
    <row r="5894" spans="2:6" x14ac:dyDescent="0.25">
      <c r="B5894" s="18">
        <v>5891</v>
      </c>
      <c r="C5894" s="29">
        <v>81974583.781515345</v>
      </c>
      <c r="D5894" s="29">
        <v>0</v>
      </c>
      <c r="E5894" s="29">
        <v>0</v>
      </c>
      <c r="F5894" s="20">
        <v>0</v>
      </c>
    </row>
    <row r="5895" spans="2:6" x14ac:dyDescent="0.25">
      <c r="B5895" s="18">
        <v>5892</v>
      </c>
      <c r="C5895" s="29">
        <v>135871494.7279433</v>
      </c>
      <c r="D5895" s="29">
        <v>0</v>
      </c>
      <c r="E5895" s="29">
        <v>0</v>
      </c>
      <c r="F5895" s="20">
        <v>0</v>
      </c>
    </row>
    <row r="5896" spans="2:6" x14ac:dyDescent="0.25">
      <c r="B5896" s="18">
        <v>5893</v>
      </c>
      <c r="C5896" s="29">
        <v>141278987.04738972</v>
      </c>
      <c r="D5896" s="29">
        <v>0</v>
      </c>
      <c r="E5896" s="29">
        <v>0</v>
      </c>
      <c r="F5896" s="20">
        <v>0</v>
      </c>
    </row>
    <row r="5897" spans="2:6" x14ac:dyDescent="0.25">
      <c r="B5897" s="18">
        <v>5894</v>
      </c>
      <c r="C5897" s="29">
        <v>85102552.353804991</v>
      </c>
      <c r="D5897" s="29">
        <v>0</v>
      </c>
      <c r="E5897" s="29">
        <v>0</v>
      </c>
      <c r="F5897" s="20">
        <v>0</v>
      </c>
    </row>
    <row r="5898" spans="2:6" x14ac:dyDescent="0.25">
      <c r="B5898" s="18">
        <v>5895</v>
      </c>
      <c r="C5898" s="29">
        <v>57067882.310649872</v>
      </c>
      <c r="D5898" s="29">
        <v>0</v>
      </c>
      <c r="E5898" s="29">
        <v>0</v>
      </c>
      <c r="F5898" s="20">
        <v>0</v>
      </c>
    </row>
    <row r="5899" spans="2:6" x14ac:dyDescent="0.25">
      <c r="B5899" s="18">
        <v>5896</v>
      </c>
      <c r="C5899" s="29">
        <v>81858284.912313819</v>
      </c>
      <c r="D5899" s="29">
        <v>0</v>
      </c>
      <c r="E5899" s="29">
        <v>0</v>
      </c>
      <c r="F5899" s="20">
        <v>0</v>
      </c>
    </row>
    <row r="5900" spans="2:6" x14ac:dyDescent="0.25">
      <c r="B5900" s="18">
        <v>5897</v>
      </c>
      <c r="C5900" s="29">
        <v>112385378.92392431</v>
      </c>
      <c r="D5900" s="29">
        <v>0</v>
      </c>
      <c r="E5900" s="29">
        <v>0</v>
      </c>
      <c r="F5900" s="20">
        <v>0</v>
      </c>
    </row>
    <row r="5901" spans="2:6" x14ac:dyDescent="0.25">
      <c r="B5901" s="18">
        <v>5898</v>
      </c>
      <c r="C5901" s="29">
        <v>128455345.91716555</v>
      </c>
      <c r="D5901" s="29">
        <v>0</v>
      </c>
      <c r="E5901" s="29">
        <v>0</v>
      </c>
      <c r="F5901" s="20">
        <v>0</v>
      </c>
    </row>
    <row r="5902" spans="2:6" x14ac:dyDescent="0.25">
      <c r="B5902" s="18">
        <v>5899</v>
      </c>
      <c r="C5902" s="29">
        <v>97881582.462158188</v>
      </c>
      <c r="D5902" s="29">
        <v>0</v>
      </c>
      <c r="E5902" s="29">
        <v>0</v>
      </c>
      <c r="F5902" s="20">
        <v>0</v>
      </c>
    </row>
    <row r="5903" spans="2:6" x14ac:dyDescent="0.25">
      <c r="B5903" s="18">
        <v>5900</v>
      </c>
      <c r="C5903" s="29">
        <v>114709695.03688683</v>
      </c>
      <c r="D5903" s="29">
        <v>0</v>
      </c>
      <c r="E5903" s="29">
        <v>0</v>
      </c>
      <c r="F5903" s="20">
        <v>0</v>
      </c>
    </row>
    <row r="5904" spans="2:6" x14ac:dyDescent="0.25">
      <c r="B5904" s="18">
        <v>5901</v>
      </c>
      <c r="C5904" s="29">
        <v>90622612.856421828</v>
      </c>
      <c r="D5904" s="29">
        <v>0</v>
      </c>
      <c r="E5904" s="29">
        <v>0</v>
      </c>
      <c r="F5904" s="20">
        <v>0</v>
      </c>
    </row>
    <row r="5905" spans="2:6" x14ac:dyDescent="0.25">
      <c r="B5905" s="18">
        <v>5902</v>
      </c>
      <c r="C5905" s="29">
        <v>107347277.33008519</v>
      </c>
      <c r="D5905" s="29">
        <v>0</v>
      </c>
      <c r="E5905" s="29">
        <v>0</v>
      </c>
      <c r="F5905" s="20">
        <v>0</v>
      </c>
    </row>
    <row r="5906" spans="2:6" x14ac:dyDescent="0.25">
      <c r="B5906" s="18">
        <v>5903</v>
      </c>
      <c r="C5906" s="29">
        <v>133579033.67818919</v>
      </c>
      <c r="D5906" s="29">
        <v>0</v>
      </c>
      <c r="E5906" s="29">
        <v>0</v>
      </c>
      <c r="F5906" s="20">
        <v>0</v>
      </c>
    </row>
    <row r="5907" spans="2:6" x14ac:dyDescent="0.25">
      <c r="B5907" s="18">
        <v>5904</v>
      </c>
      <c r="C5907" s="29">
        <v>117300577.87375589</v>
      </c>
      <c r="D5907" s="29">
        <v>0</v>
      </c>
      <c r="E5907" s="29">
        <v>0</v>
      </c>
      <c r="F5907" s="20">
        <v>0</v>
      </c>
    </row>
    <row r="5908" spans="2:6" x14ac:dyDescent="0.25">
      <c r="B5908" s="18">
        <v>5905</v>
      </c>
      <c r="C5908" s="29">
        <v>107608355.39435558</v>
      </c>
      <c r="D5908" s="29">
        <v>0</v>
      </c>
      <c r="E5908" s="29">
        <v>0</v>
      </c>
      <c r="F5908" s="20">
        <v>0</v>
      </c>
    </row>
    <row r="5909" spans="2:6" x14ac:dyDescent="0.25">
      <c r="B5909" s="18">
        <v>5906</v>
      </c>
      <c r="C5909" s="29">
        <v>103519362.73343207</v>
      </c>
      <c r="D5909" s="29">
        <v>0</v>
      </c>
      <c r="E5909" s="29">
        <v>0</v>
      </c>
      <c r="F5909" s="20">
        <v>0</v>
      </c>
    </row>
    <row r="5910" spans="2:6" x14ac:dyDescent="0.25">
      <c r="B5910" s="18">
        <v>5907</v>
      </c>
      <c r="C5910" s="29">
        <v>149177221.02248037</v>
      </c>
      <c r="D5910" s="29">
        <v>0</v>
      </c>
      <c r="E5910" s="29">
        <v>0</v>
      </c>
      <c r="F5910" s="20">
        <v>0</v>
      </c>
    </row>
    <row r="5911" spans="2:6" x14ac:dyDescent="0.25">
      <c r="B5911" s="18">
        <v>5908</v>
      </c>
      <c r="C5911" s="29">
        <v>98210431.551024154</v>
      </c>
      <c r="D5911" s="29">
        <v>0</v>
      </c>
      <c r="E5911" s="29">
        <v>0</v>
      </c>
      <c r="F5911" s="20">
        <v>0</v>
      </c>
    </row>
    <row r="5912" spans="2:6" x14ac:dyDescent="0.25">
      <c r="B5912" s="18">
        <v>5909</v>
      </c>
      <c r="C5912" s="29">
        <v>121391589.3583478</v>
      </c>
      <c r="D5912" s="29">
        <v>0</v>
      </c>
      <c r="E5912" s="29">
        <v>0</v>
      </c>
      <c r="F5912" s="20">
        <v>0</v>
      </c>
    </row>
    <row r="5913" spans="2:6" x14ac:dyDescent="0.25">
      <c r="B5913" s="18">
        <v>5910</v>
      </c>
      <c r="C5913" s="29">
        <v>91108764.09850958</v>
      </c>
      <c r="D5913" s="29">
        <v>0</v>
      </c>
      <c r="E5913" s="29">
        <v>0</v>
      </c>
      <c r="F5913" s="20">
        <v>0</v>
      </c>
    </row>
    <row r="5914" spans="2:6" x14ac:dyDescent="0.25">
      <c r="B5914" s="18">
        <v>5911</v>
      </c>
      <c r="C5914" s="29">
        <v>128617096.92606792</v>
      </c>
      <c r="D5914" s="29">
        <v>0</v>
      </c>
      <c r="E5914" s="29">
        <v>0</v>
      </c>
      <c r="F5914" s="20">
        <v>0</v>
      </c>
    </row>
    <row r="5915" spans="2:6" x14ac:dyDescent="0.25">
      <c r="B5915" s="18">
        <v>5912</v>
      </c>
      <c r="C5915" s="29">
        <v>112388251.8667707</v>
      </c>
      <c r="D5915" s="29">
        <v>0</v>
      </c>
      <c r="E5915" s="29">
        <v>0</v>
      </c>
      <c r="F5915" s="20">
        <v>0</v>
      </c>
    </row>
    <row r="5916" spans="2:6" x14ac:dyDescent="0.25">
      <c r="B5916" s="18">
        <v>5913</v>
      </c>
      <c r="C5916" s="29">
        <v>118772262.04797672</v>
      </c>
      <c r="D5916" s="29">
        <v>0</v>
      </c>
      <c r="E5916" s="29">
        <v>0</v>
      </c>
      <c r="F5916" s="20">
        <v>0</v>
      </c>
    </row>
    <row r="5917" spans="2:6" x14ac:dyDescent="0.25">
      <c r="B5917" s="18">
        <v>5914</v>
      </c>
      <c r="C5917" s="29">
        <v>91696932.920580775</v>
      </c>
      <c r="D5917" s="29">
        <v>0</v>
      </c>
      <c r="E5917" s="29">
        <v>0</v>
      </c>
      <c r="F5917" s="20">
        <v>0</v>
      </c>
    </row>
    <row r="5918" spans="2:6" x14ac:dyDescent="0.25">
      <c r="B5918" s="18">
        <v>5915</v>
      </c>
      <c r="C5918" s="29">
        <v>146833075.17295492</v>
      </c>
      <c r="D5918" s="29">
        <v>0</v>
      </c>
      <c r="E5918" s="29">
        <v>0</v>
      </c>
      <c r="F5918" s="20">
        <v>0</v>
      </c>
    </row>
    <row r="5919" spans="2:6" x14ac:dyDescent="0.25">
      <c r="B5919" s="18">
        <v>5916</v>
      </c>
      <c r="C5919" s="29">
        <v>107822452.7457066</v>
      </c>
      <c r="D5919" s="29">
        <v>0</v>
      </c>
      <c r="E5919" s="29">
        <v>0</v>
      </c>
      <c r="F5919" s="20">
        <v>0</v>
      </c>
    </row>
    <row r="5920" spans="2:6" x14ac:dyDescent="0.25">
      <c r="B5920" s="18">
        <v>5917</v>
      </c>
      <c r="C5920" s="29">
        <v>169556041.03057057</v>
      </c>
      <c r="D5920" s="29">
        <v>0</v>
      </c>
      <c r="E5920" s="29">
        <v>0</v>
      </c>
      <c r="F5920" s="20">
        <v>0</v>
      </c>
    </row>
    <row r="5921" spans="2:6" x14ac:dyDescent="0.25">
      <c r="B5921" s="18">
        <v>5918</v>
      </c>
      <c r="C5921" s="29">
        <v>100821086.90466289</v>
      </c>
      <c r="D5921" s="29">
        <v>0</v>
      </c>
      <c r="E5921" s="29">
        <v>0</v>
      </c>
      <c r="F5921" s="20">
        <v>0</v>
      </c>
    </row>
    <row r="5922" spans="2:6" x14ac:dyDescent="0.25">
      <c r="B5922" s="18">
        <v>5919</v>
      </c>
      <c r="C5922" s="29">
        <v>109754342.10877573</v>
      </c>
      <c r="D5922" s="29">
        <v>0</v>
      </c>
      <c r="E5922" s="29">
        <v>0</v>
      </c>
      <c r="F5922" s="20">
        <v>0</v>
      </c>
    </row>
    <row r="5923" spans="2:6" x14ac:dyDescent="0.25">
      <c r="B5923" s="18">
        <v>5920</v>
      </c>
      <c r="C5923" s="29">
        <v>106877486.0248059</v>
      </c>
      <c r="D5923" s="29">
        <v>0</v>
      </c>
      <c r="E5923" s="29">
        <v>0</v>
      </c>
      <c r="F5923" s="20">
        <v>0</v>
      </c>
    </row>
    <row r="5924" spans="2:6" x14ac:dyDescent="0.25">
      <c r="B5924" s="18">
        <v>5921</v>
      </c>
      <c r="C5924" s="29">
        <v>83891303.711091384</v>
      </c>
      <c r="D5924" s="29">
        <v>0</v>
      </c>
      <c r="E5924" s="29">
        <v>0</v>
      </c>
      <c r="F5924" s="20">
        <v>0</v>
      </c>
    </row>
    <row r="5925" spans="2:6" x14ac:dyDescent="0.25">
      <c r="B5925" s="18">
        <v>5922</v>
      </c>
      <c r="C5925" s="29">
        <v>87763595.547197163</v>
      </c>
      <c r="D5925" s="29">
        <v>0</v>
      </c>
      <c r="E5925" s="29">
        <v>0</v>
      </c>
      <c r="F5925" s="20">
        <v>0</v>
      </c>
    </row>
    <row r="5926" spans="2:6" x14ac:dyDescent="0.25">
      <c r="B5926" s="18">
        <v>5923</v>
      </c>
      <c r="C5926" s="29">
        <v>128318216.82324117</v>
      </c>
      <c r="D5926" s="29">
        <v>0</v>
      </c>
      <c r="E5926" s="29">
        <v>0</v>
      </c>
      <c r="F5926" s="20">
        <v>0</v>
      </c>
    </row>
    <row r="5927" spans="2:6" x14ac:dyDescent="0.25">
      <c r="B5927" s="18">
        <v>5924</v>
      </c>
      <c r="C5927" s="29">
        <v>179911471.10152048</v>
      </c>
      <c r="D5927" s="29">
        <v>0</v>
      </c>
      <c r="E5927" s="29">
        <v>0</v>
      </c>
      <c r="F5927" s="20">
        <v>0</v>
      </c>
    </row>
    <row r="5928" spans="2:6" x14ac:dyDescent="0.25">
      <c r="B5928" s="18">
        <v>5925</v>
      </c>
      <c r="C5928" s="29">
        <v>87476872.122699752</v>
      </c>
      <c r="D5928" s="29">
        <v>0</v>
      </c>
      <c r="E5928" s="29">
        <v>0</v>
      </c>
      <c r="F5928" s="20">
        <v>0</v>
      </c>
    </row>
    <row r="5929" spans="2:6" x14ac:dyDescent="0.25">
      <c r="B5929" s="18">
        <v>5926</v>
      </c>
      <c r="C5929" s="29">
        <v>87487369.134882763</v>
      </c>
      <c r="D5929" s="29">
        <v>0</v>
      </c>
      <c r="E5929" s="29">
        <v>0</v>
      </c>
      <c r="F5929" s="20">
        <v>0</v>
      </c>
    </row>
    <row r="5930" spans="2:6" x14ac:dyDescent="0.25">
      <c r="B5930" s="18">
        <v>5927</v>
      </c>
      <c r="C5930" s="29">
        <v>101732769.58384886</v>
      </c>
      <c r="D5930" s="29">
        <v>0</v>
      </c>
      <c r="E5930" s="29">
        <v>0</v>
      </c>
      <c r="F5930" s="20">
        <v>0</v>
      </c>
    </row>
    <row r="5931" spans="2:6" x14ac:dyDescent="0.25">
      <c r="B5931" s="18">
        <v>5928</v>
      </c>
      <c r="C5931" s="29">
        <v>145656519.97373948</v>
      </c>
      <c r="D5931" s="29">
        <v>0</v>
      </c>
      <c r="E5931" s="29">
        <v>0</v>
      </c>
      <c r="F5931" s="20">
        <v>0</v>
      </c>
    </row>
    <row r="5932" spans="2:6" x14ac:dyDescent="0.25">
      <c r="B5932" s="18">
        <v>5929</v>
      </c>
      <c r="C5932" s="29">
        <v>117355965.54841997</v>
      </c>
      <c r="D5932" s="29">
        <v>0</v>
      </c>
      <c r="E5932" s="29">
        <v>0</v>
      </c>
      <c r="F5932" s="20">
        <v>0</v>
      </c>
    </row>
    <row r="5933" spans="2:6" x14ac:dyDescent="0.25">
      <c r="B5933" s="18">
        <v>5930</v>
      </c>
      <c r="C5933" s="29">
        <v>116021857.57281299</v>
      </c>
      <c r="D5933" s="29">
        <v>0</v>
      </c>
      <c r="E5933" s="29">
        <v>0</v>
      </c>
      <c r="F5933" s="20">
        <v>0</v>
      </c>
    </row>
    <row r="5934" spans="2:6" x14ac:dyDescent="0.25">
      <c r="B5934" s="18">
        <v>5931</v>
      </c>
      <c r="C5934" s="29">
        <v>93196599.491852075</v>
      </c>
      <c r="D5934" s="29">
        <v>0</v>
      </c>
      <c r="E5934" s="29">
        <v>0</v>
      </c>
      <c r="F5934" s="20">
        <v>0</v>
      </c>
    </row>
    <row r="5935" spans="2:6" x14ac:dyDescent="0.25">
      <c r="B5935" s="18">
        <v>5932</v>
      </c>
      <c r="C5935" s="29">
        <v>163761519.13255328</v>
      </c>
      <c r="D5935" s="29">
        <v>0</v>
      </c>
      <c r="E5935" s="29">
        <v>0</v>
      </c>
      <c r="F5935" s="20">
        <v>0</v>
      </c>
    </row>
    <row r="5936" spans="2:6" x14ac:dyDescent="0.25">
      <c r="B5936" s="18">
        <v>5933</v>
      </c>
      <c r="C5936" s="29">
        <v>89938141.590415999</v>
      </c>
      <c r="D5936" s="29">
        <v>0</v>
      </c>
      <c r="E5936" s="29">
        <v>0</v>
      </c>
      <c r="F5936" s="20">
        <v>0</v>
      </c>
    </row>
    <row r="5937" spans="2:6" x14ac:dyDescent="0.25">
      <c r="B5937" s="18">
        <v>5934</v>
      </c>
      <c r="C5937" s="29">
        <v>89760213.814803168</v>
      </c>
      <c r="D5937" s="29">
        <v>0</v>
      </c>
      <c r="E5937" s="29">
        <v>0</v>
      </c>
      <c r="F5937" s="20">
        <v>0</v>
      </c>
    </row>
    <row r="5938" spans="2:6" x14ac:dyDescent="0.25">
      <c r="B5938" s="18">
        <v>5935</v>
      </c>
      <c r="C5938" s="29">
        <v>89509632.927107483</v>
      </c>
      <c r="D5938" s="29">
        <v>0</v>
      </c>
      <c r="E5938" s="29">
        <v>0</v>
      </c>
      <c r="F5938" s="20">
        <v>0</v>
      </c>
    </row>
    <row r="5939" spans="2:6" x14ac:dyDescent="0.25">
      <c r="B5939" s="18">
        <v>5936</v>
      </c>
      <c r="C5939" s="29">
        <v>92776784.113973558</v>
      </c>
      <c r="D5939" s="29">
        <v>0</v>
      </c>
      <c r="E5939" s="29">
        <v>0</v>
      </c>
      <c r="F5939" s="20">
        <v>0</v>
      </c>
    </row>
    <row r="5940" spans="2:6" x14ac:dyDescent="0.25">
      <c r="B5940" s="18">
        <v>5937</v>
      </c>
      <c r="C5940" s="29">
        <v>85005604.032561794</v>
      </c>
      <c r="D5940" s="29">
        <v>0</v>
      </c>
      <c r="E5940" s="29">
        <v>0</v>
      </c>
      <c r="F5940" s="20">
        <v>0</v>
      </c>
    </row>
    <row r="5941" spans="2:6" x14ac:dyDescent="0.25">
      <c r="B5941" s="18">
        <v>5938</v>
      </c>
      <c r="C5941" s="29">
        <v>89291173.371409848</v>
      </c>
      <c r="D5941" s="29">
        <v>0</v>
      </c>
      <c r="E5941" s="29">
        <v>0</v>
      </c>
      <c r="F5941" s="20">
        <v>0</v>
      </c>
    </row>
    <row r="5942" spans="2:6" x14ac:dyDescent="0.25">
      <c r="B5942" s="18">
        <v>5939</v>
      </c>
      <c r="C5942" s="29">
        <v>94423834.67785655</v>
      </c>
      <c r="D5942" s="29">
        <v>0</v>
      </c>
      <c r="E5942" s="29">
        <v>0</v>
      </c>
      <c r="F5942" s="20">
        <v>0</v>
      </c>
    </row>
    <row r="5943" spans="2:6" x14ac:dyDescent="0.25">
      <c r="B5943" s="18">
        <v>5940</v>
      </c>
      <c r="C5943" s="29">
        <v>89544847.683302686</v>
      </c>
      <c r="D5943" s="29">
        <v>0</v>
      </c>
      <c r="E5943" s="29">
        <v>0</v>
      </c>
      <c r="F5943" s="20">
        <v>0</v>
      </c>
    </row>
    <row r="5944" spans="2:6" x14ac:dyDescent="0.25">
      <c r="B5944" s="18">
        <v>5941</v>
      </c>
      <c r="C5944" s="29">
        <v>73632977.078709006</v>
      </c>
      <c r="D5944" s="29">
        <v>0</v>
      </c>
      <c r="E5944" s="29">
        <v>0</v>
      </c>
      <c r="F5944" s="20">
        <v>0</v>
      </c>
    </row>
    <row r="5945" spans="2:6" x14ac:dyDescent="0.25">
      <c r="B5945" s="18">
        <v>5942</v>
      </c>
      <c r="C5945" s="29">
        <v>91491270.283951148</v>
      </c>
      <c r="D5945" s="29">
        <v>0</v>
      </c>
      <c r="E5945" s="29">
        <v>0</v>
      </c>
      <c r="F5945" s="20">
        <v>0</v>
      </c>
    </row>
    <row r="5946" spans="2:6" x14ac:dyDescent="0.25">
      <c r="B5946" s="18">
        <v>5943</v>
      </c>
      <c r="C5946" s="29">
        <v>126158141.2003203</v>
      </c>
      <c r="D5946" s="29">
        <v>0</v>
      </c>
      <c r="E5946" s="29">
        <v>0</v>
      </c>
      <c r="F5946" s="20">
        <v>0</v>
      </c>
    </row>
    <row r="5947" spans="2:6" x14ac:dyDescent="0.25">
      <c r="B5947" s="18">
        <v>5944</v>
      </c>
      <c r="C5947" s="29">
        <v>116540565.70406419</v>
      </c>
      <c r="D5947" s="29">
        <v>0</v>
      </c>
      <c r="E5947" s="29">
        <v>0</v>
      </c>
      <c r="F5947" s="20">
        <v>0</v>
      </c>
    </row>
    <row r="5948" spans="2:6" x14ac:dyDescent="0.25">
      <c r="B5948" s="18">
        <v>5945</v>
      </c>
      <c r="C5948" s="29">
        <v>25008979.017247602</v>
      </c>
      <c r="D5948" s="29">
        <v>0</v>
      </c>
      <c r="E5948" s="29">
        <v>0</v>
      </c>
      <c r="F5948" s="20">
        <v>0</v>
      </c>
    </row>
    <row r="5949" spans="2:6" x14ac:dyDescent="0.25">
      <c r="B5949" s="18">
        <v>5946</v>
      </c>
      <c r="C5949" s="29">
        <v>91416253.654522717</v>
      </c>
      <c r="D5949" s="29">
        <v>0</v>
      </c>
      <c r="E5949" s="29">
        <v>0</v>
      </c>
      <c r="F5949" s="20">
        <v>0</v>
      </c>
    </row>
    <row r="5950" spans="2:6" x14ac:dyDescent="0.25">
      <c r="B5950" s="18">
        <v>5947</v>
      </c>
      <c r="C5950" s="29">
        <v>92119839.002410412</v>
      </c>
      <c r="D5950" s="29">
        <v>0</v>
      </c>
      <c r="E5950" s="29">
        <v>0</v>
      </c>
      <c r="F5950" s="20">
        <v>0</v>
      </c>
    </row>
    <row r="5951" spans="2:6" x14ac:dyDescent="0.25">
      <c r="B5951" s="18">
        <v>5948</v>
      </c>
      <c r="C5951" s="29">
        <v>96808284.110664874</v>
      </c>
      <c r="D5951" s="29">
        <v>0</v>
      </c>
      <c r="E5951" s="29">
        <v>0</v>
      </c>
      <c r="F5951" s="20">
        <v>0</v>
      </c>
    </row>
    <row r="5952" spans="2:6" x14ac:dyDescent="0.25">
      <c r="B5952" s="18">
        <v>5949</v>
      </c>
      <c r="C5952" s="29">
        <v>100794271.70967332</v>
      </c>
      <c r="D5952" s="29">
        <v>0</v>
      </c>
      <c r="E5952" s="29">
        <v>0</v>
      </c>
      <c r="F5952" s="20">
        <v>0</v>
      </c>
    </row>
    <row r="5953" spans="2:6" x14ac:dyDescent="0.25">
      <c r="B5953" s="18">
        <v>5950</v>
      </c>
      <c r="C5953" s="29">
        <v>90820329.391167074</v>
      </c>
      <c r="D5953" s="29">
        <v>0</v>
      </c>
      <c r="E5953" s="29">
        <v>0</v>
      </c>
      <c r="F5953" s="20">
        <v>0</v>
      </c>
    </row>
    <row r="5954" spans="2:6" x14ac:dyDescent="0.25">
      <c r="B5954" s="18">
        <v>5951</v>
      </c>
      <c r="C5954" s="29">
        <v>101505307.332864</v>
      </c>
      <c r="D5954" s="29">
        <v>0</v>
      </c>
      <c r="E5954" s="29">
        <v>0</v>
      </c>
      <c r="F5954" s="20">
        <v>0</v>
      </c>
    </row>
    <row r="5955" spans="2:6" x14ac:dyDescent="0.25">
      <c r="B5955" s="18">
        <v>5952</v>
      </c>
      <c r="C5955" s="29">
        <v>87667586.62153326</v>
      </c>
      <c r="D5955" s="29">
        <v>0</v>
      </c>
      <c r="E5955" s="29">
        <v>0</v>
      </c>
      <c r="F5955" s="20">
        <v>0</v>
      </c>
    </row>
    <row r="5956" spans="2:6" x14ac:dyDescent="0.25">
      <c r="B5956" s="18">
        <v>5953</v>
      </c>
      <c r="C5956" s="29">
        <v>114720427.96116902</v>
      </c>
      <c r="D5956" s="29">
        <v>0</v>
      </c>
      <c r="E5956" s="29">
        <v>0</v>
      </c>
      <c r="F5956" s="20">
        <v>0</v>
      </c>
    </row>
    <row r="5957" spans="2:6" x14ac:dyDescent="0.25">
      <c r="B5957" s="18">
        <v>5954</v>
      </c>
      <c r="C5957" s="29">
        <v>76681786.771492317</v>
      </c>
      <c r="D5957" s="29">
        <v>0</v>
      </c>
      <c r="E5957" s="29">
        <v>0</v>
      </c>
      <c r="F5957" s="20">
        <v>0</v>
      </c>
    </row>
    <row r="5958" spans="2:6" x14ac:dyDescent="0.25">
      <c r="B5958" s="18">
        <v>5955</v>
      </c>
      <c r="C5958" s="29">
        <v>96764782.356231675</v>
      </c>
      <c r="D5958" s="29">
        <v>0</v>
      </c>
      <c r="E5958" s="29">
        <v>0</v>
      </c>
      <c r="F5958" s="20">
        <v>0</v>
      </c>
    </row>
    <row r="5959" spans="2:6" x14ac:dyDescent="0.25">
      <c r="B5959" s="18">
        <v>5956</v>
      </c>
      <c r="C5959" s="29">
        <v>106300194.89277072</v>
      </c>
      <c r="D5959" s="29">
        <v>0</v>
      </c>
      <c r="E5959" s="29">
        <v>0</v>
      </c>
      <c r="F5959" s="20">
        <v>0</v>
      </c>
    </row>
    <row r="5960" spans="2:6" x14ac:dyDescent="0.25">
      <c r="B5960" s="18">
        <v>5957</v>
      </c>
      <c r="C5960" s="29">
        <v>89027768.697295383</v>
      </c>
      <c r="D5960" s="29">
        <v>0</v>
      </c>
      <c r="E5960" s="29">
        <v>0</v>
      </c>
      <c r="F5960" s="20">
        <v>0</v>
      </c>
    </row>
    <row r="5961" spans="2:6" x14ac:dyDescent="0.25">
      <c r="B5961" s="18">
        <v>5958</v>
      </c>
      <c r="C5961" s="29">
        <v>94886515.562323511</v>
      </c>
      <c r="D5961" s="29">
        <v>0</v>
      </c>
      <c r="E5961" s="29">
        <v>0</v>
      </c>
      <c r="F5961" s="20">
        <v>0</v>
      </c>
    </row>
    <row r="5962" spans="2:6" x14ac:dyDescent="0.25">
      <c r="B5962" s="18">
        <v>5959</v>
      </c>
      <c r="C5962" s="29">
        <v>108408908.59893943</v>
      </c>
      <c r="D5962" s="29">
        <v>0</v>
      </c>
      <c r="E5962" s="29">
        <v>0</v>
      </c>
      <c r="F5962" s="20">
        <v>0</v>
      </c>
    </row>
    <row r="5963" spans="2:6" x14ac:dyDescent="0.25">
      <c r="B5963" s="18">
        <v>5960</v>
      </c>
      <c r="C5963" s="29">
        <v>157311302.96352482</v>
      </c>
      <c r="D5963" s="29">
        <v>0</v>
      </c>
      <c r="E5963" s="29">
        <v>0</v>
      </c>
      <c r="F5963" s="20">
        <v>0</v>
      </c>
    </row>
    <row r="5964" spans="2:6" x14ac:dyDescent="0.25">
      <c r="B5964" s="18">
        <v>5961</v>
      </c>
      <c r="C5964" s="29">
        <v>159655142.83402616</v>
      </c>
      <c r="D5964" s="29">
        <v>0</v>
      </c>
      <c r="E5964" s="29">
        <v>0</v>
      </c>
      <c r="F5964" s="20">
        <v>0</v>
      </c>
    </row>
    <row r="5965" spans="2:6" x14ac:dyDescent="0.25">
      <c r="B5965" s="18">
        <v>5962</v>
      </c>
      <c r="C5965" s="29">
        <v>82196827.135241523</v>
      </c>
      <c r="D5965" s="29">
        <v>0</v>
      </c>
      <c r="E5965" s="29">
        <v>0</v>
      </c>
      <c r="F5965" s="20">
        <v>0</v>
      </c>
    </row>
    <row r="5966" spans="2:6" x14ac:dyDescent="0.25">
      <c r="B5966" s="18">
        <v>5963</v>
      </c>
      <c r="C5966" s="29">
        <v>126449260.0158197</v>
      </c>
      <c r="D5966" s="29">
        <v>0</v>
      </c>
      <c r="E5966" s="29">
        <v>0</v>
      </c>
      <c r="F5966" s="20">
        <v>0</v>
      </c>
    </row>
    <row r="5967" spans="2:6" x14ac:dyDescent="0.25">
      <c r="B5967" s="18">
        <v>5964</v>
      </c>
      <c r="C5967" s="29">
        <v>156329546.05844462</v>
      </c>
      <c r="D5967" s="29">
        <v>0</v>
      </c>
      <c r="E5967" s="29">
        <v>0</v>
      </c>
      <c r="F5967" s="20">
        <v>0</v>
      </c>
    </row>
    <row r="5968" spans="2:6" x14ac:dyDescent="0.25">
      <c r="B5968" s="18">
        <v>5965</v>
      </c>
      <c r="C5968" s="29">
        <v>107629099.39725703</v>
      </c>
      <c r="D5968" s="29">
        <v>0</v>
      </c>
      <c r="E5968" s="29">
        <v>0</v>
      </c>
      <c r="F5968" s="20">
        <v>0</v>
      </c>
    </row>
    <row r="5969" spans="2:6" x14ac:dyDescent="0.25">
      <c r="B5969" s="18">
        <v>5966</v>
      </c>
      <c r="C5969" s="29">
        <v>147314301.42209488</v>
      </c>
      <c r="D5969" s="29">
        <v>0</v>
      </c>
      <c r="E5969" s="29">
        <v>0</v>
      </c>
      <c r="F5969" s="20">
        <v>0</v>
      </c>
    </row>
    <row r="5970" spans="2:6" x14ac:dyDescent="0.25">
      <c r="B5970" s="18">
        <v>5967</v>
      </c>
      <c r="C5970" s="29">
        <v>93816023.391796008</v>
      </c>
      <c r="D5970" s="29">
        <v>0</v>
      </c>
      <c r="E5970" s="29">
        <v>0</v>
      </c>
      <c r="F5970" s="20">
        <v>0</v>
      </c>
    </row>
    <row r="5971" spans="2:6" x14ac:dyDescent="0.25">
      <c r="B5971" s="18">
        <v>5968</v>
      </c>
      <c r="C5971" s="29">
        <v>110419677.22172247</v>
      </c>
      <c r="D5971" s="29">
        <v>0</v>
      </c>
      <c r="E5971" s="29">
        <v>0</v>
      </c>
      <c r="F5971" s="20">
        <v>0</v>
      </c>
    </row>
    <row r="5972" spans="2:6" x14ac:dyDescent="0.25">
      <c r="B5972" s="18">
        <v>5969</v>
      </c>
      <c r="C5972" s="29">
        <v>94165850.689129248</v>
      </c>
      <c r="D5972" s="29">
        <v>0</v>
      </c>
      <c r="E5972" s="29">
        <v>0</v>
      </c>
      <c r="F5972" s="20">
        <v>0</v>
      </c>
    </row>
    <row r="5973" spans="2:6" x14ac:dyDescent="0.25">
      <c r="B5973" s="18">
        <v>5970</v>
      </c>
      <c r="C5973" s="29">
        <v>85939662.888202354</v>
      </c>
      <c r="D5973" s="29">
        <v>0</v>
      </c>
      <c r="E5973" s="29">
        <v>0</v>
      </c>
      <c r="F5973" s="20">
        <v>0</v>
      </c>
    </row>
    <row r="5974" spans="2:6" x14ac:dyDescent="0.25">
      <c r="B5974" s="18">
        <v>5971</v>
      </c>
      <c r="C5974" s="29">
        <v>82345577.390009642</v>
      </c>
      <c r="D5974" s="29">
        <v>0</v>
      </c>
      <c r="E5974" s="29">
        <v>0</v>
      </c>
      <c r="F5974" s="20">
        <v>0</v>
      </c>
    </row>
    <row r="5975" spans="2:6" x14ac:dyDescent="0.25">
      <c r="B5975" s="18">
        <v>5972</v>
      </c>
      <c r="C5975" s="29">
        <v>69730410.69299981</v>
      </c>
      <c r="D5975" s="29">
        <v>0</v>
      </c>
      <c r="E5975" s="29">
        <v>0</v>
      </c>
      <c r="F5975" s="20">
        <v>0</v>
      </c>
    </row>
    <row r="5976" spans="2:6" x14ac:dyDescent="0.25">
      <c r="B5976" s="18">
        <v>5973</v>
      </c>
      <c r="C5976" s="29">
        <v>158804681.04545775</v>
      </c>
      <c r="D5976" s="29">
        <v>0</v>
      </c>
      <c r="E5976" s="29">
        <v>0</v>
      </c>
      <c r="F5976" s="20">
        <v>0</v>
      </c>
    </row>
    <row r="5977" spans="2:6" x14ac:dyDescent="0.25">
      <c r="B5977" s="18">
        <v>5974</v>
      </c>
      <c r="C5977" s="29">
        <v>157935303.93312395</v>
      </c>
      <c r="D5977" s="29">
        <v>0</v>
      </c>
      <c r="E5977" s="29">
        <v>0</v>
      </c>
      <c r="F5977" s="20">
        <v>0</v>
      </c>
    </row>
    <row r="5978" spans="2:6" x14ac:dyDescent="0.25">
      <c r="B5978" s="18">
        <v>5975</v>
      </c>
      <c r="C5978" s="29">
        <v>114462463.01156785</v>
      </c>
      <c r="D5978" s="29">
        <v>0</v>
      </c>
      <c r="E5978" s="29">
        <v>0</v>
      </c>
      <c r="F5978" s="20">
        <v>0</v>
      </c>
    </row>
    <row r="5979" spans="2:6" x14ac:dyDescent="0.25">
      <c r="B5979" s="18">
        <v>5976</v>
      </c>
      <c r="C5979" s="29">
        <v>140614999.62437028</v>
      </c>
      <c r="D5979" s="29">
        <v>0</v>
      </c>
      <c r="E5979" s="29">
        <v>0</v>
      </c>
      <c r="F5979" s="20">
        <v>0</v>
      </c>
    </row>
    <row r="5980" spans="2:6" x14ac:dyDescent="0.25">
      <c r="B5980" s="18">
        <v>5977</v>
      </c>
      <c r="C5980" s="29">
        <v>82648193.058937594</v>
      </c>
      <c r="D5980" s="29">
        <v>0</v>
      </c>
      <c r="E5980" s="29">
        <v>0</v>
      </c>
      <c r="F5980" s="20">
        <v>0</v>
      </c>
    </row>
    <row r="5981" spans="2:6" x14ac:dyDescent="0.25">
      <c r="B5981" s="18">
        <v>5978</v>
      </c>
      <c r="C5981" s="29">
        <v>137423294.85323641</v>
      </c>
      <c r="D5981" s="29">
        <v>0</v>
      </c>
      <c r="E5981" s="29">
        <v>0</v>
      </c>
      <c r="F5981" s="20">
        <v>0</v>
      </c>
    </row>
    <row r="5982" spans="2:6" x14ac:dyDescent="0.25">
      <c r="B5982" s="18">
        <v>5979</v>
      </c>
      <c r="C5982" s="29">
        <v>84432911.302380472</v>
      </c>
      <c r="D5982" s="29">
        <v>0</v>
      </c>
      <c r="E5982" s="29">
        <v>0</v>
      </c>
      <c r="F5982" s="20">
        <v>0</v>
      </c>
    </row>
    <row r="5983" spans="2:6" x14ac:dyDescent="0.25">
      <c r="B5983" s="18">
        <v>5980</v>
      </c>
      <c r="C5983" s="29">
        <v>141806403.26672444</v>
      </c>
      <c r="D5983" s="29">
        <v>0</v>
      </c>
      <c r="E5983" s="29">
        <v>0</v>
      </c>
      <c r="F5983" s="20">
        <v>0</v>
      </c>
    </row>
    <row r="5984" spans="2:6" x14ac:dyDescent="0.25">
      <c r="B5984" s="18">
        <v>5981</v>
      </c>
      <c r="C5984" s="29">
        <v>79228982.846606255</v>
      </c>
      <c r="D5984" s="29">
        <v>0</v>
      </c>
      <c r="E5984" s="29">
        <v>0</v>
      </c>
      <c r="F5984" s="20">
        <v>0</v>
      </c>
    </row>
    <row r="5985" spans="2:6" x14ac:dyDescent="0.25">
      <c r="B5985" s="18">
        <v>5982</v>
      </c>
      <c r="C5985" s="29">
        <v>126482392.19015016</v>
      </c>
      <c r="D5985" s="29">
        <v>0</v>
      </c>
      <c r="E5985" s="29">
        <v>0</v>
      </c>
      <c r="F5985" s="20">
        <v>0</v>
      </c>
    </row>
    <row r="5986" spans="2:6" x14ac:dyDescent="0.25">
      <c r="B5986" s="18">
        <v>5983</v>
      </c>
      <c r="C5986" s="29">
        <v>87494652.227047399</v>
      </c>
      <c r="D5986" s="29">
        <v>0</v>
      </c>
      <c r="E5986" s="29">
        <v>0</v>
      </c>
      <c r="F5986" s="20">
        <v>0</v>
      </c>
    </row>
    <row r="5987" spans="2:6" x14ac:dyDescent="0.25">
      <c r="B5987" s="18">
        <v>5984</v>
      </c>
      <c r="C5987" s="29">
        <v>120931116.54023077</v>
      </c>
      <c r="D5987" s="29">
        <v>0</v>
      </c>
      <c r="E5987" s="29">
        <v>0</v>
      </c>
      <c r="F5987" s="20">
        <v>0</v>
      </c>
    </row>
    <row r="5988" spans="2:6" x14ac:dyDescent="0.25">
      <c r="B5988" s="18">
        <v>5985</v>
      </c>
      <c r="C5988" s="29">
        <v>120832666.30535924</v>
      </c>
      <c r="D5988" s="29">
        <v>0</v>
      </c>
      <c r="E5988" s="29">
        <v>0</v>
      </c>
      <c r="F5988" s="20">
        <v>0</v>
      </c>
    </row>
    <row r="5989" spans="2:6" x14ac:dyDescent="0.25">
      <c r="B5989" s="18">
        <v>5986</v>
      </c>
      <c r="C5989" s="29">
        <v>154439101.37282568</v>
      </c>
      <c r="D5989" s="29">
        <v>0</v>
      </c>
      <c r="E5989" s="29">
        <v>0</v>
      </c>
      <c r="F5989" s="20">
        <v>0</v>
      </c>
    </row>
    <row r="5990" spans="2:6" x14ac:dyDescent="0.25">
      <c r="B5990" s="18">
        <v>5987</v>
      </c>
      <c r="C5990" s="29">
        <v>129366861.41482155</v>
      </c>
      <c r="D5990" s="29">
        <v>0</v>
      </c>
      <c r="E5990" s="29">
        <v>0</v>
      </c>
      <c r="F5990" s="20">
        <v>0</v>
      </c>
    </row>
    <row r="5991" spans="2:6" x14ac:dyDescent="0.25">
      <c r="B5991" s="18">
        <v>5988</v>
      </c>
      <c r="C5991" s="29">
        <v>97822177.891174465</v>
      </c>
      <c r="D5991" s="29">
        <v>0</v>
      </c>
      <c r="E5991" s="29">
        <v>0</v>
      </c>
      <c r="F5991" s="20">
        <v>0</v>
      </c>
    </row>
    <row r="5992" spans="2:6" x14ac:dyDescent="0.25">
      <c r="B5992" s="18">
        <v>5989</v>
      </c>
      <c r="C5992" s="29">
        <v>98192572.949193865</v>
      </c>
      <c r="D5992" s="29">
        <v>0</v>
      </c>
      <c r="E5992" s="29">
        <v>0</v>
      </c>
      <c r="F5992" s="20">
        <v>0</v>
      </c>
    </row>
    <row r="5993" spans="2:6" x14ac:dyDescent="0.25">
      <c r="B5993" s="18">
        <v>5990</v>
      </c>
      <c r="C5993" s="29">
        <v>87519755.810848847</v>
      </c>
      <c r="D5993" s="29">
        <v>0</v>
      </c>
      <c r="E5993" s="29">
        <v>0</v>
      </c>
      <c r="F5993" s="20">
        <v>0</v>
      </c>
    </row>
    <row r="5994" spans="2:6" x14ac:dyDescent="0.25">
      <c r="B5994" s="18">
        <v>5991</v>
      </c>
      <c r="C5994" s="29">
        <v>104869592.95215872</v>
      </c>
      <c r="D5994" s="29">
        <v>0</v>
      </c>
      <c r="E5994" s="29">
        <v>0</v>
      </c>
      <c r="F5994" s="20">
        <v>0</v>
      </c>
    </row>
    <row r="5995" spans="2:6" x14ac:dyDescent="0.25">
      <c r="B5995" s="18">
        <v>5992</v>
      </c>
      <c r="C5995" s="29">
        <v>95528469.765513748</v>
      </c>
      <c r="D5995" s="29">
        <v>0</v>
      </c>
      <c r="E5995" s="29">
        <v>0</v>
      </c>
      <c r="F5995" s="20">
        <v>0</v>
      </c>
    </row>
    <row r="5996" spans="2:6" x14ac:dyDescent="0.25">
      <c r="B5996" s="18">
        <v>5993</v>
      </c>
      <c r="C5996" s="29">
        <v>87222229.632918134</v>
      </c>
      <c r="D5996" s="29">
        <v>0</v>
      </c>
      <c r="E5996" s="29">
        <v>0</v>
      </c>
      <c r="F5996" s="20">
        <v>0</v>
      </c>
    </row>
    <row r="5997" spans="2:6" x14ac:dyDescent="0.25">
      <c r="B5997" s="18">
        <v>5994</v>
      </c>
      <c r="C5997" s="29">
        <v>106484302.58474714</v>
      </c>
      <c r="D5997" s="29">
        <v>0</v>
      </c>
      <c r="E5997" s="29">
        <v>0</v>
      </c>
      <c r="F5997" s="20">
        <v>0</v>
      </c>
    </row>
    <row r="5998" spans="2:6" x14ac:dyDescent="0.25">
      <c r="B5998" s="18">
        <v>5995</v>
      </c>
      <c r="C5998" s="29">
        <v>147772522.15675619</v>
      </c>
      <c r="D5998" s="29">
        <v>0</v>
      </c>
      <c r="E5998" s="29">
        <v>0</v>
      </c>
      <c r="F5998" s="20">
        <v>0</v>
      </c>
    </row>
    <row r="5999" spans="2:6" x14ac:dyDescent="0.25">
      <c r="B5999" s="18">
        <v>5996</v>
      </c>
      <c r="C5999" s="29">
        <v>107218747.14467949</v>
      </c>
      <c r="D5999" s="29">
        <v>0</v>
      </c>
      <c r="E5999" s="29">
        <v>0</v>
      </c>
      <c r="F5999" s="20">
        <v>0</v>
      </c>
    </row>
    <row r="6000" spans="2:6" x14ac:dyDescent="0.25">
      <c r="B6000" s="18">
        <v>5997</v>
      </c>
      <c r="C6000" s="29">
        <v>107333332.50629553</v>
      </c>
      <c r="D6000" s="29">
        <v>0</v>
      </c>
      <c r="E6000" s="29">
        <v>0</v>
      </c>
      <c r="F6000" s="20">
        <v>0</v>
      </c>
    </row>
    <row r="6001" spans="2:6" x14ac:dyDescent="0.25">
      <c r="B6001" s="18">
        <v>5998</v>
      </c>
      <c r="C6001" s="29">
        <v>63496110.657020628</v>
      </c>
      <c r="D6001" s="29">
        <v>0</v>
      </c>
      <c r="E6001" s="29">
        <v>0</v>
      </c>
      <c r="F6001" s="20">
        <v>0</v>
      </c>
    </row>
    <row r="6002" spans="2:6" x14ac:dyDescent="0.25">
      <c r="B6002" s="18">
        <v>5999</v>
      </c>
      <c r="C6002" s="29">
        <v>115570622.86072676</v>
      </c>
      <c r="D6002" s="29">
        <v>0</v>
      </c>
      <c r="E6002" s="29">
        <v>0</v>
      </c>
      <c r="F6002" s="20">
        <v>0</v>
      </c>
    </row>
    <row r="6003" spans="2:6" x14ac:dyDescent="0.25">
      <c r="B6003" s="18">
        <v>6000</v>
      </c>
      <c r="C6003" s="29">
        <v>97062681.309861258</v>
      </c>
      <c r="D6003" s="29">
        <v>0</v>
      </c>
      <c r="E6003" s="29">
        <v>0</v>
      </c>
      <c r="F6003" s="20">
        <v>0</v>
      </c>
    </row>
    <row r="6004" spans="2:6" x14ac:dyDescent="0.25">
      <c r="B6004" s="18">
        <v>6001</v>
      </c>
      <c r="C6004" s="29">
        <v>106012200.25174335</v>
      </c>
      <c r="D6004" s="29">
        <v>0</v>
      </c>
      <c r="E6004" s="29">
        <v>0</v>
      </c>
      <c r="F6004" s="20">
        <v>0</v>
      </c>
    </row>
    <row r="6005" spans="2:6" x14ac:dyDescent="0.25">
      <c r="B6005" s="18">
        <v>6002</v>
      </c>
      <c r="C6005" s="29">
        <v>110486489.38699985</v>
      </c>
      <c r="D6005" s="29">
        <v>0</v>
      </c>
      <c r="E6005" s="29">
        <v>0</v>
      </c>
      <c r="F6005" s="20">
        <v>0</v>
      </c>
    </row>
    <row r="6006" spans="2:6" x14ac:dyDescent="0.25">
      <c r="B6006" s="18">
        <v>6003</v>
      </c>
      <c r="C6006" s="29">
        <v>89554543.095077842</v>
      </c>
      <c r="D6006" s="29">
        <v>0</v>
      </c>
      <c r="E6006" s="29">
        <v>0</v>
      </c>
      <c r="F6006" s="20">
        <v>0</v>
      </c>
    </row>
    <row r="6007" spans="2:6" x14ac:dyDescent="0.25">
      <c r="B6007" s="18">
        <v>6004</v>
      </c>
      <c r="C6007" s="29">
        <v>87679219.213504344</v>
      </c>
      <c r="D6007" s="29">
        <v>0</v>
      </c>
      <c r="E6007" s="29">
        <v>0</v>
      </c>
      <c r="F6007" s="20">
        <v>0</v>
      </c>
    </row>
    <row r="6008" spans="2:6" x14ac:dyDescent="0.25">
      <c r="B6008" s="18">
        <v>6005</v>
      </c>
      <c r="C6008" s="29">
        <v>115080518.8073567</v>
      </c>
      <c r="D6008" s="29">
        <v>0</v>
      </c>
      <c r="E6008" s="29">
        <v>0</v>
      </c>
      <c r="F6008" s="20">
        <v>0</v>
      </c>
    </row>
    <row r="6009" spans="2:6" x14ac:dyDescent="0.25">
      <c r="B6009" s="18">
        <v>6006</v>
      </c>
      <c r="C6009" s="29">
        <v>96188497.587961301</v>
      </c>
      <c r="D6009" s="29">
        <v>0</v>
      </c>
      <c r="E6009" s="29">
        <v>0</v>
      </c>
      <c r="F6009" s="20">
        <v>0</v>
      </c>
    </row>
    <row r="6010" spans="2:6" x14ac:dyDescent="0.25">
      <c r="B6010" s="18">
        <v>6007</v>
      </c>
      <c r="C6010" s="29">
        <v>119679135.6092203</v>
      </c>
      <c r="D6010" s="29">
        <v>0</v>
      </c>
      <c r="E6010" s="29">
        <v>0</v>
      </c>
      <c r="F6010" s="20">
        <v>0</v>
      </c>
    </row>
    <row r="6011" spans="2:6" x14ac:dyDescent="0.25">
      <c r="B6011" s="18">
        <v>6008</v>
      </c>
      <c r="C6011" s="29">
        <v>100865887.77525255</v>
      </c>
      <c r="D6011" s="29">
        <v>0</v>
      </c>
      <c r="E6011" s="29">
        <v>0</v>
      </c>
      <c r="F6011" s="20">
        <v>0</v>
      </c>
    </row>
    <row r="6012" spans="2:6" x14ac:dyDescent="0.25">
      <c r="B6012" s="18">
        <v>6009</v>
      </c>
      <c r="C6012" s="29">
        <v>86768889.864639819</v>
      </c>
      <c r="D6012" s="29">
        <v>0</v>
      </c>
      <c r="E6012" s="29">
        <v>0</v>
      </c>
      <c r="F6012" s="20">
        <v>0</v>
      </c>
    </row>
    <row r="6013" spans="2:6" x14ac:dyDescent="0.25">
      <c r="B6013" s="18">
        <v>6010</v>
      </c>
      <c r="C6013" s="29">
        <v>89584361.72635904</v>
      </c>
      <c r="D6013" s="29">
        <v>0</v>
      </c>
      <c r="E6013" s="29">
        <v>0</v>
      </c>
      <c r="F6013" s="20">
        <v>0</v>
      </c>
    </row>
    <row r="6014" spans="2:6" x14ac:dyDescent="0.25">
      <c r="B6014" s="18">
        <v>6011</v>
      </c>
      <c r="C6014" s="29">
        <v>88948025.283787176</v>
      </c>
      <c r="D6014" s="29">
        <v>0</v>
      </c>
      <c r="E6014" s="29">
        <v>0</v>
      </c>
      <c r="F6014" s="20">
        <v>0</v>
      </c>
    </row>
    <row r="6015" spans="2:6" x14ac:dyDescent="0.25">
      <c r="B6015" s="18">
        <v>6012</v>
      </c>
      <c r="C6015" s="29">
        <v>99899206.127564371</v>
      </c>
      <c r="D6015" s="29">
        <v>0</v>
      </c>
      <c r="E6015" s="29">
        <v>0</v>
      </c>
      <c r="F6015" s="20">
        <v>0</v>
      </c>
    </row>
    <row r="6016" spans="2:6" x14ac:dyDescent="0.25">
      <c r="B6016" s="18">
        <v>6013</v>
      </c>
      <c r="C6016" s="29">
        <v>113114604.77559271</v>
      </c>
      <c r="D6016" s="29">
        <v>0</v>
      </c>
      <c r="E6016" s="29">
        <v>0</v>
      </c>
      <c r="F6016" s="20">
        <v>0</v>
      </c>
    </row>
    <row r="6017" spans="2:6" x14ac:dyDescent="0.25">
      <c r="B6017" s="18">
        <v>6014</v>
      </c>
      <c r="C6017" s="29">
        <v>163190479.18852213</v>
      </c>
      <c r="D6017" s="29">
        <v>0</v>
      </c>
      <c r="E6017" s="29">
        <v>0</v>
      </c>
      <c r="F6017" s="20">
        <v>0</v>
      </c>
    </row>
    <row r="6018" spans="2:6" x14ac:dyDescent="0.25">
      <c r="B6018" s="18">
        <v>6015</v>
      </c>
      <c r="C6018" s="29">
        <v>121259469.43077439</v>
      </c>
      <c r="D6018" s="29">
        <v>0</v>
      </c>
      <c r="E6018" s="29">
        <v>0</v>
      </c>
      <c r="F6018" s="20">
        <v>0</v>
      </c>
    </row>
    <row r="6019" spans="2:6" x14ac:dyDescent="0.25">
      <c r="B6019" s="18">
        <v>6016</v>
      </c>
      <c r="C6019" s="29">
        <v>167746475.18491703</v>
      </c>
      <c r="D6019" s="29">
        <v>0</v>
      </c>
      <c r="E6019" s="29">
        <v>0</v>
      </c>
      <c r="F6019" s="20">
        <v>0</v>
      </c>
    </row>
    <row r="6020" spans="2:6" x14ac:dyDescent="0.25">
      <c r="B6020" s="18">
        <v>6017</v>
      </c>
      <c r="C6020" s="29">
        <v>139881647.48593685</v>
      </c>
      <c r="D6020" s="29">
        <v>0</v>
      </c>
      <c r="E6020" s="29">
        <v>0</v>
      </c>
      <c r="F6020" s="20">
        <v>0</v>
      </c>
    </row>
    <row r="6021" spans="2:6" x14ac:dyDescent="0.25">
      <c r="B6021" s="18">
        <v>6018</v>
      </c>
      <c r="C6021" s="29">
        <v>126355595.4810265</v>
      </c>
      <c r="D6021" s="29">
        <v>0</v>
      </c>
      <c r="E6021" s="29">
        <v>0</v>
      </c>
      <c r="F6021" s="20">
        <v>0</v>
      </c>
    </row>
    <row r="6022" spans="2:6" x14ac:dyDescent="0.25">
      <c r="B6022" s="18">
        <v>6019</v>
      </c>
      <c r="C6022" s="29">
        <v>99358342.878153831</v>
      </c>
      <c r="D6022" s="29">
        <v>0</v>
      </c>
      <c r="E6022" s="29">
        <v>0</v>
      </c>
      <c r="F6022" s="20">
        <v>0</v>
      </c>
    </row>
    <row r="6023" spans="2:6" x14ac:dyDescent="0.25">
      <c r="B6023" s="18">
        <v>6020</v>
      </c>
      <c r="C6023" s="29">
        <v>123976032.85358329</v>
      </c>
      <c r="D6023" s="29">
        <v>0</v>
      </c>
      <c r="E6023" s="29">
        <v>0</v>
      </c>
      <c r="F6023" s="20">
        <v>0</v>
      </c>
    </row>
    <row r="6024" spans="2:6" x14ac:dyDescent="0.25">
      <c r="B6024" s="18">
        <v>6021</v>
      </c>
      <c r="C6024" s="29">
        <v>82569863.186866298</v>
      </c>
      <c r="D6024" s="29">
        <v>0</v>
      </c>
      <c r="E6024" s="29">
        <v>0</v>
      </c>
      <c r="F6024" s="20">
        <v>0</v>
      </c>
    </row>
    <row r="6025" spans="2:6" x14ac:dyDescent="0.25">
      <c r="B6025" s="18">
        <v>6022</v>
      </c>
      <c r="C6025" s="29">
        <v>101126421.28348544</v>
      </c>
      <c r="D6025" s="29">
        <v>0</v>
      </c>
      <c r="E6025" s="29">
        <v>0</v>
      </c>
      <c r="F6025" s="20">
        <v>0</v>
      </c>
    </row>
    <row r="6026" spans="2:6" x14ac:dyDescent="0.25">
      <c r="B6026" s="18">
        <v>6023</v>
      </c>
      <c r="C6026" s="29">
        <v>110389521.66562811</v>
      </c>
      <c r="D6026" s="29">
        <v>0</v>
      </c>
      <c r="E6026" s="29">
        <v>0</v>
      </c>
      <c r="F6026" s="20">
        <v>0</v>
      </c>
    </row>
    <row r="6027" spans="2:6" x14ac:dyDescent="0.25">
      <c r="B6027" s="18">
        <v>6024</v>
      </c>
      <c r="C6027" s="29">
        <v>113476937.92364818</v>
      </c>
      <c r="D6027" s="29">
        <v>0</v>
      </c>
      <c r="E6027" s="29">
        <v>0</v>
      </c>
      <c r="F6027" s="20">
        <v>0</v>
      </c>
    </row>
    <row r="6028" spans="2:6" x14ac:dyDescent="0.25">
      <c r="B6028" s="18">
        <v>6025</v>
      </c>
      <c r="C6028" s="29">
        <v>99030635.99756518</v>
      </c>
      <c r="D6028" s="29">
        <v>0</v>
      </c>
      <c r="E6028" s="29">
        <v>0</v>
      </c>
      <c r="F6028" s="20">
        <v>0</v>
      </c>
    </row>
    <row r="6029" spans="2:6" x14ac:dyDescent="0.25">
      <c r="B6029" s="18">
        <v>6026</v>
      </c>
      <c r="C6029" s="29">
        <v>117943015.25814806</v>
      </c>
      <c r="D6029" s="29">
        <v>0</v>
      </c>
      <c r="E6029" s="29">
        <v>0</v>
      </c>
      <c r="F6029" s="20">
        <v>0</v>
      </c>
    </row>
    <row r="6030" spans="2:6" x14ac:dyDescent="0.25">
      <c r="B6030" s="18">
        <v>6027</v>
      </c>
      <c r="C6030" s="29">
        <v>102741477.45626332</v>
      </c>
      <c r="D6030" s="29">
        <v>0</v>
      </c>
      <c r="E6030" s="29">
        <v>0</v>
      </c>
      <c r="F6030" s="20">
        <v>0</v>
      </c>
    </row>
    <row r="6031" spans="2:6" x14ac:dyDescent="0.25">
      <c r="B6031" s="18">
        <v>6028</v>
      </c>
      <c r="C6031" s="29">
        <v>150043222.19443917</v>
      </c>
      <c r="D6031" s="29">
        <v>0</v>
      </c>
      <c r="E6031" s="29">
        <v>0</v>
      </c>
      <c r="F6031" s="20">
        <v>0</v>
      </c>
    </row>
    <row r="6032" spans="2:6" x14ac:dyDescent="0.25">
      <c r="B6032" s="18">
        <v>6029</v>
      </c>
      <c r="C6032" s="29">
        <v>126891619.78476056</v>
      </c>
      <c r="D6032" s="29">
        <v>0</v>
      </c>
      <c r="E6032" s="29">
        <v>0</v>
      </c>
      <c r="F6032" s="20">
        <v>0</v>
      </c>
    </row>
    <row r="6033" spans="2:6" x14ac:dyDescent="0.25">
      <c r="B6033" s="18">
        <v>6030</v>
      </c>
      <c r="C6033" s="29">
        <v>117361630.94366087</v>
      </c>
      <c r="D6033" s="29">
        <v>0</v>
      </c>
      <c r="E6033" s="29">
        <v>0</v>
      </c>
      <c r="F6033" s="20">
        <v>0</v>
      </c>
    </row>
    <row r="6034" spans="2:6" x14ac:dyDescent="0.25">
      <c r="B6034" s="18">
        <v>6031</v>
      </c>
      <c r="C6034" s="29">
        <v>88905899.675961539</v>
      </c>
      <c r="D6034" s="29">
        <v>0</v>
      </c>
      <c r="E6034" s="29">
        <v>0</v>
      </c>
      <c r="F6034" s="20">
        <v>0</v>
      </c>
    </row>
    <row r="6035" spans="2:6" x14ac:dyDescent="0.25">
      <c r="B6035" s="18">
        <v>6032</v>
      </c>
      <c r="C6035" s="29">
        <v>98493991.841906771</v>
      </c>
      <c r="D6035" s="29">
        <v>0</v>
      </c>
      <c r="E6035" s="29">
        <v>0</v>
      </c>
      <c r="F6035" s="20">
        <v>0</v>
      </c>
    </row>
    <row r="6036" spans="2:6" x14ac:dyDescent="0.25">
      <c r="B6036" s="18">
        <v>6033</v>
      </c>
      <c r="C6036" s="29">
        <v>95409123.395190835</v>
      </c>
      <c r="D6036" s="29">
        <v>0</v>
      </c>
      <c r="E6036" s="29">
        <v>0</v>
      </c>
      <c r="F6036" s="20">
        <v>0</v>
      </c>
    </row>
    <row r="6037" spans="2:6" x14ac:dyDescent="0.25">
      <c r="B6037" s="18">
        <v>6034</v>
      </c>
      <c r="C6037" s="29">
        <v>97850440.476981387</v>
      </c>
      <c r="D6037" s="29">
        <v>0</v>
      </c>
      <c r="E6037" s="29">
        <v>0</v>
      </c>
      <c r="F6037" s="20">
        <v>0</v>
      </c>
    </row>
    <row r="6038" spans="2:6" x14ac:dyDescent="0.25">
      <c r="B6038" s="18">
        <v>6035</v>
      </c>
      <c r="C6038" s="29">
        <v>140128606.3815476</v>
      </c>
      <c r="D6038" s="29">
        <v>0</v>
      </c>
      <c r="E6038" s="29">
        <v>0</v>
      </c>
      <c r="F6038" s="20">
        <v>0</v>
      </c>
    </row>
    <row r="6039" spans="2:6" x14ac:dyDescent="0.25">
      <c r="B6039" s="18">
        <v>6036</v>
      </c>
      <c r="C6039" s="29">
        <v>120228909.30200852</v>
      </c>
      <c r="D6039" s="29">
        <v>0</v>
      </c>
      <c r="E6039" s="29">
        <v>0</v>
      </c>
      <c r="F6039" s="20">
        <v>0</v>
      </c>
    </row>
    <row r="6040" spans="2:6" x14ac:dyDescent="0.25">
      <c r="B6040" s="18">
        <v>6037</v>
      </c>
      <c r="C6040" s="29">
        <v>84731260.139823914</v>
      </c>
      <c r="D6040" s="29">
        <v>0</v>
      </c>
      <c r="E6040" s="29">
        <v>0</v>
      </c>
      <c r="F6040" s="20">
        <v>0</v>
      </c>
    </row>
    <row r="6041" spans="2:6" x14ac:dyDescent="0.25">
      <c r="B6041" s="18">
        <v>6038</v>
      </c>
      <c r="C6041" s="29">
        <v>110634504.76555248</v>
      </c>
      <c r="D6041" s="29">
        <v>0</v>
      </c>
      <c r="E6041" s="29">
        <v>0</v>
      </c>
      <c r="F6041" s="20">
        <v>0</v>
      </c>
    </row>
    <row r="6042" spans="2:6" x14ac:dyDescent="0.25">
      <c r="B6042" s="18">
        <v>6039</v>
      </c>
      <c r="C6042" s="29">
        <v>108236366.4949118</v>
      </c>
      <c r="D6042" s="29">
        <v>0</v>
      </c>
      <c r="E6042" s="29">
        <v>0</v>
      </c>
      <c r="F6042" s="20">
        <v>0</v>
      </c>
    </row>
    <row r="6043" spans="2:6" x14ac:dyDescent="0.25">
      <c r="B6043" s="18">
        <v>6040</v>
      </c>
      <c r="C6043" s="29">
        <v>89408585.094047114</v>
      </c>
      <c r="D6043" s="29">
        <v>0</v>
      </c>
      <c r="E6043" s="29">
        <v>0</v>
      </c>
      <c r="F6043" s="20">
        <v>0</v>
      </c>
    </row>
    <row r="6044" spans="2:6" x14ac:dyDescent="0.25">
      <c r="B6044" s="18">
        <v>6041</v>
      </c>
      <c r="C6044" s="29">
        <v>140904598.88077888</v>
      </c>
      <c r="D6044" s="29">
        <v>0</v>
      </c>
      <c r="E6044" s="29">
        <v>0</v>
      </c>
      <c r="F6044" s="20">
        <v>0</v>
      </c>
    </row>
    <row r="6045" spans="2:6" x14ac:dyDescent="0.25">
      <c r="B6045" s="18">
        <v>6042</v>
      </c>
      <c r="C6045" s="29">
        <v>121392377.74959141</v>
      </c>
      <c r="D6045" s="29">
        <v>0</v>
      </c>
      <c r="E6045" s="29">
        <v>0</v>
      </c>
      <c r="F6045" s="20">
        <v>0</v>
      </c>
    </row>
    <row r="6046" spans="2:6" x14ac:dyDescent="0.25">
      <c r="B6046" s="18">
        <v>6043</v>
      </c>
      <c r="C6046" s="29">
        <v>137205182.80183113</v>
      </c>
      <c r="D6046" s="29">
        <v>0</v>
      </c>
      <c r="E6046" s="29">
        <v>0</v>
      </c>
      <c r="F6046" s="20">
        <v>0</v>
      </c>
    </row>
    <row r="6047" spans="2:6" x14ac:dyDescent="0.25">
      <c r="B6047" s="18">
        <v>6044</v>
      </c>
      <c r="C6047" s="29">
        <v>97828630.58368738</v>
      </c>
      <c r="D6047" s="29">
        <v>0</v>
      </c>
      <c r="E6047" s="29">
        <v>0</v>
      </c>
      <c r="F6047" s="20">
        <v>0</v>
      </c>
    </row>
    <row r="6048" spans="2:6" x14ac:dyDescent="0.25">
      <c r="B6048" s="18">
        <v>6045</v>
      </c>
      <c r="C6048" s="29">
        <v>115332953.68345395</v>
      </c>
      <c r="D6048" s="29">
        <v>0</v>
      </c>
      <c r="E6048" s="29">
        <v>0</v>
      </c>
      <c r="F6048" s="20">
        <v>0</v>
      </c>
    </row>
    <row r="6049" spans="2:6" x14ac:dyDescent="0.25">
      <c r="B6049" s="18">
        <v>6046</v>
      </c>
      <c r="C6049" s="29">
        <v>76317910.804273278</v>
      </c>
      <c r="D6049" s="29">
        <v>0</v>
      </c>
      <c r="E6049" s="29">
        <v>0</v>
      </c>
      <c r="F6049" s="20">
        <v>0</v>
      </c>
    </row>
    <row r="6050" spans="2:6" x14ac:dyDescent="0.25">
      <c r="B6050" s="18">
        <v>6047</v>
      </c>
      <c r="C6050" s="29">
        <v>91886129.74899599</v>
      </c>
      <c r="D6050" s="29">
        <v>0</v>
      </c>
      <c r="E6050" s="29">
        <v>0</v>
      </c>
      <c r="F6050" s="20">
        <v>0</v>
      </c>
    </row>
    <row r="6051" spans="2:6" x14ac:dyDescent="0.25">
      <c r="B6051" s="18">
        <v>6048</v>
      </c>
      <c r="C6051" s="29">
        <v>74280206.554287285</v>
      </c>
      <c r="D6051" s="29">
        <v>0</v>
      </c>
      <c r="E6051" s="29">
        <v>0</v>
      </c>
      <c r="F6051" s="20">
        <v>0</v>
      </c>
    </row>
    <row r="6052" spans="2:6" x14ac:dyDescent="0.25">
      <c r="B6052" s="18">
        <v>6049</v>
      </c>
      <c r="C6052" s="29">
        <v>91522610.614716709</v>
      </c>
      <c r="D6052" s="29">
        <v>0</v>
      </c>
      <c r="E6052" s="29">
        <v>0</v>
      </c>
      <c r="F6052" s="20">
        <v>0</v>
      </c>
    </row>
    <row r="6053" spans="2:6" x14ac:dyDescent="0.25">
      <c r="B6053" s="18">
        <v>6050</v>
      </c>
      <c r="C6053" s="29">
        <v>96994385.775970802</v>
      </c>
      <c r="D6053" s="29">
        <v>0</v>
      </c>
      <c r="E6053" s="29">
        <v>0</v>
      </c>
      <c r="F6053" s="20">
        <v>0</v>
      </c>
    </row>
    <row r="6054" spans="2:6" x14ac:dyDescent="0.25">
      <c r="B6054" s="18">
        <v>6051</v>
      </c>
      <c r="C6054" s="29">
        <v>102446708.86630949</v>
      </c>
      <c r="D6054" s="29">
        <v>0</v>
      </c>
      <c r="E6054" s="29">
        <v>0</v>
      </c>
      <c r="F6054" s="20">
        <v>0</v>
      </c>
    </row>
    <row r="6055" spans="2:6" x14ac:dyDescent="0.25">
      <c r="B6055" s="18">
        <v>6052</v>
      </c>
      <c r="C6055" s="29">
        <v>154848615.56836507</v>
      </c>
      <c r="D6055" s="29">
        <v>0</v>
      </c>
      <c r="E6055" s="29">
        <v>0</v>
      </c>
      <c r="F6055" s="20">
        <v>0</v>
      </c>
    </row>
    <row r="6056" spans="2:6" x14ac:dyDescent="0.25">
      <c r="B6056" s="18">
        <v>6053</v>
      </c>
      <c r="C6056" s="29">
        <v>79037410.590470344</v>
      </c>
      <c r="D6056" s="29">
        <v>0</v>
      </c>
      <c r="E6056" s="29">
        <v>0</v>
      </c>
      <c r="F6056" s="20">
        <v>0</v>
      </c>
    </row>
    <row r="6057" spans="2:6" x14ac:dyDescent="0.25">
      <c r="B6057" s="18">
        <v>6054</v>
      </c>
      <c r="C6057" s="29">
        <v>88520942.482945502</v>
      </c>
      <c r="D6057" s="29">
        <v>0</v>
      </c>
      <c r="E6057" s="29">
        <v>0</v>
      </c>
      <c r="F6057" s="20">
        <v>0</v>
      </c>
    </row>
    <row r="6058" spans="2:6" x14ac:dyDescent="0.25">
      <c r="B6058" s="18">
        <v>6055</v>
      </c>
      <c r="C6058" s="29">
        <v>118099248.71947891</v>
      </c>
      <c r="D6058" s="29">
        <v>0</v>
      </c>
      <c r="E6058" s="29">
        <v>0</v>
      </c>
      <c r="F6058" s="20">
        <v>0</v>
      </c>
    </row>
    <row r="6059" spans="2:6" x14ac:dyDescent="0.25">
      <c r="B6059" s="18">
        <v>6056</v>
      </c>
      <c r="C6059" s="29">
        <v>104259064.65520713</v>
      </c>
      <c r="D6059" s="29">
        <v>0</v>
      </c>
      <c r="E6059" s="29">
        <v>0</v>
      </c>
      <c r="F6059" s="20">
        <v>0</v>
      </c>
    </row>
    <row r="6060" spans="2:6" x14ac:dyDescent="0.25">
      <c r="B6060" s="18">
        <v>6057</v>
      </c>
      <c r="C6060" s="29">
        <v>91200966.148323342</v>
      </c>
      <c r="D6060" s="29">
        <v>0</v>
      </c>
      <c r="E6060" s="29">
        <v>0</v>
      </c>
      <c r="F6060" s="20">
        <v>0</v>
      </c>
    </row>
    <row r="6061" spans="2:6" x14ac:dyDescent="0.25">
      <c r="B6061" s="18">
        <v>6058</v>
      </c>
      <c r="C6061" s="29">
        <v>132069991.09579511</v>
      </c>
      <c r="D6061" s="29">
        <v>0</v>
      </c>
      <c r="E6061" s="29">
        <v>0</v>
      </c>
      <c r="F6061" s="20">
        <v>0</v>
      </c>
    </row>
    <row r="6062" spans="2:6" x14ac:dyDescent="0.25">
      <c r="B6062" s="18">
        <v>6059</v>
      </c>
      <c r="C6062" s="29">
        <v>85203458.174297288</v>
      </c>
      <c r="D6062" s="29">
        <v>0</v>
      </c>
      <c r="E6062" s="29">
        <v>0</v>
      </c>
      <c r="F6062" s="20">
        <v>0</v>
      </c>
    </row>
    <row r="6063" spans="2:6" x14ac:dyDescent="0.25">
      <c r="B6063" s="18">
        <v>6060</v>
      </c>
      <c r="C6063" s="29">
        <v>133344320.58864717</v>
      </c>
      <c r="D6063" s="29">
        <v>0</v>
      </c>
      <c r="E6063" s="29">
        <v>0</v>
      </c>
      <c r="F6063" s="20">
        <v>0</v>
      </c>
    </row>
    <row r="6064" spans="2:6" x14ac:dyDescent="0.25">
      <c r="B6064" s="18">
        <v>6061</v>
      </c>
      <c r="C6064" s="29">
        <v>155738461.18043426</v>
      </c>
      <c r="D6064" s="29">
        <v>0</v>
      </c>
      <c r="E6064" s="29">
        <v>0</v>
      </c>
      <c r="F6064" s="20">
        <v>0</v>
      </c>
    </row>
    <row r="6065" spans="2:6" x14ac:dyDescent="0.25">
      <c r="B6065" s="18">
        <v>6062</v>
      </c>
      <c r="C6065" s="29">
        <v>83528910.606779218</v>
      </c>
      <c r="D6065" s="29">
        <v>0</v>
      </c>
      <c r="E6065" s="29">
        <v>0</v>
      </c>
      <c r="F6065" s="20">
        <v>0</v>
      </c>
    </row>
    <row r="6066" spans="2:6" x14ac:dyDescent="0.25">
      <c r="B6066" s="18">
        <v>6063</v>
      </c>
      <c r="C6066" s="29">
        <v>95466759.65488416</v>
      </c>
      <c r="D6066" s="29">
        <v>0</v>
      </c>
      <c r="E6066" s="29">
        <v>0</v>
      </c>
      <c r="F6066" s="20">
        <v>0</v>
      </c>
    </row>
    <row r="6067" spans="2:6" x14ac:dyDescent="0.25">
      <c r="B6067" s="18">
        <v>6064</v>
      </c>
      <c r="C6067" s="29">
        <v>112581689.3654944</v>
      </c>
      <c r="D6067" s="29">
        <v>0</v>
      </c>
      <c r="E6067" s="29">
        <v>0</v>
      </c>
      <c r="F6067" s="20">
        <v>0</v>
      </c>
    </row>
    <row r="6068" spans="2:6" x14ac:dyDescent="0.25">
      <c r="B6068" s="18">
        <v>6065</v>
      </c>
      <c r="C6068" s="29">
        <v>77875649.311878979</v>
      </c>
      <c r="D6068" s="29">
        <v>0</v>
      </c>
      <c r="E6068" s="29">
        <v>0</v>
      </c>
      <c r="F6068" s="20">
        <v>0</v>
      </c>
    </row>
    <row r="6069" spans="2:6" x14ac:dyDescent="0.25">
      <c r="B6069" s="18">
        <v>6066</v>
      </c>
      <c r="C6069" s="29">
        <v>106838762.908563</v>
      </c>
      <c r="D6069" s="29">
        <v>0</v>
      </c>
      <c r="E6069" s="29">
        <v>0</v>
      </c>
      <c r="F6069" s="20">
        <v>0</v>
      </c>
    </row>
    <row r="6070" spans="2:6" x14ac:dyDescent="0.25">
      <c r="B6070" s="18">
        <v>6067</v>
      </c>
      <c r="C6070" s="29">
        <v>122740160.08253327</v>
      </c>
      <c r="D6070" s="29">
        <v>0</v>
      </c>
      <c r="E6070" s="29">
        <v>0</v>
      </c>
      <c r="F6070" s="20">
        <v>0</v>
      </c>
    </row>
    <row r="6071" spans="2:6" x14ac:dyDescent="0.25">
      <c r="B6071" s="18">
        <v>6068</v>
      </c>
      <c r="C6071" s="29">
        <v>92573658.59259811</v>
      </c>
      <c r="D6071" s="29">
        <v>0</v>
      </c>
      <c r="E6071" s="29">
        <v>0</v>
      </c>
      <c r="F6071" s="20">
        <v>0</v>
      </c>
    </row>
    <row r="6072" spans="2:6" x14ac:dyDescent="0.25">
      <c r="B6072" s="18">
        <v>6069</v>
      </c>
      <c r="C6072" s="29">
        <v>87176772.763521984</v>
      </c>
      <c r="D6072" s="29">
        <v>0</v>
      </c>
      <c r="E6072" s="29">
        <v>0</v>
      </c>
      <c r="F6072" s="20">
        <v>0</v>
      </c>
    </row>
    <row r="6073" spans="2:6" x14ac:dyDescent="0.25">
      <c r="B6073" s="18">
        <v>6070</v>
      </c>
      <c r="C6073" s="29">
        <v>88185501.818209127</v>
      </c>
      <c r="D6073" s="29">
        <v>0</v>
      </c>
      <c r="E6073" s="29">
        <v>0</v>
      </c>
      <c r="F6073" s="20">
        <v>0</v>
      </c>
    </row>
    <row r="6074" spans="2:6" x14ac:dyDescent="0.25">
      <c r="B6074" s="18">
        <v>6071</v>
      </c>
      <c r="C6074" s="29">
        <v>97461256.522918001</v>
      </c>
      <c r="D6074" s="29">
        <v>0</v>
      </c>
      <c r="E6074" s="29">
        <v>0</v>
      </c>
      <c r="F6074" s="20">
        <v>0</v>
      </c>
    </row>
    <row r="6075" spans="2:6" x14ac:dyDescent="0.25">
      <c r="B6075" s="18">
        <v>6072</v>
      </c>
      <c r="C6075" s="29">
        <v>115462423.95684966</v>
      </c>
      <c r="D6075" s="29">
        <v>0</v>
      </c>
      <c r="E6075" s="29">
        <v>0</v>
      </c>
      <c r="F6075" s="20">
        <v>0</v>
      </c>
    </row>
    <row r="6076" spans="2:6" x14ac:dyDescent="0.25">
      <c r="B6076" s="18">
        <v>6073</v>
      </c>
      <c r="C6076" s="29">
        <v>92479423.562307701</v>
      </c>
      <c r="D6076" s="29">
        <v>0</v>
      </c>
      <c r="E6076" s="29">
        <v>0</v>
      </c>
      <c r="F6076" s="20">
        <v>0</v>
      </c>
    </row>
    <row r="6077" spans="2:6" x14ac:dyDescent="0.25">
      <c r="B6077" s="18">
        <v>6074</v>
      </c>
      <c r="C6077" s="29">
        <v>108491179.57935284</v>
      </c>
      <c r="D6077" s="29">
        <v>0</v>
      </c>
      <c r="E6077" s="29">
        <v>0</v>
      </c>
      <c r="F6077" s="20">
        <v>0</v>
      </c>
    </row>
    <row r="6078" spans="2:6" x14ac:dyDescent="0.25">
      <c r="B6078" s="18">
        <v>6075</v>
      </c>
      <c r="C6078" s="29">
        <v>127753648.07913029</v>
      </c>
      <c r="D6078" s="29">
        <v>0</v>
      </c>
      <c r="E6078" s="29">
        <v>0</v>
      </c>
      <c r="F6078" s="20">
        <v>0</v>
      </c>
    </row>
    <row r="6079" spans="2:6" x14ac:dyDescent="0.25">
      <c r="B6079" s="18">
        <v>6076</v>
      </c>
      <c r="C6079" s="29">
        <v>110258628.52835403</v>
      </c>
      <c r="D6079" s="29">
        <v>0</v>
      </c>
      <c r="E6079" s="29">
        <v>0</v>
      </c>
      <c r="F6079" s="20">
        <v>0</v>
      </c>
    </row>
    <row r="6080" spans="2:6" x14ac:dyDescent="0.25">
      <c r="B6080" s="18">
        <v>6077</v>
      </c>
      <c r="C6080" s="29">
        <v>106712098.42283025</v>
      </c>
      <c r="D6080" s="29">
        <v>0</v>
      </c>
      <c r="E6080" s="29">
        <v>0</v>
      </c>
      <c r="F6080" s="20">
        <v>0</v>
      </c>
    </row>
    <row r="6081" spans="2:6" x14ac:dyDescent="0.25">
      <c r="B6081" s="18">
        <v>6078</v>
      </c>
      <c r="C6081" s="29">
        <v>79993469.628565863</v>
      </c>
      <c r="D6081" s="29">
        <v>0</v>
      </c>
      <c r="E6081" s="29">
        <v>0</v>
      </c>
      <c r="F6081" s="20">
        <v>0</v>
      </c>
    </row>
    <row r="6082" spans="2:6" x14ac:dyDescent="0.25">
      <c r="B6082" s="18">
        <v>6079</v>
      </c>
      <c r="C6082" s="29">
        <v>116329848.14587983</v>
      </c>
      <c r="D6082" s="29">
        <v>0</v>
      </c>
      <c r="E6082" s="29">
        <v>0</v>
      </c>
      <c r="F6082" s="20">
        <v>0</v>
      </c>
    </row>
    <row r="6083" spans="2:6" x14ac:dyDescent="0.25">
      <c r="B6083" s="18">
        <v>6080</v>
      </c>
      <c r="C6083" s="29">
        <v>140006434.07011226</v>
      </c>
      <c r="D6083" s="29">
        <v>0</v>
      </c>
      <c r="E6083" s="29">
        <v>0</v>
      </c>
      <c r="F6083" s="20">
        <v>0</v>
      </c>
    </row>
    <row r="6084" spans="2:6" x14ac:dyDescent="0.25">
      <c r="B6084" s="18">
        <v>6081</v>
      </c>
      <c r="C6084" s="29">
        <v>89232056.771364644</v>
      </c>
      <c r="D6084" s="29">
        <v>0</v>
      </c>
      <c r="E6084" s="29">
        <v>0</v>
      </c>
      <c r="F6084" s="20">
        <v>0</v>
      </c>
    </row>
    <row r="6085" spans="2:6" x14ac:dyDescent="0.25">
      <c r="B6085" s="18">
        <v>6082</v>
      </c>
      <c r="C6085" s="29">
        <v>141181189.11678568</v>
      </c>
      <c r="D6085" s="29">
        <v>0</v>
      </c>
      <c r="E6085" s="29">
        <v>0</v>
      </c>
      <c r="F6085" s="20">
        <v>0</v>
      </c>
    </row>
    <row r="6086" spans="2:6" x14ac:dyDescent="0.25">
      <c r="B6086" s="18">
        <v>6083</v>
      </c>
      <c r="C6086" s="29">
        <v>117379055.16979074</v>
      </c>
      <c r="D6086" s="29">
        <v>0</v>
      </c>
      <c r="E6086" s="29">
        <v>0</v>
      </c>
      <c r="F6086" s="20">
        <v>0</v>
      </c>
    </row>
    <row r="6087" spans="2:6" x14ac:dyDescent="0.25">
      <c r="B6087" s="18">
        <v>6084</v>
      </c>
      <c r="C6087" s="29">
        <v>99013249.133683443</v>
      </c>
      <c r="D6087" s="29">
        <v>0</v>
      </c>
      <c r="E6087" s="29">
        <v>0</v>
      </c>
      <c r="F6087" s="20">
        <v>0</v>
      </c>
    </row>
    <row r="6088" spans="2:6" x14ac:dyDescent="0.25">
      <c r="B6088" s="18">
        <v>6085</v>
      </c>
      <c r="C6088" s="29">
        <v>116313035.8962048</v>
      </c>
      <c r="D6088" s="29">
        <v>0</v>
      </c>
      <c r="E6088" s="29">
        <v>0</v>
      </c>
      <c r="F6088" s="20">
        <v>0</v>
      </c>
    </row>
    <row r="6089" spans="2:6" x14ac:dyDescent="0.25">
      <c r="B6089" s="18">
        <v>6086</v>
      </c>
      <c r="C6089" s="29">
        <v>136106510.26800534</v>
      </c>
      <c r="D6089" s="29">
        <v>0</v>
      </c>
      <c r="E6089" s="29">
        <v>0</v>
      </c>
      <c r="F6089" s="20">
        <v>0</v>
      </c>
    </row>
    <row r="6090" spans="2:6" x14ac:dyDescent="0.25">
      <c r="B6090" s="18">
        <v>6087</v>
      </c>
      <c r="C6090" s="29">
        <v>86258937.55734928</v>
      </c>
      <c r="D6090" s="29">
        <v>0</v>
      </c>
      <c r="E6090" s="29">
        <v>0</v>
      </c>
      <c r="F6090" s="20">
        <v>0</v>
      </c>
    </row>
    <row r="6091" spans="2:6" x14ac:dyDescent="0.25">
      <c r="B6091" s="18">
        <v>6088</v>
      </c>
      <c r="C6091" s="29">
        <v>144405905.74575341</v>
      </c>
      <c r="D6091" s="29">
        <v>0</v>
      </c>
      <c r="E6091" s="29">
        <v>0</v>
      </c>
      <c r="F6091" s="20">
        <v>0</v>
      </c>
    </row>
    <row r="6092" spans="2:6" x14ac:dyDescent="0.25">
      <c r="B6092" s="18">
        <v>6089</v>
      </c>
      <c r="C6092" s="29">
        <v>79968445.691962659</v>
      </c>
      <c r="D6092" s="29">
        <v>0</v>
      </c>
      <c r="E6092" s="29">
        <v>0</v>
      </c>
      <c r="F6092" s="20">
        <v>0</v>
      </c>
    </row>
    <row r="6093" spans="2:6" x14ac:dyDescent="0.25">
      <c r="B6093" s="18">
        <v>6090</v>
      </c>
      <c r="C6093" s="29">
        <v>81612930.028010651</v>
      </c>
      <c r="D6093" s="29">
        <v>0</v>
      </c>
      <c r="E6093" s="29">
        <v>0</v>
      </c>
      <c r="F6093" s="20">
        <v>0</v>
      </c>
    </row>
    <row r="6094" spans="2:6" x14ac:dyDescent="0.25">
      <c r="B6094" s="18">
        <v>6091</v>
      </c>
      <c r="C6094" s="29">
        <v>89168658.68616271</v>
      </c>
      <c r="D6094" s="29">
        <v>0</v>
      </c>
      <c r="E6094" s="29">
        <v>0</v>
      </c>
      <c r="F6094" s="20">
        <v>0</v>
      </c>
    </row>
    <row r="6095" spans="2:6" x14ac:dyDescent="0.25">
      <c r="B6095" s="18">
        <v>6092</v>
      </c>
      <c r="C6095" s="29">
        <v>114309111.11655705</v>
      </c>
      <c r="D6095" s="29">
        <v>0</v>
      </c>
      <c r="E6095" s="29">
        <v>0</v>
      </c>
      <c r="F6095" s="20">
        <v>0</v>
      </c>
    </row>
    <row r="6096" spans="2:6" x14ac:dyDescent="0.25">
      <c r="B6096" s="18">
        <v>6093</v>
      </c>
      <c r="C6096" s="29">
        <v>83905867.822893962</v>
      </c>
      <c r="D6096" s="29">
        <v>0</v>
      </c>
      <c r="E6096" s="29">
        <v>0</v>
      </c>
      <c r="F6096" s="20">
        <v>0</v>
      </c>
    </row>
    <row r="6097" spans="2:6" x14ac:dyDescent="0.25">
      <c r="B6097" s="18">
        <v>6094</v>
      </c>
      <c r="C6097" s="29">
        <v>93908153.701683462</v>
      </c>
      <c r="D6097" s="29">
        <v>0</v>
      </c>
      <c r="E6097" s="29">
        <v>0</v>
      </c>
      <c r="F6097" s="20">
        <v>0</v>
      </c>
    </row>
    <row r="6098" spans="2:6" x14ac:dyDescent="0.25">
      <c r="B6098" s="18">
        <v>6095</v>
      </c>
      <c r="C6098" s="29">
        <v>121343064.24591617</v>
      </c>
      <c r="D6098" s="29">
        <v>0</v>
      </c>
      <c r="E6098" s="29">
        <v>0</v>
      </c>
      <c r="F6098" s="20">
        <v>0</v>
      </c>
    </row>
    <row r="6099" spans="2:6" x14ac:dyDescent="0.25">
      <c r="B6099" s="18">
        <v>6096</v>
      </c>
      <c r="C6099" s="29">
        <v>94762105.746373519</v>
      </c>
      <c r="D6099" s="29">
        <v>0</v>
      </c>
      <c r="E6099" s="29">
        <v>0</v>
      </c>
      <c r="F6099" s="20">
        <v>0</v>
      </c>
    </row>
    <row r="6100" spans="2:6" x14ac:dyDescent="0.25">
      <c r="B6100" s="18">
        <v>6097</v>
      </c>
      <c r="C6100" s="29">
        <v>97200360.614259928</v>
      </c>
      <c r="D6100" s="29">
        <v>0</v>
      </c>
      <c r="E6100" s="29">
        <v>0</v>
      </c>
      <c r="F6100" s="20">
        <v>0</v>
      </c>
    </row>
    <row r="6101" spans="2:6" x14ac:dyDescent="0.25">
      <c r="B6101" s="18">
        <v>6098</v>
      </c>
      <c r="C6101" s="29">
        <v>128451866.24609366</v>
      </c>
      <c r="D6101" s="29">
        <v>0</v>
      </c>
      <c r="E6101" s="29">
        <v>0</v>
      </c>
      <c r="F6101" s="20">
        <v>0</v>
      </c>
    </row>
    <row r="6102" spans="2:6" x14ac:dyDescent="0.25">
      <c r="B6102" s="18">
        <v>6099</v>
      </c>
      <c r="C6102" s="29">
        <v>70844862.543419987</v>
      </c>
      <c r="D6102" s="29">
        <v>0</v>
      </c>
      <c r="E6102" s="29">
        <v>0</v>
      </c>
      <c r="F6102" s="20">
        <v>0</v>
      </c>
    </row>
    <row r="6103" spans="2:6" x14ac:dyDescent="0.25">
      <c r="B6103" s="18">
        <v>6100</v>
      </c>
      <c r="C6103" s="29">
        <v>119276937.00200486</v>
      </c>
      <c r="D6103" s="29">
        <v>0</v>
      </c>
      <c r="E6103" s="29">
        <v>0</v>
      </c>
      <c r="F6103" s="20">
        <v>0</v>
      </c>
    </row>
    <row r="6104" spans="2:6" x14ac:dyDescent="0.25">
      <c r="B6104" s="18">
        <v>6101</v>
      </c>
      <c r="C6104" s="29">
        <v>105198110.34128192</v>
      </c>
      <c r="D6104" s="29">
        <v>0</v>
      </c>
      <c r="E6104" s="29">
        <v>0</v>
      </c>
      <c r="F6104" s="20">
        <v>0</v>
      </c>
    </row>
    <row r="6105" spans="2:6" x14ac:dyDescent="0.25">
      <c r="B6105" s="18">
        <v>6102</v>
      </c>
      <c r="C6105" s="29">
        <v>86487498.98682113</v>
      </c>
      <c r="D6105" s="29">
        <v>0</v>
      </c>
      <c r="E6105" s="29">
        <v>0</v>
      </c>
      <c r="F6105" s="20">
        <v>0</v>
      </c>
    </row>
    <row r="6106" spans="2:6" x14ac:dyDescent="0.25">
      <c r="B6106" s="18">
        <v>6103</v>
      </c>
      <c r="C6106" s="29">
        <v>94597958.389852613</v>
      </c>
      <c r="D6106" s="29">
        <v>0</v>
      </c>
      <c r="E6106" s="29">
        <v>0</v>
      </c>
      <c r="F6106" s="20">
        <v>0</v>
      </c>
    </row>
    <row r="6107" spans="2:6" x14ac:dyDescent="0.25">
      <c r="B6107" s="18">
        <v>6104</v>
      </c>
      <c r="C6107" s="29">
        <v>94444404.567007169</v>
      </c>
      <c r="D6107" s="29">
        <v>0</v>
      </c>
      <c r="E6107" s="29">
        <v>0</v>
      </c>
      <c r="F6107" s="20">
        <v>0</v>
      </c>
    </row>
    <row r="6108" spans="2:6" x14ac:dyDescent="0.25">
      <c r="B6108" s="18">
        <v>6105</v>
      </c>
      <c r="C6108" s="29">
        <v>129379618.88125286</v>
      </c>
      <c r="D6108" s="29">
        <v>0</v>
      </c>
      <c r="E6108" s="29">
        <v>0</v>
      </c>
      <c r="F6108" s="20">
        <v>0</v>
      </c>
    </row>
    <row r="6109" spans="2:6" x14ac:dyDescent="0.25">
      <c r="B6109" s="18">
        <v>6106</v>
      </c>
      <c r="C6109" s="29">
        <v>86990342.105718091</v>
      </c>
      <c r="D6109" s="29">
        <v>0</v>
      </c>
      <c r="E6109" s="29">
        <v>0</v>
      </c>
      <c r="F6109" s="20">
        <v>0</v>
      </c>
    </row>
    <row r="6110" spans="2:6" x14ac:dyDescent="0.25">
      <c r="B6110" s="18">
        <v>6107</v>
      </c>
      <c r="C6110" s="29">
        <v>103130042.08168626</v>
      </c>
      <c r="D6110" s="29">
        <v>0</v>
      </c>
      <c r="E6110" s="29">
        <v>0</v>
      </c>
      <c r="F6110" s="20">
        <v>0</v>
      </c>
    </row>
    <row r="6111" spans="2:6" x14ac:dyDescent="0.25">
      <c r="B6111" s="18">
        <v>6108</v>
      </c>
      <c r="C6111" s="29">
        <v>77785727.418376267</v>
      </c>
      <c r="D6111" s="29">
        <v>0</v>
      </c>
      <c r="E6111" s="29">
        <v>0</v>
      </c>
      <c r="F6111" s="20">
        <v>0</v>
      </c>
    </row>
    <row r="6112" spans="2:6" x14ac:dyDescent="0.25">
      <c r="B6112" s="18">
        <v>6109</v>
      </c>
      <c r="C6112" s="29">
        <v>139556890.29049563</v>
      </c>
      <c r="D6112" s="29">
        <v>0</v>
      </c>
      <c r="E6112" s="29">
        <v>0</v>
      </c>
      <c r="F6112" s="20">
        <v>0</v>
      </c>
    </row>
    <row r="6113" spans="2:6" x14ac:dyDescent="0.25">
      <c r="B6113" s="18">
        <v>6110</v>
      </c>
      <c r="C6113" s="29">
        <v>175614939.36634886</v>
      </c>
      <c r="D6113" s="29">
        <v>0</v>
      </c>
      <c r="E6113" s="29">
        <v>0</v>
      </c>
      <c r="F6113" s="20">
        <v>0</v>
      </c>
    </row>
    <row r="6114" spans="2:6" x14ac:dyDescent="0.25">
      <c r="B6114" s="18">
        <v>6111</v>
      </c>
      <c r="C6114" s="29">
        <v>106373214.20657401</v>
      </c>
      <c r="D6114" s="29">
        <v>0</v>
      </c>
      <c r="E6114" s="29">
        <v>0</v>
      </c>
      <c r="F6114" s="20">
        <v>0</v>
      </c>
    </row>
    <row r="6115" spans="2:6" x14ac:dyDescent="0.25">
      <c r="B6115" s="18">
        <v>6112</v>
      </c>
      <c r="C6115" s="29">
        <v>94039439.129183099</v>
      </c>
      <c r="D6115" s="29">
        <v>0</v>
      </c>
      <c r="E6115" s="29">
        <v>0</v>
      </c>
      <c r="F6115" s="20">
        <v>0</v>
      </c>
    </row>
    <row r="6116" spans="2:6" x14ac:dyDescent="0.25">
      <c r="B6116" s="18">
        <v>6113</v>
      </c>
      <c r="C6116" s="29">
        <v>176037838.58361757</v>
      </c>
      <c r="D6116" s="29">
        <v>0</v>
      </c>
      <c r="E6116" s="29">
        <v>0</v>
      </c>
      <c r="F6116" s="20">
        <v>0</v>
      </c>
    </row>
    <row r="6117" spans="2:6" x14ac:dyDescent="0.25">
      <c r="B6117" s="18">
        <v>6114</v>
      </c>
      <c r="C6117" s="29">
        <v>137267955.9484024</v>
      </c>
      <c r="D6117" s="29">
        <v>0</v>
      </c>
      <c r="E6117" s="29">
        <v>0</v>
      </c>
      <c r="F6117" s="20">
        <v>0</v>
      </c>
    </row>
    <row r="6118" spans="2:6" x14ac:dyDescent="0.25">
      <c r="B6118" s="18">
        <v>6115</v>
      </c>
      <c r="C6118" s="29">
        <v>127150162.85651615</v>
      </c>
      <c r="D6118" s="29">
        <v>0</v>
      </c>
      <c r="E6118" s="29">
        <v>0</v>
      </c>
      <c r="F6118" s="20">
        <v>0</v>
      </c>
    </row>
    <row r="6119" spans="2:6" x14ac:dyDescent="0.25">
      <c r="B6119" s="18">
        <v>6116</v>
      </c>
      <c r="C6119" s="29">
        <v>98202632.022251084</v>
      </c>
      <c r="D6119" s="29">
        <v>0</v>
      </c>
      <c r="E6119" s="29">
        <v>0</v>
      </c>
      <c r="F6119" s="20">
        <v>0</v>
      </c>
    </row>
    <row r="6120" spans="2:6" x14ac:dyDescent="0.25">
      <c r="B6120" s="18">
        <v>6117</v>
      </c>
      <c r="C6120" s="29">
        <v>81163053.338826701</v>
      </c>
      <c r="D6120" s="29">
        <v>0</v>
      </c>
      <c r="E6120" s="29">
        <v>0</v>
      </c>
      <c r="F6120" s="20">
        <v>0</v>
      </c>
    </row>
    <row r="6121" spans="2:6" x14ac:dyDescent="0.25">
      <c r="B6121" s="18">
        <v>6118</v>
      </c>
      <c r="C6121" s="29">
        <v>114978664.17728457</v>
      </c>
      <c r="D6121" s="29">
        <v>0</v>
      </c>
      <c r="E6121" s="29">
        <v>0</v>
      </c>
      <c r="F6121" s="20">
        <v>0</v>
      </c>
    </row>
    <row r="6122" spans="2:6" x14ac:dyDescent="0.25">
      <c r="B6122" s="18">
        <v>6119</v>
      </c>
      <c r="C6122" s="29">
        <v>133686364.56067674</v>
      </c>
      <c r="D6122" s="29">
        <v>0</v>
      </c>
      <c r="E6122" s="29">
        <v>0</v>
      </c>
      <c r="F6122" s="20">
        <v>0</v>
      </c>
    </row>
    <row r="6123" spans="2:6" x14ac:dyDescent="0.25">
      <c r="B6123" s="18">
        <v>6120</v>
      </c>
      <c r="C6123" s="29">
        <v>140120038.70258823</v>
      </c>
      <c r="D6123" s="29">
        <v>0</v>
      </c>
      <c r="E6123" s="29">
        <v>0</v>
      </c>
      <c r="F6123" s="20">
        <v>0</v>
      </c>
    </row>
    <row r="6124" spans="2:6" x14ac:dyDescent="0.25">
      <c r="B6124" s="18">
        <v>6121</v>
      </c>
      <c r="C6124" s="29">
        <v>117163167.18192571</v>
      </c>
      <c r="D6124" s="29">
        <v>0</v>
      </c>
      <c r="E6124" s="29">
        <v>0</v>
      </c>
      <c r="F6124" s="20">
        <v>0</v>
      </c>
    </row>
    <row r="6125" spans="2:6" x14ac:dyDescent="0.25">
      <c r="B6125" s="18">
        <v>6122</v>
      </c>
      <c r="C6125" s="29">
        <v>120984129.14392364</v>
      </c>
      <c r="D6125" s="29">
        <v>0</v>
      </c>
      <c r="E6125" s="29">
        <v>0</v>
      </c>
      <c r="F6125" s="20">
        <v>0</v>
      </c>
    </row>
    <row r="6126" spans="2:6" x14ac:dyDescent="0.25">
      <c r="B6126" s="18">
        <v>6123</v>
      </c>
      <c r="C6126" s="29">
        <v>83884255.5900525</v>
      </c>
      <c r="D6126" s="29">
        <v>0</v>
      </c>
      <c r="E6126" s="29">
        <v>0</v>
      </c>
      <c r="F6126" s="20">
        <v>0</v>
      </c>
    </row>
    <row r="6127" spans="2:6" x14ac:dyDescent="0.25">
      <c r="B6127" s="18">
        <v>6124</v>
      </c>
      <c r="C6127" s="29">
        <v>66340292.862772182</v>
      </c>
      <c r="D6127" s="29">
        <v>0</v>
      </c>
      <c r="E6127" s="29">
        <v>0</v>
      </c>
      <c r="F6127" s="20">
        <v>0</v>
      </c>
    </row>
    <row r="6128" spans="2:6" x14ac:dyDescent="0.25">
      <c r="B6128" s="18">
        <v>6125</v>
      </c>
      <c r="C6128" s="29">
        <v>109117333.6826359</v>
      </c>
      <c r="D6128" s="29">
        <v>0</v>
      </c>
      <c r="E6128" s="29">
        <v>0</v>
      </c>
      <c r="F6128" s="20">
        <v>0</v>
      </c>
    </row>
    <row r="6129" spans="2:6" x14ac:dyDescent="0.25">
      <c r="B6129" s="18">
        <v>6126</v>
      </c>
      <c r="C6129" s="29">
        <v>25431136.987309553</v>
      </c>
      <c r="D6129" s="29">
        <v>0</v>
      </c>
      <c r="E6129" s="29">
        <v>0</v>
      </c>
      <c r="F6129" s="20">
        <v>0</v>
      </c>
    </row>
    <row r="6130" spans="2:6" x14ac:dyDescent="0.25">
      <c r="B6130" s="18">
        <v>6127</v>
      </c>
      <c r="C6130" s="29">
        <v>61542644.136163764</v>
      </c>
      <c r="D6130" s="29">
        <v>0</v>
      </c>
      <c r="E6130" s="29">
        <v>0</v>
      </c>
      <c r="F6130" s="20">
        <v>0</v>
      </c>
    </row>
    <row r="6131" spans="2:6" x14ac:dyDescent="0.25">
      <c r="B6131" s="18">
        <v>6128</v>
      </c>
      <c r="C6131" s="29">
        <v>112032193.77744746</v>
      </c>
      <c r="D6131" s="29">
        <v>0</v>
      </c>
      <c r="E6131" s="29">
        <v>0</v>
      </c>
      <c r="F6131" s="20">
        <v>0</v>
      </c>
    </row>
    <row r="6132" spans="2:6" x14ac:dyDescent="0.25">
      <c r="B6132" s="18">
        <v>6129</v>
      </c>
      <c r="C6132" s="29">
        <v>95686254.066222742</v>
      </c>
      <c r="D6132" s="29">
        <v>0</v>
      </c>
      <c r="E6132" s="29">
        <v>0</v>
      </c>
      <c r="F6132" s="20">
        <v>0</v>
      </c>
    </row>
    <row r="6133" spans="2:6" x14ac:dyDescent="0.25">
      <c r="B6133" s="18">
        <v>6130</v>
      </c>
      <c r="C6133" s="29">
        <v>109567628.53600208</v>
      </c>
      <c r="D6133" s="29">
        <v>0</v>
      </c>
      <c r="E6133" s="29">
        <v>0</v>
      </c>
      <c r="F6133" s="20">
        <v>0</v>
      </c>
    </row>
    <row r="6134" spans="2:6" x14ac:dyDescent="0.25">
      <c r="B6134" s="18">
        <v>6131</v>
      </c>
      <c r="C6134" s="29">
        <v>92448423.940306097</v>
      </c>
      <c r="D6134" s="29">
        <v>0</v>
      </c>
      <c r="E6134" s="29">
        <v>0</v>
      </c>
      <c r="F6134" s="20">
        <v>0</v>
      </c>
    </row>
    <row r="6135" spans="2:6" x14ac:dyDescent="0.25">
      <c r="B6135" s="18">
        <v>6132</v>
      </c>
      <c r="C6135" s="29">
        <v>99837798.746442288</v>
      </c>
      <c r="D6135" s="29">
        <v>0</v>
      </c>
      <c r="E6135" s="29">
        <v>0</v>
      </c>
      <c r="F6135" s="20">
        <v>0</v>
      </c>
    </row>
    <row r="6136" spans="2:6" x14ac:dyDescent="0.25">
      <c r="B6136" s="18">
        <v>6133</v>
      </c>
      <c r="C6136" s="29">
        <v>82439657.452664584</v>
      </c>
      <c r="D6136" s="29">
        <v>0</v>
      </c>
      <c r="E6136" s="29">
        <v>0</v>
      </c>
      <c r="F6136" s="20">
        <v>0</v>
      </c>
    </row>
    <row r="6137" spans="2:6" x14ac:dyDescent="0.25">
      <c r="B6137" s="18">
        <v>6134</v>
      </c>
      <c r="C6137" s="29">
        <v>115980581.26030451</v>
      </c>
      <c r="D6137" s="29">
        <v>0</v>
      </c>
      <c r="E6137" s="29">
        <v>0</v>
      </c>
      <c r="F6137" s="20">
        <v>0</v>
      </c>
    </row>
    <row r="6138" spans="2:6" x14ac:dyDescent="0.25">
      <c r="B6138" s="18">
        <v>6135</v>
      </c>
      <c r="C6138" s="29">
        <v>103267916.18576993</v>
      </c>
      <c r="D6138" s="29">
        <v>0</v>
      </c>
      <c r="E6138" s="29">
        <v>0</v>
      </c>
      <c r="F6138" s="20">
        <v>0</v>
      </c>
    </row>
    <row r="6139" spans="2:6" x14ac:dyDescent="0.25">
      <c r="B6139" s="18">
        <v>6136</v>
      </c>
      <c r="C6139" s="29">
        <v>135951667.96642321</v>
      </c>
      <c r="D6139" s="29">
        <v>0</v>
      </c>
      <c r="E6139" s="29">
        <v>0</v>
      </c>
      <c r="F6139" s="20">
        <v>0</v>
      </c>
    </row>
    <row r="6140" spans="2:6" x14ac:dyDescent="0.25">
      <c r="B6140" s="18">
        <v>6137</v>
      </c>
      <c r="C6140" s="29">
        <v>106074913.62433465</v>
      </c>
      <c r="D6140" s="29">
        <v>0</v>
      </c>
      <c r="E6140" s="29">
        <v>0</v>
      </c>
      <c r="F6140" s="20">
        <v>0</v>
      </c>
    </row>
    <row r="6141" spans="2:6" x14ac:dyDescent="0.25">
      <c r="B6141" s="18">
        <v>6138</v>
      </c>
      <c r="C6141" s="29">
        <v>79040492.226591736</v>
      </c>
      <c r="D6141" s="29">
        <v>0</v>
      </c>
      <c r="E6141" s="29">
        <v>0</v>
      </c>
      <c r="F6141" s="20">
        <v>0</v>
      </c>
    </row>
    <row r="6142" spans="2:6" x14ac:dyDescent="0.25">
      <c r="B6142" s="18">
        <v>6139</v>
      </c>
      <c r="C6142" s="29">
        <v>106860230.57779759</v>
      </c>
      <c r="D6142" s="29">
        <v>0</v>
      </c>
      <c r="E6142" s="29">
        <v>0</v>
      </c>
      <c r="F6142" s="20">
        <v>0</v>
      </c>
    </row>
    <row r="6143" spans="2:6" x14ac:dyDescent="0.25">
      <c r="B6143" s="18">
        <v>6140</v>
      </c>
      <c r="C6143" s="29">
        <v>91519710.824607104</v>
      </c>
      <c r="D6143" s="29">
        <v>0</v>
      </c>
      <c r="E6143" s="29">
        <v>0</v>
      </c>
      <c r="F6143" s="20">
        <v>0</v>
      </c>
    </row>
    <row r="6144" spans="2:6" x14ac:dyDescent="0.25">
      <c r="B6144" s="18">
        <v>6141</v>
      </c>
      <c r="C6144" s="29">
        <v>79521221.152820051</v>
      </c>
      <c r="D6144" s="29">
        <v>0</v>
      </c>
      <c r="E6144" s="29">
        <v>0</v>
      </c>
      <c r="F6144" s="20">
        <v>0</v>
      </c>
    </row>
    <row r="6145" spans="2:6" x14ac:dyDescent="0.25">
      <c r="B6145" s="18">
        <v>6142</v>
      </c>
      <c r="C6145" s="29">
        <v>85137758.546714216</v>
      </c>
      <c r="D6145" s="29">
        <v>0</v>
      </c>
      <c r="E6145" s="29">
        <v>0</v>
      </c>
      <c r="F6145" s="20">
        <v>0</v>
      </c>
    </row>
    <row r="6146" spans="2:6" x14ac:dyDescent="0.25">
      <c r="B6146" s="18">
        <v>6143</v>
      </c>
      <c r="C6146" s="29">
        <v>73188706.541656345</v>
      </c>
      <c r="D6146" s="29">
        <v>0</v>
      </c>
      <c r="E6146" s="29">
        <v>0</v>
      </c>
      <c r="F6146" s="20">
        <v>0</v>
      </c>
    </row>
    <row r="6147" spans="2:6" x14ac:dyDescent="0.25">
      <c r="B6147" s="18">
        <v>6144</v>
      </c>
      <c r="C6147" s="29">
        <v>102229387.03420664</v>
      </c>
      <c r="D6147" s="29">
        <v>0</v>
      </c>
      <c r="E6147" s="29">
        <v>0</v>
      </c>
      <c r="F6147" s="20">
        <v>0</v>
      </c>
    </row>
    <row r="6148" spans="2:6" x14ac:dyDescent="0.25">
      <c r="B6148" s="18">
        <v>6145</v>
      </c>
      <c r="C6148" s="29">
        <v>104638319.44829085</v>
      </c>
      <c r="D6148" s="29">
        <v>0</v>
      </c>
      <c r="E6148" s="29">
        <v>0</v>
      </c>
      <c r="F6148" s="20">
        <v>0</v>
      </c>
    </row>
    <row r="6149" spans="2:6" x14ac:dyDescent="0.25">
      <c r="B6149" s="18">
        <v>6146</v>
      </c>
      <c r="C6149" s="29">
        <v>103903915.51222637</v>
      </c>
      <c r="D6149" s="29">
        <v>0</v>
      </c>
      <c r="E6149" s="29">
        <v>0</v>
      </c>
      <c r="F6149" s="20">
        <v>0</v>
      </c>
    </row>
    <row r="6150" spans="2:6" x14ac:dyDescent="0.25">
      <c r="B6150" s="18">
        <v>6147</v>
      </c>
      <c r="C6150" s="29">
        <v>88514216.460194737</v>
      </c>
      <c r="D6150" s="29">
        <v>0</v>
      </c>
      <c r="E6150" s="29">
        <v>0</v>
      </c>
      <c r="F6150" s="20">
        <v>0</v>
      </c>
    </row>
    <row r="6151" spans="2:6" x14ac:dyDescent="0.25">
      <c r="B6151" s="18">
        <v>6148</v>
      </c>
      <c r="C6151" s="29">
        <v>85034389.481913999</v>
      </c>
      <c r="D6151" s="29">
        <v>0</v>
      </c>
      <c r="E6151" s="29">
        <v>0</v>
      </c>
      <c r="F6151" s="20">
        <v>0</v>
      </c>
    </row>
    <row r="6152" spans="2:6" x14ac:dyDescent="0.25">
      <c r="B6152" s="18">
        <v>6149</v>
      </c>
      <c r="C6152" s="29">
        <v>86154158.873040095</v>
      </c>
      <c r="D6152" s="29">
        <v>0</v>
      </c>
      <c r="E6152" s="29">
        <v>0</v>
      </c>
      <c r="F6152" s="20">
        <v>0</v>
      </c>
    </row>
    <row r="6153" spans="2:6" x14ac:dyDescent="0.25">
      <c r="B6153" s="18">
        <v>6150</v>
      </c>
      <c r="C6153" s="29">
        <v>112293956.26809993</v>
      </c>
      <c r="D6153" s="29">
        <v>0</v>
      </c>
      <c r="E6153" s="29">
        <v>0</v>
      </c>
      <c r="F6153" s="20">
        <v>0</v>
      </c>
    </row>
    <row r="6154" spans="2:6" x14ac:dyDescent="0.25">
      <c r="B6154" s="18">
        <v>6151</v>
      </c>
      <c r="C6154" s="29">
        <v>117173836.17602929</v>
      </c>
      <c r="D6154" s="29">
        <v>0</v>
      </c>
      <c r="E6154" s="29">
        <v>0</v>
      </c>
      <c r="F6154" s="20">
        <v>0</v>
      </c>
    </row>
    <row r="6155" spans="2:6" x14ac:dyDescent="0.25">
      <c r="B6155" s="18">
        <v>6152</v>
      </c>
      <c r="C6155" s="29">
        <v>139330289.83110902</v>
      </c>
      <c r="D6155" s="29">
        <v>0</v>
      </c>
      <c r="E6155" s="29">
        <v>0</v>
      </c>
      <c r="F6155" s="20">
        <v>0</v>
      </c>
    </row>
    <row r="6156" spans="2:6" x14ac:dyDescent="0.25">
      <c r="B6156" s="18">
        <v>6153</v>
      </c>
      <c r="C6156" s="29">
        <v>122892087.99976575</v>
      </c>
      <c r="D6156" s="29">
        <v>0</v>
      </c>
      <c r="E6156" s="29">
        <v>0</v>
      </c>
      <c r="F6156" s="20">
        <v>0</v>
      </c>
    </row>
    <row r="6157" spans="2:6" x14ac:dyDescent="0.25">
      <c r="B6157" s="18">
        <v>6154</v>
      </c>
      <c r="C6157" s="29">
        <v>109309925.42546754</v>
      </c>
      <c r="D6157" s="29">
        <v>0</v>
      </c>
      <c r="E6157" s="29">
        <v>0</v>
      </c>
      <c r="F6157" s="20">
        <v>0</v>
      </c>
    </row>
    <row r="6158" spans="2:6" x14ac:dyDescent="0.25">
      <c r="B6158" s="18">
        <v>6155</v>
      </c>
      <c r="C6158" s="29">
        <v>131763248.40417235</v>
      </c>
      <c r="D6158" s="29">
        <v>0</v>
      </c>
      <c r="E6158" s="29">
        <v>0</v>
      </c>
      <c r="F6158" s="20">
        <v>0</v>
      </c>
    </row>
    <row r="6159" spans="2:6" x14ac:dyDescent="0.25">
      <c r="B6159" s="18">
        <v>6156</v>
      </c>
      <c r="C6159" s="29">
        <v>83256432.628859907</v>
      </c>
      <c r="D6159" s="29">
        <v>0</v>
      </c>
      <c r="E6159" s="29">
        <v>0</v>
      </c>
      <c r="F6159" s="20">
        <v>0</v>
      </c>
    </row>
    <row r="6160" spans="2:6" x14ac:dyDescent="0.25">
      <c r="B6160" s="18">
        <v>6157</v>
      </c>
      <c r="C6160" s="29">
        <v>90268261.631832734</v>
      </c>
      <c r="D6160" s="29">
        <v>0</v>
      </c>
      <c r="E6160" s="29">
        <v>0</v>
      </c>
      <c r="F6160" s="20">
        <v>0</v>
      </c>
    </row>
    <row r="6161" spans="2:6" x14ac:dyDescent="0.25">
      <c r="B6161" s="18">
        <v>6158</v>
      </c>
      <c r="C6161" s="29">
        <v>139459096.27626896</v>
      </c>
      <c r="D6161" s="29">
        <v>0</v>
      </c>
      <c r="E6161" s="29">
        <v>0</v>
      </c>
      <c r="F6161" s="20">
        <v>0</v>
      </c>
    </row>
    <row r="6162" spans="2:6" x14ac:dyDescent="0.25">
      <c r="B6162" s="18">
        <v>6159</v>
      </c>
      <c r="C6162" s="29">
        <v>113135590.87799172</v>
      </c>
      <c r="D6162" s="29">
        <v>0</v>
      </c>
      <c r="E6162" s="29">
        <v>0</v>
      </c>
      <c r="F6162" s="20">
        <v>0</v>
      </c>
    </row>
    <row r="6163" spans="2:6" x14ac:dyDescent="0.25">
      <c r="B6163" s="18">
        <v>6160</v>
      </c>
      <c r="C6163" s="29">
        <v>88213932.047603726</v>
      </c>
      <c r="D6163" s="29">
        <v>0</v>
      </c>
      <c r="E6163" s="29">
        <v>0</v>
      </c>
      <c r="F6163" s="20">
        <v>0</v>
      </c>
    </row>
    <row r="6164" spans="2:6" x14ac:dyDescent="0.25">
      <c r="B6164" s="18">
        <v>6161</v>
      </c>
      <c r="C6164" s="29">
        <v>152452256.29108259</v>
      </c>
      <c r="D6164" s="29">
        <v>0</v>
      </c>
      <c r="E6164" s="29">
        <v>0</v>
      </c>
      <c r="F6164" s="20">
        <v>0</v>
      </c>
    </row>
    <row r="6165" spans="2:6" x14ac:dyDescent="0.25">
      <c r="B6165" s="18">
        <v>6162</v>
      </c>
      <c r="C6165" s="29">
        <v>61511144.065566137</v>
      </c>
      <c r="D6165" s="29">
        <v>0</v>
      </c>
      <c r="E6165" s="29">
        <v>0</v>
      </c>
      <c r="F6165" s="20">
        <v>0</v>
      </c>
    </row>
    <row r="6166" spans="2:6" x14ac:dyDescent="0.25">
      <c r="B6166" s="18">
        <v>6163</v>
      </c>
      <c r="C6166" s="29">
        <v>94248738.247560665</v>
      </c>
      <c r="D6166" s="29">
        <v>0</v>
      </c>
      <c r="E6166" s="29">
        <v>0</v>
      </c>
      <c r="F6166" s="20">
        <v>0</v>
      </c>
    </row>
    <row r="6167" spans="2:6" x14ac:dyDescent="0.25">
      <c r="B6167" s="18">
        <v>6164</v>
      </c>
      <c r="C6167" s="29">
        <v>92236916.033768669</v>
      </c>
      <c r="D6167" s="29">
        <v>0</v>
      </c>
      <c r="E6167" s="29">
        <v>0</v>
      </c>
      <c r="F6167" s="20">
        <v>0</v>
      </c>
    </row>
    <row r="6168" spans="2:6" x14ac:dyDescent="0.25">
      <c r="B6168" s="18">
        <v>6165</v>
      </c>
      <c r="C6168" s="29">
        <v>84996165.606491983</v>
      </c>
      <c r="D6168" s="29">
        <v>0</v>
      </c>
      <c r="E6168" s="29">
        <v>0</v>
      </c>
      <c r="F6168" s="20">
        <v>0</v>
      </c>
    </row>
    <row r="6169" spans="2:6" x14ac:dyDescent="0.25">
      <c r="B6169" s="18">
        <v>6166</v>
      </c>
      <c r="C6169" s="29">
        <v>61453097.793961361</v>
      </c>
      <c r="D6169" s="29">
        <v>0</v>
      </c>
      <c r="E6169" s="29">
        <v>0</v>
      </c>
      <c r="F6169" s="20">
        <v>0</v>
      </c>
    </row>
    <row r="6170" spans="2:6" x14ac:dyDescent="0.25">
      <c r="B6170" s="18">
        <v>6167</v>
      </c>
      <c r="C6170" s="29">
        <v>140515904.30796552</v>
      </c>
      <c r="D6170" s="29">
        <v>0</v>
      </c>
      <c r="E6170" s="29">
        <v>0</v>
      </c>
      <c r="F6170" s="20">
        <v>0</v>
      </c>
    </row>
    <row r="6171" spans="2:6" x14ac:dyDescent="0.25">
      <c r="B6171" s="18">
        <v>6168</v>
      </c>
      <c r="C6171" s="29">
        <v>86877293.645171061</v>
      </c>
      <c r="D6171" s="29">
        <v>0</v>
      </c>
      <c r="E6171" s="29">
        <v>0</v>
      </c>
      <c r="F6171" s="20">
        <v>0</v>
      </c>
    </row>
    <row r="6172" spans="2:6" x14ac:dyDescent="0.25">
      <c r="B6172" s="18">
        <v>6169</v>
      </c>
      <c r="C6172" s="29">
        <v>110616556.44027507</v>
      </c>
      <c r="D6172" s="29">
        <v>0</v>
      </c>
      <c r="E6172" s="29">
        <v>0</v>
      </c>
      <c r="F6172" s="20">
        <v>0</v>
      </c>
    </row>
    <row r="6173" spans="2:6" x14ac:dyDescent="0.25">
      <c r="B6173" s="18">
        <v>6170</v>
      </c>
      <c r="C6173" s="29">
        <v>110272672.61817262</v>
      </c>
      <c r="D6173" s="29">
        <v>0</v>
      </c>
      <c r="E6173" s="29">
        <v>0</v>
      </c>
      <c r="F6173" s="20">
        <v>0</v>
      </c>
    </row>
    <row r="6174" spans="2:6" x14ac:dyDescent="0.25">
      <c r="B6174" s="18">
        <v>6171</v>
      </c>
      <c r="C6174" s="29">
        <v>104800481.72872786</v>
      </c>
      <c r="D6174" s="29">
        <v>0</v>
      </c>
      <c r="E6174" s="29">
        <v>0</v>
      </c>
      <c r="F6174" s="20">
        <v>0</v>
      </c>
    </row>
    <row r="6175" spans="2:6" x14ac:dyDescent="0.25">
      <c r="B6175" s="18">
        <v>6172</v>
      </c>
      <c r="C6175" s="29">
        <v>136313076.10269567</v>
      </c>
      <c r="D6175" s="29">
        <v>0</v>
      </c>
      <c r="E6175" s="29">
        <v>0</v>
      </c>
      <c r="F6175" s="20">
        <v>0</v>
      </c>
    </row>
    <row r="6176" spans="2:6" x14ac:dyDescent="0.25">
      <c r="B6176" s="18">
        <v>6173</v>
      </c>
      <c r="C6176" s="29">
        <v>128633382.75672565</v>
      </c>
      <c r="D6176" s="29">
        <v>0</v>
      </c>
      <c r="E6176" s="29">
        <v>0</v>
      </c>
      <c r="F6176" s="20">
        <v>0</v>
      </c>
    </row>
    <row r="6177" spans="2:6" x14ac:dyDescent="0.25">
      <c r="B6177" s="18">
        <v>6174</v>
      </c>
      <c r="C6177" s="29">
        <v>102239078.61586548</v>
      </c>
      <c r="D6177" s="29">
        <v>0</v>
      </c>
      <c r="E6177" s="29">
        <v>0</v>
      </c>
      <c r="F6177" s="20">
        <v>0</v>
      </c>
    </row>
    <row r="6178" spans="2:6" x14ac:dyDescent="0.25">
      <c r="B6178" s="18">
        <v>6175</v>
      </c>
      <c r="C6178" s="29">
        <v>79666428.549450129</v>
      </c>
      <c r="D6178" s="29">
        <v>0</v>
      </c>
      <c r="E6178" s="29">
        <v>0</v>
      </c>
      <c r="F6178" s="20">
        <v>0</v>
      </c>
    </row>
    <row r="6179" spans="2:6" x14ac:dyDescent="0.25">
      <c r="B6179" s="18">
        <v>6176</v>
      </c>
      <c r="C6179" s="29">
        <v>82274886.532371446</v>
      </c>
      <c r="D6179" s="29">
        <v>0</v>
      </c>
      <c r="E6179" s="29">
        <v>0</v>
      </c>
      <c r="F6179" s="20">
        <v>0</v>
      </c>
    </row>
    <row r="6180" spans="2:6" x14ac:dyDescent="0.25">
      <c r="B6180" s="18">
        <v>6177</v>
      </c>
      <c r="C6180" s="29">
        <v>103865102.66916305</v>
      </c>
      <c r="D6180" s="29">
        <v>0</v>
      </c>
      <c r="E6180" s="29">
        <v>0</v>
      </c>
      <c r="F6180" s="20">
        <v>0</v>
      </c>
    </row>
    <row r="6181" spans="2:6" x14ac:dyDescent="0.25">
      <c r="B6181" s="18">
        <v>6178</v>
      </c>
      <c r="C6181" s="29">
        <v>143908456.34179032</v>
      </c>
      <c r="D6181" s="29">
        <v>0</v>
      </c>
      <c r="E6181" s="29">
        <v>0</v>
      </c>
      <c r="F6181" s="20">
        <v>0</v>
      </c>
    </row>
    <row r="6182" spans="2:6" x14ac:dyDescent="0.25">
      <c r="B6182" s="18">
        <v>6179</v>
      </c>
      <c r="C6182" s="29">
        <v>80712937.346627966</v>
      </c>
      <c r="D6182" s="29">
        <v>0</v>
      </c>
      <c r="E6182" s="29">
        <v>0</v>
      </c>
      <c r="F6182" s="20">
        <v>0</v>
      </c>
    </row>
    <row r="6183" spans="2:6" x14ac:dyDescent="0.25">
      <c r="B6183" s="18">
        <v>6180</v>
      </c>
      <c r="C6183" s="29">
        <v>103418137.78153145</v>
      </c>
      <c r="D6183" s="29">
        <v>0</v>
      </c>
      <c r="E6183" s="29">
        <v>0</v>
      </c>
      <c r="F6183" s="20">
        <v>0</v>
      </c>
    </row>
    <row r="6184" spans="2:6" x14ac:dyDescent="0.25">
      <c r="B6184" s="18">
        <v>6181</v>
      </c>
      <c r="C6184" s="29">
        <v>98728513.975290641</v>
      </c>
      <c r="D6184" s="29">
        <v>0</v>
      </c>
      <c r="E6184" s="29">
        <v>0</v>
      </c>
      <c r="F6184" s="20">
        <v>0</v>
      </c>
    </row>
    <row r="6185" spans="2:6" x14ac:dyDescent="0.25">
      <c r="B6185" s="18">
        <v>6182</v>
      </c>
      <c r="C6185" s="29">
        <v>114603441.98165941</v>
      </c>
      <c r="D6185" s="29">
        <v>0</v>
      </c>
      <c r="E6185" s="29">
        <v>0</v>
      </c>
      <c r="F6185" s="20">
        <v>0</v>
      </c>
    </row>
    <row r="6186" spans="2:6" x14ac:dyDescent="0.25">
      <c r="B6186" s="18">
        <v>6183</v>
      </c>
      <c r="C6186" s="29">
        <v>98474632.021056756</v>
      </c>
      <c r="D6186" s="29">
        <v>0</v>
      </c>
      <c r="E6186" s="29">
        <v>0</v>
      </c>
      <c r="F6186" s="20">
        <v>0</v>
      </c>
    </row>
    <row r="6187" spans="2:6" x14ac:dyDescent="0.25">
      <c r="B6187" s="18">
        <v>6184</v>
      </c>
      <c r="C6187" s="29">
        <v>91515525.737927943</v>
      </c>
      <c r="D6187" s="29">
        <v>0</v>
      </c>
      <c r="E6187" s="29">
        <v>0</v>
      </c>
      <c r="F6187" s="20">
        <v>0</v>
      </c>
    </row>
    <row r="6188" spans="2:6" x14ac:dyDescent="0.25">
      <c r="B6188" s="18">
        <v>6185</v>
      </c>
      <c r="C6188" s="29">
        <v>73976944.888829008</v>
      </c>
      <c r="D6188" s="29">
        <v>0</v>
      </c>
      <c r="E6188" s="29">
        <v>0</v>
      </c>
      <c r="F6188" s="20">
        <v>0</v>
      </c>
    </row>
    <row r="6189" spans="2:6" x14ac:dyDescent="0.25">
      <c r="B6189" s="18">
        <v>6186</v>
      </c>
      <c r="C6189" s="29">
        <v>91736788.872884199</v>
      </c>
      <c r="D6189" s="29">
        <v>0</v>
      </c>
      <c r="E6189" s="29">
        <v>0</v>
      </c>
      <c r="F6189" s="20">
        <v>0</v>
      </c>
    </row>
    <row r="6190" spans="2:6" x14ac:dyDescent="0.25">
      <c r="B6190" s="18">
        <v>6187</v>
      </c>
      <c r="C6190" s="29">
        <v>94755763.79404372</v>
      </c>
      <c r="D6190" s="29">
        <v>0</v>
      </c>
      <c r="E6190" s="29">
        <v>0</v>
      </c>
      <c r="F6190" s="20">
        <v>0</v>
      </c>
    </row>
    <row r="6191" spans="2:6" x14ac:dyDescent="0.25">
      <c r="B6191" s="18">
        <v>6188</v>
      </c>
      <c r="C6191" s="29">
        <v>89892118.460816592</v>
      </c>
      <c r="D6191" s="29">
        <v>0</v>
      </c>
      <c r="E6191" s="29">
        <v>0</v>
      </c>
      <c r="F6191" s="20">
        <v>0</v>
      </c>
    </row>
    <row r="6192" spans="2:6" x14ac:dyDescent="0.25">
      <c r="B6192" s="18">
        <v>6189</v>
      </c>
      <c r="C6192" s="29">
        <v>135236797.11482441</v>
      </c>
      <c r="D6192" s="29">
        <v>0</v>
      </c>
      <c r="E6192" s="29">
        <v>0</v>
      </c>
      <c r="F6192" s="20">
        <v>0</v>
      </c>
    </row>
    <row r="6193" spans="2:6" x14ac:dyDescent="0.25">
      <c r="B6193" s="18">
        <v>6190</v>
      </c>
      <c r="C6193" s="29">
        <v>116326125.49186093</v>
      </c>
      <c r="D6193" s="29">
        <v>0</v>
      </c>
      <c r="E6193" s="29">
        <v>0</v>
      </c>
      <c r="F6193" s="20">
        <v>0</v>
      </c>
    </row>
    <row r="6194" spans="2:6" x14ac:dyDescent="0.25">
      <c r="B6194" s="18">
        <v>6191</v>
      </c>
      <c r="C6194" s="29">
        <v>90920475.966436133</v>
      </c>
      <c r="D6194" s="29">
        <v>0</v>
      </c>
      <c r="E6194" s="29">
        <v>0</v>
      </c>
      <c r="F6194" s="20">
        <v>0</v>
      </c>
    </row>
    <row r="6195" spans="2:6" x14ac:dyDescent="0.25">
      <c r="B6195" s="18">
        <v>6192</v>
      </c>
      <c r="C6195" s="29">
        <v>100168362.61491266</v>
      </c>
      <c r="D6195" s="29">
        <v>0</v>
      </c>
      <c r="E6195" s="29">
        <v>0</v>
      </c>
      <c r="F6195" s="20">
        <v>0</v>
      </c>
    </row>
    <row r="6196" spans="2:6" x14ac:dyDescent="0.25">
      <c r="B6196" s="18">
        <v>6193</v>
      </c>
      <c r="C6196" s="29">
        <v>93305661.630763039</v>
      </c>
      <c r="D6196" s="29">
        <v>0</v>
      </c>
      <c r="E6196" s="29">
        <v>0</v>
      </c>
      <c r="F6196" s="20">
        <v>0</v>
      </c>
    </row>
    <row r="6197" spans="2:6" x14ac:dyDescent="0.25">
      <c r="B6197" s="18">
        <v>6194</v>
      </c>
      <c r="C6197" s="29">
        <v>95099330.095987588</v>
      </c>
      <c r="D6197" s="29">
        <v>0</v>
      </c>
      <c r="E6197" s="29">
        <v>0</v>
      </c>
      <c r="F6197" s="20">
        <v>0</v>
      </c>
    </row>
    <row r="6198" spans="2:6" x14ac:dyDescent="0.25">
      <c r="B6198" s="18">
        <v>6195</v>
      </c>
      <c r="C6198" s="29">
        <v>90626617.447262883</v>
      </c>
      <c r="D6198" s="29">
        <v>0</v>
      </c>
      <c r="E6198" s="29">
        <v>0</v>
      </c>
      <c r="F6198" s="20">
        <v>0</v>
      </c>
    </row>
    <row r="6199" spans="2:6" x14ac:dyDescent="0.25">
      <c r="B6199" s="18">
        <v>6196</v>
      </c>
      <c r="C6199" s="29">
        <v>113855844.64818113</v>
      </c>
      <c r="D6199" s="29">
        <v>0</v>
      </c>
      <c r="E6199" s="29">
        <v>0</v>
      </c>
      <c r="F6199" s="20">
        <v>0</v>
      </c>
    </row>
    <row r="6200" spans="2:6" x14ac:dyDescent="0.25">
      <c r="B6200" s="18">
        <v>6197</v>
      </c>
      <c r="C6200" s="29">
        <v>98633849.675552845</v>
      </c>
      <c r="D6200" s="29">
        <v>0</v>
      </c>
      <c r="E6200" s="29">
        <v>0</v>
      </c>
      <c r="F6200" s="20">
        <v>0</v>
      </c>
    </row>
    <row r="6201" spans="2:6" x14ac:dyDescent="0.25">
      <c r="B6201" s="18">
        <v>6198</v>
      </c>
      <c r="C6201" s="29">
        <v>93486172.996539026</v>
      </c>
      <c r="D6201" s="29">
        <v>0</v>
      </c>
      <c r="E6201" s="29">
        <v>0</v>
      </c>
      <c r="F6201" s="20">
        <v>0</v>
      </c>
    </row>
    <row r="6202" spans="2:6" x14ac:dyDescent="0.25">
      <c r="B6202" s="18">
        <v>6199</v>
      </c>
      <c r="C6202" s="29">
        <v>91440092.76480481</v>
      </c>
      <c r="D6202" s="29">
        <v>0</v>
      </c>
      <c r="E6202" s="29">
        <v>0</v>
      </c>
      <c r="F6202" s="20">
        <v>0</v>
      </c>
    </row>
    <row r="6203" spans="2:6" x14ac:dyDescent="0.25">
      <c r="B6203" s="18">
        <v>6200</v>
      </c>
      <c r="C6203" s="29">
        <v>95418606.86990042</v>
      </c>
      <c r="D6203" s="29">
        <v>0</v>
      </c>
      <c r="E6203" s="29">
        <v>0</v>
      </c>
      <c r="F6203" s="20">
        <v>0</v>
      </c>
    </row>
    <row r="6204" spans="2:6" x14ac:dyDescent="0.25">
      <c r="B6204" s="18">
        <v>6201</v>
      </c>
      <c r="C6204" s="29">
        <v>71527150.447775811</v>
      </c>
      <c r="D6204" s="29">
        <v>0</v>
      </c>
      <c r="E6204" s="29">
        <v>0</v>
      </c>
      <c r="F6204" s="20">
        <v>0</v>
      </c>
    </row>
    <row r="6205" spans="2:6" x14ac:dyDescent="0.25">
      <c r="B6205" s="18">
        <v>6202</v>
      </c>
      <c r="C6205" s="29">
        <v>102162483.51872462</v>
      </c>
      <c r="D6205" s="29">
        <v>0</v>
      </c>
      <c r="E6205" s="29">
        <v>0</v>
      </c>
      <c r="F6205" s="20">
        <v>0</v>
      </c>
    </row>
    <row r="6206" spans="2:6" x14ac:dyDescent="0.25">
      <c r="B6206" s="18">
        <v>6203</v>
      </c>
      <c r="C6206" s="29">
        <v>121447261.48137735</v>
      </c>
      <c r="D6206" s="29">
        <v>0</v>
      </c>
      <c r="E6206" s="29">
        <v>0</v>
      </c>
      <c r="F6206" s="20">
        <v>0</v>
      </c>
    </row>
    <row r="6207" spans="2:6" x14ac:dyDescent="0.25">
      <c r="B6207" s="18">
        <v>6204</v>
      </c>
      <c r="C6207" s="29">
        <v>110342487.81233534</v>
      </c>
      <c r="D6207" s="29">
        <v>0</v>
      </c>
      <c r="E6207" s="29">
        <v>0</v>
      </c>
      <c r="F6207" s="20">
        <v>0</v>
      </c>
    </row>
    <row r="6208" spans="2:6" x14ac:dyDescent="0.25">
      <c r="B6208" s="18">
        <v>6205</v>
      </c>
      <c r="C6208" s="29">
        <v>82151182.59637624</v>
      </c>
      <c r="D6208" s="29">
        <v>0</v>
      </c>
      <c r="E6208" s="29">
        <v>0</v>
      </c>
      <c r="F6208" s="20">
        <v>0</v>
      </c>
    </row>
    <row r="6209" spans="2:6" x14ac:dyDescent="0.25">
      <c r="B6209" s="18">
        <v>6206</v>
      </c>
      <c r="C6209" s="29">
        <v>106617505.46881455</v>
      </c>
      <c r="D6209" s="29">
        <v>0</v>
      </c>
      <c r="E6209" s="29">
        <v>0</v>
      </c>
      <c r="F6209" s="20">
        <v>0</v>
      </c>
    </row>
    <row r="6210" spans="2:6" x14ac:dyDescent="0.25">
      <c r="B6210" s="18">
        <v>6207</v>
      </c>
      <c r="C6210" s="29">
        <v>80150536.500805467</v>
      </c>
      <c r="D6210" s="29">
        <v>0</v>
      </c>
      <c r="E6210" s="29">
        <v>0</v>
      </c>
      <c r="F6210" s="20">
        <v>0</v>
      </c>
    </row>
    <row r="6211" spans="2:6" x14ac:dyDescent="0.25">
      <c r="B6211" s="18">
        <v>6208</v>
      </c>
      <c r="C6211" s="29">
        <v>71853365.343668163</v>
      </c>
      <c r="D6211" s="29">
        <v>0</v>
      </c>
      <c r="E6211" s="29">
        <v>0</v>
      </c>
      <c r="F6211" s="20">
        <v>0</v>
      </c>
    </row>
    <row r="6212" spans="2:6" x14ac:dyDescent="0.25">
      <c r="B6212" s="18">
        <v>6209</v>
      </c>
      <c r="C6212" s="29">
        <v>129816039.16468623</v>
      </c>
      <c r="D6212" s="29">
        <v>0</v>
      </c>
      <c r="E6212" s="29">
        <v>0</v>
      </c>
      <c r="F6212" s="20">
        <v>0</v>
      </c>
    </row>
    <row r="6213" spans="2:6" x14ac:dyDescent="0.25">
      <c r="B6213" s="18">
        <v>6210</v>
      </c>
      <c r="C6213" s="29">
        <v>95436168.080410957</v>
      </c>
      <c r="D6213" s="29">
        <v>0</v>
      </c>
      <c r="E6213" s="29">
        <v>0</v>
      </c>
      <c r="F6213" s="20">
        <v>0</v>
      </c>
    </row>
    <row r="6214" spans="2:6" x14ac:dyDescent="0.25">
      <c r="B6214" s="18">
        <v>6211</v>
      </c>
      <c r="C6214" s="29">
        <v>163820321.95000896</v>
      </c>
      <c r="D6214" s="29">
        <v>0</v>
      </c>
      <c r="E6214" s="29">
        <v>0</v>
      </c>
      <c r="F6214" s="20">
        <v>0</v>
      </c>
    </row>
    <row r="6215" spans="2:6" x14ac:dyDescent="0.25">
      <c r="B6215" s="18">
        <v>6212</v>
      </c>
      <c r="C6215" s="29">
        <v>99966212.900316328</v>
      </c>
      <c r="D6215" s="29">
        <v>0</v>
      </c>
      <c r="E6215" s="29">
        <v>0</v>
      </c>
      <c r="F6215" s="20">
        <v>0</v>
      </c>
    </row>
    <row r="6216" spans="2:6" x14ac:dyDescent="0.25">
      <c r="B6216" s="18">
        <v>6213</v>
      </c>
      <c r="C6216" s="29">
        <v>91442896.374830604</v>
      </c>
      <c r="D6216" s="29">
        <v>0</v>
      </c>
      <c r="E6216" s="29">
        <v>0</v>
      </c>
      <c r="F6216" s="20">
        <v>0</v>
      </c>
    </row>
    <row r="6217" spans="2:6" x14ac:dyDescent="0.25">
      <c r="B6217" s="18">
        <v>6214</v>
      </c>
      <c r="C6217" s="29">
        <v>72569464.915790215</v>
      </c>
      <c r="D6217" s="29">
        <v>0</v>
      </c>
      <c r="E6217" s="29">
        <v>0</v>
      </c>
      <c r="F6217" s="20">
        <v>0</v>
      </c>
    </row>
    <row r="6218" spans="2:6" x14ac:dyDescent="0.25">
      <c r="B6218" s="18">
        <v>6215</v>
      </c>
      <c r="C6218" s="29">
        <v>146987151.42742279</v>
      </c>
      <c r="D6218" s="29">
        <v>0</v>
      </c>
      <c r="E6218" s="29">
        <v>0</v>
      </c>
      <c r="F6218" s="20">
        <v>0</v>
      </c>
    </row>
    <row r="6219" spans="2:6" x14ac:dyDescent="0.25">
      <c r="B6219" s="18">
        <v>6216</v>
      </c>
      <c r="C6219" s="29">
        <v>83335687.638869554</v>
      </c>
      <c r="D6219" s="29">
        <v>0</v>
      </c>
      <c r="E6219" s="29">
        <v>0</v>
      </c>
      <c r="F6219" s="20">
        <v>0</v>
      </c>
    </row>
    <row r="6220" spans="2:6" x14ac:dyDescent="0.25">
      <c r="B6220" s="18">
        <v>6217</v>
      </c>
      <c r="C6220" s="29">
        <v>85686955.83895883</v>
      </c>
      <c r="D6220" s="29">
        <v>0</v>
      </c>
      <c r="E6220" s="29">
        <v>0</v>
      </c>
      <c r="F6220" s="20">
        <v>0</v>
      </c>
    </row>
    <row r="6221" spans="2:6" x14ac:dyDescent="0.25">
      <c r="B6221" s="18">
        <v>6218</v>
      </c>
      <c r="C6221" s="29">
        <v>130136584.32822722</v>
      </c>
      <c r="D6221" s="29">
        <v>0</v>
      </c>
      <c r="E6221" s="29">
        <v>0</v>
      </c>
      <c r="F6221" s="20">
        <v>0</v>
      </c>
    </row>
    <row r="6222" spans="2:6" x14ac:dyDescent="0.25">
      <c r="B6222" s="18">
        <v>6219</v>
      </c>
      <c r="C6222" s="29">
        <v>78931043.33986631</v>
      </c>
      <c r="D6222" s="29">
        <v>0</v>
      </c>
      <c r="E6222" s="29">
        <v>0</v>
      </c>
      <c r="F6222" s="20">
        <v>0</v>
      </c>
    </row>
    <row r="6223" spans="2:6" x14ac:dyDescent="0.25">
      <c r="B6223" s="18">
        <v>6220</v>
      </c>
      <c r="C6223" s="29">
        <v>110731817.72926585</v>
      </c>
      <c r="D6223" s="29">
        <v>0</v>
      </c>
      <c r="E6223" s="29">
        <v>0</v>
      </c>
      <c r="F6223" s="20">
        <v>0</v>
      </c>
    </row>
    <row r="6224" spans="2:6" x14ac:dyDescent="0.25">
      <c r="B6224" s="18">
        <v>6221</v>
      </c>
      <c r="C6224" s="29">
        <v>84496183.564905792</v>
      </c>
      <c r="D6224" s="29">
        <v>0</v>
      </c>
      <c r="E6224" s="29">
        <v>0</v>
      </c>
      <c r="F6224" s="20">
        <v>0</v>
      </c>
    </row>
    <row r="6225" spans="2:6" x14ac:dyDescent="0.25">
      <c r="B6225" s="18">
        <v>6222</v>
      </c>
      <c r="C6225" s="29">
        <v>84088695.957372278</v>
      </c>
      <c r="D6225" s="29">
        <v>0</v>
      </c>
      <c r="E6225" s="29">
        <v>0</v>
      </c>
      <c r="F6225" s="20">
        <v>0</v>
      </c>
    </row>
    <row r="6226" spans="2:6" x14ac:dyDescent="0.25">
      <c r="B6226" s="18">
        <v>6223</v>
      </c>
      <c r="C6226" s="29">
        <v>146048820.04691455</v>
      </c>
      <c r="D6226" s="29">
        <v>0</v>
      </c>
      <c r="E6226" s="29">
        <v>0</v>
      </c>
      <c r="F6226" s="20">
        <v>0</v>
      </c>
    </row>
    <row r="6227" spans="2:6" x14ac:dyDescent="0.25">
      <c r="B6227" s="18">
        <v>6224</v>
      </c>
      <c r="C6227" s="29">
        <v>97888474.523036689</v>
      </c>
      <c r="D6227" s="29">
        <v>0</v>
      </c>
      <c r="E6227" s="29">
        <v>0</v>
      </c>
      <c r="F6227" s="20">
        <v>0</v>
      </c>
    </row>
    <row r="6228" spans="2:6" x14ac:dyDescent="0.25">
      <c r="B6228" s="18">
        <v>6225</v>
      </c>
      <c r="C6228" s="29">
        <v>142084557.99992174</v>
      </c>
      <c r="D6228" s="29">
        <v>0</v>
      </c>
      <c r="E6228" s="29">
        <v>0</v>
      </c>
      <c r="F6228" s="20">
        <v>0</v>
      </c>
    </row>
    <row r="6229" spans="2:6" x14ac:dyDescent="0.25">
      <c r="B6229" s="18">
        <v>6226</v>
      </c>
      <c r="C6229" s="29">
        <v>81372877.0639828</v>
      </c>
      <c r="D6229" s="29">
        <v>0</v>
      </c>
      <c r="E6229" s="29">
        <v>0</v>
      </c>
      <c r="F6229" s="20">
        <v>0</v>
      </c>
    </row>
    <row r="6230" spans="2:6" x14ac:dyDescent="0.25">
      <c r="B6230" s="18">
        <v>6227</v>
      </c>
      <c r="C6230" s="29">
        <v>109303917.88643806</v>
      </c>
      <c r="D6230" s="29">
        <v>0</v>
      </c>
      <c r="E6230" s="29">
        <v>0</v>
      </c>
      <c r="F6230" s="20">
        <v>0</v>
      </c>
    </row>
    <row r="6231" spans="2:6" x14ac:dyDescent="0.25">
      <c r="B6231" s="18">
        <v>6228</v>
      </c>
      <c r="C6231" s="29">
        <v>126348172.65058896</v>
      </c>
      <c r="D6231" s="29">
        <v>0</v>
      </c>
      <c r="E6231" s="29">
        <v>0</v>
      </c>
      <c r="F6231" s="20">
        <v>0</v>
      </c>
    </row>
    <row r="6232" spans="2:6" x14ac:dyDescent="0.25">
      <c r="B6232" s="18">
        <v>6229</v>
      </c>
      <c r="C6232" s="29">
        <v>115790949.96427959</v>
      </c>
      <c r="D6232" s="29">
        <v>0</v>
      </c>
      <c r="E6232" s="29">
        <v>0</v>
      </c>
      <c r="F6232" s="20">
        <v>0</v>
      </c>
    </row>
    <row r="6233" spans="2:6" x14ac:dyDescent="0.25">
      <c r="B6233" s="18">
        <v>6230</v>
      </c>
      <c r="C6233" s="29">
        <v>76065249.013458073</v>
      </c>
      <c r="D6233" s="29">
        <v>0</v>
      </c>
      <c r="E6233" s="29">
        <v>0</v>
      </c>
      <c r="F6233" s="20">
        <v>0</v>
      </c>
    </row>
    <row r="6234" spans="2:6" x14ac:dyDescent="0.25">
      <c r="B6234" s="18">
        <v>6231</v>
      </c>
      <c r="C6234" s="29">
        <v>96628426.908434033</v>
      </c>
      <c r="D6234" s="29">
        <v>0</v>
      </c>
      <c r="E6234" s="29">
        <v>0</v>
      </c>
      <c r="F6234" s="20">
        <v>0</v>
      </c>
    </row>
    <row r="6235" spans="2:6" x14ac:dyDescent="0.25">
      <c r="B6235" s="18">
        <v>6232</v>
      </c>
      <c r="C6235" s="29">
        <v>74480308.590239719</v>
      </c>
      <c r="D6235" s="29">
        <v>0</v>
      </c>
      <c r="E6235" s="29">
        <v>0</v>
      </c>
      <c r="F6235" s="20">
        <v>0</v>
      </c>
    </row>
    <row r="6236" spans="2:6" x14ac:dyDescent="0.25">
      <c r="B6236" s="18">
        <v>6233</v>
      </c>
      <c r="C6236" s="29">
        <v>93504354.039270714</v>
      </c>
      <c r="D6236" s="29">
        <v>0</v>
      </c>
      <c r="E6236" s="29">
        <v>0</v>
      </c>
      <c r="F6236" s="20">
        <v>0</v>
      </c>
    </row>
    <row r="6237" spans="2:6" x14ac:dyDescent="0.25">
      <c r="B6237" s="18">
        <v>6234</v>
      </c>
      <c r="C6237" s="29">
        <v>120203328.54044385</v>
      </c>
      <c r="D6237" s="29">
        <v>0</v>
      </c>
      <c r="E6237" s="29">
        <v>0</v>
      </c>
      <c r="F6237" s="20">
        <v>0</v>
      </c>
    </row>
    <row r="6238" spans="2:6" x14ac:dyDescent="0.25">
      <c r="B6238" s="18">
        <v>6235</v>
      </c>
      <c r="C6238" s="29">
        <v>77805040.818613231</v>
      </c>
      <c r="D6238" s="29">
        <v>0</v>
      </c>
      <c r="E6238" s="29">
        <v>0</v>
      </c>
      <c r="F6238" s="20">
        <v>0</v>
      </c>
    </row>
    <row r="6239" spans="2:6" x14ac:dyDescent="0.25">
      <c r="B6239" s="18">
        <v>6236</v>
      </c>
      <c r="C6239" s="29">
        <v>93973448.641544059</v>
      </c>
      <c r="D6239" s="29">
        <v>0</v>
      </c>
      <c r="E6239" s="29">
        <v>0</v>
      </c>
      <c r="F6239" s="20">
        <v>0</v>
      </c>
    </row>
    <row r="6240" spans="2:6" x14ac:dyDescent="0.25">
      <c r="B6240" s="18">
        <v>6237</v>
      </c>
      <c r="C6240" s="29">
        <v>81772969.411839426</v>
      </c>
      <c r="D6240" s="29">
        <v>0</v>
      </c>
      <c r="E6240" s="29">
        <v>0</v>
      </c>
      <c r="F6240" s="20">
        <v>0</v>
      </c>
    </row>
    <row r="6241" spans="2:6" x14ac:dyDescent="0.25">
      <c r="B6241" s="18">
        <v>6238</v>
      </c>
      <c r="C6241" s="29">
        <v>102119041.17619362</v>
      </c>
      <c r="D6241" s="29">
        <v>0</v>
      </c>
      <c r="E6241" s="29">
        <v>0</v>
      </c>
      <c r="F6241" s="20">
        <v>0</v>
      </c>
    </row>
    <row r="6242" spans="2:6" x14ac:dyDescent="0.25">
      <c r="B6242" s="18">
        <v>6239</v>
      </c>
      <c r="C6242" s="29">
        <v>50574717.440135643</v>
      </c>
      <c r="D6242" s="29">
        <v>0</v>
      </c>
      <c r="E6242" s="29">
        <v>0</v>
      </c>
      <c r="F6242" s="20">
        <v>0</v>
      </c>
    </row>
    <row r="6243" spans="2:6" x14ac:dyDescent="0.25">
      <c r="B6243" s="18">
        <v>6240</v>
      </c>
      <c r="C6243" s="29">
        <v>78865631.198111087</v>
      </c>
      <c r="D6243" s="29">
        <v>0</v>
      </c>
      <c r="E6243" s="29">
        <v>0</v>
      </c>
      <c r="F6243" s="20">
        <v>0</v>
      </c>
    </row>
    <row r="6244" spans="2:6" x14ac:dyDescent="0.25">
      <c r="B6244" s="18">
        <v>6241</v>
      </c>
      <c r="C6244" s="29">
        <v>131765501.91518037</v>
      </c>
      <c r="D6244" s="29">
        <v>0</v>
      </c>
      <c r="E6244" s="29">
        <v>0</v>
      </c>
      <c r="F6244" s="20">
        <v>0</v>
      </c>
    </row>
    <row r="6245" spans="2:6" x14ac:dyDescent="0.25">
      <c r="B6245" s="18">
        <v>6242</v>
      </c>
      <c r="C6245" s="29">
        <v>176850660.75147539</v>
      </c>
      <c r="D6245" s="29">
        <v>0</v>
      </c>
      <c r="E6245" s="29">
        <v>0</v>
      </c>
      <c r="F6245" s="20">
        <v>0</v>
      </c>
    </row>
    <row r="6246" spans="2:6" x14ac:dyDescent="0.25">
      <c r="B6246" s="18">
        <v>6243</v>
      </c>
      <c r="C6246" s="29">
        <v>152392305.959014</v>
      </c>
      <c r="D6246" s="29">
        <v>0</v>
      </c>
      <c r="E6246" s="29">
        <v>0</v>
      </c>
      <c r="F6246" s="20">
        <v>0</v>
      </c>
    </row>
    <row r="6247" spans="2:6" x14ac:dyDescent="0.25">
      <c r="B6247" s="18">
        <v>6244</v>
      </c>
      <c r="C6247" s="29">
        <v>108179800.45539053</v>
      </c>
      <c r="D6247" s="29">
        <v>0</v>
      </c>
      <c r="E6247" s="29">
        <v>0</v>
      </c>
      <c r="F6247" s="20">
        <v>0</v>
      </c>
    </row>
    <row r="6248" spans="2:6" x14ac:dyDescent="0.25">
      <c r="B6248" s="18">
        <v>6245</v>
      </c>
      <c r="C6248" s="29">
        <v>106268830.19644585</v>
      </c>
      <c r="D6248" s="29">
        <v>0</v>
      </c>
      <c r="E6248" s="29">
        <v>0</v>
      </c>
      <c r="F6248" s="20">
        <v>0</v>
      </c>
    </row>
    <row r="6249" spans="2:6" x14ac:dyDescent="0.25">
      <c r="B6249" s="18">
        <v>6246</v>
      </c>
      <c r="C6249" s="29">
        <v>85397197.229764968</v>
      </c>
      <c r="D6249" s="29">
        <v>0</v>
      </c>
      <c r="E6249" s="29">
        <v>0</v>
      </c>
      <c r="F6249" s="20">
        <v>0</v>
      </c>
    </row>
    <row r="6250" spans="2:6" x14ac:dyDescent="0.25">
      <c r="B6250" s="18">
        <v>6247</v>
      </c>
      <c r="C6250" s="29">
        <v>96745750.18369408</v>
      </c>
      <c r="D6250" s="29">
        <v>0</v>
      </c>
      <c r="E6250" s="29">
        <v>0</v>
      </c>
      <c r="F6250" s="20">
        <v>0</v>
      </c>
    </row>
    <row r="6251" spans="2:6" x14ac:dyDescent="0.25">
      <c r="B6251" s="18">
        <v>6248</v>
      </c>
      <c r="C6251" s="29">
        <v>95542546.945526451</v>
      </c>
      <c r="D6251" s="29">
        <v>0</v>
      </c>
      <c r="E6251" s="29">
        <v>0</v>
      </c>
      <c r="F6251" s="20">
        <v>0</v>
      </c>
    </row>
    <row r="6252" spans="2:6" x14ac:dyDescent="0.25">
      <c r="B6252" s="18">
        <v>6249</v>
      </c>
      <c r="C6252" s="29">
        <v>82914226.037149474</v>
      </c>
      <c r="D6252" s="29">
        <v>0</v>
      </c>
      <c r="E6252" s="29">
        <v>0</v>
      </c>
      <c r="F6252" s="20">
        <v>0</v>
      </c>
    </row>
    <row r="6253" spans="2:6" x14ac:dyDescent="0.25">
      <c r="B6253" s="18">
        <v>6250</v>
      </c>
      <c r="C6253" s="29">
        <v>81093982.18837814</v>
      </c>
      <c r="D6253" s="29">
        <v>0</v>
      </c>
      <c r="E6253" s="29">
        <v>0</v>
      </c>
      <c r="F6253" s="20">
        <v>0</v>
      </c>
    </row>
    <row r="6254" spans="2:6" x14ac:dyDescent="0.25">
      <c r="B6254" s="18">
        <v>6251</v>
      </c>
      <c r="C6254" s="29">
        <v>138822483.56217039</v>
      </c>
      <c r="D6254" s="29">
        <v>0</v>
      </c>
      <c r="E6254" s="29">
        <v>0</v>
      </c>
      <c r="F6254" s="20">
        <v>0</v>
      </c>
    </row>
    <row r="6255" spans="2:6" x14ac:dyDescent="0.25">
      <c r="B6255" s="18">
        <v>6252</v>
      </c>
      <c r="C6255" s="29">
        <v>106725606.62417977</v>
      </c>
      <c r="D6255" s="29">
        <v>0</v>
      </c>
      <c r="E6255" s="29">
        <v>0</v>
      </c>
      <c r="F6255" s="20">
        <v>0</v>
      </c>
    </row>
    <row r="6256" spans="2:6" x14ac:dyDescent="0.25">
      <c r="B6256" s="18">
        <v>6253</v>
      </c>
      <c r="C6256" s="29">
        <v>92610587.88395606</v>
      </c>
      <c r="D6256" s="29">
        <v>0</v>
      </c>
      <c r="E6256" s="29">
        <v>0</v>
      </c>
      <c r="F6256" s="20">
        <v>0</v>
      </c>
    </row>
    <row r="6257" spans="2:6" x14ac:dyDescent="0.25">
      <c r="B6257" s="18">
        <v>6254</v>
      </c>
      <c r="C6257" s="29">
        <v>112378162.34624934</v>
      </c>
      <c r="D6257" s="29">
        <v>0</v>
      </c>
      <c r="E6257" s="29">
        <v>0</v>
      </c>
      <c r="F6257" s="20">
        <v>0</v>
      </c>
    </row>
    <row r="6258" spans="2:6" x14ac:dyDescent="0.25">
      <c r="B6258" s="18">
        <v>6255</v>
      </c>
      <c r="C6258" s="29">
        <v>89537122.090229362</v>
      </c>
      <c r="D6258" s="29">
        <v>0</v>
      </c>
      <c r="E6258" s="29">
        <v>0</v>
      </c>
      <c r="F6258" s="20">
        <v>0</v>
      </c>
    </row>
    <row r="6259" spans="2:6" x14ac:dyDescent="0.25">
      <c r="B6259" s="18">
        <v>6256</v>
      </c>
      <c r="C6259" s="29">
        <v>89848514.911661133</v>
      </c>
      <c r="D6259" s="29">
        <v>0</v>
      </c>
      <c r="E6259" s="29">
        <v>0</v>
      </c>
      <c r="F6259" s="20">
        <v>0</v>
      </c>
    </row>
    <row r="6260" spans="2:6" x14ac:dyDescent="0.25">
      <c r="B6260" s="18">
        <v>6257</v>
      </c>
      <c r="C6260" s="29">
        <v>106996393.72188184</v>
      </c>
      <c r="D6260" s="29">
        <v>0</v>
      </c>
      <c r="E6260" s="29">
        <v>0</v>
      </c>
      <c r="F6260" s="20">
        <v>0</v>
      </c>
    </row>
    <row r="6261" spans="2:6" x14ac:dyDescent="0.25">
      <c r="B6261" s="18">
        <v>6258</v>
      </c>
      <c r="C6261" s="29">
        <v>147599541.03031984</v>
      </c>
      <c r="D6261" s="29">
        <v>0</v>
      </c>
      <c r="E6261" s="29">
        <v>0</v>
      </c>
      <c r="F6261" s="20">
        <v>0</v>
      </c>
    </row>
    <row r="6262" spans="2:6" x14ac:dyDescent="0.25">
      <c r="B6262" s="18">
        <v>6259</v>
      </c>
      <c r="C6262" s="29">
        <v>78315751.942210793</v>
      </c>
      <c r="D6262" s="29">
        <v>0</v>
      </c>
      <c r="E6262" s="29">
        <v>0</v>
      </c>
      <c r="F6262" s="20">
        <v>0</v>
      </c>
    </row>
    <row r="6263" spans="2:6" x14ac:dyDescent="0.25">
      <c r="B6263" s="18">
        <v>6260</v>
      </c>
      <c r="C6263" s="29">
        <v>101780937.46003997</v>
      </c>
      <c r="D6263" s="29">
        <v>0</v>
      </c>
      <c r="E6263" s="29">
        <v>0</v>
      </c>
      <c r="F6263" s="20">
        <v>0</v>
      </c>
    </row>
    <row r="6264" spans="2:6" x14ac:dyDescent="0.25">
      <c r="B6264" s="18">
        <v>6261</v>
      </c>
      <c r="C6264" s="29">
        <v>144218482.2828764</v>
      </c>
      <c r="D6264" s="29">
        <v>0</v>
      </c>
      <c r="E6264" s="29">
        <v>0</v>
      </c>
      <c r="F6264" s="20">
        <v>0</v>
      </c>
    </row>
    <row r="6265" spans="2:6" x14ac:dyDescent="0.25">
      <c r="B6265" s="18">
        <v>6262</v>
      </c>
      <c r="C6265" s="29">
        <v>83772255.414255574</v>
      </c>
      <c r="D6265" s="29">
        <v>0</v>
      </c>
      <c r="E6265" s="29">
        <v>0</v>
      </c>
      <c r="F6265" s="20">
        <v>0</v>
      </c>
    </row>
    <row r="6266" spans="2:6" x14ac:dyDescent="0.25">
      <c r="B6266" s="18">
        <v>6263</v>
      </c>
      <c r="C6266" s="29">
        <v>154635156.5525032</v>
      </c>
      <c r="D6266" s="29">
        <v>0</v>
      </c>
      <c r="E6266" s="29">
        <v>0</v>
      </c>
      <c r="F6266" s="20">
        <v>0</v>
      </c>
    </row>
    <row r="6267" spans="2:6" x14ac:dyDescent="0.25">
      <c r="B6267" s="18">
        <v>6264</v>
      </c>
      <c r="C6267" s="29">
        <v>105628081.70507389</v>
      </c>
      <c r="D6267" s="29">
        <v>0</v>
      </c>
      <c r="E6267" s="29">
        <v>0</v>
      </c>
      <c r="F6267" s="20">
        <v>0</v>
      </c>
    </row>
    <row r="6268" spans="2:6" x14ac:dyDescent="0.25">
      <c r="B6268" s="18">
        <v>6265</v>
      </c>
      <c r="C6268" s="29">
        <v>122295711.70177859</v>
      </c>
      <c r="D6268" s="29">
        <v>0</v>
      </c>
      <c r="E6268" s="29">
        <v>0</v>
      </c>
      <c r="F6268" s="20">
        <v>0</v>
      </c>
    </row>
    <row r="6269" spans="2:6" x14ac:dyDescent="0.25">
      <c r="B6269" s="18">
        <v>6266</v>
      </c>
      <c r="C6269" s="29">
        <v>136537248.52789482</v>
      </c>
      <c r="D6269" s="29">
        <v>0</v>
      </c>
      <c r="E6269" s="29">
        <v>0</v>
      </c>
      <c r="F6269" s="20">
        <v>0</v>
      </c>
    </row>
    <row r="6270" spans="2:6" x14ac:dyDescent="0.25">
      <c r="B6270" s="18">
        <v>6267</v>
      </c>
      <c r="C6270" s="29">
        <v>96280620.331310645</v>
      </c>
      <c r="D6270" s="29">
        <v>0</v>
      </c>
      <c r="E6270" s="29">
        <v>0</v>
      </c>
      <c r="F6270" s="20">
        <v>0</v>
      </c>
    </row>
    <row r="6271" spans="2:6" x14ac:dyDescent="0.25">
      <c r="B6271" s="18">
        <v>6268</v>
      </c>
      <c r="C6271" s="29">
        <v>93947859.305585369</v>
      </c>
      <c r="D6271" s="29">
        <v>0</v>
      </c>
      <c r="E6271" s="29">
        <v>0</v>
      </c>
      <c r="F6271" s="20">
        <v>0</v>
      </c>
    </row>
    <row r="6272" spans="2:6" x14ac:dyDescent="0.25">
      <c r="B6272" s="18">
        <v>6269</v>
      </c>
      <c r="C6272" s="29">
        <v>148394946.62110355</v>
      </c>
      <c r="D6272" s="29">
        <v>0</v>
      </c>
      <c r="E6272" s="29">
        <v>0</v>
      </c>
      <c r="F6272" s="20">
        <v>0</v>
      </c>
    </row>
    <row r="6273" spans="2:6" x14ac:dyDescent="0.25">
      <c r="B6273" s="18">
        <v>6270</v>
      </c>
      <c r="C6273" s="29">
        <v>128108938.41534317</v>
      </c>
      <c r="D6273" s="29">
        <v>0</v>
      </c>
      <c r="E6273" s="29">
        <v>0</v>
      </c>
      <c r="F6273" s="20">
        <v>0</v>
      </c>
    </row>
    <row r="6274" spans="2:6" x14ac:dyDescent="0.25">
      <c r="B6274" s="18">
        <v>6271</v>
      </c>
      <c r="C6274" s="29">
        <v>108618519.54204182</v>
      </c>
      <c r="D6274" s="29">
        <v>0</v>
      </c>
      <c r="E6274" s="29">
        <v>0</v>
      </c>
      <c r="F6274" s="20">
        <v>0</v>
      </c>
    </row>
    <row r="6275" spans="2:6" x14ac:dyDescent="0.25">
      <c r="B6275" s="18">
        <v>6272</v>
      </c>
      <c r="C6275" s="29">
        <v>88194402.139985591</v>
      </c>
      <c r="D6275" s="29">
        <v>0</v>
      </c>
      <c r="E6275" s="29">
        <v>0</v>
      </c>
      <c r="F6275" s="20">
        <v>0</v>
      </c>
    </row>
    <row r="6276" spans="2:6" x14ac:dyDescent="0.25">
      <c r="B6276" s="18">
        <v>6273</v>
      </c>
      <c r="C6276" s="29">
        <v>125218790.74101914</v>
      </c>
      <c r="D6276" s="29">
        <v>0</v>
      </c>
      <c r="E6276" s="29">
        <v>0</v>
      </c>
      <c r="F6276" s="20">
        <v>0</v>
      </c>
    </row>
    <row r="6277" spans="2:6" x14ac:dyDescent="0.25">
      <c r="B6277" s="18">
        <v>6274</v>
      </c>
      <c r="C6277" s="29">
        <v>94455626.834109247</v>
      </c>
      <c r="D6277" s="29">
        <v>0</v>
      </c>
      <c r="E6277" s="29">
        <v>0</v>
      </c>
      <c r="F6277" s="20">
        <v>0</v>
      </c>
    </row>
    <row r="6278" spans="2:6" x14ac:dyDescent="0.25">
      <c r="B6278" s="18">
        <v>6275</v>
      </c>
      <c r="C6278" s="29">
        <v>98435185.387407407</v>
      </c>
      <c r="D6278" s="29">
        <v>0</v>
      </c>
      <c r="E6278" s="29">
        <v>0</v>
      </c>
      <c r="F6278" s="20">
        <v>0</v>
      </c>
    </row>
    <row r="6279" spans="2:6" x14ac:dyDescent="0.25">
      <c r="B6279" s="18">
        <v>6276</v>
      </c>
      <c r="C6279" s="29">
        <v>82652318.044671327</v>
      </c>
      <c r="D6279" s="29">
        <v>0</v>
      </c>
      <c r="E6279" s="29">
        <v>0</v>
      </c>
      <c r="F6279" s="20">
        <v>0</v>
      </c>
    </row>
    <row r="6280" spans="2:6" x14ac:dyDescent="0.25">
      <c r="B6280" s="18">
        <v>6277</v>
      </c>
      <c r="C6280" s="29">
        <v>118821161.34944284</v>
      </c>
      <c r="D6280" s="29">
        <v>0</v>
      </c>
      <c r="E6280" s="29">
        <v>0</v>
      </c>
      <c r="F6280" s="20">
        <v>0</v>
      </c>
    </row>
    <row r="6281" spans="2:6" x14ac:dyDescent="0.25">
      <c r="B6281" s="18">
        <v>6278</v>
      </c>
      <c r="C6281" s="29">
        <v>93187497.08047998</v>
      </c>
      <c r="D6281" s="29">
        <v>0</v>
      </c>
      <c r="E6281" s="29">
        <v>0</v>
      </c>
      <c r="F6281" s="20">
        <v>0</v>
      </c>
    </row>
    <row r="6282" spans="2:6" x14ac:dyDescent="0.25">
      <c r="B6282" s="18">
        <v>6279</v>
      </c>
      <c r="C6282" s="29">
        <v>71174837.418523461</v>
      </c>
      <c r="D6282" s="29">
        <v>0</v>
      </c>
      <c r="E6282" s="29">
        <v>0</v>
      </c>
      <c r="F6282" s="20">
        <v>0</v>
      </c>
    </row>
    <row r="6283" spans="2:6" x14ac:dyDescent="0.25">
      <c r="B6283" s="18">
        <v>6280</v>
      </c>
      <c r="C6283" s="29">
        <v>123715582.80871776</v>
      </c>
      <c r="D6283" s="29">
        <v>0</v>
      </c>
      <c r="E6283" s="29">
        <v>0</v>
      </c>
      <c r="F6283" s="20">
        <v>0</v>
      </c>
    </row>
    <row r="6284" spans="2:6" x14ac:dyDescent="0.25">
      <c r="B6284" s="18">
        <v>6281</v>
      </c>
      <c r="C6284" s="29">
        <v>93696280.715618536</v>
      </c>
      <c r="D6284" s="29">
        <v>0</v>
      </c>
      <c r="E6284" s="29">
        <v>0</v>
      </c>
      <c r="F6284" s="20">
        <v>0</v>
      </c>
    </row>
    <row r="6285" spans="2:6" x14ac:dyDescent="0.25">
      <c r="B6285" s="18">
        <v>6282</v>
      </c>
      <c r="C6285" s="29">
        <v>92070069.669996157</v>
      </c>
      <c r="D6285" s="29">
        <v>0</v>
      </c>
      <c r="E6285" s="29">
        <v>0</v>
      </c>
      <c r="F6285" s="20">
        <v>0</v>
      </c>
    </row>
    <row r="6286" spans="2:6" x14ac:dyDescent="0.25">
      <c r="B6286" s="18">
        <v>6283</v>
      </c>
      <c r="C6286" s="29">
        <v>80114902.996340781</v>
      </c>
      <c r="D6286" s="29">
        <v>0</v>
      </c>
      <c r="E6286" s="29">
        <v>0</v>
      </c>
      <c r="F6286" s="20">
        <v>0</v>
      </c>
    </row>
    <row r="6287" spans="2:6" x14ac:dyDescent="0.25">
      <c r="B6287" s="18">
        <v>6284</v>
      </c>
      <c r="C6287" s="29">
        <v>96661563.067842707</v>
      </c>
      <c r="D6287" s="29">
        <v>0</v>
      </c>
      <c r="E6287" s="29">
        <v>0</v>
      </c>
      <c r="F6287" s="20">
        <v>0</v>
      </c>
    </row>
    <row r="6288" spans="2:6" x14ac:dyDescent="0.25">
      <c r="B6288" s="18">
        <v>6285</v>
      </c>
      <c r="C6288" s="29">
        <v>106673004.79055606</v>
      </c>
      <c r="D6288" s="29">
        <v>0</v>
      </c>
      <c r="E6288" s="29">
        <v>0</v>
      </c>
      <c r="F6288" s="20">
        <v>0</v>
      </c>
    </row>
    <row r="6289" spans="2:6" x14ac:dyDescent="0.25">
      <c r="B6289" s="18">
        <v>6286</v>
      </c>
      <c r="C6289" s="29">
        <v>80013535.28160882</v>
      </c>
      <c r="D6289" s="29">
        <v>0</v>
      </c>
      <c r="E6289" s="29">
        <v>0</v>
      </c>
      <c r="F6289" s="20">
        <v>0</v>
      </c>
    </row>
    <row r="6290" spans="2:6" x14ac:dyDescent="0.25">
      <c r="B6290" s="18">
        <v>6287</v>
      </c>
      <c r="C6290" s="29">
        <v>86101279.637327164</v>
      </c>
      <c r="D6290" s="29">
        <v>0</v>
      </c>
      <c r="E6290" s="29">
        <v>0</v>
      </c>
      <c r="F6290" s="20">
        <v>0</v>
      </c>
    </row>
    <row r="6291" spans="2:6" x14ac:dyDescent="0.25">
      <c r="B6291" s="18">
        <v>6288</v>
      </c>
      <c r="C6291" s="29">
        <v>88652667.579653651</v>
      </c>
      <c r="D6291" s="29">
        <v>0</v>
      </c>
      <c r="E6291" s="29">
        <v>0</v>
      </c>
      <c r="F6291" s="20">
        <v>0</v>
      </c>
    </row>
    <row r="6292" spans="2:6" x14ac:dyDescent="0.25">
      <c r="B6292" s="18">
        <v>6289</v>
      </c>
      <c r="C6292" s="29">
        <v>139325281.11856687</v>
      </c>
      <c r="D6292" s="29">
        <v>0</v>
      </c>
      <c r="E6292" s="29">
        <v>0</v>
      </c>
      <c r="F6292" s="20">
        <v>0</v>
      </c>
    </row>
    <row r="6293" spans="2:6" x14ac:dyDescent="0.25">
      <c r="B6293" s="18">
        <v>6290</v>
      </c>
      <c r="C6293" s="29">
        <v>124832692.63260046</v>
      </c>
      <c r="D6293" s="29">
        <v>0</v>
      </c>
      <c r="E6293" s="29">
        <v>0</v>
      </c>
      <c r="F6293" s="20">
        <v>0</v>
      </c>
    </row>
    <row r="6294" spans="2:6" x14ac:dyDescent="0.25">
      <c r="B6294" s="18">
        <v>6291</v>
      </c>
      <c r="C6294" s="29">
        <v>116865884.38811249</v>
      </c>
      <c r="D6294" s="29">
        <v>0</v>
      </c>
      <c r="E6294" s="29">
        <v>0</v>
      </c>
      <c r="F6294" s="20">
        <v>0</v>
      </c>
    </row>
    <row r="6295" spans="2:6" x14ac:dyDescent="0.25">
      <c r="B6295" s="18">
        <v>6292</v>
      </c>
      <c r="C6295" s="29">
        <v>90225389.46363239</v>
      </c>
      <c r="D6295" s="29">
        <v>0</v>
      </c>
      <c r="E6295" s="29">
        <v>0</v>
      </c>
      <c r="F6295" s="20">
        <v>0</v>
      </c>
    </row>
    <row r="6296" spans="2:6" x14ac:dyDescent="0.25">
      <c r="B6296" s="18">
        <v>6293</v>
      </c>
      <c r="C6296" s="29">
        <v>136585150.93348986</v>
      </c>
      <c r="D6296" s="29">
        <v>0</v>
      </c>
      <c r="E6296" s="29">
        <v>0</v>
      </c>
      <c r="F6296" s="20">
        <v>0</v>
      </c>
    </row>
    <row r="6297" spans="2:6" x14ac:dyDescent="0.25">
      <c r="B6297" s="18">
        <v>6294</v>
      </c>
      <c r="C6297" s="29">
        <v>117273690.1857101</v>
      </c>
      <c r="D6297" s="29">
        <v>0</v>
      </c>
      <c r="E6297" s="29">
        <v>0</v>
      </c>
      <c r="F6297" s="20">
        <v>0</v>
      </c>
    </row>
    <row r="6298" spans="2:6" x14ac:dyDescent="0.25">
      <c r="B6298" s="18">
        <v>6295</v>
      </c>
      <c r="C6298" s="29">
        <v>81450897.451645255</v>
      </c>
      <c r="D6298" s="29">
        <v>0</v>
      </c>
      <c r="E6298" s="29">
        <v>0</v>
      </c>
      <c r="F6298" s="20">
        <v>0</v>
      </c>
    </row>
    <row r="6299" spans="2:6" x14ac:dyDescent="0.25">
      <c r="B6299" s="18">
        <v>6296</v>
      </c>
      <c r="C6299" s="29">
        <v>111413523.76894242</v>
      </c>
      <c r="D6299" s="29">
        <v>0</v>
      </c>
      <c r="E6299" s="29">
        <v>0</v>
      </c>
      <c r="F6299" s="20">
        <v>0</v>
      </c>
    </row>
    <row r="6300" spans="2:6" x14ac:dyDescent="0.25">
      <c r="B6300" s="18">
        <v>6297</v>
      </c>
      <c r="C6300" s="29">
        <v>95085032.160154998</v>
      </c>
      <c r="D6300" s="29">
        <v>0</v>
      </c>
      <c r="E6300" s="29">
        <v>0</v>
      </c>
      <c r="F6300" s="20">
        <v>0</v>
      </c>
    </row>
    <row r="6301" spans="2:6" x14ac:dyDescent="0.25">
      <c r="B6301" s="18">
        <v>6298</v>
      </c>
      <c r="C6301" s="29">
        <v>87615367.315222055</v>
      </c>
      <c r="D6301" s="29">
        <v>0</v>
      </c>
      <c r="E6301" s="29">
        <v>0</v>
      </c>
      <c r="F6301" s="20">
        <v>0</v>
      </c>
    </row>
    <row r="6302" spans="2:6" x14ac:dyDescent="0.25">
      <c r="B6302" s="18">
        <v>6299</v>
      </c>
      <c r="C6302" s="29">
        <v>92577255.824263573</v>
      </c>
      <c r="D6302" s="29">
        <v>0</v>
      </c>
      <c r="E6302" s="29">
        <v>0</v>
      </c>
      <c r="F6302" s="20">
        <v>0</v>
      </c>
    </row>
    <row r="6303" spans="2:6" x14ac:dyDescent="0.25">
      <c r="B6303" s="18">
        <v>6300</v>
      </c>
      <c r="C6303" s="29">
        <v>109285921.75293015</v>
      </c>
      <c r="D6303" s="29">
        <v>0</v>
      </c>
      <c r="E6303" s="29">
        <v>0</v>
      </c>
      <c r="F6303" s="20">
        <v>0</v>
      </c>
    </row>
    <row r="6304" spans="2:6" x14ac:dyDescent="0.25">
      <c r="B6304" s="18">
        <v>6301</v>
      </c>
      <c r="C6304" s="29">
        <v>132091774.63668877</v>
      </c>
      <c r="D6304" s="29">
        <v>0</v>
      </c>
      <c r="E6304" s="29">
        <v>0</v>
      </c>
      <c r="F6304" s="20">
        <v>0</v>
      </c>
    </row>
    <row r="6305" spans="2:6" x14ac:dyDescent="0.25">
      <c r="B6305" s="18">
        <v>6302</v>
      </c>
      <c r="C6305" s="29">
        <v>123131421.98388803</v>
      </c>
      <c r="D6305" s="29">
        <v>0</v>
      </c>
      <c r="E6305" s="29">
        <v>0</v>
      </c>
      <c r="F6305" s="20">
        <v>0</v>
      </c>
    </row>
    <row r="6306" spans="2:6" x14ac:dyDescent="0.25">
      <c r="B6306" s="18">
        <v>6303</v>
      </c>
      <c r="C6306" s="29">
        <v>88675420.114839494</v>
      </c>
      <c r="D6306" s="29">
        <v>0</v>
      </c>
      <c r="E6306" s="29">
        <v>0</v>
      </c>
      <c r="F6306" s="20">
        <v>0</v>
      </c>
    </row>
    <row r="6307" spans="2:6" x14ac:dyDescent="0.25">
      <c r="B6307" s="18">
        <v>6304</v>
      </c>
      <c r="C6307" s="29">
        <v>117120327.82647431</v>
      </c>
      <c r="D6307" s="29">
        <v>0</v>
      </c>
      <c r="E6307" s="29">
        <v>0</v>
      </c>
      <c r="F6307" s="20">
        <v>0</v>
      </c>
    </row>
    <row r="6308" spans="2:6" x14ac:dyDescent="0.25">
      <c r="B6308" s="18">
        <v>6305</v>
      </c>
      <c r="C6308" s="29">
        <v>126775643.49553554</v>
      </c>
      <c r="D6308" s="29">
        <v>0</v>
      </c>
      <c r="E6308" s="29">
        <v>0</v>
      </c>
      <c r="F6308" s="20">
        <v>0</v>
      </c>
    </row>
    <row r="6309" spans="2:6" x14ac:dyDescent="0.25">
      <c r="B6309" s="18">
        <v>6306</v>
      </c>
      <c r="C6309" s="29">
        <v>134549744.23205811</v>
      </c>
      <c r="D6309" s="29">
        <v>0</v>
      </c>
      <c r="E6309" s="29">
        <v>0</v>
      </c>
      <c r="F6309" s="20">
        <v>0</v>
      </c>
    </row>
    <row r="6310" spans="2:6" x14ac:dyDescent="0.25">
      <c r="B6310" s="18">
        <v>6307</v>
      </c>
      <c r="C6310" s="29">
        <v>92127932.743990734</v>
      </c>
      <c r="D6310" s="29">
        <v>0</v>
      </c>
      <c r="E6310" s="29">
        <v>0</v>
      </c>
      <c r="F6310" s="20">
        <v>0</v>
      </c>
    </row>
    <row r="6311" spans="2:6" x14ac:dyDescent="0.25">
      <c r="B6311" s="18">
        <v>6308</v>
      </c>
      <c r="C6311" s="29">
        <v>99528802.405680776</v>
      </c>
      <c r="D6311" s="29">
        <v>0</v>
      </c>
      <c r="E6311" s="29">
        <v>0</v>
      </c>
      <c r="F6311" s="20">
        <v>0</v>
      </c>
    </row>
    <row r="6312" spans="2:6" x14ac:dyDescent="0.25">
      <c r="B6312" s="18">
        <v>6309</v>
      </c>
      <c r="C6312" s="29">
        <v>86054111.519636199</v>
      </c>
      <c r="D6312" s="29">
        <v>0</v>
      </c>
      <c r="E6312" s="29">
        <v>0</v>
      </c>
      <c r="F6312" s="20">
        <v>0</v>
      </c>
    </row>
    <row r="6313" spans="2:6" x14ac:dyDescent="0.25">
      <c r="B6313" s="18">
        <v>6310</v>
      </c>
      <c r="C6313" s="29">
        <v>123135537.35864376</v>
      </c>
      <c r="D6313" s="29">
        <v>0</v>
      </c>
      <c r="E6313" s="29">
        <v>0</v>
      </c>
      <c r="F6313" s="20">
        <v>0</v>
      </c>
    </row>
    <row r="6314" spans="2:6" x14ac:dyDescent="0.25">
      <c r="B6314" s="18">
        <v>6311</v>
      </c>
      <c r="C6314" s="29">
        <v>122346730.31779253</v>
      </c>
      <c r="D6314" s="29">
        <v>0</v>
      </c>
      <c r="E6314" s="29">
        <v>0</v>
      </c>
      <c r="F6314" s="20">
        <v>0</v>
      </c>
    </row>
    <row r="6315" spans="2:6" x14ac:dyDescent="0.25">
      <c r="B6315" s="18">
        <v>6312</v>
      </c>
      <c r="C6315" s="29">
        <v>119884599.46709245</v>
      </c>
      <c r="D6315" s="29">
        <v>0</v>
      </c>
      <c r="E6315" s="29">
        <v>0</v>
      </c>
      <c r="F6315" s="20">
        <v>0</v>
      </c>
    </row>
    <row r="6316" spans="2:6" x14ac:dyDescent="0.25">
      <c r="B6316" s="18">
        <v>6313</v>
      </c>
      <c r="C6316" s="29">
        <v>103712022.83371702</v>
      </c>
      <c r="D6316" s="29">
        <v>0</v>
      </c>
      <c r="E6316" s="29">
        <v>0</v>
      </c>
      <c r="F6316" s="20">
        <v>0</v>
      </c>
    </row>
    <row r="6317" spans="2:6" x14ac:dyDescent="0.25">
      <c r="B6317" s="18">
        <v>6314</v>
      </c>
      <c r="C6317" s="29">
        <v>85658680.256179571</v>
      </c>
      <c r="D6317" s="29">
        <v>0</v>
      </c>
      <c r="E6317" s="29">
        <v>0</v>
      </c>
      <c r="F6317" s="20">
        <v>0</v>
      </c>
    </row>
    <row r="6318" spans="2:6" x14ac:dyDescent="0.25">
      <c r="B6318" s="18">
        <v>6315</v>
      </c>
      <c r="C6318" s="29">
        <v>106412907.54105692</v>
      </c>
      <c r="D6318" s="29">
        <v>0</v>
      </c>
      <c r="E6318" s="29">
        <v>0</v>
      </c>
      <c r="F6318" s="20">
        <v>0</v>
      </c>
    </row>
    <row r="6319" spans="2:6" x14ac:dyDescent="0.25">
      <c r="B6319" s="18">
        <v>6316</v>
      </c>
      <c r="C6319" s="29">
        <v>70665251.530193985</v>
      </c>
      <c r="D6319" s="29">
        <v>0</v>
      </c>
      <c r="E6319" s="29">
        <v>0</v>
      </c>
      <c r="F6319" s="20">
        <v>0</v>
      </c>
    </row>
    <row r="6320" spans="2:6" x14ac:dyDescent="0.25">
      <c r="B6320" s="18">
        <v>6317</v>
      </c>
      <c r="C6320" s="29">
        <v>214401630.92419279</v>
      </c>
      <c r="D6320" s="29">
        <v>0</v>
      </c>
      <c r="E6320" s="29">
        <v>0</v>
      </c>
      <c r="F6320" s="20">
        <v>0</v>
      </c>
    </row>
    <row r="6321" spans="2:6" x14ac:dyDescent="0.25">
      <c r="B6321" s="18">
        <v>6318</v>
      </c>
      <c r="C6321" s="29">
        <v>85441657.272700727</v>
      </c>
      <c r="D6321" s="29">
        <v>0</v>
      </c>
      <c r="E6321" s="29">
        <v>0</v>
      </c>
      <c r="F6321" s="20">
        <v>0</v>
      </c>
    </row>
    <row r="6322" spans="2:6" x14ac:dyDescent="0.25">
      <c r="B6322" s="18">
        <v>6319</v>
      </c>
      <c r="C6322" s="29">
        <v>107557060.1975095</v>
      </c>
      <c r="D6322" s="29">
        <v>0</v>
      </c>
      <c r="E6322" s="29">
        <v>0</v>
      </c>
      <c r="F6322" s="20">
        <v>0</v>
      </c>
    </row>
    <row r="6323" spans="2:6" x14ac:dyDescent="0.25">
      <c r="B6323" s="18">
        <v>6320</v>
      </c>
      <c r="C6323" s="29">
        <v>123895834.83589758</v>
      </c>
      <c r="D6323" s="29">
        <v>0</v>
      </c>
      <c r="E6323" s="29">
        <v>0</v>
      </c>
      <c r="F6323" s="20">
        <v>0</v>
      </c>
    </row>
    <row r="6324" spans="2:6" x14ac:dyDescent="0.25">
      <c r="B6324" s="18">
        <v>6321</v>
      </c>
      <c r="C6324" s="29">
        <v>110927099.62154606</v>
      </c>
      <c r="D6324" s="29">
        <v>0</v>
      </c>
      <c r="E6324" s="29">
        <v>0</v>
      </c>
      <c r="F6324" s="20">
        <v>0</v>
      </c>
    </row>
    <row r="6325" spans="2:6" x14ac:dyDescent="0.25">
      <c r="B6325" s="18">
        <v>6322</v>
      </c>
      <c r="C6325" s="29">
        <v>169979412.29072821</v>
      </c>
      <c r="D6325" s="29">
        <v>0</v>
      </c>
      <c r="E6325" s="29">
        <v>0</v>
      </c>
      <c r="F6325" s="20">
        <v>0</v>
      </c>
    </row>
    <row r="6326" spans="2:6" x14ac:dyDescent="0.25">
      <c r="B6326" s="18">
        <v>6323</v>
      </c>
      <c r="C6326" s="29">
        <v>106645324.21490338</v>
      </c>
      <c r="D6326" s="29">
        <v>0</v>
      </c>
      <c r="E6326" s="29">
        <v>0</v>
      </c>
      <c r="F6326" s="20">
        <v>0</v>
      </c>
    </row>
    <row r="6327" spans="2:6" x14ac:dyDescent="0.25">
      <c r="B6327" s="18">
        <v>6324</v>
      </c>
      <c r="C6327" s="29">
        <v>108896977.4896965</v>
      </c>
      <c r="D6327" s="29">
        <v>0</v>
      </c>
      <c r="E6327" s="29">
        <v>0</v>
      </c>
      <c r="F6327" s="20">
        <v>0</v>
      </c>
    </row>
    <row r="6328" spans="2:6" x14ac:dyDescent="0.25">
      <c r="B6328" s="18">
        <v>6325</v>
      </c>
      <c r="C6328" s="29">
        <v>109109134.09856007</v>
      </c>
      <c r="D6328" s="29">
        <v>0</v>
      </c>
      <c r="E6328" s="29">
        <v>0</v>
      </c>
      <c r="F6328" s="20">
        <v>0</v>
      </c>
    </row>
    <row r="6329" spans="2:6" x14ac:dyDescent="0.25">
      <c r="B6329" s="18">
        <v>6326</v>
      </c>
      <c r="C6329" s="29">
        <v>104735334.41678575</v>
      </c>
      <c r="D6329" s="29">
        <v>0</v>
      </c>
      <c r="E6329" s="29">
        <v>0</v>
      </c>
      <c r="F6329" s="20">
        <v>0</v>
      </c>
    </row>
    <row r="6330" spans="2:6" x14ac:dyDescent="0.25">
      <c r="B6330" s="18">
        <v>6327</v>
      </c>
      <c r="C6330" s="29">
        <v>101853433.85372373</v>
      </c>
      <c r="D6330" s="29">
        <v>0</v>
      </c>
      <c r="E6330" s="29">
        <v>0</v>
      </c>
      <c r="F6330" s="20">
        <v>0</v>
      </c>
    </row>
    <row r="6331" spans="2:6" x14ac:dyDescent="0.25">
      <c r="B6331" s="18">
        <v>6328</v>
      </c>
      <c r="C6331" s="29">
        <v>79479763.090616211</v>
      </c>
      <c r="D6331" s="29">
        <v>0</v>
      </c>
      <c r="E6331" s="29">
        <v>0</v>
      </c>
      <c r="F6331" s="20">
        <v>0</v>
      </c>
    </row>
    <row r="6332" spans="2:6" x14ac:dyDescent="0.25">
      <c r="B6332" s="18">
        <v>6329</v>
      </c>
      <c r="C6332" s="29">
        <v>94352769.727039129</v>
      </c>
      <c r="D6332" s="29">
        <v>0</v>
      </c>
      <c r="E6332" s="29">
        <v>0</v>
      </c>
      <c r="F6332" s="20">
        <v>0</v>
      </c>
    </row>
    <row r="6333" spans="2:6" x14ac:dyDescent="0.25">
      <c r="B6333" s="18">
        <v>6330</v>
      </c>
      <c r="C6333" s="29">
        <v>131832854.23757876</v>
      </c>
      <c r="D6333" s="29">
        <v>0</v>
      </c>
      <c r="E6333" s="29">
        <v>0</v>
      </c>
      <c r="F6333" s="20">
        <v>0</v>
      </c>
    </row>
    <row r="6334" spans="2:6" x14ac:dyDescent="0.25">
      <c r="B6334" s="18">
        <v>6331</v>
      </c>
      <c r="C6334" s="29">
        <v>103520266.7359919</v>
      </c>
      <c r="D6334" s="29">
        <v>0</v>
      </c>
      <c r="E6334" s="29">
        <v>0</v>
      </c>
      <c r="F6334" s="20">
        <v>0</v>
      </c>
    </row>
    <row r="6335" spans="2:6" x14ac:dyDescent="0.25">
      <c r="B6335" s="18">
        <v>6332</v>
      </c>
      <c r="C6335" s="29">
        <v>89505738.165914044</v>
      </c>
      <c r="D6335" s="29">
        <v>0</v>
      </c>
      <c r="E6335" s="29">
        <v>0</v>
      </c>
      <c r="F6335" s="20">
        <v>0</v>
      </c>
    </row>
    <row r="6336" spans="2:6" x14ac:dyDescent="0.25">
      <c r="B6336" s="18">
        <v>6333</v>
      </c>
      <c r="C6336" s="29">
        <v>80593171.893514335</v>
      </c>
      <c r="D6336" s="29">
        <v>0</v>
      </c>
      <c r="E6336" s="29">
        <v>0</v>
      </c>
      <c r="F6336" s="20">
        <v>0</v>
      </c>
    </row>
    <row r="6337" spans="2:6" x14ac:dyDescent="0.25">
      <c r="B6337" s="18">
        <v>6334</v>
      </c>
      <c r="C6337" s="29">
        <v>64821581.026980251</v>
      </c>
      <c r="D6337" s="29">
        <v>0</v>
      </c>
      <c r="E6337" s="29">
        <v>0</v>
      </c>
      <c r="F6337" s="20">
        <v>0</v>
      </c>
    </row>
    <row r="6338" spans="2:6" x14ac:dyDescent="0.25">
      <c r="B6338" s="18">
        <v>6335</v>
      </c>
      <c r="C6338" s="29">
        <v>104726051.74284559</v>
      </c>
      <c r="D6338" s="29">
        <v>0</v>
      </c>
      <c r="E6338" s="29">
        <v>0</v>
      </c>
      <c r="F6338" s="20">
        <v>0</v>
      </c>
    </row>
    <row r="6339" spans="2:6" x14ac:dyDescent="0.25">
      <c r="B6339" s="18">
        <v>6336</v>
      </c>
      <c r="C6339" s="29">
        <v>84032515.960196957</v>
      </c>
      <c r="D6339" s="29">
        <v>0</v>
      </c>
      <c r="E6339" s="29">
        <v>0</v>
      </c>
      <c r="F6339" s="20">
        <v>0</v>
      </c>
    </row>
    <row r="6340" spans="2:6" x14ac:dyDescent="0.25">
      <c r="B6340" s="18">
        <v>6337</v>
      </c>
      <c r="C6340" s="29">
        <v>90627294.93493022</v>
      </c>
      <c r="D6340" s="29">
        <v>0</v>
      </c>
      <c r="E6340" s="29">
        <v>0</v>
      </c>
      <c r="F6340" s="20">
        <v>0</v>
      </c>
    </row>
    <row r="6341" spans="2:6" x14ac:dyDescent="0.25">
      <c r="B6341" s="18">
        <v>6338</v>
      </c>
      <c r="C6341" s="29">
        <v>94981599.708374485</v>
      </c>
      <c r="D6341" s="29">
        <v>0</v>
      </c>
      <c r="E6341" s="29">
        <v>0</v>
      </c>
      <c r="F6341" s="20">
        <v>0</v>
      </c>
    </row>
    <row r="6342" spans="2:6" x14ac:dyDescent="0.25">
      <c r="B6342" s="18">
        <v>6339</v>
      </c>
      <c r="C6342" s="29">
        <v>83039206.472269654</v>
      </c>
      <c r="D6342" s="29">
        <v>0</v>
      </c>
      <c r="E6342" s="29">
        <v>0</v>
      </c>
      <c r="F6342" s="20">
        <v>0</v>
      </c>
    </row>
    <row r="6343" spans="2:6" x14ac:dyDescent="0.25">
      <c r="B6343" s="18">
        <v>6340</v>
      </c>
      <c r="C6343" s="29">
        <v>118952657.15741019</v>
      </c>
      <c r="D6343" s="29">
        <v>0</v>
      </c>
      <c r="E6343" s="29">
        <v>0</v>
      </c>
      <c r="F6343" s="20">
        <v>0</v>
      </c>
    </row>
    <row r="6344" spans="2:6" x14ac:dyDescent="0.25">
      <c r="B6344" s="18">
        <v>6341</v>
      </c>
      <c r="C6344" s="29">
        <v>94343097.15392825</v>
      </c>
      <c r="D6344" s="29">
        <v>0</v>
      </c>
      <c r="E6344" s="29">
        <v>0</v>
      </c>
      <c r="F6344" s="20">
        <v>0</v>
      </c>
    </row>
    <row r="6345" spans="2:6" x14ac:dyDescent="0.25">
      <c r="B6345" s="18">
        <v>6342</v>
      </c>
      <c r="C6345" s="29">
        <v>85259229.194531396</v>
      </c>
      <c r="D6345" s="29">
        <v>0</v>
      </c>
      <c r="E6345" s="29">
        <v>0</v>
      </c>
      <c r="F6345" s="20">
        <v>0</v>
      </c>
    </row>
    <row r="6346" spans="2:6" x14ac:dyDescent="0.25">
      <c r="B6346" s="18">
        <v>6343</v>
      </c>
      <c r="C6346" s="29">
        <v>154116048.19718599</v>
      </c>
      <c r="D6346" s="29">
        <v>0</v>
      </c>
      <c r="E6346" s="29">
        <v>0</v>
      </c>
      <c r="F6346" s="20">
        <v>0</v>
      </c>
    </row>
    <row r="6347" spans="2:6" x14ac:dyDescent="0.25">
      <c r="B6347" s="18">
        <v>6344</v>
      </c>
      <c r="C6347" s="29">
        <v>81222606.553490639</v>
      </c>
      <c r="D6347" s="29">
        <v>0</v>
      </c>
      <c r="E6347" s="29">
        <v>0</v>
      </c>
      <c r="F6347" s="20">
        <v>0</v>
      </c>
    </row>
    <row r="6348" spans="2:6" x14ac:dyDescent="0.25">
      <c r="B6348" s="18">
        <v>6345</v>
      </c>
      <c r="C6348" s="29">
        <v>154522352.31857935</v>
      </c>
      <c r="D6348" s="29">
        <v>0</v>
      </c>
      <c r="E6348" s="29">
        <v>0</v>
      </c>
      <c r="F6348" s="20">
        <v>0</v>
      </c>
    </row>
    <row r="6349" spans="2:6" x14ac:dyDescent="0.25">
      <c r="B6349" s="18">
        <v>6346</v>
      </c>
      <c r="C6349" s="29">
        <v>134032355.6649356</v>
      </c>
      <c r="D6349" s="29">
        <v>0</v>
      </c>
      <c r="E6349" s="29">
        <v>0</v>
      </c>
      <c r="F6349" s="20">
        <v>0</v>
      </c>
    </row>
    <row r="6350" spans="2:6" x14ac:dyDescent="0.25">
      <c r="B6350" s="18">
        <v>6347</v>
      </c>
      <c r="C6350" s="29">
        <v>86438206.50744307</v>
      </c>
      <c r="D6350" s="29">
        <v>0</v>
      </c>
      <c r="E6350" s="29">
        <v>0</v>
      </c>
      <c r="F6350" s="20">
        <v>0</v>
      </c>
    </row>
    <row r="6351" spans="2:6" x14ac:dyDescent="0.25">
      <c r="B6351" s="18">
        <v>6348</v>
      </c>
      <c r="C6351" s="29">
        <v>80089100.910237044</v>
      </c>
      <c r="D6351" s="29">
        <v>0</v>
      </c>
      <c r="E6351" s="29">
        <v>0</v>
      </c>
      <c r="F6351" s="20">
        <v>0</v>
      </c>
    </row>
    <row r="6352" spans="2:6" x14ac:dyDescent="0.25">
      <c r="B6352" s="18">
        <v>6349</v>
      </c>
      <c r="C6352" s="29">
        <v>129961713.3562399</v>
      </c>
      <c r="D6352" s="29">
        <v>0</v>
      </c>
      <c r="E6352" s="29">
        <v>0</v>
      </c>
      <c r="F6352" s="20">
        <v>0</v>
      </c>
    </row>
    <row r="6353" spans="2:6" x14ac:dyDescent="0.25">
      <c r="B6353" s="18">
        <v>6350</v>
      </c>
      <c r="C6353" s="29">
        <v>69392480.969935164</v>
      </c>
      <c r="D6353" s="29">
        <v>0</v>
      </c>
      <c r="E6353" s="29">
        <v>0</v>
      </c>
      <c r="F6353" s="20">
        <v>0</v>
      </c>
    </row>
    <row r="6354" spans="2:6" x14ac:dyDescent="0.25">
      <c r="B6354" s="18">
        <v>6351</v>
      </c>
      <c r="C6354" s="29">
        <v>115069887.54626344</v>
      </c>
      <c r="D6354" s="29">
        <v>0</v>
      </c>
      <c r="E6354" s="29">
        <v>0</v>
      </c>
      <c r="F6354" s="20">
        <v>0</v>
      </c>
    </row>
    <row r="6355" spans="2:6" x14ac:dyDescent="0.25">
      <c r="B6355" s="18">
        <v>6352</v>
      </c>
      <c r="C6355" s="29">
        <v>77218347.913395882</v>
      </c>
      <c r="D6355" s="29">
        <v>0</v>
      </c>
      <c r="E6355" s="29">
        <v>0</v>
      </c>
      <c r="F6355" s="20">
        <v>0</v>
      </c>
    </row>
    <row r="6356" spans="2:6" x14ac:dyDescent="0.25">
      <c r="B6356" s="18">
        <v>6353</v>
      </c>
      <c r="C6356" s="29">
        <v>116148310.87505445</v>
      </c>
      <c r="D6356" s="29">
        <v>0</v>
      </c>
      <c r="E6356" s="29">
        <v>0</v>
      </c>
      <c r="F6356" s="20">
        <v>0</v>
      </c>
    </row>
    <row r="6357" spans="2:6" x14ac:dyDescent="0.25">
      <c r="B6357" s="18">
        <v>6354</v>
      </c>
      <c r="C6357" s="29">
        <v>106745847.00994687</v>
      </c>
      <c r="D6357" s="29">
        <v>0</v>
      </c>
      <c r="E6357" s="29">
        <v>0</v>
      </c>
      <c r="F6357" s="20">
        <v>0</v>
      </c>
    </row>
    <row r="6358" spans="2:6" x14ac:dyDescent="0.25">
      <c r="B6358" s="18">
        <v>6355</v>
      </c>
      <c r="C6358" s="29">
        <v>79849976.050359771</v>
      </c>
      <c r="D6358" s="29">
        <v>0</v>
      </c>
      <c r="E6358" s="29">
        <v>0</v>
      </c>
      <c r="F6358" s="20">
        <v>0</v>
      </c>
    </row>
    <row r="6359" spans="2:6" x14ac:dyDescent="0.25">
      <c r="B6359" s="18">
        <v>6356</v>
      </c>
      <c r="C6359" s="29">
        <v>104757462.34179883</v>
      </c>
      <c r="D6359" s="29">
        <v>0</v>
      </c>
      <c r="E6359" s="29">
        <v>0</v>
      </c>
      <c r="F6359" s="20">
        <v>0</v>
      </c>
    </row>
    <row r="6360" spans="2:6" x14ac:dyDescent="0.25">
      <c r="B6360" s="18">
        <v>6357</v>
      </c>
      <c r="C6360" s="29">
        <v>76310507.367034838</v>
      </c>
      <c r="D6360" s="29">
        <v>0</v>
      </c>
      <c r="E6360" s="29">
        <v>0</v>
      </c>
      <c r="F6360" s="20">
        <v>0</v>
      </c>
    </row>
    <row r="6361" spans="2:6" x14ac:dyDescent="0.25">
      <c r="B6361" s="18">
        <v>6358</v>
      </c>
      <c r="C6361" s="29">
        <v>97735544.947531059</v>
      </c>
      <c r="D6361" s="29">
        <v>0</v>
      </c>
      <c r="E6361" s="29">
        <v>0</v>
      </c>
      <c r="F6361" s="20">
        <v>0</v>
      </c>
    </row>
    <row r="6362" spans="2:6" x14ac:dyDescent="0.25">
      <c r="B6362" s="18">
        <v>6359</v>
      </c>
      <c r="C6362" s="29">
        <v>88264730.225380421</v>
      </c>
      <c r="D6362" s="29">
        <v>0</v>
      </c>
      <c r="E6362" s="29">
        <v>0</v>
      </c>
      <c r="F6362" s="20">
        <v>0</v>
      </c>
    </row>
    <row r="6363" spans="2:6" x14ac:dyDescent="0.25">
      <c r="B6363" s="18">
        <v>6360</v>
      </c>
      <c r="C6363" s="29">
        <v>106525720.59787114</v>
      </c>
      <c r="D6363" s="29">
        <v>0</v>
      </c>
      <c r="E6363" s="29">
        <v>0</v>
      </c>
      <c r="F6363" s="20">
        <v>0</v>
      </c>
    </row>
    <row r="6364" spans="2:6" x14ac:dyDescent="0.25">
      <c r="B6364" s="18">
        <v>6361</v>
      </c>
      <c r="C6364" s="29">
        <v>88568558.387371004</v>
      </c>
      <c r="D6364" s="29">
        <v>0</v>
      </c>
      <c r="E6364" s="29">
        <v>0</v>
      </c>
      <c r="F6364" s="20">
        <v>0</v>
      </c>
    </row>
    <row r="6365" spans="2:6" x14ac:dyDescent="0.25">
      <c r="B6365" s="18">
        <v>6362</v>
      </c>
      <c r="C6365" s="29">
        <v>101308847.41699964</v>
      </c>
      <c r="D6365" s="29">
        <v>0</v>
      </c>
      <c r="E6365" s="29">
        <v>0</v>
      </c>
      <c r="F6365" s="20">
        <v>0</v>
      </c>
    </row>
    <row r="6366" spans="2:6" x14ac:dyDescent="0.25">
      <c r="B6366" s="18">
        <v>6363</v>
      </c>
      <c r="C6366" s="29">
        <v>98153600.705465853</v>
      </c>
      <c r="D6366" s="29">
        <v>0</v>
      </c>
      <c r="E6366" s="29">
        <v>0</v>
      </c>
      <c r="F6366" s="20">
        <v>0</v>
      </c>
    </row>
    <row r="6367" spans="2:6" x14ac:dyDescent="0.25">
      <c r="B6367" s="18">
        <v>6364</v>
      </c>
      <c r="C6367" s="29">
        <v>83184503.363533556</v>
      </c>
      <c r="D6367" s="29">
        <v>0</v>
      </c>
      <c r="E6367" s="29">
        <v>0</v>
      </c>
      <c r="F6367" s="20">
        <v>0</v>
      </c>
    </row>
    <row r="6368" spans="2:6" x14ac:dyDescent="0.25">
      <c r="B6368" s="18">
        <v>6365</v>
      </c>
      <c r="C6368" s="29">
        <v>88022433.165854871</v>
      </c>
      <c r="D6368" s="29">
        <v>0</v>
      </c>
      <c r="E6368" s="29">
        <v>0</v>
      </c>
      <c r="F6368" s="20">
        <v>0</v>
      </c>
    </row>
    <row r="6369" spans="2:6" x14ac:dyDescent="0.25">
      <c r="B6369" s="18">
        <v>6366</v>
      </c>
      <c r="C6369" s="29">
        <v>85207248.965925559</v>
      </c>
      <c r="D6369" s="29">
        <v>0</v>
      </c>
      <c r="E6369" s="29">
        <v>0</v>
      </c>
      <c r="F6369" s="20">
        <v>0</v>
      </c>
    </row>
    <row r="6370" spans="2:6" x14ac:dyDescent="0.25">
      <c r="B6370" s="18">
        <v>6367</v>
      </c>
      <c r="C6370" s="29">
        <v>82942238.15554449</v>
      </c>
      <c r="D6370" s="29">
        <v>0</v>
      </c>
      <c r="E6370" s="29">
        <v>0</v>
      </c>
      <c r="F6370" s="20">
        <v>0</v>
      </c>
    </row>
    <row r="6371" spans="2:6" x14ac:dyDescent="0.25">
      <c r="B6371" s="18">
        <v>6368</v>
      </c>
      <c r="C6371" s="29">
        <v>97782671.376080066</v>
      </c>
      <c r="D6371" s="29">
        <v>0</v>
      </c>
      <c r="E6371" s="29">
        <v>0</v>
      </c>
      <c r="F6371" s="20">
        <v>0</v>
      </c>
    </row>
    <row r="6372" spans="2:6" x14ac:dyDescent="0.25">
      <c r="B6372" s="18">
        <v>6369</v>
      </c>
      <c r="C6372" s="29">
        <v>95102914.206236303</v>
      </c>
      <c r="D6372" s="29">
        <v>0</v>
      </c>
      <c r="E6372" s="29">
        <v>0</v>
      </c>
      <c r="F6372" s="20">
        <v>0</v>
      </c>
    </row>
    <row r="6373" spans="2:6" x14ac:dyDescent="0.25">
      <c r="B6373" s="18">
        <v>6370</v>
      </c>
      <c r="C6373" s="29">
        <v>82258407.368878454</v>
      </c>
      <c r="D6373" s="29">
        <v>0</v>
      </c>
      <c r="E6373" s="29">
        <v>0</v>
      </c>
      <c r="F6373" s="20">
        <v>0</v>
      </c>
    </row>
    <row r="6374" spans="2:6" x14ac:dyDescent="0.25">
      <c r="B6374" s="18">
        <v>6371</v>
      </c>
      <c r="C6374" s="29">
        <v>79167203.905283406</v>
      </c>
      <c r="D6374" s="29">
        <v>0</v>
      </c>
      <c r="E6374" s="29">
        <v>0</v>
      </c>
      <c r="F6374" s="20">
        <v>0</v>
      </c>
    </row>
    <row r="6375" spans="2:6" x14ac:dyDescent="0.25">
      <c r="B6375" s="18">
        <v>6372</v>
      </c>
      <c r="C6375" s="29">
        <v>90549538.869919449</v>
      </c>
      <c r="D6375" s="29">
        <v>0</v>
      </c>
      <c r="E6375" s="29">
        <v>0</v>
      </c>
      <c r="F6375" s="20">
        <v>0</v>
      </c>
    </row>
    <row r="6376" spans="2:6" x14ac:dyDescent="0.25">
      <c r="B6376" s="18">
        <v>6373</v>
      </c>
      <c r="C6376" s="29">
        <v>70889355.984593064</v>
      </c>
      <c r="D6376" s="29">
        <v>0</v>
      </c>
      <c r="E6376" s="29">
        <v>0</v>
      </c>
      <c r="F6376" s="20">
        <v>0</v>
      </c>
    </row>
    <row r="6377" spans="2:6" x14ac:dyDescent="0.25">
      <c r="B6377" s="18">
        <v>6374</v>
      </c>
      <c r="C6377" s="29">
        <v>111865169.42977652</v>
      </c>
      <c r="D6377" s="29">
        <v>0</v>
      </c>
      <c r="E6377" s="29">
        <v>0</v>
      </c>
      <c r="F6377" s="20">
        <v>0</v>
      </c>
    </row>
    <row r="6378" spans="2:6" x14ac:dyDescent="0.25">
      <c r="B6378" s="18">
        <v>6375</v>
      </c>
      <c r="C6378" s="29">
        <v>87717055.142631054</v>
      </c>
      <c r="D6378" s="29">
        <v>0</v>
      </c>
      <c r="E6378" s="29">
        <v>0</v>
      </c>
      <c r="F6378" s="20">
        <v>0</v>
      </c>
    </row>
    <row r="6379" spans="2:6" x14ac:dyDescent="0.25">
      <c r="B6379" s="18">
        <v>6376</v>
      </c>
      <c r="C6379" s="29">
        <v>47646208.45066604</v>
      </c>
      <c r="D6379" s="29">
        <v>0</v>
      </c>
      <c r="E6379" s="29">
        <v>0</v>
      </c>
      <c r="F6379" s="20">
        <v>0</v>
      </c>
    </row>
    <row r="6380" spans="2:6" x14ac:dyDescent="0.25">
      <c r="B6380" s="18">
        <v>6377</v>
      </c>
      <c r="C6380" s="29">
        <v>112708087.03358074</v>
      </c>
      <c r="D6380" s="29">
        <v>0</v>
      </c>
      <c r="E6380" s="29">
        <v>0</v>
      </c>
      <c r="F6380" s="20">
        <v>0</v>
      </c>
    </row>
    <row r="6381" spans="2:6" x14ac:dyDescent="0.25">
      <c r="B6381" s="18">
        <v>6378</v>
      </c>
      <c r="C6381" s="29">
        <v>84826762.97414349</v>
      </c>
      <c r="D6381" s="29">
        <v>0</v>
      </c>
      <c r="E6381" s="29">
        <v>0</v>
      </c>
      <c r="F6381" s="20">
        <v>0</v>
      </c>
    </row>
    <row r="6382" spans="2:6" x14ac:dyDescent="0.25">
      <c r="B6382" s="18">
        <v>6379</v>
      </c>
      <c r="C6382" s="29">
        <v>90921270.663716123</v>
      </c>
      <c r="D6382" s="29">
        <v>0</v>
      </c>
      <c r="E6382" s="29">
        <v>0</v>
      </c>
      <c r="F6382" s="20">
        <v>0</v>
      </c>
    </row>
    <row r="6383" spans="2:6" x14ac:dyDescent="0.25">
      <c r="B6383" s="18">
        <v>6380</v>
      </c>
      <c r="C6383" s="29">
        <v>89075598.827728152</v>
      </c>
      <c r="D6383" s="29">
        <v>0</v>
      </c>
      <c r="E6383" s="29">
        <v>0</v>
      </c>
      <c r="F6383" s="20">
        <v>0</v>
      </c>
    </row>
    <row r="6384" spans="2:6" x14ac:dyDescent="0.25">
      <c r="B6384" s="18">
        <v>6381</v>
      </c>
      <c r="C6384" s="29">
        <v>78421622.404386744</v>
      </c>
      <c r="D6384" s="29">
        <v>0</v>
      </c>
      <c r="E6384" s="29">
        <v>0</v>
      </c>
      <c r="F6384" s="20">
        <v>0</v>
      </c>
    </row>
    <row r="6385" spans="2:6" x14ac:dyDescent="0.25">
      <c r="B6385" s="18">
        <v>6382</v>
      </c>
      <c r="C6385" s="29">
        <v>90681614.0716061</v>
      </c>
      <c r="D6385" s="29">
        <v>0</v>
      </c>
      <c r="E6385" s="29">
        <v>0</v>
      </c>
      <c r="F6385" s="20">
        <v>0</v>
      </c>
    </row>
    <row r="6386" spans="2:6" x14ac:dyDescent="0.25">
      <c r="B6386" s="18">
        <v>6383</v>
      </c>
      <c r="C6386" s="29">
        <v>164171054.51787037</v>
      </c>
      <c r="D6386" s="29">
        <v>0</v>
      </c>
      <c r="E6386" s="29">
        <v>0</v>
      </c>
      <c r="F6386" s="20">
        <v>0</v>
      </c>
    </row>
    <row r="6387" spans="2:6" x14ac:dyDescent="0.25">
      <c r="B6387" s="18">
        <v>6384</v>
      </c>
      <c r="C6387" s="29">
        <v>96341664.827198714</v>
      </c>
      <c r="D6387" s="29">
        <v>0</v>
      </c>
      <c r="E6387" s="29">
        <v>0</v>
      </c>
      <c r="F6387" s="20">
        <v>0</v>
      </c>
    </row>
    <row r="6388" spans="2:6" x14ac:dyDescent="0.25">
      <c r="B6388" s="18">
        <v>6385</v>
      </c>
      <c r="C6388" s="29">
        <v>101008727.41309071</v>
      </c>
      <c r="D6388" s="29">
        <v>0</v>
      </c>
      <c r="E6388" s="29">
        <v>0</v>
      </c>
      <c r="F6388" s="20">
        <v>0</v>
      </c>
    </row>
    <row r="6389" spans="2:6" x14ac:dyDescent="0.25">
      <c r="B6389" s="18">
        <v>6386</v>
      </c>
      <c r="C6389" s="29">
        <v>142862717.72130567</v>
      </c>
      <c r="D6389" s="29">
        <v>0</v>
      </c>
      <c r="E6389" s="29">
        <v>0</v>
      </c>
      <c r="F6389" s="20">
        <v>0</v>
      </c>
    </row>
    <row r="6390" spans="2:6" x14ac:dyDescent="0.25">
      <c r="B6390" s="18">
        <v>6387</v>
      </c>
      <c r="C6390" s="29">
        <v>128620012.50702266</v>
      </c>
      <c r="D6390" s="29">
        <v>0</v>
      </c>
      <c r="E6390" s="29">
        <v>0</v>
      </c>
      <c r="F6390" s="20">
        <v>0</v>
      </c>
    </row>
    <row r="6391" spans="2:6" x14ac:dyDescent="0.25">
      <c r="B6391" s="18">
        <v>6388</v>
      </c>
      <c r="C6391" s="29">
        <v>109033436.63991655</v>
      </c>
      <c r="D6391" s="29">
        <v>0</v>
      </c>
      <c r="E6391" s="29">
        <v>0</v>
      </c>
      <c r="F6391" s="20">
        <v>0</v>
      </c>
    </row>
    <row r="6392" spans="2:6" x14ac:dyDescent="0.25">
      <c r="B6392" s="18">
        <v>6389</v>
      </c>
      <c r="C6392" s="29">
        <v>147250398.39490622</v>
      </c>
      <c r="D6392" s="29">
        <v>0</v>
      </c>
      <c r="E6392" s="29">
        <v>0</v>
      </c>
      <c r="F6392" s="20">
        <v>0</v>
      </c>
    </row>
    <row r="6393" spans="2:6" x14ac:dyDescent="0.25">
      <c r="B6393" s="18">
        <v>6390</v>
      </c>
      <c r="C6393" s="29">
        <v>62035205.525047928</v>
      </c>
      <c r="D6393" s="29">
        <v>0</v>
      </c>
      <c r="E6393" s="29">
        <v>0</v>
      </c>
      <c r="F6393" s="20">
        <v>0</v>
      </c>
    </row>
    <row r="6394" spans="2:6" x14ac:dyDescent="0.25">
      <c r="B6394" s="18">
        <v>6391</v>
      </c>
      <c r="C6394" s="29">
        <v>91892591.857835636</v>
      </c>
      <c r="D6394" s="29">
        <v>0</v>
      </c>
      <c r="E6394" s="29">
        <v>0</v>
      </c>
      <c r="F6394" s="20">
        <v>0</v>
      </c>
    </row>
    <row r="6395" spans="2:6" x14ac:dyDescent="0.25">
      <c r="B6395" s="18">
        <v>6392</v>
      </c>
      <c r="C6395" s="29">
        <v>127164549.1697323</v>
      </c>
      <c r="D6395" s="29">
        <v>0</v>
      </c>
      <c r="E6395" s="29">
        <v>0</v>
      </c>
      <c r="F6395" s="20">
        <v>0</v>
      </c>
    </row>
    <row r="6396" spans="2:6" x14ac:dyDescent="0.25">
      <c r="B6396" s="18">
        <v>6393</v>
      </c>
      <c r="C6396" s="29">
        <v>113701227.74366798</v>
      </c>
      <c r="D6396" s="29">
        <v>0</v>
      </c>
      <c r="E6396" s="29">
        <v>0</v>
      </c>
      <c r="F6396" s="20">
        <v>0</v>
      </c>
    </row>
    <row r="6397" spans="2:6" x14ac:dyDescent="0.25">
      <c r="B6397" s="18">
        <v>6394</v>
      </c>
      <c r="C6397" s="29">
        <v>120557063.18643178</v>
      </c>
      <c r="D6397" s="29">
        <v>0</v>
      </c>
      <c r="E6397" s="29">
        <v>0</v>
      </c>
      <c r="F6397" s="20">
        <v>0</v>
      </c>
    </row>
    <row r="6398" spans="2:6" x14ac:dyDescent="0.25">
      <c r="B6398" s="18">
        <v>6395</v>
      </c>
      <c r="C6398" s="29">
        <v>100023304.51006573</v>
      </c>
      <c r="D6398" s="29">
        <v>0</v>
      </c>
      <c r="E6398" s="29">
        <v>0</v>
      </c>
      <c r="F6398" s="20">
        <v>0</v>
      </c>
    </row>
    <row r="6399" spans="2:6" x14ac:dyDescent="0.25">
      <c r="B6399" s="18">
        <v>6396</v>
      </c>
      <c r="C6399" s="29">
        <v>174676395.93354613</v>
      </c>
      <c r="D6399" s="29">
        <v>0</v>
      </c>
      <c r="E6399" s="29">
        <v>0</v>
      </c>
      <c r="F6399" s="20">
        <v>0</v>
      </c>
    </row>
    <row r="6400" spans="2:6" x14ac:dyDescent="0.25">
      <c r="B6400" s="18">
        <v>6397</v>
      </c>
      <c r="C6400" s="29">
        <v>91131180.055790991</v>
      </c>
      <c r="D6400" s="29">
        <v>0</v>
      </c>
      <c r="E6400" s="29">
        <v>0</v>
      </c>
      <c r="F6400" s="20">
        <v>0</v>
      </c>
    </row>
    <row r="6401" spans="2:6" x14ac:dyDescent="0.25">
      <c r="B6401" s="18">
        <v>6398</v>
      </c>
      <c r="C6401" s="29">
        <v>101157026.66534907</v>
      </c>
      <c r="D6401" s="29">
        <v>0</v>
      </c>
      <c r="E6401" s="29">
        <v>0</v>
      </c>
      <c r="F6401" s="20">
        <v>0</v>
      </c>
    </row>
    <row r="6402" spans="2:6" x14ac:dyDescent="0.25">
      <c r="B6402" s="18">
        <v>6399</v>
      </c>
      <c r="C6402" s="29">
        <v>118013034.2557514</v>
      </c>
      <c r="D6402" s="29">
        <v>0</v>
      </c>
      <c r="E6402" s="29">
        <v>0</v>
      </c>
      <c r="F6402" s="20">
        <v>0</v>
      </c>
    </row>
    <row r="6403" spans="2:6" x14ac:dyDescent="0.25">
      <c r="B6403" s="18">
        <v>6400</v>
      </c>
      <c r="C6403" s="29">
        <v>91819648.643941402</v>
      </c>
      <c r="D6403" s="29">
        <v>0</v>
      </c>
      <c r="E6403" s="29">
        <v>0</v>
      </c>
      <c r="F6403" s="20">
        <v>0</v>
      </c>
    </row>
    <row r="6404" spans="2:6" x14ac:dyDescent="0.25">
      <c r="B6404" s="18">
        <v>6401</v>
      </c>
      <c r="C6404" s="29">
        <v>80941592.983974233</v>
      </c>
      <c r="D6404" s="29">
        <v>0</v>
      </c>
      <c r="E6404" s="29">
        <v>0</v>
      </c>
      <c r="F6404" s="20">
        <v>0</v>
      </c>
    </row>
    <row r="6405" spans="2:6" x14ac:dyDescent="0.25">
      <c r="B6405" s="18">
        <v>6402</v>
      </c>
      <c r="C6405" s="29">
        <v>101405434.5520446</v>
      </c>
      <c r="D6405" s="29">
        <v>0</v>
      </c>
      <c r="E6405" s="29">
        <v>0</v>
      </c>
      <c r="F6405" s="20">
        <v>0</v>
      </c>
    </row>
    <row r="6406" spans="2:6" x14ac:dyDescent="0.25">
      <c r="B6406" s="18">
        <v>6403</v>
      </c>
      <c r="C6406" s="29">
        <v>95700220.988950148</v>
      </c>
      <c r="D6406" s="29">
        <v>0</v>
      </c>
      <c r="E6406" s="29">
        <v>0</v>
      </c>
      <c r="F6406" s="20">
        <v>0</v>
      </c>
    </row>
    <row r="6407" spans="2:6" x14ac:dyDescent="0.25">
      <c r="B6407" s="18">
        <v>6404</v>
      </c>
      <c r="C6407" s="29">
        <v>100022738.67190073</v>
      </c>
      <c r="D6407" s="29">
        <v>0</v>
      </c>
      <c r="E6407" s="29">
        <v>0</v>
      </c>
      <c r="F6407" s="20">
        <v>0</v>
      </c>
    </row>
    <row r="6408" spans="2:6" x14ac:dyDescent="0.25">
      <c r="B6408" s="18">
        <v>6405</v>
      </c>
      <c r="C6408" s="29">
        <v>117930393.82217434</v>
      </c>
      <c r="D6408" s="29">
        <v>0</v>
      </c>
      <c r="E6408" s="29">
        <v>0</v>
      </c>
      <c r="F6408" s="20">
        <v>0</v>
      </c>
    </row>
    <row r="6409" spans="2:6" x14ac:dyDescent="0.25">
      <c r="B6409" s="18">
        <v>6406</v>
      </c>
      <c r="C6409" s="29">
        <v>103861769.25705138</v>
      </c>
      <c r="D6409" s="29">
        <v>0</v>
      </c>
      <c r="E6409" s="29">
        <v>0</v>
      </c>
      <c r="F6409" s="20">
        <v>0</v>
      </c>
    </row>
    <row r="6410" spans="2:6" x14ac:dyDescent="0.25">
      <c r="B6410" s="18">
        <v>6407</v>
      </c>
      <c r="C6410" s="29">
        <v>129173940.49744204</v>
      </c>
      <c r="D6410" s="29">
        <v>0</v>
      </c>
      <c r="E6410" s="29">
        <v>0</v>
      </c>
      <c r="F6410" s="20">
        <v>0</v>
      </c>
    </row>
    <row r="6411" spans="2:6" x14ac:dyDescent="0.25">
      <c r="B6411" s="18">
        <v>6408</v>
      </c>
      <c r="C6411" s="29">
        <v>81464323.186560974</v>
      </c>
      <c r="D6411" s="29">
        <v>0</v>
      </c>
      <c r="E6411" s="29">
        <v>0</v>
      </c>
      <c r="F6411" s="20">
        <v>0</v>
      </c>
    </row>
    <row r="6412" spans="2:6" x14ac:dyDescent="0.25">
      <c r="B6412" s="18">
        <v>6409</v>
      </c>
      <c r="C6412" s="29">
        <v>74837031.086663812</v>
      </c>
      <c r="D6412" s="29">
        <v>0</v>
      </c>
      <c r="E6412" s="29">
        <v>0</v>
      </c>
      <c r="F6412" s="20">
        <v>0</v>
      </c>
    </row>
    <row r="6413" spans="2:6" x14ac:dyDescent="0.25">
      <c r="B6413" s="18">
        <v>6410</v>
      </c>
      <c r="C6413" s="29">
        <v>93713788.065441459</v>
      </c>
      <c r="D6413" s="29">
        <v>0</v>
      </c>
      <c r="E6413" s="29">
        <v>0</v>
      </c>
      <c r="F6413" s="20">
        <v>0</v>
      </c>
    </row>
    <row r="6414" spans="2:6" x14ac:dyDescent="0.25">
      <c r="B6414" s="18">
        <v>6411</v>
      </c>
      <c r="C6414" s="29">
        <v>114288578.71061298</v>
      </c>
      <c r="D6414" s="29">
        <v>0</v>
      </c>
      <c r="E6414" s="29">
        <v>0</v>
      </c>
      <c r="F6414" s="20">
        <v>0</v>
      </c>
    </row>
    <row r="6415" spans="2:6" x14ac:dyDescent="0.25">
      <c r="B6415" s="18">
        <v>6412</v>
      </c>
      <c r="C6415" s="29">
        <v>97986549.217516124</v>
      </c>
      <c r="D6415" s="29">
        <v>0</v>
      </c>
      <c r="E6415" s="29">
        <v>0</v>
      </c>
      <c r="F6415" s="20">
        <v>0</v>
      </c>
    </row>
    <row r="6416" spans="2:6" x14ac:dyDescent="0.25">
      <c r="B6416" s="18">
        <v>6413</v>
      </c>
      <c r="C6416" s="29">
        <v>84827811.528414279</v>
      </c>
      <c r="D6416" s="29">
        <v>0</v>
      </c>
      <c r="E6416" s="29">
        <v>0</v>
      </c>
      <c r="F6416" s="20">
        <v>0</v>
      </c>
    </row>
    <row r="6417" spans="2:6" x14ac:dyDescent="0.25">
      <c r="B6417" s="18">
        <v>6414</v>
      </c>
      <c r="C6417" s="29">
        <v>112559174.68598613</v>
      </c>
      <c r="D6417" s="29">
        <v>0</v>
      </c>
      <c r="E6417" s="29">
        <v>0</v>
      </c>
      <c r="F6417" s="20">
        <v>0</v>
      </c>
    </row>
    <row r="6418" spans="2:6" x14ac:dyDescent="0.25">
      <c r="B6418" s="18">
        <v>6415</v>
      </c>
      <c r="C6418" s="29">
        <v>80154045.644955903</v>
      </c>
      <c r="D6418" s="29">
        <v>0</v>
      </c>
      <c r="E6418" s="29">
        <v>0</v>
      </c>
      <c r="F6418" s="20">
        <v>0</v>
      </c>
    </row>
    <row r="6419" spans="2:6" x14ac:dyDescent="0.25">
      <c r="B6419" s="18">
        <v>6416</v>
      </c>
      <c r="C6419" s="29">
        <v>99176248.139937893</v>
      </c>
      <c r="D6419" s="29">
        <v>0</v>
      </c>
      <c r="E6419" s="29">
        <v>0</v>
      </c>
      <c r="F6419" s="20">
        <v>0</v>
      </c>
    </row>
    <row r="6420" spans="2:6" x14ac:dyDescent="0.25">
      <c r="B6420" s="18">
        <v>6417</v>
      </c>
      <c r="C6420" s="29">
        <v>94109952.820045084</v>
      </c>
      <c r="D6420" s="29">
        <v>0</v>
      </c>
      <c r="E6420" s="29">
        <v>0</v>
      </c>
      <c r="F6420" s="20">
        <v>0</v>
      </c>
    </row>
    <row r="6421" spans="2:6" x14ac:dyDescent="0.25">
      <c r="B6421" s="18">
        <v>6418</v>
      </c>
      <c r="C6421" s="29">
        <v>87745048.270932913</v>
      </c>
      <c r="D6421" s="29">
        <v>0</v>
      </c>
      <c r="E6421" s="29">
        <v>0</v>
      </c>
      <c r="F6421" s="20">
        <v>0</v>
      </c>
    </row>
    <row r="6422" spans="2:6" x14ac:dyDescent="0.25">
      <c r="B6422" s="18">
        <v>6419</v>
      </c>
      <c r="C6422" s="29">
        <v>91550814.947051466</v>
      </c>
      <c r="D6422" s="29">
        <v>0</v>
      </c>
      <c r="E6422" s="29">
        <v>0</v>
      </c>
      <c r="F6422" s="20">
        <v>0</v>
      </c>
    </row>
    <row r="6423" spans="2:6" x14ac:dyDescent="0.25">
      <c r="B6423" s="18">
        <v>6420</v>
      </c>
      <c r="C6423" s="29">
        <v>124072005.2599767</v>
      </c>
      <c r="D6423" s="29">
        <v>0</v>
      </c>
      <c r="E6423" s="29">
        <v>0</v>
      </c>
      <c r="F6423" s="20">
        <v>0</v>
      </c>
    </row>
    <row r="6424" spans="2:6" x14ac:dyDescent="0.25">
      <c r="B6424" s="18">
        <v>6421</v>
      </c>
      <c r="C6424" s="29">
        <v>116108672.40495357</v>
      </c>
      <c r="D6424" s="29">
        <v>0</v>
      </c>
      <c r="E6424" s="29">
        <v>0</v>
      </c>
      <c r="F6424" s="20">
        <v>0</v>
      </c>
    </row>
    <row r="6425" spans="2:6" x14ac:dyDescent="0.25">
      <c r="B6425" s="18">
        <v>6422</v>
      </c>
      <c r="C6425" s="29">
        <v>104886311.15317494</v>
      </c>
      <c r="D6425" s="29">
        <v>0</v>
      </c>
      <c r="E6425" s="29">
        <v>0</v>
      </c>
      <c r="F6425" s="20">
        <v>0</v>
      </c>
    </row>
    <row r="6426" spans="2:6" x14ac:dyDescent="0.25">
      <c r="B6426" s="18">
        <v>6423</v>
      </c>
      <c r="C6426" s="29">
        <v>85562079.914402604</v>
      </c>
      <c r="D6426" s="29">
        <v>0</v>
      </c>
      <c r="E6426" s="29">
        <v>0</v>
      </c>
      <c r="F6426" s="20">
        <v>0</v>
      </c>
    </row>
    <row r="6427" spans="2:6" x14ac:dyDescent="0.25">
      <c r="B6427" s="18">
        <v>6424</v>
      </c>
      <c r="C6427" s="29">
        <v>94163777.339932874</v>
      </c>
      <c r="D6427" s="29">
        <v>0</v>
      </c>
      <c r="E6427" s="29">
        <v>0</v>
      </c>
      <c r="F6427" s="20">
        <v>0</v>
      </c>
    </row>
    <row r="6428" spans="2:6" x14ac:dyDescent="0.25">
      <c r="B6428" s="18">
        <v>6425</v>
      </c>
      <c r="C6428" s="29">
        <v>111210611.07721388</v>
      </c>
      <c r="D6428" s="29">
        <v>0</v>
      </c>
      <c r="E6428" s="29">
        <v>0</v>
      </c>
      <c r="F6428" s="20">
        <v>0</v>
      </c>
    </row>
    <row r="6429" spans="2:6" x14ac:dyDescent="0.25">
      <c r="B6429" s="18">
        <v>6426</v>
      </c>
      <c r="C6429" s="29">
        <v>82261304.128332615</v>
      </c>
      <c r="D6429" s="29">
        <v>0</v>
      </c>
      <c r="E6429" s="29">
        <v>0</v>
      </c>
      <c r="F6429" s="20">
        <v>0</v>
      </c>
    </row>
    <row r="6430" spans="2:6" x14ac:dyDescent="0.25">
      <c r="B6430" s="18">
        <v>6427</v>
      </c>
      <c r="C6430" s="29">
        <v>82509545.775584385</v>
      </c>
      <c r="D6430" s="29">
        <v>0</v>
      </c>
      <c r="E6430" s="29">
        <v>0</v>
      </c>
      <c r="F6430" s="20">
        <v>0</v>
      </c>
    </row>
    <row r="6431" spans="2:6" x14ac:dyDescent="0.25">
      <c r="B6431" s="18">
        <v>6428</v>
      </c>
      <c r="C6431" s="29">
        <v>107053338.90203699</v>
      </c>
      <c r="D6431" s="29">
        <v>0</v>
      </c>
      <c r="E6431" s="29">
        <v>0</v>
      </c>
      <c r="F6431" s="20">
        <v>0</v>
      </c>
    </row>
    <row r="6432" spans="2:6" x14ac:dyDescent="0.25">
      <c r="B6432" s="18">
        <v>6429</v>
      </c>
      <c r="C6432" s="29">
        <v>78087857.714177638</v>
      </c>
      <c r="D6432" s="29">
        <v>0</v>
      </c>
      <c r="E6432" s="29">
        <v>0</v>
      </c>
      <c r="F6432" s="20">
        <v>0</v>
      </c>
    </row>
    <row r="6433" spans="2:6" x14ac:dyDescent="0.25">
      <c r="B6433" s="18">
        <v>6430</v>
      </c>
      <c r="C6433" s="29">
        <v>95213816.971923679</v>
      </c>
      <c r="D6433" s="29">
        <v>0</v>
      </c>
      <c r="E6433" s="29">
        <v>0</v>
      </c>
      <c r="F6433" s="20">
        <v>0</v>
      </c>
    </row>
    <row r="6434" spans="2:6" x14ac:dyDescent="0.25">
      <c r="B6434" s="18">
        <v>6431</v>
      </c>
      <c r="C6434" s="29">
        <v>91824036.057221562</v>
      </c>
      <c r="D6434" s="29">
        <v>0</v>
      </c>
      <c r="E6434" s="29">
        <v>0</v>
      </c>
      <c r="F6434" s="20">
        <v>0</v>
      </c>
    </row>
    <row r="6435" spans="2:6" x14ac:dyDescent="0.25">
      <c r="B6435" s="18">
        <v>6432</v>
      </c>
      <c r="C6435" s="29">
        <v>108808848.54277422</v>
      </c>
      <c r="D6435" s="29">
        <v>0</v>
      </c>
      <c r="E6435" s="29">
        <v>0</v>
      </c>
      <c r="F6435" s="20">
        <v>0</v>
      </c>
    </row>
    <row r="6436" spans="2:6" x14ac:dyDescent="0.25">
      <c r="B6436" s="18">
        <v>6433</v>
      </c>
      <c r="C6436" s="29">
        <v>93060572.681741416</v>
      </c>
      <c r="D6436" s="29">
        <v>0</v>
      </c>
      <c r="E6436" s="29">
        <v>0</v>
      </c>
      <c r="F6436" s="20">
        <v>0</v>
      </c>
    </row>
    <row r="6437" spans="2:6" x14ac:dyDescent="0.25">
      <c r="B6437" s="18">
        <v>6434</v>
      </c>
      <c r="C6437" s="29">
        <v>95477305.117895469</v>
      </c>
      <c r="D6437" s="29">
        <v>0</v>
      </c>
      <c r="E6437" s="29">
        <v>0</v>
      </c>
      <c r="F6437" s="20">
        <v>0</v>
      </c>
    </row>
    <row r="6438" spans="2:6" x14ac:dyDescent="0.25">
      <c r="B6438" s="18">
        <v>6435</v>
      </c>
      <c r="C6438" s="29">
        <v>78413863.731396481</v>
      </c>
      <c r="D6438" s="29">
        <v>0</v>
      </c>
      <c r="E6438" s="29">
        <v>0</v>
      </c>
      <c r="F6438" s="20">
        <v>0</v>
      </c>
    </row>
    <row r="6439" spans="2:6" x14ac:dyDescent="0.25">
      <c r="B6439" s="18">
        <v>6436</v>
      </c>
      <c r="C6439" s="29">
        <v>96915454.196708605</v>
      </c>
      <c r="D6439" s="29">
        <v>0</v>
      </c>
      <c r="E6439" s="29">
        <v>0</v>
      </c>
      <c r="F6439" s="20">
        <v>0</v>
      </c>
    </row>
    <row r="6440" spans="2:6" x14ac:dyDescent="0.25">
      <c r="B6440" s="18">
        <v>6437</v>
      </c>
      <c r="C6440" s="29">
        <v>93132711.092941135</v>
      </c>
      <c r="D6440" s="29">
        <v>0</v>
      </c>
      <c r="E6440" s="29">
        <v>0</v>
      </c>
      <c r="F6440" s="20">
        <v>0</v>
      </c>
    </row>
    <row r="6441" spans="2:6" x14ac:dyDescent="0.25">
      <c r="B6441" s="18">
        <v>6438</v>
      </c>
      <c r="C6441" s="29">
        <v>101604382.76485927</v>
      </c>
      <c r="D6441" s="29">
        <v>0</v>
      </c>
      <c r="E6441" s="29">
        <v>0</v>
      </c>
      <c r="F6441" s="20">
        <v>0</v>
      </c>
    </row>
    <row r="6442" spans="2:6" x14ac:dyDescent="0.25">
      <c r="B6442" s="18">
        <v>6439</v>
      </c>
      <c r="C6442" s="29">
        <v>82976105.852097407</v>
      </c>
      <c r="D6442" s="29">
        <v>0</v>
      </c>
      <c r="E6442" s="29">
        <v>0</v>
      </c>
      <c r="F6442" s="20">
        <v>0</v>
      </c>
    </row>
    <row r="6443" spans="2:6" x14ac:dyDescent="0.25">
      <c r="B6443" s="18">
        <v>6440</v>
      </c>
      <c r="C6443" s="29">
        <v>87048450.631605819</v>
      </c>
      <c r="D6443" s="29">
        <v>0</v>
      </c>
      <c r="E6443" s="29">
        <v>0</v>
      </c>
      <c r="F6443" s="20">
        <v>0</v>
      </c>
    </row>
    <row r="6444" spans="2:6" x14ac:dyDescent="0.25">
      <c r="B6444" s="18">
        <v>6441</v>
      </c>
      <c r="C6444" s="29">
        <v>168185715.08682126</v>
      </c>
      <c r="D6444" s="29">
        <v>0</v>
      </c>
      <c r="E6444" s="29">
        <v>0</v>
      </c>
      <c r="F6444" s="20">
        <v>0</v>
      </c>
    </row>
    <row r="6445" spans="2:6" x14ac:dyDescent="0.25">
      <c r="B6445" s="18">
        <v>6442</v>
      </c>
      <c r="C6445" s="29">
        <v>91143954.631067902</v>
      </c>
      <c r="D6445" s="29">
        <v>0</v>
      </c>
      <c r="E6445" s="29">
        <v>0</v>
      </c>
      <c r="F6445" s="20">
        <v>0</v>
      </c>
    </row>
    <row r="6446" spans="2:6" x14ac:dyDescent="0.25">
      <c r="B6446" s="18">
        <v>6443</v>
      </c>
      <c r="C6446" s="29">
        <v>98370841.802966699</v>
      </c>
      <c r="D6446" s="29">
        <v>0</v>
      </c>
      <c r="E6446" s="29">
        <v>0</v>
      </c>
      <c r="F6446" s="20">
        <v>0</v>
      </c>
    </row>
    <row r="6447" spans="2:6" x14ac:dyDescent="0.25">
      <c r="B6447" s="18">
        <v>6444</v>
      </c>
      <c r="C6447" s="29">
        <v>91818538.049744725</v>
      </c>
      <c r="D6447" s="29">
        <v>0</v>
      </c>
      <c r="E6447" s="29">
        <v>0</v>
      </c>
      <c r="F6447" s="20">
        <v>0</v>
      </c>
    </row>
    <row r="6448" spans="2:6" x14ac:dyDescent="0.25">
      <c r="B6448" s="18">
        <v>6445</v>
      </c>
      <c r="C6448" s="29">
        <v>75523491.993954182</v>
      </c>
      <c r="D6448" s="29">
        <v>0</v>
      </c>
      <c r="E6448" s="29">
        <v>0</v>
      </c>
      <c r="F6448" s="20">
        <v>0</v>
      </c>
    </row>
    <row r="6449" spans="2:6" x14ac:dyDescent="0.25">
      <c r="B6449" s="18">
        <v>6446</v>
      </c>
      <c r="C6449" s="29">
        <v>71307964.321252793</v>
      </c>
      <c r="D6449" s="29">
        <v>0</v>
      </c>
      <c r="E6449" s="29">
        <v>0</v>
      </c>
      <c r="F6449" s="20">
        <v>0</v>
      </c>
    </row>
    <row r="6450" spans="2:6" x14ac:dyDescent="0.25">
      <c r="B6450" s="18">
        <v>6447</v>
      </c>
      <c r="C6450" s="29">
        <v>84156496.928388149</v>
      </c>
      <c r="D6450" s="29">
        <v>0</v>
      </c>
      <c r="E6450" s="29">
        <v>0</v>
      </c>
      <c r="F6450" s="20">
        <v>0</v>
      </c>
    </row>
    <row r="6451" spans="2:6" x14ac:dyDescent="0.25">
      <c r="B6451" s="18">
        <v>6448</v>
      </c>
      <c r="C6451" s="29">
        <v>101218873.68191467</v>
      </c>
      <c r="D6451" s="29">
        <v>0</v>
      </c>
      <c r="E6451" s="29">
        <v>0</v>
      </c>
      <c r="F6451" s="20">
        <v>0</v>
      </c>
    </row>
    <row r="6452" spans="2:6" x14ac:dyDescent="0.25">
      <c r="B6452" s="18">
        <v>6449</v>
      </c>
      <c r="C6452" s="29">
        <v>84625387.369373053</v>
      </c>
      <c r="D6452" s="29">
        <v>0</v>
      </c>
      <c r="E6452" s="29">
        <v>0</v>
      </c>
      <c r="F6452" s="20">
        <v>0</v>
      </c>
    </row>
    <row r="6453" spans="2:6" x14ac:dyDescent="0.25">
      <c r="B6453" s="18">
        <v>6450</v>
      </c>
      <c r="C6453" s="29">
        <v>107980482.46968946</v>
      </c>
      <c r="D6453" s="29">
        <v>0</v>
      </c>
      <c r="E6453" s="29">
        <v>0</v>
      </c>
      <c r="F6453" s="20">
        <v>0</v>
      </c>
    </row>
    <row r="6454" spans="2:6" x14ac:dyDescent="0.25">
      <c r="B6454" s="18">
        <v>6451</v>
      </c>
      <c r="C6454" s="29">
        <v>114707699.13103385</v>
      </c>
      <c r="D6454" s="29">
        <v>0</v>
      </c>
      <c r="E6454" s="29">
        <v>0</v>
      </c>
      <c r="F6454" s="20">
        <v>0</v>
      </c>
    </row>
    <row r="6455" spans="2:6" x14ac:dyDescent="0.25">
      <c r="B6455" s="18">
        <v>6452</v>
      </c>
      <c r="C6455" s="29">
        <v>105326610.62583043</v>
      </c>
      <c r="D6455" s="29">
        <v>0</v>
      </c>
      <c r="E6455" s="29">
        <v>0</v>
      </c>
      <c r="F6455" s="20">
        <v>0</v>
      </c>
    </row>
    <row r="6456" spans="2:6" x14ac:dyDescent="0.25">
      <c r="B6456" s="18">
        <v>6453</v>
      </c>
      <c r="C6456" s="29">
        <v>94848933.227635548</v>
      </c>
      <c r="D6456" s="29">
        <v>0</v>
      </c>
      <c r="E6456" s="29">
        <v>0</v>
      </c>
      <c r="F6456" s="20">
        <v>0</v>
      </c>
    </row>
    <row r="6457" spans="2:6" x14ac:dyDescent="0.25">
      <c r="B6457" s="18">
        <v>6454</v>
      </c>
      <c r="C6457" s="29">
        <v>83064008.911033183</v>
      </c>
      <c r="D6457" s="29">
        <v>0</v>
      </c>
      <c r="E6457" s="29">
        <v>0</v>
      </c>
      <c r="F6457" s="20">
        <v>0</v>
      </c>
    </row>
    <row r="6458" spans="2:6" x14ac:dyDescent="0.25">
      <c r="B6458" s="18">
        <v>6455</v>
      </c>
      <c r="C6458" s="29">
        <v>82811635.263527244</v>
      </c>
      <c r="D6458" s="29">
        <v>0</v>
      </c>
      <c r="E6458" s="29">
        <v>0</v>
      </c>
      <c r="F6458" s="20">
        <v>0</v>
      </c>
    </row>
    <row r="6459" spans="2:6" x14ac:dyDescent="0.25">
      <c r="B6459" s="18">
        <v>6456</v>
      </c>
      <c r="C6459" s="29">
        <v>96338626.545800418</v>
      </c>
      <c r="D6459" s="29">
        <v>0</v>
      </c>
      <c r="E6459" s="29">
        <v>0</v>
      </c>
      <c r="F6459" s="20">
        <v>0</v>
      </c>
    </row>
    <row r="6460" spans="2:6" x14ac:dyDescent="0.25">
      <c r="B6460" s="18">
        <v>6457</v>
      </c>
      <c r="C6460" s="29">
        <v>113898896.62934582</v>
      </c>
      <c r="D6460" s="29">
        <v>0</v>
      </c>
      <c r="E6460" s="29">
        <v>0</v>
      </c>
      <c r="F6460" s="20">
        <v>0</v>
      </c>
    </row>
    <row r="6461" spans="2:6" x14ac:dyDescent="0.25">
      <c r="B6461" s="18">
        <v>6458</v>
      </c>
      <c r="C6461" s="29">
        <v>173197276.84870735</v>
      </c>
      <c r="D6461" s="29">
        <v>0</v>
      </c>
      <c r="E6461" s="29">
        <v>0</v>
      </c>
      <c r="F6461" s="20">
        <v>0</v>
      </c>
    </row>
    <row r="6462" spans="2:6" x14ac:dyDescent="0.25">
      <c r="B6462" s="18">
        <v>6459</v>
      </c>
      <c r="C6462" s="29">
        <v>92499447.55997397</v>
      </c>
      <c r="D6462" s="29">
        <v>0</v>
      </c>
      <c r="E6462" s="29">
        <v>0</v>
      </c>
      <c r="F6462" s="20">
        <v>0</v>
      </c>
    </row>
    <row r="6463" spans="2:6" x14ac:dyDescent="0.25">
      <c r="B6463" s="18">
        <v>6460</v>
      </c>
      <c r="C6463" s="29">
        <v>100045835.25325006</v>
      </c>
      <c r="D6463" s="29">
        <v>0</v>
      </c>
      <c r="E6463" s="29">
        <v>0</v>
      </c>
      <c r="F6463" s="20">
        <v>0</v>
      </c>
    </row>
    <row r="6464" spans="2:6" x14ac:dyDescent="0.25">
      <c r="B6464" s="18">
        <v>6461</v>
      </c>
      <c r="C6464" s="29">
        <v>108641531.19952349</v>
      </c>
      <c r="D6464" s="29">
        <v>0</v>
      </c>
      <c r="E6464" s="29">
        <v>0</v>
      </c>
      <c r="F6464" s="20">
        <v>0</v>
      </c>
    </row>
    <row r="6465" spans="2:6" x14ac:dyDescent="0.25">
      <c r="B6465" s="18">
        <v>6462</v>
      </c>
      <c r="C6465" s="29">
        <v>119649070.70415398</v>
      </c>
      <c r="D6465" s="29">
        <v>0</v>
      </c>
      <c r="E6465" s="29">
        <v>0</v>
      </c>
      <c r="F6465" s="20">
        <v>0</v>
      </c>
    </row>
    <row r="6466" spans="2:6" x14ac:dyDescent="0.25">
      <c r="B6466" s="18">
        <v>6463</v>
      </c>
      <c r="C6466" s="29">
        <v>89210698.92105031</v>
      </c>
      <c r="D6466" s="29">
        <v>0</v>
      </c>
      <c r="E6466" s="29">
        <v>0</v>
      </c>
      <c r="F6466" s="20">
        <v>0</v>
      </c>
    </row>
    <row r="6467" spans="2:6" x14ac:dyDescent="0.25">
      <c r="B6467" s="18">
        <v>6464</v>
      </c>
      <c r="C6467" s="29">
        <v>97152085.674400657</v>
      </c>
      <c r="D6467" s="29">
        <v>0</v>
      </c>
      <c r="E6467" s="29">
        <v>0</v>
      </c>
      <c r="F6467" s="20">
        <v>0</v>
      </c>
    </row>
    <row r="6468" spans="2:6" x14ac:dyDescent="0.25">
      <c r="B6468" s="18">
        <v>6465</v>
      </c>
      <c r="C6468" s="29">
        <v>66793979.459576607</v>
      </c>
      <c r="D6468" s="29">
        <v>0</v>
      </c>
      <c r="E6468" s="29">
        <v>0</v>
      </c>
      <c r="F6468" s="20">
        <v>0</v>
      </c>
    </row>
    <row r="6469" spans="2:6" x14ac:dyDescent="0.25">
      <c r="B6469" s="18">
        <v>6466</v>
      </c>
      <c r="C6469" s="29">
        <v>94646434.839747533</v>
      </c>
      <c r="D6469" s="29">
        <v>0</v>
      </c>
      <c r="E6469" s="29">
        <v>0</v>
      </c>
      <c r="F6469" s="20">
        <v>0</v>
      </c>
    </row>
    <row r="6470" spans="2:6" x14ac:dyDescent="0.25">
      <c r="B6470" s="18">
        <v>6467</v>
      </c>
      <c r="C6470" s="29">
        <v>85977617.912990719</v>
      </c>
      <c r="D6470" s="29">
        <v>0</v>
      </c>
      <c r="E6470" s="29">
        <v>0</v>
      </c>
      <c r="F6470" s="20">
        <v>0</v>
      </c>
    </row>
    <row r="6471" spans="2:6" x14ac:dyDescent="0.25">
      <c r="B6471" s="18">
        <v>6468</v>
      </c>
      <c r="C6471" s="29">
        <v>115768707.84006245</v>
      </c>
      <c r="D6471" s="29">
        <v>0</v>
      </c>
      <c r="E6471" s="29">
        <v>0</v>
      </c>
      <c r="F6471" s="20">
        <v>0</v>
      </c>
    </row>
    <row r="6472" spans="2:6" x14ac:dyDescent="0.25">
      <c r="B6472" s="18">
        <v>6469</v>
      </c>
      <c r="C6472" s="29">
        <v>63802676.323564529</v>
      </c>
      <c r="D6472" s="29">
        <v>0</v>
      </c>
      <c r="E6472" s="29">
        <v>0</v>
      </c>
      <c r="F6472" s="20">
        <v>0</v>
      </c>
    </row>
    <row r="6473" spans="2:6" x14ac:dyDescent="0.25">
      <c r="B6473" s="18">
        <v>6470</v>
      </c>
      <c r="C6473" s="29">
        <v>99425431.017715126</v>
      </c>
      <c r="D6473" s="29">
        <v>0</v>
      </c>
      <c r="E6473" s="29">
        <v>0</v>
      </c>
      <c r="F6473" s="20">
        <v>0</v>
      </c>
    </row>
    <row r="6474" spans="2:6" x14ac:dyDescent="0.25">
      <c r="B6474" s="18">
        <v>6471</v>
      </c>
      <c r="C6474" s="29">
        <v>93391806.307689056</v>
      </c>
      <c r="D6474" s="29">
        <v>0</v>
      </c>
      <c r="E6474" s="29">
        <v>0</v>
      </c>
      <c r="F6474" s="20">
        <v>0</v>
      </c>
    </row>
    <row r="6475" spans="2:6" x14ac:dyDescent="0.25">
      <c r="B6475" s="18">
        <v>6472</v>
      </c>
      <c r="C6475" s="29">
        <v>136412067.80148825</v>
      </c>
      <c r="D6475" s="29">
        <v>0</v>
      </c>
      <c r="E6475" s="29">
        <v>0</v>
      </c>
      <c r="F6475" s="20">
        <v>0</v>
      </c>
    </row>
    <row r="6476" spans="2:6" x14ac:dyDescent="0.25">
      <c r="B6476" s="18">
        <v>6473</v>
      </c>
      <c r="C6476" s="29">
        <v>83483426.346777841</v>
      </c>
      <c r="D6476" s="29">
        <v>0</v>
      </c>
      <c r="E6476" s="29">
        <v>0</v>
      </c>
      <c r="F6476" s="20">
        <v>0</v>
      </c>
    </row>
    <row r="6477" spans="2:6" x14ac:dyDescent="0.25">
      <c r="B6477" s="18">
        <v>6474</v>
      </c>
      <c r="C6477" s="29">
        <v>92112738.870283335</v>
      </c>
      <c r="D6477" s="29">
        <v>0</v>
      </c>
      <c r="E6477" s="29">
        <v>0</v>
      </c>
      <c r="F6477" s="20">
        <v>0</v>
      </c>
    </row>
    <row r="6478" spans="2:6" x14ac:dyDescent="0.25">
      <c r="B6478" s="18">
        <v>6475</v>
      </c>
      <c r="C6478" s="29">
        <v>125822880.18945539</v>
      </c>
      <c r="D6478" s="29">
        <v>0</v>
      </c>
      <c r="E6478" s="29">
        <v>0</v>
      </c>
      <c r="F6478" s="20">
        <v>0</v>
      </c>
    </row>
    <row r="6479" spans="2:6" x14ac:dyDescent="0.25">
      <c r="B6479" s="18">
        <v>6476</v>
      </c>
      <c r="C6479" s="29">
        <v>111061722.49262811</v>
      </c>
      <c r="D6479" s="29">
        <v>0</v>
      </c>
      <c r="E6479" s="29">
        <v>0</v>
      </c>
      <c r="F6479" s="20">
        <v>0</v>
      </c>
    </row>
    <row r="6480" spans="2:6" x14ac:dyDescent="0.25">
      <c r="B6480" s="18">
        <v>6477</v>
      </c>
      <c r="C6480" s="29">
        <v>106479177.25190023</v>
      </c>
      <c r="D6480" s="29">
        <v>0</v>
      </c>
      <c r="E6480" s="29">
        <v>0</v>
      </c>
      <c r="F6480" s="20">
        <v>0</v>
      </c>
    </row>
    <row r="6481" spans="2:6" x14ac:dyDescent="0.25">
      <c r="B6481" s="18">
        <v>6478</v>
      </c>
      <c r="C6481" s="29">
        <v>102938258.14685284</v>
      </c>
      <c r="D6481" s="29">
        <v>0</v>
      </c>
      <c r="E6481" s="29">
        <v>0</v>
      </c>
      <c r="F6481" s="20">
        <v>0</v>
      </c>
    </row>
    <row r="6482" spans="2:6" x14ac:dyDescent="0.25">
      <c r="B6482" s="18">
        <v>6479</v>
      </c>
      <c r="C6482" s="29">
        <v>125330770.69181886</v>
      </c>
      <c r="D6482" s="29">
        <v>0</v>
      </c>
      <c r="E6482" s="29">
        <v>0</v>
      </c>
      <c r="F6482" s="20">
        <v>0</v>
      </c>
    </row>
    <row r="6483" spans="2:6" x14ac:dyDescent="0.25">
      <c r="B6483" s="18">
        <v>6480</v>
      </c>
      <c r="C6483" s="29">
        <v>87241598.417066932</v>
      </c>
      <c r="D6483" s="29">
        <v>0</v>
      </c>
      <c r="E6483" s="29">
        <v>0</v>
      </c>
      <c r="F6483" s="20">
        <v>0</v>
      </c>
    </row>
    <row r="6484" spans="2:6" x14ac:dyDescent="0.25">
      <c r="B6484" s="18">
        <v>6481</v>
      </c>
      <c r="C6484" s="29">
        <v>101669496.80616869</v>
      </c>
      <c r="D6484" s="29">
        <v>0</v>
      </c>
      <c r="E6484" s="29">
        <v>0</v>
      </c>
      <c r="F6484" s="20">
        <v>0</v>
      </c>
    </row>
    <row r="6485" spans="2:6" x14ac:dyDescent="0.25">
      <c r="B6485" s="18">
        <v>6482</v>
      </c>
      <c r="C6485" s="29">
        <v>111674769.31926712</v>
      </c>
      <c r="D6485" s="29">
        <v>0</v>
      </c>
      <c r="E6485" s="29">
        <v>0</v>
      </c>
      <c r="F6485" s="20">
        <v>0</v>
      </c>
    </row>
    <row r="6486" spans="2:6" x14ac:dyDescent="0.25">
      <c r="B6486" s="18">
        <v>6483</v>
      </c>
      <c r="C6486" s="29">
        <v>88744176.171922877</v>
      </c>
      <c r="D6486" s="29">
        <v>0</v>
      </c>
      <c r="E6486" s="29">
        <v>0</v>
      </c>
      <c r="F6486" s="20">
        <v>0</v>
      </c>
    </row>
    <row r="6487" spans="2:6" x14ac:dyDescent="0.25">
      <c r="B6487" s="18">
        <v>6484</v>
      </c>
      <c r="C6487" s="29">
        <v>98435629.353174105</v>
      </c>
      <c r="D6487" s="29">
        <v>0</v>
      </c>
      <c r="E6487" s="29">
        <v>0</v>
      </c>
      <c r="F6487" s="20">
        <v>0</v>
      </c>
    </row>
    <row r="6488" spans="2:6" x14ac:dyDescent="0.25">
      <c r="B6488" s="18">
        <v>6485</v>
      </c>
      <c r="C6488" s="29">
        <v>83012398.527793348</v>
      </c>
      <c r="D6488" s="29">
        <v>0</v>
      </c>
      <c r="E6488" s="29">
        <v>0</v>
      </c>
      <c r="F6488" s="20">
        <v>0</v>
      </c>
    </row>
    <row r="6489" spans="2:6" x14ac:dyDescent="0.25">
      <c r="B6489" s="18">
        <v>6486</v>
      </c>
      <c r="C6489" s="29">
        <v>105618243.19983734</v>
      </c>
      <c r="D6489" s="29">
        <v>0</v>
      </c>
      <c r="E6489" s="29">
        <v>0</v>
      </c>
      <c r="F6489" s="20">
        <v>0</v>
      </c>
    </row>
    <row r="6490" spans="2:6" x14ac:dyDescent="0.25">
      <c r="B6490" s="18">
        <v>6487</v>
      </c>
      <c r="C6490" s="29">
        <v>93118123.096591443</v>
      </c>
      <c r="D6490" s="29">
        <v>0</v>
      </c>
      <c r="E6490" s="29">
        <v>0</v>
      </c>
      <c r="F6490" s="20">
        <v>0</v>
      </c>
    </row>
    <row r="6491" spans="2:6" x14ac:dyDescent="0.25">
      <c r="B6491" s="18">
        <v>6488</v>
      </c>
      <c r="C6491" s="29">
        <v>91992115.386498064</v>
      </c>
      <c r="D6491" s="29">
        <v>0</v>
      </c>
      <c r="E6491" s="29">
        <v>0</v>
      </c>
      <c r="F6491" s="20">
        <v>0</v>
      </c>
    </row>
    <row r="6492" spans="2:6" x14ac:dyDescent="0.25">
      <c r="B6492" s="18">
        <v>6489</v>
      </c>
      <c r="C6492" s="29">
        <v>125885850.53251901</v>
      </c>
      <c r="D6492" s="29">
        <v>0</v>
      </c>
      <c r="E6492" s="29">
        <v>0</v>
      </c>
      <c r="F6492" s="20">
        <v>0</v>
      </c>
    </row>
    <row r="6493" spans="2:6" x14ac:dyDescent="0.25">
      <c r="B6493" s="18">
        <v>6490</v>
      </c>
      <c r="C6493" s="29">
        <v>136713031.41258314</v>
      </c>
      <c r="D6493" s="29">
        <v>0</v>
      </c>
      <c r="E6493" s="29">
        <v>0</v>
      </c>
      <c r="F6493" s="20">
        <v>0</v>
      </c>
    </row>
    <row r="6494" spans="2:6" x14ac:dyDescent="0.25">
      <c r="B6494" s="18">
        <v>6491</v>
      </c>
      <c r="C6494" s="29">
        <v>113800808.87980354</v>
      </c>
      <c r="D6494" s="29">
        <v>0</v>
      </c>
      <c r="E6494" s="29">
        <v>0</v>
      </c>
      <c r="F6494" s="20">
        <v>0</v>
      </c>
    </row>
    <row r="6495" spans="2:6" x14ac:dyDescent="0.25">
      <c r="B6495" s="18">
        <v>6492</v>
      </c>
      <c r="C6495" s="29">
        <v>91960551.489929229</v>
      </c>
      <c r="D6495" s="29">
        <v>0</v>
      </c>
      <c r="E6495" s="29">
        <v>0</v>
      </c>
      <c r="F6495" s="20">
        <v>0</v>
      </c>
    </row>
    <row r="6496" spans="2:6" x14ac:dyDescent="0.25">
      <c r="B6496" s="18">
        <v>6493</v>
      </c>
      <c r="C6496" s="29">
        <v>67459668.570809722</v>
      </c>
      <c r="D6496" s="29">
        <v>0</v>
      </c>
      <c r="E6496" s="29">
        <v>0</v>
      </c>
      <c r="F6496" s="20">
        <v>0</v>
      </c>
    </row>
    <row r="6497" spans="2:6" x14ac:dyDescent="0.25">
      <c r="B6497" s="18">
        <v>6494</v>
      </c>
      <c r="C6497" s="29">
        <v>79371634.85154961</v>
      </c>
      <c r="D6497" s="29">
        <v>0</v>
      </c>
      <c r="E6497" s="29">
        <v>0</v>
      </c>
      <c r="F6497" s="20">
        <v>0</v>
      </c>
    </row>
    <row r="6498" spans="2:6" x14ac:dyDescent="0.25">
      <c r="B6498" s="18">
        <v>6495</v>
      </c>
      <c r="C6498" s="29">
        <v>114744462.96948788</v>
      </c>
      <c r="D6498" s="29">
        <v>0</v>
      </c>
      <c r="E6498" s="29">
        <v>0</v>
      </c>
      <c r="F6498" s="20">
        <v>0</v>
      </c>
    </row>
    <row r="6499" spans="2:6" x14ac:dyDescent="0.25">
      <c r="B6499" s="18">
        <v>6496</v>
      </c>
      <c r="C6499" s="29">
        <v>120206548.07962945</v>
      </c>
      <c r="D6499" s="29">
        <v>0</v>
      </c>
      <c r="E6499" s="29">
        <v>0</v>
      </c>
      <c r="F6499" s="20">
        <v>0</v>
      </c>
    </row>
    <row r="6500" spans="2:6" x14ac:dyDescent="0.25">
      <c r="B6500" s="18">
        <v>6497</v>
      </c>
      <c r="C6500" s="29">
        <v>109087013.63732582</v>
      </c>
      <c r="D6500" s="29">
        <v>0</v>
      </c>
      <c r="E6500" s="29">
        <v>0</v>
      </c>
      <c r="F6500" s="20">
        <v>0</v>
      </c>
    </row>
    <row r="6501" spans="2:6" x14ac:dyDescent="0.25">
      <c r="B6501" s="18">
        <v>6498</v>
      </c>
      <c r="C6501" s="29">
        <v>104140100.65972269</v>
      </c>
      <c r="D6501" s="29">
        <v>0</v>
      </c>
      <c r="E6501" s="29">
        <v>0</v>
      </c>
      <c r="F6501" s="20">
        <v>0</v>
      </c>
    </row>
    <row r="6502" spans="2:6" x14ac:dyDescent="0.25">
      <c r="B6502" s="18">
        <v>6499</v>
      </c>
      <c r="C6502" s="29">
        <v>138805021.32029334</v>
      </c>
      <c r="D6502" s="29">
        <v>0</v>
      </c>
      <c r="E6502" s="29">
        <v>0</v>
      </c>
      <c r="F6502" s="20">
        <v>0</v>
      </c>
    </row>
    <row r="6503" spans="2:6" x14ac:dyDescent="0.25">
      <c r="B6503" s="18">
        <v>6500</v>
      </c>
      <c r="C6503" s="29">
        <v>159638677.65387064</v>
      </c>
      <c r="D6503" s="29">
        <v>0</v>
      </c>
      <c r="E6503" s="29">
        <v>0</v>
      </c>
      <c r="F6503" s="20">
        <v>0</v>
      </c>
    </row>
    <row r="6504" spans="2:6" x14ac:dyDescent="0.25">
      <c r="B6504" s="18">
        <v>6501</v>
      </c>
      <c r="C6504" s="29">
        <v>69258038.93073599</v>
      </c>
      <c r="D6504" s="29">
        <v>0</v>
      </c>
      <c r="E6504" s="29">
        <v>0</v>
      </c>
      <c r="F6504" s="20">
        <v>0</v>
      </c>
    </row>
    <row r="6505" spans="2:6" x14ac:dyDescent="0.25">
      <c r="B6505" s="18">
        <v>6502</v>
      </c>
      <c r="C6505" s="29">
        <v>98074915.618972242</v>
      </c>
      <c r="D6505" s="29">
        <v>0</v>
      </c>
      <c r="E6505" s="29">
        <v>0</v>
      </c>
      <c r="F6505" s="20">
        <v>0</v>
      </c>
    </row>
    <row r="6506" spans="2:6" x14ac:dyDescent="0.25">
      <c r="B6506" s="18">
        <v>6503</v>
      </c>
      <c r="C6506" s="29">
        <v>133886939.77950151</v>
      </c>
      <c r="D6506" s="29">
        <v>0</v>
      </c>
      <c r="E6506" s="29">
        <v>0</v>
      </c>
      <c r="F6506" s="20">
        <v>0</v>
      </c>
    </row>
    <row r="6507" spans="2:6" x14ac:dyDescent="0.25">
      <c r="B6507" s="18">
        <v>6504</v>
      </c>
      <c r="C6507" s="29">
        <v>85298847.685595691</v>
      </c>
      <c r="D6507" s="29">
        <v>0</v>
      </c>
      <c r="E6507" s="29">
        <v>0</v>
      </c>
      <c r="F6507" s="20">
        <v>0</v>
      </c>
    </row>
    <row r="6508" spans="2:6" x14ac:dyDescent="0.25">
      <c r="B6508" s="18">
        <v>6505</v>
      </c>
      <c r="C6508" s="29">
        <v>88756366.613436401</v>
      </c>
      <c r="D6508" s="29">
        <v>0</v>
      </c>
      <c r="E6508" s="29">
        <v>0</v>
      </c>
      <c r="F6508" s="20">
        <v>0</v>
      </c>
    </row>
    <row r="6509" spans="2:6" x14ac:dyDescent="0.25">
      <c r="B6509" s="18">
        <v>6506</v>
      </c>
      <c r="C6509" s="29">
        <v>89150310.051228389</v>
      </c>
      <c r="D6509" s="29">
        <v>0</v>
      </c>
      <c r="E6509" s="29">
        <v>0</v>
      </c>
      <c r="F6509" s="20">
        <v>0</v>
      </c>
    </row>
    <row r="6510" spans="2:6" x14ac:dyDescent="0.25">
      <c r="B6510" s="18">
        <v>6507</v>
      </c>
      <c r="C6510" s="29">
        <v>111765442.77122051</v>
      </c>
      <c r="D6510" s="29">
        <v>0</v>
      </c>
      <c r="E6510" s="29">
        <v>0</v>
      </c>
      <c r="F6510" s="20">
        <v>0</v>
      </c>
    </row>
    <row r="6511" spans="2:6" x14ac:dyDescent="0.25">
      <c r="B6511" s="18">
        <v>6508</v>
      </c>
      <c r="C6511" s="29">
        <v>117207431.49287935</v>
      </c>
      <c r="D6511" s="29">
        <v>0</v>
      </c>
      <c r="E6511" s="29">
        <v>0</v>
      </c>
      <c r="F6511" s="20">
        <v>0</v>
      </c>
    </row>
    <row r="6512" spans="2:6" x14ac:dyDescent="0.25">
      <c r="B6512" s="18">
        <v>6509</v>
      </c>
      <c r="C6512" s="29">
        <v>108101250.6875269</v>
      </c>
      <c r="D6512" s="29">
        <v>0</v>
      </c>
      <c r="E6512" s="29">
        <v>0</v>
      </c>
      <c r="F6512" s="20">
        <v>0</v>
      </c>
    </row>
    <row r="6513" spans="2:6" x14ac:dyDescent="0.25">
      <c r="B6513" s="18">
        <v>6510</v>
      </c>
      <c r="C6513" s="29">
        <v>70306479.336378425</v>
      </c>
      <c r="D6513" s="29">
        <v>0</v>
      </c>
      <c r="E6513" s="29">
        <v>0</v>
      </c>
      <c r="F6513" s="20">
        <v>0</v>
      </c>
    </row>
    <row r="6514" spans="2:6" x14ac:dyDescent="0.25">
      <c r="B6514" s="18">
        <v>6511</v>
      </c>
      <c r="C6514" s="29">
        <v>85647812.012612194</v>
      </c>
      <c r="D6514" s="29">
        <v>0</v>
      </c>
      <c r="E6514" s="29">
        <v>0</v>
      </c>
      <c r="F6514" s="20">
        <v>0</v>
      </c>
    </row>
    <row r="6515" spans="2:6" x14ac:dyDescent="0.25">
      <c r="B6515" s="18">
        <v>6512</v>
      </c>
      <c r="C6515" s="29">
        <v>123422047.69985679</v>
      </c>
      <c r="D6515" s="29">
        <v>0</v>
      </c>
      <c r="E6515" s="29">
        <v>0</v>
      </c>
      <c r="F6515" s="20">
        <v>0</v>
      </c>
    </row>
    <row r="6516" spans="2:6" x14ac:dyDescent="0.25">
      <c r="B6516" s="18">
        <v>6513</v>
      </c>
      <c r="C6516" s="29">
        <v>95014904.42207408</v>
      </c>
      <c r="D6516" s="29">
        <v>0</v>
      </c>
      <c r="E6516" s="29">
        <v>0</v>
      </c>
      <c r="F6516" s="20">
        <v>0</v>
      </c>
    </row>
    <row r="6517" spans="2:6" x14ac:dyDescent="0.25">
      <c r="B6517" s="18">
        <v>6514</v>
      </c>
      <c r="C6517" s="29">
        <v>99146962.396032408</v>
      </c>
      <c r="D6517" s="29">
        <v>0</v>
      </c>
      <c r="E6517" s="29">
        <v>0</v>
      </c>
      <c r="F6517" s="20">
        <v>0</v>
      </c>
    </row>
    <row r="6518" spans="2:6" x14ac:dyDescent="0.25">
      <c r="B6518" s="18">
        <v>6515</v>
      </c>
      <c r="C6518" s="29">
        <v>103584810.6621099</v>
      </c>
      <c r="D6518" s="29">
        <v>0</v>
      </c>
      <c r="E6518" s="29">
        <v>0</v>
      </c>
      <c r="F6518" s="20">
        <v>0</v>
      </c>
    </row>
    <row r="6519" spans="2:6" x14ac:dyDescent="0.25">
      <c r="B6519" s="18">
        <v>6516</v>
      </c>
      <c r="C6519" s="29">
        <v>90221866.774727911</v>
      </c>
      <c r="D6519" s="29">
        <v>0</v>
      </c>
      <c r="E6519" s="29">
        <v>0</v>
      </c>
      <c r="F6519" s="20">
        <v>0</v>
      </c>
    </row>
    <row r="6520" spans="2:6" x14ac:dyDescent="0.25">
      <c r="B6520" s="18">
        <v>6517</v>
      </c>
      <c r="C6520" s="29">
        <v>131757201.69938616</v>
      </c>
      <c r="D6520" s="29">
        <v>0</v>
      </c>
      <c r="E6520" s="29">
        <v>0</v>
      </c>
      <c r="F6520" s="20">
        <v>0</v>
      </c>
    </row>
    <row r="6521" spans="2:6" x14ac:dyDescent="0.25">
      <c r="B6521" s="18">
        <v>6518</v>
      </c>
      <c r="C6521" s="29">
        <v>154166127.90882078</v>
      </c>
      <c r="D6521" s="29">
        <v>0</v>
      </c>
      <c r="E6521" s="29">
        <v>0</v>
      </c>
      <c r="F6521" s="20">
        <v>0</v>
      </c>
    </row>
    <row r="6522" spans="2:6" x14ac:dyDescent="0.25">
      <c r="B6522" s="18">
        <v>6519</v>
      </c>
      <c r="C6522" s="29">
        <v>144530490.78931811</v>
      </c>
      <c r="D6522" s="29">
        <v>0</v>
      </c>
      <c r="E6522" s="29">
        <v>0</v>
      </c>
      <c r="F6522" s="20">
        <v>0</v>
      </c>
    </row>
    <row r="6523" spans="2:6" x14ac:dyDescent="0.25">
      <c r="B6523" s="18">
        <v>6520</v>
      </c>
      <c r="C6523" s="29">
        <v>78908291.536036283</v>
      </c>
      <c r="D6523" s="29">
        <v>0</v>
      </c>
      <c r="E6523" s="29">
        <v>0</v>
      </c>
      <c r="F6523" s="20">
        <v>0</v>
      </c>
    </row>
    <row r="6524" spans="2:6" x14ac:dyDescent="0.25">
      <c r="B6524" s="18">
        <v>6521</v>
      </c>
      <c r="C6524" s="29">
        <v>98204661.830264986</v>
      </c>
      <c r="D6524" s="29">
        <v>0</v>
      </c>
      <c r="E6524" s="29">
        <v>0</v>
      </c>
      <c r="F6524" s="20">
        <v>0</v>
      </c>
    </row>
    <row r="6525" spans="2:6" x14ac:dyDescent="0.25">
      <c r="B6525" s="18">
        <v>6522</v>
      </c>
      <c r="C6525" s="29">
        <v>88837260.41396147</v>
      </c>
      <c r="D6525" s="29">
        <v>0</v>
      </c>
      <c r="E6525" s="29">
        <v>0</v>
      </c>
      <c r="F6525" s="20">
        <v>0</v>
      </c>
    </row>
    <row r="6526" spans="2:6" x14ac:dyDescent="0.25">
      <c r="B6526" s="18">
        <v>6523</v>
      </c>
      <c r="C6526" s="29">
        <v>116794018.29527231</v>
      </c>
      <c r="D6526" s="29">
        <v>0</v>
      </c>
      <c r="E6526" s="29">
        <v>0</v>
      </c>
      <c r="F6526" s="20">
        <v>0</v>
      </c>
    </row>
    <row r="6527" spans="2:6" x14ac:dyDescent="0.25">
      <c r="B6527" s="18">
        <v>6524</v>
      </c>
      <c r="C6527" s="29">
        <v>137450278.35254043</v>
      </c>
      <c r="D6527" s="29">
        <v>0</v>
      </c>
      <c r="E6527" s="29">
        <v>0</v>
      </c>
      <c r="F6527" s="20">
        <v>0</v>
      </c>
    </row>
    <row r="6528" spans="2:6" x14ac:dyDescent="0.25">
      <c r="B6528" s="18">
        <v>6525</v>
      </c>
      <c r="C6528" s="29">
        <v>80204408.001244023</v>
      </c>
      <c r="D6528" s="29">
        <v>0</v>
      </c>
      <c r="E6528" s="29">
        <v>0</v>
      </c>
      <c r="F6528" s="20">
        <v>0</v>
      </c>
    </row>
    <row r="6529" spans="2:6" x14ac:dyDescent="0.25">
      <c r="B6529" s="18">
        <v>6526</v>
      </c>
      <c r="C6529" s="29">
        <v>115736740.46464606</v>
      </c>
      <c r="D6529" s="29">
        <v>0</v>
      </c>
      <c r="E6529" s="29">
        <v>0</v>
      </c>
      <c r="F6529" s="20">
        <v>0</v>
      </c>
    </row>
    <row r="6530" spans="2:6" x14ac:dyDescent="0.25">
      <c r="B6530" s="18">
        <v>6527</v>
      </c>
      <c r="C6530" s="29">
        <v>91550052.507322922</v>
      </c>
      <c r="D6530" s="29">
        <v>0</v>
      </c>
      <c r="E6530" s="29">
        <v>0</v>
      </c>
      <c r="F6530" s="20">
        <v>0</v>
      </c>
    </row>
    <row r="6531" spans="2:6" x14ac:dyDescent="0.25">
      <c r="B6531" s="18">
        <v>6528</v>
      </c>
      <c r="C6531" s="29">
        <v>82352872.85048905</v>
      </c>
      <c r="D6531" s="29">
        <v>0</v>
      </c>
      <c r="E6531" s="29">
        <v>0</v>
      </c>
      <c r="F6531" s="20">
        <v>0</v>
      </c>
    </row>
    <row r="6532" spans="2:6" x14ac:dyDescent="0.25">
      <c r="B6532" s="18">
        <v>6529</v>
      </c>
      <c r="C6532" s="29">
        <v>106862870.53325689</v>
      </c>
      <c r="D6532" s="29">
        <v>0</v>
      </c>
      <c r="E6532" s="29">
        <v>0</v>
      </c>
      <c r="F6532" s="20">
        <v>0</v>
      </c>
    </row>
    <row r="6533" spans="2:6" x14ac:dyDescent="0.25">
      <c r="B6533" s="18">
        <v>6530</v>
      </c>
      <c r="C6533" s="29">
        <v>95853702.620142251</v>
      </c>
      <c r="D6533" s="29">
        <v>0</v>
      </c>
      <c r="E6533" s="29">
        <v>0</v>
      </c>
      <c r="F6533" s="20">
        <v>0</v>
      </c>
    </row>
    <row r="6534" spans="2:6" x14ac:dyDescent="0.25">
      <c r="B6534" s="18">
        <v>6531</v>
      </c>
      <c r="C6534" s="29">
        <v>102096374.68863988</v>
      </c>
      <c r="D6534" s="29">
        <v>0</v>
      </c>
      <c r="E6534" s="29">
        <v>0</v>
      </c>
      <c r="F6534" s="20">
        <v>0</v>
      </c>
    </row>
    <row r="6535" spans="2:6" x14ac:dyDescent="0.25">
      <c r="B6535" s="18">
        <v>6532</v>
      </c>
      <c r="C6535" s="29">
        <v>101839171.31610806</v>
      </c>
      <c r="D6535" s="29">
        <v>0</v>
      </c>
      <c r="E6535" s="29">
        <v>0</v>
      </c>
      <c r="F6535" s="20">
        <v>0</v>
      </c>
    </row>
    <row r="6536" spans="2:6" x14ac:dyDescent="0.25">
      <c r="B6536" s="18">
        <v>6533</v>
      </c>
      <c r="C6536" s="29">
        <v>36679483.02212441</v>
      </c>
      <c r="D6536" s="29">
        <v>0</v>
      </c>
      <c r="E6536" s="29">
        <v>0</v>
      </c>
      <c r="F6536" s="20">
        <v>0</v>
      </c>
    </row>
    <row r="6537" spans="2:6" x14ac:dyDescent="0.25">
      <c r="B6537" s="18">
        <v>6534</v>
      </c>
      <c r="C6537" s="29">
        <v>106275859.91826716</v>
      </c>
      <c r="D6537" s="29">
        <v>0</v>
      </c>
      <c r="E6537" s="29">
        <v>0</v>
      </c>
      <c r="F6537" s="20">
        <v>0</v>
      </c>
    </row>
    <row r="6538" spans="2:6" x14ac:dyDescent="0.25">
      <c r="B6538" s="18">
        <v>6535</v>
      </c>
      <c r="C6538" s="29">
        <v>65391999.064666942</v>
      </c>
      <c r="D6538" s="29">
        <v>0</v>
      </c>
      <c r="E6538" s="29">
        <v>0</v>
      </c>
      <c r="F6538" s="20">
        <v>0</v>
      </c>
    </row>
    <row r="6539" spans="2:6" x14ac:dyDescent="0.25">
      <c r="B6539" s="18">
        <v>6536</v>
      </c>
      <c r="C6539" s="29">
        <v>133866689.01056331</v>
      </c>
      <c r="D6539" s="29">
        <v>0</v>
      </c>
      <c r="E6539" s="29">
        <v>0</v>
      </c>
      <c r="F6539" s="20">
        <v>0</v>
      </c>
    </row>
    <row r="6540" spans="2:6" x14ac:dyDescent="0.25">
      <c r="B6540" s="18">
        <v>6537</v>
      </c>
      <c r="C6540" s="29">
        <v>103026808.7494718</v>
      </c>
      <c r="D6540" s="29">
        <v>0</v>
      </c>
      <c r="E6540" s="29">
        <v>0</v>
      </c>
      <c r="F6540" s="20">
        <v>0</v>
      </c>
    </row>
    <row r="6541" spans="2:6" x14ac:dyDescent="0.25">
      <c r="B6541" s="18">
        <v>6538</v>
      </c>
      <c r="C6541" s="29">
        <v>120450936.21418662</v>
      </c>
      <c r="D6541" s="29">
        <v>0</v>
      </c>
      <c r="E6541" s="29">
        <v>0</v>
      </c>
      <c r="F6541" s="20">
        <v>0</v>
      </c>
    </row>
    <row r="6542" spans="2:6" x14ac:dyDescent="0.25">
      <c r="B6542" s="18">
        <v>6539</v>
      </c>
      <c r="C6542" s="29">
        <v>103663744.83726434</v>
      </c>
      <c r="D6542" s="29">
        <v>0</v>
      </c>
      <c r="E6542" s="29">
        <v>0</v>
      </c>
      <c r="F6542" s="20">
        <v>0</v>
      </c>
    </row>
    <row r="6543" spans="2:6" x14ac:dyDescent="0.25">
      <c r="B6543" s="18">
        <v>6540</v>
      </c>
      <c r="C6543" s="29">
        <v>87500373.574553534</v>
      </c>
      <c r="D6543" s="29">
        <v>0</v>
      </c>
      <c r="E6543" s="29">
        <v>0</v>
      </c>
      <c r="F6543" s="20">
        <v>0</v>
      </c>
    </row>
    <row r="6544" spans="2:6" x14ac:dyDescent="0.25">
      <c r="B6544" s="18">
        <v>6541</v>
      </c>
      <c r="C6544" s="29">
        <v>119000136.15821001</v>
      </c>
      <c r="D6544" s="29">
        <v>0</v>
      </c>
      <c r="E6544" s="29">
        <v>0</v>
      </c>
      <c r="F6544" s="20">
        <v>0</v>
      </c>
    </row>
    <row r="6545" spans="2:6" x14ac:dyDescent="0.25">
      <c r="B6545" s="18">
        <v>6542</v>
      </c>
      <c r="C6545" s="29">
        <v>75564220.283784747</v>
      </c>
      <c r="D6545" s="29">
        <v>0</v>
      </c>
      <c r="E6545" s="29">
        <v>0</v>
      </c>
      <c r="F6545" s="20">
        <v>0</v>
      </c>
    </row>
    <row r="6546" spans="2:6" x14ac:dyDescent="0.25">
      <c r="B6546" s="18">
        <v>6543</v>
      </c>
      <c r="C6546" s="29">
        <v>87364738.986446127</v>
      </c>
      <c r="D6546" s="29">
        <v>0</v>
      </c>
      <c r="E6546" s="29">
        <v>0</v>
      </c>
      <c r="F6546" s="20">
        <v>0</v>
      </c>
    </row>
    <row r="6547" spans="2:6" x14ac:dyDescent="0.25">
      <c r="B6547" s="18">
        <v>6544</v>
      </c>
      <c r="C6547" s="29">
        <v>116421690.06128128</v>
      </c>
      <c r="D6547" s="29">
        <v>0</v>
      </c>
      <c r="E6547" s="29">
        <v>0</v>
      </c>
      <c r="F6547" s="20">
        <v>0</v>
      </c>
    </row>
    <row r="6548" spans="2:6" x14ac:dyDescent="0.25">
      <c r="B6548" s="18">
        <v>6545</v>
      </c>
      <c r="C6548" s="29">
        <v>139203132.11886707</v>
      </c>
      <c r="D6548" s="29">
        <v>0</v>
      </c>
      <c r="E6548" s="29">
        <v>0</v>
      </c>
      <c r="F6548" s="20">
        <v>0</v>
      </c>
    </row>
    <row r="6549" spans="2:6" x14ac:dyDescent="0.25">
      <c r="B6549" s="18">
        <v>6546</v>
      </c>
      <c r="C6549" s="29">
        <v>127751496.66531996</v>
      </c>
      <c r="D6549" s="29">
        <v>0</v>
      </c>
      <c r="E6549" s="29">
        <v>0</v>
      </c>
      <c r="F6549" s="20">
        <v>0</v>
      </c>
    </row>
    <row r="6550" spans="2:6" x14ac:dyDescent="0.25">
      <c r="B6550" s="18">
        <v>6547</v>
      </c>
      <c r="C6550" s="29">
        <v>112323755.59432922</v>
      </c>
      <c r="D6550" s="29">
        <v>0</v>
      </c>
      <c r="E6550" s="29">
        <v>0</v>
      </c>
      <c r="F6550" s="20">
        <v>0</v>
      </c>
    </row>
    <row r="6551" spans="2:6" x14ac:dyDescent="0.25">
      <c r="B6551" s="18">
        <v>6548</v>
      </c>
      <c r="C6551" s="29">
        <v>91841127.228624254</v>
      </c>
      <c r="D6551" s="29">
        <v>0</v>
      </c>
      <c r="E6551" s="29">
        <v>0</v>
      </c>
      <c r="F6551" s="20">
        <v>0</v>
      </c>
    </row>
    <row r="6552" spans="2:6" x14ac:dyDescent="0.25">
      <c r="B6552" s="18">
        <v>6549</v>
      </c>
      <c r="C6552" s="29">
        <v>139905069.29378247</v>
      </c>
      <c r="D6552" s="29">
        <v>0</v>
      </c>
      <c r="E6552" s="29">
        <v>0</v>
      </c>
      <c r="F6552" s="20">
        <v>0</v>
      </c>
    </row>
    <row r="6553" spans="2:6" x14ac:dyDescent="0.25">
      <c r="B6553" s="18">
        <v>6550</v>
      </c>
      <c r="C6553" s="29">
        <v>76300257.4500653</v>
      </c>
      <c r="D6553" s="29">
        <v>0</v>
      </c>
      <c r="E6553" s="29">
        <v>0</v>
      </c>
      <c r="F6553" s="20">
        <v>0</v>
      </c>
    </row>
    <row r="6554" spans="2:6" x14ac:dyDescent="0.25">
      <c r="B6554" s="18">
        <v>6551</v>
      </c>
      <c r="C6554" s="29">
        <v>99301985.316024646</v>
      </c>
      <c r="D6554" s="29">
        <v>0</v>
      </c>
      <c r="E6554" s="29">
        <v>0</v>
      </c>
      <c r="F6554" s="20">
        <v>0</v>
      </c>
    </row>
    <row r="6555" spans="2:6" x14ac:dyDescent="0.25">
      <c r="B6555" s="18">
        <v>6552</v>
      </c>
      <c r="C6555" s="29">
        <v>93445212.219134629</v>
      </c>
      <c r="D6555" s="29">
        <v>0</v>
      </c>
      <c r="E6555" s="29">
        <v>0</v>
      </c>
      <c r="F6555" s="20">
        <v>0</v>
      </c>
    </row>
    <row r="6556" spans="2:6" x14ac:dyDescent="0.25">
      <c r="B6556" s="18">
        <v>6553</v>
      </c>
      <c r="C6556" s="29">
        <v>100578465.80672768</v>
      </c>
      <c r="D6556" s="29">
        <v>0</v>
      </c>
      <c r="E6556" s="29">
        <v>0</v>
      </c>
      <c r="F6556" s="20">
        <v>0</v>
      </c>
    </row>
    <row r="6557" spans="2:6" x14ac:dyDescent="0.25">
      <c r="B6557" s="18">
        <v>6554</v>
      </c>
      <c r="C6557" s="29">
        <v>88753254.002185196</v>
      </c>
      <c r="D6557" s="29">
        <v>0</v>
      </c>
      <c r="E6557" s="29">
        <v>0</v>
      </c>
      <c r="F6557" s="20">
        <v>0</v>
      </c>
    </row>
    <row r="6558" spans="2:6" x14ac:dyDescent="0.25">
      <c r="B6558" s="18">
        <v>6555</v>
      </c>
      <c r="C6558" s="29">
        <v>139685969.278189</v>
      </c>
      <c r="D6558" s="29">
        <v>0</v>
      </c>
      <c r="E6558" s="29">
        <v>0</v>
      </c>
      <c r="F6558" s="20">
        <v>0</v>
      </c>
    </row>
    <row r="6559" spans="2:6" x14ac:dyDescent="0.25">
      <c r="B6559" s="18">
        <v>6556</v>
      </c>
      <c r="C6559" s="29">
        <v>81843246.149456635</v>
      </c>
      <c r="D6559" s="29">
        <v>0</v>
      </c>
      <c r="E6559" s="29">
        <v>0</v>
      </c>
      <c r="F6559" s="20">
        <v>0</v>
      </c>
    </row>
    <row r="6560" spans="2:6" x14ac:dyDescent="0.25">
      <c r="B6560" s="18">
        <v>6557</v>
      </c>
      <c r="C6560" s="29">
        <v>116174962.12130435</v>
      </c>
      <c r="D6560" s="29">
        <v>0</v>
      </c>
      <c r="E6560" s="29">
        <v>0</v>
      </c>
      <c r="F6560" s="20">
        <v>0</v>
      </c>
    </row>
    <row r="6561" spans="2:6" x14ac:dyDescent="0.25">
      <c r="B6561" s="18">
        <v>6558</v>
      </c>
      <c r="C6561" s="29">
        <v>86748495.206555635</v>
      </c>
      <c r="D6561" s="29">
        <v>0</v>
      </c>
      <c r="E6561" s="29">
        <v>0</v>
      </c>
      <c r="F6561" s="20">
        <v>0</v>
      </c>
    </row>
    <row r="6562" spans="2:6" x14ac:dyDescent="0.25">
      <c r="B6562" s="18">
        <v>6559</v>
      </c>
      <c r="C6562" s="29">
        <v>104059434.49851362</v>
      </c>
      <c r="D6562" s="29">
        <v>0</v>
      </c>
      <c r="E6562" s="29">
        <v>0</v>
      </c>
      <c r="F6562" s="20">
        <v>0</v>
      </c>
    </row>
    <row r="6563" spans="2:6" x14ac:dyDescent="0.25">
      <c r="B6563" s="18">
        <v>6560</v>
      </c>
      <c r="C6563" s="29">
        <v>108082876.83190025</v>
      </c>
      <c r="D6563" s="29">
        <v>0</v>
      </c>
      <c r="E6563" s="29">
        <v>0</v>
      </c>
      <c r="F6563" s="20">
        <v>0</v>
      </c>
    </row>
    <row r="6564" spans="2:6" x14ac:dyDescent="0.25">
      <c r="B6564" s="18">
        <v>6561</v>
      </c>
      <c r="C6564" s="29">
        <v>88368697.603584528</v>
      </c>
      <c r="D6564" s="29">
        <v>0</v>
      </c>
      <c r="E6564" s="29">
        <v>0</v>
      </c>
      <c r="F6564" s="20">
        <v>0</v>
      </c>
    </row>
    <row r="6565" spans="2:6" x14ac:dyDescent="0.25">
      <c r="B6565" s="18">
        <v>6562</v>
      </c>
      <c r="C6565" s="29">
        <v>99161987.035505533</v>
      </c>
      <c r="D6565" s="29">
        <v>0</v>
      </c>
      <c r="E6565" s="29">
        <v>0</v>
      </c>
      <c r="F6565" s="20">
        <v>0</v>
      </c>
    </row>
    <row r="6566" spans="2:6" x14ac:dyDescent="0.25">
      <c r="B6566" s="18">
        <v>6563</v>
      </c>
      <c r="C6566" s="29">
        <v>115812172.60072081</v>
      </c>
      <c r="D6566" s="29">
        <v>0</v>
      </c>
      <c r="E6566" s="29">
        <v>0</v>
      </c>
      <c r="F6566" s="20">
        <v>0</v>
      </c>
    </row>
    <row r="6567" spans="2:6" x14ac:dyDescent="0.25">
      <c r="B6567" s="18">
        <v>6564</v>
      </c>
      <c r="C6567" s="29">
        <v>114355881.51064217</v>
      </c>
      <c r="D6567" s="29">
        <v>0</v>
      </c>
      <c r="E6567" s="29">
        <v>0</v>
      </c>
      <c r="F6567" s="20">
        <v>0</v>
      </c>
    </row>
    <row r="6568" spans="2:6" x14ac:dyDescent="0.25">
      <c r="B6568" s="18">
        <v>6565</v>
      </c>
      <c r="C6568" s="29">
        <v>101081355.58252445</v>
      </c>
      <c r="D6568" s="29">
        <v>0</v>
      </c>
      <c r="E6568" s="29">
        <v>0</v>
      </c>
      <c r="F6568" s="20">
        <v>0</v>
      </c>
    </row>
    <row r="6569" spans="2:6" x14ac:dyDescent="0.25">
      <c r="B6569" s="18">
        <v>6566</v>
      </c>
      <c r="C6569" s="29">
        <v>67942542.36458084</v>
      </c>
      <c r="D6569" s="29">
        <v>0</v>
      </c>
      <c r="E6569" s="29">
        <v>0</v>
      </c>
      <c r="F6569" s="20">
        <v>0</v>
      </c>
    </row>
    <row r="6570" spans="2:6" x14ac:dyDescent="0.25">
      <c r="B6570" s="18">
        <v>6567</v>
      </c>
      <c r="C6570" s="29">
        <v>98907217.68253243</v>
      </c>
      <c r="D6570" s="29">
        <v>0</v>
      </c>
      <c r="E6570" s="29">
        <v>0</v>
      </c>
      <c r="F6570" s="20">
        <v>0</v>
      </c>
    </row>
    <row r="6571" spans="2:6" x14ac:dyDescent="0.25">
      <c r="B6571" s="18">
        <v>6568</v>
      </c>
      <c r="C6571" s="29">
        <v>100013041.43146722</v>
      </c>
      <c r="D6571" s="29">
        <v>0</v>
      </c>
      <c r="E6571" s="29">
        <v>0</v>
      </c>
      <c r="F6571" s="20">
        <v>0</v>
      </c>
    </row>
    <row r="6572" spans="2:6" x14ac:dyDescent="0.25">
      <c r="B6572" s="18">
        <v>6569</v>
      </c>
      <c r="C6572" s="29">
        <v>91004177.447874919</v>
      </c>
      <c r="D6572" s="29">
        <v>0</v>
      </c>
      <c r="E6572" s="29">
        <v>0</v>
      </c>
      <c r="F6572" s="20">
        <v>0</v>
      </c>
    </row>
    <row r="6573" spans="2:6" x14ac:dyDescent="0.25">
      <c r="B6573" s="18">
        <v>6570</v>
      </c>
      <c r="C6573" s="29">
        <v>93055628.762443513</v>
      </c>
      <c r="D6573" s="29">
        <v>0</v>
      </c>
      <c r="E6573" s="29">
        <v>0</v>
      </c>
      <c r="F6573" s="20">
        <v>0</v>
      </c>
    </row>
    <row r="6574" spans="2:6" x14ac:dyDescent="0.25">
      <c r="B6574" s="18">
        <v>6571</v>
      </c>
      <c r="C6574" s="29">
        <v>95392857.677003235</v>
      </c>
      <c r="D6574" s="29">
        <v>0</v>
      </c>
      <c r="E6574" s="29">
        <v>0</v>
      </c>
      <c r="F6574" s="20">
        <v>0</v>
      </c>
    </row>
    <row r="6575" spans="2:6" x14ac:dyDescent="0.25">
      <c r="B6575" s="18">
        <v>6572</v>
      </c>
      <c r="C6575" s="29">
        <v>80656313.891542017</v>
      </c>
      <c r="D6575" s="29">
        <v>0</v>
      </c>
      <c r="E6575" s="29">
        <v>0</v>
      </c>
      <c r="F6575" s="20">
        <v>0</v>
      </c>
    </row>
    <row r="6576" spans="2:6" x14ac:dyDescent="0.25">
      <c r="B6576" s="18">
        <v>6573</v>
      </c>
      <c r="C6576" s="29">
        <v>95351163.090246364</v>
      </c>
      <c r="D6576" s="29">
        <v>0</v>
      </c>
      <c r="E6576" s="29">
        <v>0</v>
      </c>
      <c r="F6576" s="20">
        <v>0</v>
      </c>
    </row>
    <row r="6577" spans="2:6" x14ac:dyDescent="0.25">
      <c r="B6577" s="18">
        <v>6574</v>
      </c>
      <c r="C6577" s="29">
        <v>83582909.865285724</v>
      </c>
      <c r="D6577" s="29">
        <v>0</v>
      </c>
      <c r="E6577" s="29">
        <v>0</v>
      </c>
      <c r="F6577" s="20">
        <v>0</v>
      </c>
    </row>
    <row r="6578" spans="2:6" x14ac:dyDescent="0.25">
      <c r="B6578" s="18">
        <v>6575</v>
      </c>
      <c r="C6578" s="29">
        <v>89100737.386060983</v>
      </c>
      <c r="D6578" s="29">
        <v>0</v>
      </c>
      <c r="E6578" s="29">
        <v>0</v>
      </c>
      <c r="F6578" s="20">
        <v>0</v>
      </c>
    </row>
    <row r="6579" spans="2:6" x14ac:dyDescent="0.25">
      <c r="B6579" s="18">
        <v>6576</v>
      </c>
      <c r="C6579" s="29">
        <v>102476091.41270395</v>
      </c>
      <c r="D6579" s="29">
        <v>0</v>
      </c>
      <c r="E6579" s="29">
        <v>0</v>
      </c>
      <c r="F6579" s="20">
        <v>0</v>
      </c>
    </row>
    <row r="6580" spans="2:6" x14ac:dyDescent="0.25">
      <c r="B6580" s="18">
        <v>6577</v>
      </c>
      <c r="C6580" s="29">
        <v>103003905.16371191</v>
      </c>
      <c r="D6580" s="29">
        <v>0</v>
      </c>
      <c r="E6580" s="29">
        <v>0</v>
      </c>
      <c r="F6580" s="20">
        <v>0</v>
      </c>
    </row>
    <row r="6581" spans="2:6" x14ac:dyDescent="0.25">
      <c r="B6581" s="18">
        <v>6578</v>
      </c>
      <c r="C6581" s="29">
        <v>76776091.455320343</v>
      </c>
      <c r="D6581" s="29">
        <v>0</v>
      </c>
      <c r="E6581" s="29">
        <v>0</v>
      </c>
      <c r="F6581" s="20">
        <v>0</v>
      </c>
    </row>
    <row r="6582" spans="2:6" x14ac:dyDescent="0.25">
      <c r="B6582" s="18">
        <v>6579</v>
      </c>
      <c r="C6582" s="29">
        <v>107722815.64377923</v>
      </c>
      <c r="D6582" s="29">
        <v>0</v>
      </c>
      <c r="E6582" s="29">
        <v>0</v>
      </c>
      <c r="F6582" s="20">
        <v>0</v>
      </c>
    </row>
    <row r="6583" spans="2:6" x14ac:dyDescent="0.25">
      <c r="B6583" s="18">
        <v>6580</v>
      </c>
      <c r="C6583" s="29">
        <v>131358104.18064426</v>
      </c>
      <c r="D6583" s="29">
        <v>0</v>
      </c>
      <c r="E6583" s="29">
        <v>0</v>
      </c>
      <c r="F6583" s="20">
        <v>0</v>
      </c>
    </row>
    <row r="6584" spans="2:6" x14ac:dyDescent="0.25">
      <c r="B6584" s="18">
        <v>6581</v>
      </c>
      <c r="C6584" s="29">
        <v>97572980.62951377</v>
      </c>
      <c r="D6584" s="29">
        <v>0</v>
      </c>
      <c r="E6584" s="29">
        <v>0</v>
      </c>
      <c r="F6584" s="20">
        <v>0</v>
      </c>
    </row>
    <row r="6585" spans="2:6" x14ac:dyDescent="0.25">
      <c r="B6585" s="18">
        <v>6582</v>
      </c>
      <c r="C6585" s="29">
        <v>89589038.278825164</v>
      </c>
      <c r="D6585" s="29">
        <v>0</v>
      </c>
      <c r="E6585" s="29">
        <v>0</v>
      </c>
      <c r="F6585" s="20">
        <v>0</v>
      </c>
    </row>
    <row r="6586" spans="2:6" x14ac:dyDescent="0.25">
      <c r="B6586" s="18">
        <v>6583</v>
      </c>
      <c r="C6586" s="29">
        <v>178698646.82952932</v>
      </c>
      <c r="D6586" s="29">
        <v>0</v>
      </c>
      <c r="E6586" s="29">
        <v>0</v>
      </c>
      <c r="F6586" s="20">
        <v>0</v>
      </c>
    </row>
    <row r="6587" spans="2:6" x14ac:dyDescent="0.25">
      <c r="B6587" s="18">
        <v>6584</v>
      </c>
      <c r="C6587" s="29">
        <v>121577236.75160824</v>
      </c>
      <c r="D6587" s="29">
        <v>0</v>
      </c>
      <c r="E6587" s="29">
        <v>0</v>
      </c>
      <c r="F6587" s="20">
        <v>0</v>
      </c>
    </row>
    <row r="6588" spans="2:6" x14ac:dyDescent="0.25">
      <c r="B6588" s="18">
        <v>6585</v>
      </c>
      <c r="C6588" s="29">
        <v>72156687.376578718</v>
      </c>
      <c r="D6588" s="29">
        <v>0</v>
      </c>
      <c r="E6588" s="29">
        <v>0</v>
      </c>
      <c r="F6588" s="20">
        <v>0</v>
      </c>
    </row>
    <row r="6589" spans="2:6" x14ac:dyDescent="0.25">
      <c r="B6589" s="18">
        <v>6586</v>
      </c>
      <c r="C6589" s="29">
        <v>95170351.65583773</v>
      </c>
      <c r="D6589" s="29">
        <v>0</v>
      </c>
      <c r="E6589" s="29">
        <v>0</v>
      </c>
      <c r="F6589" s="20">
        <v>0</v>
      </c>
    </row>
    <row r="6590" spans="2:6" x14ac:dyDescent="0.25">
      <c r="B6590" s="18">
        <v>6587</v>
      </c>
      <c r="C6590" s="29">
        <v>133866711.38499211</v>
      </c>
      <c r="D6590" s="29">
        <v>0</v>
      </c>
      <c r="E6590" s="29">
        <v>0</v>
      </c>
      <c r="F6590" s="20">
        <v>0</v>
      </c>
    </row>
    <row r="6591" spans="2:6" x14ac:dyDescent="0.25">
      <c r="B6591" s="18">
        <v>6588</v>
      </c>
      <c r="C6591" s="29">
        <v>96624589.378015563</v>
      </c>
      <c r="D6591" s="29">
        <v>0</v>
      </c>
      <c r="E6591" s="29">
        <v>0</v>
      </c>
      <c r="F6591" s="20">
        <v>0</v>
      </c>
    </row>
    <row r="6592" spans="2:6" x14ac:dyDescent="0.25">
      <c r="B6592" s="18">
        <v>6589</v>
      </c>
      <c r="C6592" s="29">
        <v>97574575.60750854</v>
      </c>
      <c r="D6592" s="29">
        <v>0</v>
      </c>
      <c r="E6592" s="29">
        <v>0</v>
      </c>
      <c r="F6592" s="20">
        <v>0</v>
      </c>
    </row>
    <row r="6593" spans="2:6" x14ac:dyDescent="0.25">
      <c r="B6593" s="18">
        <v>6590</v>
      </c>
      <c r="C6593" s="29">
        <v>91103760.259527341</v>
      </c>
      <c r="D6593" s="29">
        <v>0</v>
      </c>
      <c r="E6593" s="29">
        <v>0</v>
      </c>
      <c r="F6593" s="20">
        <v>0</v>
      </c>
    </row>
    <row r="6594" spans="2:6" x14ac:dyDescent="0.25">
      <c r="B6594" s="18">
        <v>6591</v>
      </c>
      <c r="C6594" s="29">
        <v>88341428.611093745</v>
      </c>
      <c r="D6594" s="29">
        <v>0</v>
      </c>
      <c r="E6594" s="29">
        <v>0</v>
      </c>
      <c r="F6594" s="20">
        <v>0</v>
      </c>
    </row>
    <row r="6595" spans="2:6" x14ac:dyDescent="0.25">
      <c r="B6595" s="18">
        <v>6592</v>
      </c>
      <c r="C6595" s="29">
        <v>78763163.72543779</v>
      </c>
      <c r="D6595" s="29">
        <v>0</v>
      </c>
      <c r="E6595" s="29">
        <v>0</v>
      </c>
      <c r="F6595" s="20">
        <v>0</v>
      </c>
    </row>
    <row r="6596" spans="2:6" x14ac:dyDescent="0.25">
      <c r="B6596" s="18">
        <v>6593</v>
      </c>
      <c r="C6596" s="29">
        <v>94453290.777879521</v>
      </c>
      <c r="D6596" s="29">
        <v>0</v>
      </c>
      <c r="E6596" s="29">
        <v>0</v>
      </c>
      <c r="F6596" s="20">
        <v>0</v>
      </c>
    </row>
    <row r="6597" spans="2:6" x14ac:dyDescent="0.25">
      <c r="B6597" s="18">
        <v>6594</v>
      </c>
      <c r="C6597" s="29">
        <v>134621763.0535309</v>
      </c>
      <c r="D6597" s="29">
        <v>0</v>
      </c>
      <c r="E6597" s="29">
        <v>0</v>
      </c>
      <c r="F6597" s="20">
        <v>0</v>
      </c>
    </row>
    <row r="6598" spans="2:6" x14ac:dyDescent="0.25">
      <c r="B6598" s="18">
        <v>6595</v>
      </c>
      <c r="C6598" s="29">
        <v>102552844.9500252</v>
      </c>
      <c r="D6598" s="29">
        <v>0</v>
      </c>
      <c r="E6598" s="29">
        <v>0</v>
      </c>
      <c r="F6598" s="20">
        <v>0</v>
      </c>
    </row>
    <row r="6599" spans="2:6" x14ac:dyDescent="0.25">
      <c r="B6599" s="18">
        <v>6596</v>
      </c>
      <c r="C6599" s="29">
        <v>141687635.4474552</v>
      </c>
      <c r="D6599" s="29">
        <v>0</v>
      </c>
      <c r="E6599" s="29">
        <v>0</v>
      </c>
      <c r="F6599" s="20">
        <v>0</v>
      </c>
    </row>
    <row r="6600" spans="2:6" x14ac:dyDescent="0.25">
      <c r="B6600" s="18">
        <v>6597</v>
      </c>
      <c r="C6600" s="29">
        <v>162378809.38132638</v>
      </c>
      <c r="D6600" s="29">
        <v>0</v>
      </c>
      <c r="E6600" s="29">
        <v>0</v>
      </c>
      <c r="F6600" s="20">
        <v>0</v>
      </c>
    </row>
    <row r="6601" spans="2:6" x14ac:dyDescent="0.25">
      <c r="B6601" s="18">
        <v>6598</v>
      </c>
      <c r="C6601" s="29">
        <v>162759772.04273102</v>
      </c>
      <c r="D6601" s="29">
        <v>0</v>
      </c>
      <c r="E6601" s="29">
        <v>0</v>
      </c>
      <c r="F6601" s="20">
        <v>0</v>
      </c>
    </row>
    <row r="6602" spans="2:6" x14ac:dyDescent="0.25">
      <c r="B6602" s="18">
        <v>6599</v>
      </c>
      <c r="C6602" s="29">
        <v>87630215.746496335</v>
      </c>
      <c r="D6602" s="29">
        <v>0</v>
      </c>
      <c r="E6602" s="29">
        <v>0</v>
      </c>
      <c r="F6602" s="20">
        <v>0</v>
      </c>
    </row>
    <row r="6603" spans="2:6" x14ac:dyDescent="0.25">
      <c r="B6603" s="18">
        <v>6600</v>
      </c>
      <c r="C6603" s="29">
        <v>134428451.44228208</v>
      </c>
      <c r="D6603" s="29">
        <v>0</v>
      </c>
      <c r="E6603" s="29">
        <v>0</v>
      </c>
      <c r="F6603" s="20">
        <v>0</v>
      </c>
    </row>
    <row r="6604" spans="2:6" x14ac:dyDescent="0.25">
      <c r="B6604" s="18">
        <v>6601</v>
      </c>
      <c r="C6604" s="29">
        <v>94782491.584774613</v>
      </c>
      <c r="D6604" s="29">
        <v>0</v>
      </c>
      <c r="E6604" s="29">
        <v>0</v>
      </c>
      <c r="F6604" s="20">
        <v>0</v>
      </c>
    </row>
    <row r="6605" spans="2:6" x14ac:dyDescent="0.25">
      <c r="B6605" s="18">
        <v>6602</v>
      </c>
      <c r="C6605" s="29">
        <v>146866225.5815208</v>
      </c>
      <c r="D6605" s="29">
        <v>0</v>
      </c>
      <c r="E6605" s="29">
        <v>0</v>
      </c>
      <c r="F6605" s="20">
        <v>0</v>
      </c>
    </row>
    <row r="6606" spans="2:6" x14ac:dyDescent="0.25">
      <c r="B6606" s="18">
        <v>6603</v>
      </c>
      <c r="C6606" s="29">
        <v>124939200.37660012</v>
      </c>
      <c r="D6606" s="29">
        <v>0</v>
      </c>
      <c r="E6606" s="29">
        <v>0</v>
      </c>
      <c r="F6606" s="20">
        <v>0</v>
      </c>
    </row>
    <row r="6607" spans="2:6" x14ac:dyDescent="0.25">
      <c r="B6607" s="18">
        <v>6604</v>
      </c>
      <c r="C6607" s="29">
        <v>88764698.566745475</v>
      </c>
      <c r="D6607" s="29">
        <v>0</v>
      </c>
      <c r="E6607" s="29">
        <v>0</v>
      </c>
      <c r="F6607" s="20">
        <v>0</v>
      </c>
    </row>
    <row r="6608" spans="2:6" x14ac:dyDescent="0.25">
      <c r="B6608" s="18">
        <v>6605</v>
      </c>
      <c r="C6608" s="29">
        <v>111752079.28201894</v>
      </c>
      <c r="D6608" s="29">
        <v>0</v>
      </c>
      <c r="E6608" s="29">
        <v>0</v>
      </c>
      <c r="F6608" s="20">
        <v>0</v>
      </c>
    </row>
    <row r="6609" spans="2:6" x14ac:dyDescent="0.25">
      <c r="B6609" s="18">
        <v>6606</v>
      </c>
      <c r="C6609" s="29">
        <v>88699758.851123616</v>
      </c>
      <c r="D6609" s="29">
        <v>0</v>
      </c>
      <c r="E6609" s="29">
        <v>0</v>
      </c>
      <c r="F6609" s="20">
        <v>0</v>
      </c>
    </row>
    <row r="6610" spans="2:6" x14ac:dyDescent="0.25">
      <c r="B6610" s="18">
        <v>6607</v>
      </c>
      <c r="C6610" s="29">
        <v>91431393.432925597</v>
      </c>
      <c r="D6610" s="29">
        <v>0</v>
      </c>
      <c r="E6610" s="29">
        <v>0</v>
      </c>
      <c r="F6610" s="20">
        <v>0</v>
      </c>
    </row>
    <row r="6611" spans="2:6" x14ac:dyDescent="0.25">
      <c r="B6611" s="18">
        <v>6608</v>
      </c>
      <c r="C6611" s="29">
        <v>78917899.999446914</v>
      </c>
      <c r="D6611" s="29">
        <v>0</v>
      </c>
      <c r="E6611" s="29">
        <v>0</v>
      </c>
      <c r="F6611" s="20">
        <v>0</v>
      </c>
    </row>
    <row r="6612" spans="2:6" x14ac:dyDescent="0.25">
      <c r="B6612" s="18">
        <v>6609</v>
      </c>
      <c r="C6612" s="29">
        <v>108145200.26926586</v>
      </c>
      <c r="D6612" s="29">
        <v>0</v>
      </c>
      <c r="E6612" s="29">
        <v>0</v>
      </c>
      <c r="F6612" s="20">
        <v>0</v>
      </c>
    </row>
    <row r="6613" spans="2:6" x14ac:dyDescent="0.25">
      <c r="B6613" s="18">
        <v>6610</v>
      </c>
      <c r="C6613" s="29">
        <v>122924356.17526114</v>
      </c>
      <c r="D6613" s="29">
        <v>0</v>
      </c>
      <c r="E6613" s="29">
        <v>0</v>
      </c>
      <c r="F6613" s="20">
        <v>0</v>
      </c>
    </row>
    <row r="6614" spans="2:6" x14ac:dyDescent="0.25">
      <c r="B6614" s="18">
        <v>6611</v>
      </c>
      <c r="C6614" s="29">
        <v>105235355.81491038</v>
      </c>
      <c r="D6614" s="29">
        <v>0</v>
      </c>
      <c r="E6614" s="29">
        <v>0</v>
      </c>
      <c r="F6614" s="20">
        <v>0</v>
      </c>
    </row>
    <row r="6615" spans="2:6" x14ac:dyDescent="0.25">
      <c r="B6615" s="18">
        <v>6612</v>
      </c>
      <c r="C6615" s="29">
        <v>121044788.11361665</v>
      </c>
      <c r="D6615" s="29">
        <v>0</v>
      </c>
      <c r="E6615" s="29">
        <v>0</v>
      </c>
      <c r="F6615" s="20">
        <v>0</v>
      </c>
    </row>
    <row r="6616" spans="2:6" x14ac:dyDescent="0.25">
      <c r="B6616" s="18">
        <v>6613</v>
      </c>
      <c r="C6616" s="29">
        <v>104376703.23944111</v>
      </c>
      <c r="D6616" s="29">
        <v>0</v>
      </c>
      <c r="E6616" s="29">
        <v>0</v>
      </c>
      <c r="F6616" s="20">
        <v>0</v>
      </c>
    </row>
    <row r="6617" spans="2:6" x14ac:dyDescent="0.25">
      <c r="B6617" s="18">
        <v>6614</v>
      </c>
      <c r="C6617" s="29">
        <v>73780865.584429741</v>
      </c>
      <c r="D6617" s="29">
        <v>0</v>
      </c>
      <c r="E6617" s="29">
        <v>0</v>
      </c>
      <c r="F6617" s="20">
        <v>0</v>
      </c>
    </row>
    <row r="6618" spans="2:6" x14ac:dyDescent="0.25">
      <c r="B6618" s="18">
        <v>6615</v>
      </c>
      <c r="C6618" s="29">
        <v>104981930.85774529</v>
      </c>
      <c r="D6618" s="29">
        <v>0</v>
      </c>
      <c r="E6618" s="29">
        <v>0</v>
      </c>
      <c r="F6618" s="20">
        <v>0</v>
      </c>
    </row>
    <row r="6619" spans="2:6" x14ac:dyDescent="0.25">
      <c r="B6619" s="18">
        <v>6616</v>
      </c>
      <c r="C6619" s="29">
        <v>78773833.699447051</v>
      </c>
      <c r="D6619" s="29">
        <v>0</v>
      </c>
      <c r="E6619" s="29">
        <v>0</v>
      </c>
      <c r="F6619" s="20">
        <v>0</v>
      </c>
    </row>
    <row r="6620" spans="2:6" x14ac:dyDescent="0.25">
      <c r="B6620" s="18">
        <v>6617</v>
      </c>
      <c r="C6620" s="29">
        <v>105570999.76167354</v>
      </c>
      <c r="D6620" s="29">
        <v>0</v>
      </c>
      <c r="E6620" s="29">
        <v>0</v>
      </c>
      <c r="F6620" s="20">
        <v>0</v>
      </c>
    </row>
    <row r="6621" spans="2:6" x14ac:dyDescent="0.25">
      <c r="B6621" s="18">
        <v>6618</v>
      </c>
      <c r="C6621" s="29">
        <v>104114650.01178928</v>
      </c>
      <c r="D6621" s="29">
        <v>0</v>
      </c>
      <c r="E6621" s="29">
        <v>0</v>
      </c>
      <c r="F6621" s="20">
        <v>0</v>
      </c>
    </row>
    <row r="6622" spans="2:6" x14ac:dyDescent="0.25">
      <c r="B6622" s="18">
        <v>6619</v>
      </c>
      <c r="C6622" s="29">
        <v>99975258.412054524</v>
      </c>
      <c r="D6622" s="29">
        <v>0</v>
      </c>
      <c r="E6622" s="29">
        <v>0</v>
      </c>
      <c r="F6622" s="20">
        <v>0</v>
      </c>
    </row>
    <row r="6623" spans="2:6" x14ac:dyDescent="0.25">
      <c r="B6623" s="18">
        <v>6620</v>
      </c>
      <c r="C6623" s="29">
        <v>82542140.927938834</v>
      </c>
      <c r="D6623" s="29">
        <v>0</v>
      </c>
      <c r="E6623" s="29">
        <v>0</v>
      </c>
      <c r="F6623" s="20">
        <v>0</v>
      </c>
    </row>
    <row r="6624" spans="2:6" x14ac:dyDescent="0.25">
      <c r="B6624" s="18">
        <v>6621</v>
      </c>
      <c r="C6624" s="29">
        <v>100565602.10802312</v>
      </c>
      <c r="D6624" s="29">
        <v>0</v>
      </c>
      <c r="E6624" s="29">
        <v>0</v>
      </c>
      <c r="F6624" s="20">
        <v>0</v>
      </c>
    </row>
    <row r="6625" spans="2:6" x14ac:dyDescent="0.25">
      <c r="B6625" s="18">
        <v>6622</v>
      </c>
      <c r="C6625" s="29">
        <v>90186525.543235227</v>
      </c>
      <c r="D6625" s="29">
        <v>0</v>
      </c>
      <c r="E6625" s="29">
        <v>0</v>
      </c>
      <c r="F6625" s="20">
        <v>0</v>
      </c>
    </row>
    <row r="6626" spans="2:6" x14ac:dyDescent="0.25">
      <c r="B6626" s="18">
        <v>6623</v>
      </c>
      <c r="C6626" s="29">
        <v>103657063.56663284</v>
      </c>
      <c r="D6626" s="29">
        <v>0</v>
      </c>
      <c r="E6626" s="29">
        <v>0</v>
      </c>
      <c r="F6626" s="20">
        <v>0</v>
      </c>
    </row>
    <row r="6627" spans="2:6" x14ac:dyDescent="0.25">
      <c r="B6627" s="18">
        <v>6624</v>
      </c>
      <c r="C6627" s="29">
        <v>89690223.161684021</v>
      </c>
      <c r="D6627" s="29">
        <v>0</v>
      </c>
      <c r="E6627" s="29">
        <v>0</v>
      </c>
      <c r="F6627" s="20">
        <v>0</v>
      </c>
    </row>
    <row r="6628" spans="2:6" x14ac:dyDescent="0.25">
      <c r="B6628" s="18">
        <v>6625</v>
      </c>
      <c r="C6628" s="29">
        <v>131339990.95757324</v>
      </c>
      <c r="D6628" s="29">
        <v>0</v>
      </c>
      <c r="E6628" s="29">
        <v>0</v>
      </c>
      <c r="F6628" s="20">
        <v>0</v>
      </c>
    </row>
    <row r="6629" spans="2:6" x14ac:dyDescent="0.25">
      <c r="B6629" s="18">
        <v>6626</v>
      </c>
      <c r="C6629" s="29">
        <v>128190164.81584984</v>
      </c>
      <c r="D6629" s="29">
        <v>0</v>
      </c>
      <c r="E6629" s="29">
        <v>0</v>
      </c>
      <c r="F6629" s="20">
        <v>0</v>
      </c>
    </row>
    <row r="6630" spans="2:6" x14ac:dyDescent="0.25">
      <c r="B6630" s="18">
        <v>6627</v>
      </c>
      <c r="C6630" s="29">
        <v>78592585.201556772</v>
      </c>
      <c r="D6630" s="29">
        <v>0</v>
      </c>
      <c r="E6630" s="29">
        <v>0</v>
      </c>
      <c r="F6630" s="20">
        <v>0</v>
      </c>
    </row>
    <row r="6631" spans="2:6" x14ac:dyDescent="0.25">
      <c r="B6631" s="18">
        <v>6628</v>
      </c>
      <c r="C6631" s="29">
        <v>83742136.162639201</v>
      </c>
      <c r="D6631" s="29">
        <v>0</v>
      </c>
      <c r="E6631" s="29">
        <v>0</v>
      </c>
      <c r="F6631" s="20">
        <v>0</v>
      </c>
    </row>
    <row r="6632" spans="2:6" x14ac:dyDescent="0.25">
      <c r="B6632" s="18">
        <v>6629</v>
      </c>
      <c r="C6632" s="29">
        <v>105192659.98948745</v>
      </c>
      <c r="D6632" s="29">
        <v>0</v>
      </c>
      <c r="E6632" s="29">
        <v>0</v>
      </c>
      <c r="F6632" s="20">
        <v>0</v>
      </c>
    </row>
    <row r="6633" spans="2:6" x14ac:dyDescent="0.25">
      <c r="B6633" s="18">
        <v>6630</v>
      </c>
      <c r="C6633" s="29">
        <v>112035018.31707643</v>
      </c>
      <c r="D6633" s="29">
        <v>0</v>
      </c>
      <c r="E6633" s="29">
        <v>0</v>
      </c>
      <c r="F6633" s="20">
        <v>0</v>
      </c>
    </row>
    <row r="6634" spans="2:6" x14ac:dyDescent="0.25">
      <c r="B6634" s="18">
        <v>6631</v>
      </c>
      <c r="C6634" s="29">
        <v>90550982.938773975</v>
      </c>
      <c r="D6634" s="29">
        <v>0</v>
      </c>
      <c r="E6634" s="29">
        <v>0</v>
      </c>
      <c r="F6634" s="20">
        <v>0</v>
      </c>
    </row>
    <row r="6635" spans="2:6" x14ac:dyDescent="0.25">
      <c r="B6635" s="18">
        <v>6632</v>
      </c>
      <c r="C6635" s="29">
        <v>92017043.949467689</v>
      </c>
      <c r="D6635" s="29">
        <v>0</v>
      </c>
      <c r="E6635" s="29">
        <v>0</v>
      </c>
      <c r="F6635" s="20">
        <v>0</v>
      </c>
    </row>
    <row r="6636" spans="2:6" x14ac:dyDescent="0.25">
      <c r="B6636" s="18">
        <v>6633</v>
      </c>
      <c r="C6636" s="29">
        <v>86916498.896271497</v>
      </c>
      <c r="D6636" s="29">
        <v>0</v>
      </c>
      <c r="E6636" s="29">
        <v>0</v>
      </c>
      <c r="F6636" s="20">
        <v>0</v>
      </c>
    </row>
    <row r="6637" spans="2:6" x14ac:dyDescent="0.25">
      <c r="B6637" s="18">
        <v>6634</v>
      </c>
      <c r="C6637" s="29">
        <v>124306619.81917867</v>
      </c>
      <c r="D6637" s="29">
        <v>0</v>
      </c>
      <c r="E6637" s="29">
        <v>0</v>
      </c>
      <c r="F6637" s="20">
        <v>0</v>
      </c>
    </row>
    <row r="6638" spans="2:6" x14ac:dyDescent="0.25">
      <c r="B6638" s="18">
        <v>6635</v>
      </c>
      <c r="C6638" s="29">
        <v>85327348.263866454</v>
      </c>
      <c r="D6638" s="29">
        <v>0</v>
      </c>
      <c r="E6638" s="29">
        <v>0</v>
      </c>
      <c r="F6638" s="20">
        <v>0</v>
      </c>
    </row>
    <row r="6639" spans="2:6" x14ac:dyDescent="0.25">
      <c r="B6639" s="18">
        <v>6636</v>
      </c>
      <c r="C6639" s="29">
        <v>103060632.89153923</v>
      </c>
      <c r="D6639" s="29">
        <v>0</v>
      </c>
      <c r="E6639" s="29">
        <v>0</v>
      </c>
      <c r="F6639" s="20">
        <v>0</v>
      </c>
    </row>
    <row r="6640" spans="2:6" x14ac:dyDescent="0.25">
      <c r="B6640" s="18">
        <v>6637</v>
      </c>
      <c r="C6640" s="29">
        <v>97371468.163265899</v>
      </c>
      <c r="D6640" s="29">
        <v>0</v>
      </c>
      <c r="E6640" s="29">
        <v>0</v>
      </c>
      <c r="F6640" s="20">
        <v>0</v>
      </c>
    </row>
    <row r="6641" spans="2:6" x14ac:dyDescent="0.25">
      <c r="B6641" s="18">
        <v>6638</v>
      </c>
      <c r="C6641" s="29">
        <v>108032307.01078635</v>
      </c>
      <c r="D6641" s="29">
        <v>0</v>
      </c>
      <c r="E6641" s="29">
        <v>0</v>
      </c>
      <c r="F6641" s="20">
        <v>0</v>
      </c>
    </row>
    <row r="6642" spans="2:6" x14ac:dyDescent="0.25">
      <c r="B6642" s="18">
        <v>6639</v>
      </c>
      <c r="C6642" s="29">
        <v>81023479.863412842</v>
      </c>
      <c r="D6642" s="29">
        <v>0</v>
      </c>
      <c r="E6642" s="29">
        <v>0</v>
      </c>
      <c r="F6642" s="20">
        <v>0</v>
      </c>
    </row>
    <row r="6643" spans="2:6" x14ac:dyDescent="0.25">
      <c r="B6643" s="18">
        <v>6640</v>
      </c>
      <c r="C6643" s="29">
        <v>102780192.56068003</v>
      </c>
      <c r="D6643" s="29">
        <v>0</v>
      </c>
      <c r="E6643" s="29">
        <v>0</v>
      </c>
      <c r="F6643" s="20">
        <v>0</v>
      </c>
    </row>
    <row r="6644" spans="2:6" x14ac:dyDescent="0.25">
      <c r="B6644" s="18">
        <v>6641</v>
      </c>
      <c r="C6644" s="29">
        <v>142017507.97916564</v>
      </c>
      <c r="D6644" s="29">
        <v>0</v>
      </c>
      <c r="E6644" s="29">
        <v>0</v>
      </c>
      <c r="F6644" s="20">
        <v>0</v>
      </c>
    </row>
    <row r="6645" spans="2:6" x14ac:dyDescent="0.25">
      <c r="B6645" s="18">
        <v>6642</v>
      </c>
      <c r="C6645" s="29">
        <v>95090188.99659586</v>
      </c>
      <c r="D6645" s="29">
        <v>0</v>
      </c>
      <c r="E6645" s="29">
        <v>0</v>
      </c>
      <c r="F6645" s="20">
        <v>0</v>
      </c>
    </row>
    <row r="6646" spans="2:6" x14ac:dyDescent="0.25">
      <c r="B6646" s="18">
        <v>6643</v>
      </c>
      <c r="C6646" s="29">
        <v>131241438.61485133</v>
      </c>
      <c r="D6646" s="29">
        <v>0</v>
      </c>
      <c r="E6646" s="29">
        <v>0</v>
      </c>
      <c r="F6646" s="20">
        <v>0</v>
      </c>
    </row>
    <row r="6647" spans="2:6" x14ac:dyDescent="0.25">
      <c r="B6647" s="18">
        <v>6644</v>
      </c>
      <c r="C6647" s="29">
        <v>86088401.351861417</v>
      </c>
      <c r="D6647" s="29">
        <v>0</v>
      </c>
      <c r="E6647" s="29">
        <v>0</v>
      </c>
      <c r="F6647" s="20">
        <v>0</v>
      </c>
    </row>
    <row r="6648" spans="2:6" x14ac:dyDescent="0.25">
      <c r="B6648" s="18">
        <v>6645</v>
      </c>
      <c r="C6648" s="29">
        <v>107024738.63246422</v>
      </c>
      <c r="D6648" s="29">
        <v>0</v>
      </c>
      <c r="E6648" s="29">
        <v>0</v>
      </c>
      <c r="F6648" s="20">
        <v>0</v>
      </c>
    </row>
    <row r="6649" spans="2:6" x14ac:dyDescent="0.25">
      <c r="B6649" s="18">
        <v>6646</v>
      </c>
      <c r="C6649" s="29">
        <v>90801506.753851622</v>
      </c>
      <c r="D6649" s="29">
        <v>0</v>
      </c>
      <c r="E6649" s="29">
        <v>0</v>
      </c>
      <c r="F6649" s="20">
        <v>0</v>
      </c>
    </row>
    <row r="6650" spans="2:6" x14ac:dyDescent="0.25">
      <c r="B6650" s="18">
        <v>6647</v>
      </c>
      <c r="C6650" s="29">
        <v>88114072.58013846</v>
      </c>
      <c r="D6650" s="29">
        <v>0</v>
      </c>
      <c r="E6650" s="29">
        <v>0</v>
      </c>
      <c r="F6650" s="20">
        <v>0</v>
      </c>
    </row>
    <row r="6651" spans="2:6" x14ac:dyDescent="0.25">
      <c r="B6651" s="18">
        <v>6648</v>
      </c>
      <c r="C6651" s="29">
        <v>87952028.726655915</v>
      </c>
      <c r="D6651" s="29">
        <v>0</v>
      </c>
      <c r="E6651" s="29">
        <v>0</v>
      </c>
      <c r="F6651" s="20">
        <v>0</v>
      </c>
    </row>
    <row r="6652" spans="2:6" x14ac:dyDescent="0.25">
      <c r="B6652" s="18">
        <v>6649</v>
      </c>
      <c r="C6652" s="29">
        <v>107188490.08382089</v>
      </c>
      <c r="D6652" s="29">
        <v>0</v>
      </c>
      <c r="E6652" s="29">
        <v>0</v>
      </c>
      <c r="F6652" s="20">
        <v>0</v>
      </c>
    </row>
    <row r="6653" spans="2:6" x14ac:dyDescent="0.25">
      <c r="B6653" s="18">
        <v>6650</v>
      </c>
      <c r="C6653" s="29">
        <v>128546010.82183796</v>
      </c>
      <c r="D6653" s="29">
        <v>0</v>
      </c>
      <c r="E6653" s="29">
        <v>0</v>
      </c>
      <c r="F6653" s="20">
        <v>0</v>
      </c>
    </row>
    <row r="6654" spans="2:6" x14ac:dyDescent="0.25">
      <c r="B6654" s="18">
        <v>6651</v>
      </c>
      <c r="C6654" s="29">
        <v>124521533.60035542</v>
      </c>
      <c r="D6654" s="29">
        <v>0</v>
      </c>
      <c r="E6654" s="29">
        <v>0</v>
      </c>
      <c r="F6654" s="20">
        <v>0</v>
      </c>
    </row>
    <row r="6655" spans="2:6" x14ac:dyDescent="0.25">
      <c r="B6655" s="18">
        <v>6652</v>
      </c>
      <c r="C6655" s="29">
        <v>107932843.92011549</v>
      </c>
      <c r="D6655" s="29">
        <v>0</v>
      </c>
      <c r="E6655" s="29">
        <v>0</v>
      </c>
      <c r="F6655" s="20">
        <v>0</v>
      </c>
    </row>
    <row r="6656" spans="2:6" x14ac:dyDescent="0.25">
      <c r="B6656" s="18">
        <v>6653</v>
      </c>
      <c r="C6656" s="29">
        <v>95570024.129589438</v>
      </c>
      <c r="D6656" s="29">
        <v>0</v>
      </c>
      <c r="E6656" s="29">
        <v>0</v>
      </c>
      <c r="F6656" s="20">
        <v>0</v>
      </c>
    </row>
    <row r="6657" spans="2:6" x14ac:dyDescent="0.25">
      <c r="B6657" s="18">
        <v>6654</v>
      </c>
      <c r="C6657" s="29">
        <v>79913785.733879343</v>
      </c>
      <c r="D6657" s="29">
        <v>0</v>
      </c>
      <c r="E6657" s="29">
        <v>0</v>
      </c>
      <c r="F6657" s="20">
        <v>0</v>
      </c>
    </row>
    <row r="6658" spans="2:6" x14ac:dyDescent="0.25">
      <c r="B6658" s="18">
        <v>6655</v>
      </c>
      <c r="C6658" s="29">
        <v>101120641.39276257</v>
      </c>
      <c r="D6658" s="29">
        <v>0</v>
      </c>
      <c r="E6658" s="29">
        <v>0</v>
      </c>
      <c r="F6658" s="20">
        <v>0</v>
      </c>
    </row>
    <row r="6659" spans="2:6" x14ac:dyDescent="0.25">
      <c r="B6659" s="18">
        <v>6656</v>
      </c>
      <c r="C6659" s="29">
        <v>117400535.3319694</v>
      </c>
      <c r="D6659" s="29">
        <v>0</v>
      </c>
      <c r="E6659" s="29">
        <v>0</v>
      </c>
      <c r="F6659" s="20">
        <v>0</v>
      </c>
    </row>
    <row r="6660" spans="2:6" x14ac:dyDescent="0.25">
      <c r="B6660" s="18">
        <v>6657</v>
      </c>
      <c r="C6660" s="29">
        <v>131006812.35175258</v>
      </c>
      <c r="D6660" s="29">
        <v>0</v>
      </c>
      <c r="E6660" s="29">
        <v>0</v>
      </c>
      <c r="F6660" s="20">
        <v>0</v>
      </c>
    </row>
    <row r="6661" spans="2:6" x14ac:dyDescent="0.25">
      <c r="B6661" s="18">
        <v>6658</v>
      </c>
      <c r="C6661" s="29">
        <v>113068706.78887689</v>
      </c>
      <c r="D6661" s="29">
        <v>0</v>
      </c>
      <c r="E6661" s="29">
        <v>0</v>
      </c>
      <c r="F6661" s="20">
        <v>0</v>
      </c>
    </row>
    <row r="6662" spans="2:6" x14ac:dyDescent="0.25">
      <c r="B6662" s="18">
        <v>6659</v>
      </c>
      <c r="C6662" s="29">
        <v>86509678.013656914</v>
      </c>
      <c r="D6662" s="29">
        <v>0</v>
      </c>
      <c r="E6662" s="29">
        <v>0</v>
      </c>
      <c r="F6662" s="20">
        <v>0</v>
      </c>
    </row>
    <row r="6663" spans="2:6" x14ac:dyDescent="0.25">
      <c r="B6663" s="18">
        <v>6660</v>
      </c>
      <c r="C6663" s="29">
        <v>107787369.19720607</v>
      </c>
      <c r="D6663" s="29">
        <v>0</v>
      </c>
      <c r="E6663" s="29">
        <v>0</v>
      </c>
      <c r="F6663" s="20">
        <v>0</v>
      </c>
    </row>
    <row r="6664" spans="2:6" x14ac:dyDescent="0.25">
      <c r="B6664" s="18">
        <v>6661</v>
      </c>
      <c r="C6664" s="29">
        <v>103336232.04651992</v>
      </c>
      <c r="D6664" s="29">
        <v>0</v>
      </c>
      <c r="E6664" s="29">
        <v>0</v>
      </c>
      <c r="F6664" s="20">
        <v>0</v>
      </c>
    </row>
    <row r="6665" spans="2:6" x14ac:dyDescent="0.25">
      <c r="B6665" s="18">
        <v>6662</v>
      </c>
      <c r="C6665" s="29">
        <v>134008966.65340139</v>
      </c>
      <c r="D6665" s="29">
        <v>0</v>
      </c>
      <c r="E6665" s="29">
        <v>0</v>
      </c>
      <c r="F6665" s="20">
        <v>0</v>
      </c>
    </row>
    <row r="6666" spans="2:6" x14ac:dyDescent="0.25">
      <c r="B6666" s="18">
        <v>6663</v>
      </c>
      <c r="C6666" s="29">
        <v>66917977.924218029</v>
      </c>
      <c r="D6666" s="29">
        <v>0</v>
      </c>
      <c r="E6666" s="29">
        <v>0</v>
      </c>
      <c r="F6666" s="20">
        <v>0</v>
      </c>
    </row>
    <row r="6667" spans="2:6" x14ac:dyDescent="0.25">
      <c r="B6667" s="18">
        <v>6664</v>
      </c>
      <c r="C6667" s="29">
        <v>86538451.166484669</v>
      </c>
      <c r="D6667" s="29">
        <v>0</v>
      </c>
      <c r="E6667" s="29">
        <v>0</v>
      </c>
      <c r="F6667" s="20">
        <v>0</v>
      </c>
    </row>
    <row r="6668" spans="2:6" x14ac:dyDescent="0.25">
      <c r="B6668" s="18">
        <v>6665</v>
      </c>
      <c r="C6668" s="29">
        <v>79818371.6340601</v>
      </c>
      <c r="D6668" s="29">
        <v>0</v>
      </c>
      <c r="E6668" s="29">
        <v>0</v>
      </c>
      <c r="F6668" s="20">
        <v>0</v>
      </c>
    </row>
    <row r="6669" spans="2:6" x14ac:dyDescent="0.25">
      <c r="B6669" s="18">
        <v>6666</v>
      </c>
      <c r="C6669" s="29">
        <v>85876006.067712933</v>
      </c>
      <c r="D6669" s="29">
        <v>0</v>
      </c>
      <c r="E6669" s="29">
        <v>0</v>
      </c>
      <c r="F6669" s="20">
        <v>0</v>
      </c>
    </row>
    <row r="6670" spans="2:6" x14ac:dyDescent="0.25">
      <c r="B6670" s="18">
        <v>6667</v>
      </c>
      <c r="C6670" s="29">
        <v>115471546.17268762</v>
      </c>
      <c r="D6670" s="29">
        <v>0</v>
      </c>
      <c r="E6670" s="29">
        <v>0</v>
      </c>
      <c r="F6670" s="20">
        <v>0</v>
      </c>
    </row>
    <row r="6671" spans="2:6" x14ac:dyDescent="0.25">
      <c r="B6671" s="18">
        <v>6668</v>
      </c>
      <c r="C6671" s="29">
        <v>95105165.888698697</v>
      </c>
      <c r="D6671" s="29">
        <v>0</v>
      </c>
      <c r="E6671" s="29">
        <v>0</v>
      </c>
      <c r="F6671" s="20">
        <v>0</v>
      </c>
    </row>
    <row r="6672" spans="2:6" x14ac:dyDescent="0.25">
      <c r="B6672" s="18">
        <v>6669</v>
      </c>
      <c r="C6672" s="29">
        <v>77863541.65059723</v>
      </c>
      <c r="D6672" s="29">
        <v>0</v>
      </c>
      <c r="E6672" s="29">
        <v>0</v>
      </c>
      <c r="F6672" s="20">
        <v>0</v>
      </c>
    </row>
    <row r="6673" spans="2:6" x14ac:dyDescent="0.25">
      <c r="B6673" s="18">
        <v>6670</v>
      </c>
      <c r="C6673" s="29">
        <v>78928166.040844694</v>
      </c>
      <c r="D6673" s="29">
        <v>0</v>
      </c>
      <c r="E6673" s="29">
        <v>0</v>
      </c>
      <c r="F6673" s="20">
        <v>0</v>
      </c>
    </row>
    <row r="6674" spans="2:6" x14ac:dyDescent="0.25">
      <c r="B6674" s="18">
        <v>6671</v>
      </c>
      <c r="C6674" s="29">
        <v>113376953.58018112</v>
      </c>
      <c r="D6674" s="29">
        <v>0</v>
      </c>
      <c r="E6674" s="29">
        <v>0</v>
      </c>
      <c r="F6674" s="20">
        <v>0</v>
      </c>
    </row>
    <row r="6675" spans="2:6" x14ac:dyDescent="0.25">
      <c r="B6675" s="18">
        <v>6672</v>
      </c>
      <c r="C6675" s="29">
        <v>119280318.16286781</v>
      </c>
      <c r="D6675" s="29">
        <v>0</v>
      </c>
      <c r="E6675" s="29">
        <v>0</v>
      </c>
      <c r="F6675" s="20">
        <v>0</v>
      </c>
    </row>
    <row r="6676" spans="2:6" x14ac:dyDescent="0.25">
      <c r="B6676" s="18">
        <v>6673</v>
      </c>
      <c r="C6676" s="29">
        <v>85540457.976579323</v>
      </c>
      <c r="D6676" s="29">
        <v>0</v>
      </c>
      <c r="E6676" s="29">
        <v>0</v>
      </c>
      <c r="F6676" s="20">
        <v>0</v>
      </c>
    </row>
    <row r="6677" spans="2:6" x14ac:dyDescent="0.25">
      <c r="B6677" s="18">
        <v>6674</v>
      </c>
      <c r="C6677" s="29">
        <v>92013285.774944529</v>
      </c>
      <c r="D6677" s="29">
        <v>0</v>
      </c>
      <c r="E6677" s="29">
        <v>0</v>
      </c>
      <c r="F6677" s="20">
        <v>0</v>
      </c>
    </row>
    <row r="6678" spans="2:6" x14ac:dyDescent="0.25">
      <c r="B6678" s="18">
        <v>6675</v>
      </c>
      <c r="C6678" s="29">
        <v>178484083.80734366</v>
      </c>
      <c r="D6678" s="29">
        <v>0</v>
      </c>
      <c r="E6678" s="29">
        <v>0</v>
      </c>
      <c r="F6678" s="20">
        <v>0</v>
      </c>
    </row>
    <row r="6679" spans="2:6" x14ac:dyDescent="0.25">
      <c r="B6679" s="18">
        <v>6676</v>
      </c>
      <c r="C6679" s="29">
        <v>83671922.016186014</v>
      </c>
      <c r="D6679" s="29">
        <v>0</v>
      </c>
      <c r="E6679" s="29">
        <v>0</v>
      </c>
      <c r="F6679" s="20">
        <v>0</v>
      </c>
    </row>
    <row r="6680" spans="2:6" x14ac:dyDescent="0.25">
      <c r="B6680" s="18">
        <v>6677</v>
      </c>
      <c r="C6680" s="29">
        <v>106349477.22218761</v>
      </c>
      <c r="D6680" s="29">
        <v>0</v>
      </c>
      <c r="E6680" s="29">
        <v>0</v>
      </c>
      <c r="F6680" s="20">
        <v>0</v>
      </c>
    </row>
    <row r="6681" spans="2:6" x14ac:dyDescent="0.25">
      <c r="B6681" s="18">
        <v>6678</v>
      </c>
      <c r="C6681" s="29">
        <v>151676549.11782253</v>
      </c>
      <c r="D6681" s="29">
        <v>0</v>
      </c>
      <c r="E6681" s="29">
        <v>0</v>
      </c>
      <c r="F6681" s="20">
        <v>0</v>
      </c>
    </row>
    <row r="6682" spans="2:6" x14ac:dyDescent="0.25">
      <c r="B6682" s="18">
        <v>6679</v>
      </c>
      <c r="C6682" s="29">
        <v>132780434.36362974</v>
      </c>
      <c r="D6682" s="29">
        <v>0</v>
      </c>
      <c r="E6682" s="29">
        <v>0</v>
      </c>
      <c r="F6682" s="20">
        <v>0</v>
      </c>
    </row>
    <row r="6683" spans="2:6" x14ac:dyDescent="0.25">
      <c r="B6683" s="18">
        <v>6680</v>
      </c>
      <c r="C6683" s="29">
        <v>109637236.43224403</v>
      </c>
      <c r="D6683" s="29">
        <v>0</v>
      </c>
      <c r="E6683" s="29">
        <v>0</v>
      </c>
      <c r="F6683" s="20">
        <v>0</v>
      </c>
    </row>
    <row r="6684" spans="2:6" x14ac:dyDescent="0.25">
      <c r="B6684" s="18">
        <v>6681</v>
      </c>
      <c r="C6684" s="29">
        <v>90438230.697573438</v>
      </c>
      <c r="D6684" s="29">
        <v>0</v>
      </c>
      <c r="E6684" s="29">
        <v>0</v>
      </c>
      <c r="F6684" s="20">
        <v>0</v>
      </c>
    </row>
    <row r="6685" spans="2:6" x14ac:dyDescent="0.25">
      <c r="B6685" s="18">
        <v>6682</v>
      </c>
      <c r="C6685" s="29">
        <v>121345055.91728352</v>
      </c>
      <c r="D6685" s="29">
        <v>0</v>
      </c>
      <c r="E6685" s="29">
        <v>0</v>
      </c>
      <c r="F6685" s="20">
        <v>0</v>
      </c>
    </row>
    <row r="6686" spans="2:6" x14ac:dyDescent="0.25">
      <c r="B6686" s="18">
        <v>6683</v>
      </c>
      <c r="C6686" s="29">
        <v>175492063.13315278</v>
      </c>
      <c r="D6686" s="29">
        <v>0</v>
      </c>
      <c r="E6686" s="29">
        <v>0</v>
      </c>
      <c r="F6686" s="20">
        <v>0</v>
      </c>
    </row>
    <row r="6687" spans="2:6" x14ac:dyDescent="0.25">
      <c r="B6687" s="18">
        <v>6684</v>
      </c>
      <c r="C6687" s="29">
        <v>103104763.94285946</v>
      </c>
      <c r="D6687" s="29">
        <v>0</v>
      </c>
      <c r="E6687" s="29">
        <v>0</v>
      </c>
      <c r="F6687" s="20">
        <v>0</v>
      </c>
    </row>
    <row r="6688" spans="2:6" x14ac:dyDescent="0.25">
      <c r="B6688" s="18">
        <v>6685</v>
      </c>
      <c r="C6688" s="29">
        <v>131017705.44679572</v>
      </c>
      <c r="D6688" s="29">
        <v>0</v>
      </c>
      <c r="E6688" s="29">
        <v>0</v>
      </c>
      <c r="F6688" s="20">
        <v>0</v>
      </c>
    </row>
    <row r="6689" spans="2:6" x14ac:dyDescent="0.25">
      <c r="B6689" s="18">
        <v>6686</v>
      </c>
      <c r="C6689" s="29">
        <v>77538234.297388241</v>
      </c>
      <c r="D6689" s="29">
        <v>0</v>
      </c>
      <c r="E6689" s="29">
        <v>0</v>
      </c>
      <c r="F6689" s="20">
        <v>0</v>
      </c>
    </row>
    <row r="6690" spans="2:6" x14ac:dyDescent="0.25">
      <c r="B6690" s="18">
        <v>6687</v>
      </c>
      <c r="C6690" s="29">
        <v>121475642.97533822</v>
      </c>
      <c r="D6690" s="29">
        <v>0</v>
      </c>
      <c r="E6690" s="29">
        <v>0</v>
      </c>
      <c r="F6690" s="20">
        <v>0</v>
      </c>
    </row>
    <row r="6691" spans="2:6" x14ac:dyDescent="0.25">
      <c r="B6691" s="18">
        <v>6688</v>
      </c>
      <c r="C6691" s="29">
        <v>74960155.510811463</v>
      </c>
      <c r="D6691" s="29">
        <v>0</v>
      </c>
      <c r="E6691" s="29">
        <v>0</v>
      </c>
      <c r="F6691" s="20">
        <v>0</v>
      </c>
    </row>
    <row r="6692" spans="2:6" x14ac:dyDescent="0.25">
      <c r="B6692" s="18">
        <v>6689</v>
      </c>
      <c r="C6692" s="29">
        <v>117433323.18584715</v>
      </c>
      <c r="D6692" s="29">
        <v>0</v>
      </c>
      <c r="E6692" s="29">
        <v>0</v>
      </c>
      <c r="F6692" s="20">
        <v>0</v>
      </c>
    </row>
    <row r="6693" spans="2:6" x14ac:dyDescent="0.25">
      <c r="B6693" s="18">
        <v>6690</v>
      </c>
      <c r="C6693" s="29">
        <v>143504607.14665166</v>
      </c>
      <c r="D6693" s="29">
        <v>0</v>
      </c>
      <c r="E6693" s="29">
        <v>0</v>
      </c>
      <c r="F6693" s="20">
        <v>0</v>
      </c>
    </row>
    <row r="6694" spans="2:6" x14ac:dyDescent="0.25">
      <c r="B6694" s="18">
        <v>6691</v>
      </c>
      <c r="C6694" s="29">
        <v>94782984.854814842</v>
      </c>
      <c r="D6694" s="29">
        <v>0</v>
      </c>
      <c r="E6694" s="29">
        <v>0</v>
      </c>
      <c r="F6694" s="20">
        <v>0</v>
      </c>
    </row>
    <row r="6695" spans="2:6" x14ac:dyDescent="0.25">
      <c r="B6695" s="18">
        <v>6692</v>
      </c>
      <c r="C6695" s="29">
        <v>96337257.706974089</v>
      </c>
      <c r="D6695" s="29">
        <v>0</v>
      </c>
      <c r="E6695" s="29">
        <v>0</v>
      </c>
      <c r="F6695" s="20">
        <v>0</v>
      </c>
    </row>
    <row r="6696" spans="2:6" x14ac:dyDescent="0.25">
      <c r="B6696" s="18">
        <v>6693</v>
      </c>
      <c r="C6696" s="29">
        <v>146690342.28970674</v>
      </c>
      <c r="D6696" s="29">
        <v>0</v>
      </c>
      <c r="E6696" s="29">
        <v>0</v>
      </c>
      <c r="F6696" s="20">
        <v>0</v>
      </c>
    </row>
    <row r="6697" spans="2:6" x14ac:dyDescent="0.25">
      <c r="B6697" s="18">
        <v>6694</v>
      </c>
      <c r="C6697" s="29">
        <v>86465963.377493009</v>
      </c>
      <c r="D6697" s="29">
        <v>0</v>
      </c>
      <c r="E6697" s="29">
        <v>0</v>
      </c>
      <c r="F6697" s="20">
        <v>0</v>
      </c>
    </row>
    <row r="6698" spans="2:6" x14ac:dyDescent="0.25">
      <c r="B6698" s="18">
        <v>6695</v>
      </c>
      <c r="C6698" s="29">
        <v>75230230.763613611</v>
      </c>
      <c r="D6698" s="29">
        <v>0</v>
      </c>
      <c r="E6698" s="29">
        <v>0</v>
      </c>
      <c r="F6698" s="20">
        <v>0</v>
      </c>
    </row>
    <row r="6699" spans="2:6" x14ac:dyDescent="0.25">
      <c r="B6699" s="18">
        <v>6696</v>
      </c>
      <c r="C6699" s="29">
        <v>96417708.476371571</v>
      </c>
      <c r="D6699" s="29">
        <v>0</v>
      </c>
      <c r="E6699" s="29">
        <v>0</v>
      </c>
      <c r="F6699" s="20">
        <v>0</v>
      </c>
    </row>
    <row r="6700" spans="2:6" x14ac:dyDescent="0.25">
      <c r="B6700" s="18">
        <v>6697</v>
      </c>
      <c r="C6700" s="29">
        <v>77072014.535512</v>
      </c>
      <c r="D6700" s="29">
        <v>0</v>
      </c>
      <c r="E6700" s="29">
        <v>0</v>
      </c>
      <c r="F6700" s="20">
        <v>0</v>
      </c>
    </row>
    <row r="6701" spans="2:6" x14ac:dyDescent="0.25">
      <c r="B6701" s="18">
        <v>6698</v>
      </c>
      <c r="C6701" s="29">
        <v>106442078.86006428</v>
      </c>
      <c r="D6701" s="29">
        <v>0</v>
      </c>
      <c r="E6701" s="29">
        <v>0</v>
      </c>
      <c r="F6701" s="20">
        <v>0</v>
      </c>
    </row>
    <row r="6702" spans="2:6" x14ac:dyDescent="0.25">
      <c r="B6702" s="18">
        <v>6699</v>
      </c>
      <c r="C6702" s="29">
        <v>74715569.973259225</v>
      </c>
      <c r="D6702" s="29">
        <v>0</v>
      </c>
      <c r="E6702" s="29">
        <v>0</v>
      </c>
      <c r="F6702" s="20">
        <v>0</v>
      </c>
    </row>
    <row r="6703" spans="2:6" x14ac:dyDescent="0.25">
      <c r="B6703" s="18">
        <v>6700</v>
      </c>
      <c r="C6703" s="29">
        <v>95755699.449400932</v>
      </c>
      <c r="D6703" s="29">
        <v>0</v>
      </c>
      <c r="E6703" s="29">
        <v>0</v>
      </c>
      <c r="F6703" s="20">
        <v>0</v>
      </c>
    </row>
    <row r="6704" spans="2:6" x14ac:dyDescent="0.25">
      <c r="B6704" s="18">
        <v>6701</v>
      </c>
      <c r="C6704" s="29">
        <v>130661970.98912686</v>
      </c>
      <c r="D6704" s="29">
        <v>0</v>
      </c>
      <c r="E6704" s="29">
        <v>0</v>
      </c>
      <c r="F6704" s="20">
        <v>0</v>
      </c>
    </row>
    <row r="6705" spans="2:6" x14ac:dyDescent="0.25">
      <c r="B6705" s="18">
        <v>6702</v>
      </c>
      <c r="C6705" s="29">
        <v>117883581.96369502</v>
      </c>
      <c r="D6705" s="29">
        <v>0</v>
      </c>
      <c r="E6705" s="29">
        <v>0</v>
      </c>
      <c r="F6705" s="20">
        <v>0</v>
      </c>
    </row>
    <row r="6706" spans="2:6" x14ac:dyDescent="0.25">
      <c r="B6706" s="18">
        <v>6703</v>
      </c>
      <c r="C6706" s="29">
        <v>109004610.97130537</v>
      </c>
      <c r="D6706" s="29">
        <v>0</v>
      </c>
      <c r="E6706" s="29">
        <v>0</v>
      </c>
      <c r="F6706" s="20">
        <v>0</v>
      </c>
    </row>
    <row r="6707" spans="2:6" x14ac:dyDescent="0.25">
      <c r="B6707" s="18">
        <v>6704</v>
      </c>
      <c r="C6707" s="29">
        <v>114973675.96722592</v>
      </c>
      <c r="D6707" s="29">
        <v>0</v>
      </c>
      <c r="E6707" s="29">
        <v>0</v>
      </c>
      <c r="F6707" s="20">
        <v>0</v>
      </c>
    </row>
    <row r="6708" spans="2:6" x14ac:dyDescent="0.25">
      <c r="B6708" s="18">
        <v>6705</v>
      </c>
      <c r="C6708" s="29">
        <v>91789887.979538321</v>
      </c>
      <c r="D6708" s="29">
        <v>0</v>
      </c>
      <c r="E6708" s="29">
        <v>0</v>
      </c>
      <c r="F6708" s="20">
        <v>0</v>
      </c>
    </row>
    <row r="6709" spans="2:6" x14ac:dyDescent="0.25">
      <c r="B6709" s="18">
        <v>6706</v>
      </c>
      <c r="C6709" s="29">
        <v>116154355.27632852</v>
      </c>
      <c r="D6709" s="29">
        <v>0</v>
      </c>
      <c r="E6709" s="29">
        <v>0</v>
      </c>
      <c r="F6709" s="20">
        <v>0</v>
      </c>
    </row>
    <row r="6710" spans="2:6" x14ac:dyDescent="0.25">
      <c r="B6710" s="18">
        <v>6707</v>
      </c>
      <c r="C6710" s="29">
        <v>129221639.50270942</v>
      </c>
      <c r="D6710" s="29">
        <v>0</v>
      </c>
      <c r="E6710" s="29">
        <v>0</v>
      </c>
      <c r="F6710" s="20">
        <v>0</v>
      </c>
    </row>
    <row r="6711" spans="2:6" x14ac:dyDescent="0.25">
      <c r="B6711" s="18">
        <v>6708</v>
      </c>
      <c r="C6711" s="29">
        <v>127459497.80725451</v>
      </c>
      <c r="D6711" s="29">
        <v>0</v>
      </c>
      <c r="E6711" s="29">
        <v>0</v>
      </c>
      <c r="F6711" s="20">
        <v>0</v>
      </c>
    </row>
    <row r="6712" spans="2:6" x14ac:dyDescent="0.25">
      <c r="B6712" s="18">
        <v>6709</v>
      </c>
      <c r="C6712" s="29">
        <v>117641485.33204341</v>
      </c>
      <c r="D6712" s="29">
        <v>0</v>
      </c>
      <c r="E6712" s="29">
        <v>0</v>
      </c>
      <c r="F6712" s="20">
        <v>0</v>
      </c>
    </row>
    <row r="6713" spans="2:6" x14ac:dyDescent="0.25">
      <c r="B6713" s="18">
        <v>6710</v>
      </c>
      <c r="C6713" s="29">
        <v>101484761.8760861</v>
      </c>
      <c r="D6713" s="29">
        <v>0</v>
      </c>
      <c r="E6713" s="29">
        <v>0</v>
      </c>
      <c r="F6713" s="20">
        <v>0</v>
      </c>
    </row>
    <row r="6714" spans="2:6" x14ac:dyDescent="0.25">
      <c r="B6714" s="18">
        <v>6711</v>
      </c>
      <c r="C6714" s="29">
        <v>92833315.174779326</v>
      </c>
      <c r="D6714" s="29">
        <v>0</v>
      </c>
      <c r="E6714" s="29">
        <v>0</v>
      </c>
      <c r="F6714" s="20">
        <v>0</v>
      </c>
    </row>
    <row r="6715" spans="2:6" x14ac:dyDescent="0.25">
      <c r="B6715" s="18">
        <v>6712</v>
      </c>
      <c r="C6715" s="29">
        <v>100071700.40148798</v>
      </c>
      <c r="D6715" s="29">
        <v>0</v>
      </c>
      <c r="E6715" s="29">
        <v>0</v>
      </c>
      <c r="F6715" s="20">
        <v>0</v>
      </c>
    </row>
    <row r="6716" spans="2:6" x14ac:dyDescent="0.25">
      <c r="B6716" s="18">
        <v>6713</v>
      </c>
      <c r="C6716" s="29">
        <v>121187787.0770757</v>
      </c>
      <c r="D6716" s="29">
        <v>0</v>
      </c>
      <c r="E6716" s="29">
        <v>0</v>
      </c>
      <c r="F6716" s="20">
        <v>0</v>
      </c>
    </row>
    <row r="6717" spans="2:6" x14ac:dyDescent="0.25">
      <c r="B6717" s="18">
        <v>6714</v>
      </c>
      <c r="C6717" s="29">
        <v>91152770.579537809</v>
      </c>
      <c r="D6717" s="29">
        <v>0</v>
      </c>
      <c r="E6717" s="29">
        <v>0</v>
      </c>
      <c r="F6717" s="20">
        <v>0</v>
      </c>
    </row>
    <row r="6718" spans="2:6" x14ac:dyDescent="0.25">
      <c r="B6718" s="18">
        <v>6715</v>
      </c>
      <c r="C6718" s="29">
        <v>126380117.76482159</v>
      </c>
      <c r="D6718" s="29">
        <v>0</v>
      </c>
      <c r="E6718" s="29">
        <v>0</v>
      </c>
      <c r="F6718" s="20">
        <v>0</v>
      </c>
    </row>
    <row r="6719" spans="2:6" x14ac:dyDescent="0.25">
      <c r="B6719" s="18">
        <v>6716</v>
      </c>
      <c r="C6719" s="29">
        <v>91388387.013586447</v>
      </c>
      <c r="D6719" s="29">
        <v>0</v>
      </c>
      <c r="E6719" s="29">
        <v>0</v>
      </c>
      <c r="F6719" s="20">
        <v>0</v>
      </c>
    </row>
    <row r="6720" spans="2:6" x14ac:dyDescent="0.25">
      <c r="B6720" s="18">
        <v>6717</v>
      </c>
      <c r="C6720" s="29">
        <v>144952978.76756045</v>
      </c>
      <c r="D6720" s="29">
        <v>0</v>
      </c>
      <c r="E6720" s="29">
        <v>0</v>
      </c>
      <c r="F6720" s="20">
        <v>0</v>
      </c>
    </row>
    <row r="6721" spans="2:6" x14ac:dyDescent="0.25">
      <c r="B6721" s="18">
        <v>6718</v>
      </c>
      <c r="C6721" s="29">
        <v>114196547.27307989</v>
      </c>
      <c r="D6721" s="29">
        <v>0</v>
      </c>
      <c r="E6721" s="29">
        <v>0</v>
      </c>
      <c r="F6721" s="20">
        <v>0</v>
      </c>
    </row>
    <row r="6722" spans="2:6" x14ac:dyDescent="0.25">
      <c r="B6722" s="18">
        <v>6719</v>
      </c>
      <c r="C6722" s="29">
        <v>98990745.160230905</v>
      </c>
      <c r="D6722" s="29">
        <v>0</v>
      </c>
      <c r="E6722" s="29">
        <v>0</v>
      </c>
      <c r="F6722" s="20">
        <v>0</v>
      </c>
    </row>
    <row r="6723" spans="2:6" x14ac:dyDescent="0.25">
      <c r="B6723" s="18">
        <v>6720</v>
      </c>
      <c r="C6723" s="29">
        <v>125049283.51777701</v>
      </c>
      <c r="D6723" s="29">
        <v>0</v>
      </c>
      <c r="E6723" s="29">
        <v>0</v>
      </c>
      <c r="F6723" s="20">
        <v>0</v>
      </c>
    </row>
    <row r="6724" spans="2:6" x14ac:dyDescent="0.25">
      <c r="B6724" s="18">
        <v>6721</v>
      </c>
      <c r="C6724" s="29">
        <v>101953175.44322374</v>
      </c>
      <c r="D6724" s="29">
        <v>0</v>
      </c>
      <c r="E6724" s="29">
        <v>0</v>
      </c>
      <c r="F6724" s="20">
        <v>0</v>
      </c>
    </row>
    <row r="6725" spans="2:6" x14ac:dyDescent="0.25">
      <c r="B6725" s="18">
        <v>6722</v>
      </c>
      <c r="C6725" s="29">
        <v>138928292.77554429</v>
      </c>
      <c r="D6725" s="29">
        <v>0</v>
      </c>
      <c r="E6725" s="29">
        <v>0</v>
      </c>
      <c r="F6725" s="20">
        <v>0</v>
      </c>
    </row>
    <row r="6726" spans="2:6" x14ac:dyDescent="0.25">
      <c r="B6726" s="18">
        <v>6723</v>
      </c>
      <c r="C6726" s="29">
        <v>95880678.363874897</v>
      </c>
      <c r="D6726" s="29">
        <v>0</v>
      </c>
      <c r="E6726" s="29">
        <v>0</v>
      </c>
      <c r="F6726" s="20">
        <v>0</v>
      </c>
    </row>
    <row r="6727" spans="2:6" x14ac:dyDescent="0.25">
      <c r="B6727" s="18">
        <v>6724</v>
      </c>
      <c r="C6727" s="29">
        <v>177804801.44579306</v>
      </c>
      <c r="D6727" s="29">
        <v>0</v>
      </c>
      <c r="E6727" s="29">
        <v>0</v>
      </c>
      <c r="F6727" s="20">
        <v>0</v>
      </c>
    </row>
    <row r="6728" spans="2:6" x14ac:dyDescent="0.25">
      <c r="B6728" s="18">
        <v>6725</v>
      </c>
      <c r="C6728" s="29">
        <v>166418210.45794392</v>
      </c>
      <c r="D6728" s="29">
        <v>0</v>
      </c>
      <c r="E6728" s="29">
        <v>0</v>
      </c>
      <c r="F6728" s="20">
        <v>0</v>
      </c>
    </row>
    <row r="6729" spans="2:6" x14ac:dyDescent="0.25">
      <c r="B6729" s="18">
        <v>6726</v>
      </c>
      <c r="C6729" s="29">
        <v>81298696.35730809</v>
      </c>
      <c r="D6729" s="29">
        <v>0</v>
      </c>
      <c r="E6729" s="29">
        <v>0</v>
      </c>
      <c r="F6729" s="20">
        <v>0</v>
      </c>
    </row>
    <row r="6730" spans="2:6" x14ac:dyDescent="0.25">
      <c r="B6730" s="18">
        <v>6727</v>
      </c>
      <c r="C6730" s="29">
        <v>92359162.961787388</v>
      </c>
      <c r="D6730" s="29">
        <v>0</v>
      </c>
      <c r="E6730" s="29">
        <v>0</v>
      </c>
      <c r="F6730" s="20">
        <v>0</v>
      </c>
    </row>
    <row r="6731" spans="2:6" x14ac:dyDescent="0.25">
      <c r="B6731" s="18">
        <v>6728</v>
      </c>
      <c r="C6731" s="29">
        <v>77406526.978381097</v>
      </c>
      <c r="D6731" s="29">
        <v>0</v>
      </c>
      <c r="E6731" s="29">
        <v>0</v>
      </c>
      <c r="F6731" s="20">
        <v>0</v>
      </c>
    </row>
    <row r="6732" spans="2:6" x14ac:dyDescent="0.25">
      <c r="B6732" s="18">
        <v>6729</v>
      </c>
      <c r="C6732" s="29">
        <v>125238725.42848183</v>
      </c>
      <c r="D6732" s="29">
        <v>0</v>
      </c>
      <c r="E6732" s="29">
        <v>0</v>
      </c>
      <c r="F6732" s="20">
        <v>0</v>
      </c>
    </row>
    <row r="6733" spans="2:6" x14ac:dyDescent="0.25">
      <c r="B6733" s="18">
        <v>6730</v>
      </c>
      <c r="C6733" s="29">
        <v>117950740.29719448</v>
      </c>
      <c r="D6733" s="29">
        <v>0</v>
      </c>
      <c r="E6733" s="29">
        <v>0</v>
      </c>
      <c r="F6733" s="20">
        <v>0</v>
      </c>
    </row>
    <row r="6734" spans="2:6" x14ac:dyDescent="0.25">
      <c r="B6734" s="18">
        <v>6731</v>
      </c>
      <c r="C6734" s="29">
        <v>119066728.57382317</v>
      </c>
      <c r="D6734" s="29">
        <v>0</v>
      </c>
      <c r="E6734" s="29">
        <v>0</v>
      </c>
      <c r="F6734" s="20">
        <v>0</v>
      </c>
    </row>
    <row r="6735" spans="2:6" x14ac:dyDescent="0.25">
      <c r="B6735" s="18">
        <v>6732</v>
      </c>
      <c r="C6735" s="29">
        <v>107639960.784071</v>
      </c>
      <c r="D6735" s="29">
        <v>0</v>
      </c>
      <c r="E6735" s="29">
        <v>0</v>
      </c>
      <c r="F6735" s="20">
        <v>0</v>
      </c>
    </row>
    <row r="6736" spans="2:6" x14ac:dyDescent="0.25">
      <c r="B6736" s="18">
        <v>6733</v>
      </c>
      <c r="C6736" s="29">
        <v>85095098.726054236</v>
      </c>
      <c r="D6736" s="29">
        <v>0</v>
      </c>
      <c r="E6736" s="29">
        <v>0</v>
      </c>
      <c r="F6736" s="20">
        <v>0</v>
      </c>
    </row>
    <row r="6737" spans="2:6" x14ac:dyDescent="0.25">
      <c r="B6737" s="18">
        <v>6734</v>
      </c>
      <c r="C6737" s="29">
        <v>101213093.31054521</v>
      </c>
      <c r="D6737" s="29">
        <v>0</v>
      </c>
      <c r="E6737" s="29">
        <v>0</v>
      </c>
      <c r="F6737" s="20">
        <v>0</v>
      </c>
    </row>
    <row r="6738" spans="2:6" x14ac:dyDescent="0.25">
      <c r="B6738" s="18">
        <v>6735</v>
      </c>
      <c r="C6738" s="29">
        <v>128667180.98406194</v>
      </c>
      <c r="D6738" s="29">
        <v>0</v>
      </c>
      <c r="E6738" s="29">
        <v>0</v>
      </c>
      <c r="F6738" s="20">
        <v>0</v>
      </c>
    </row>
    <row r="6739" spans="2:6" x14ac:dyDescent="0.25">
      <c r="B6739" s="18">
        <v>6736</v>
      </c>
      <c r="C6739" s="29">
        <v>105117930.86676811</v>
      </c>
      <c r="D6739" s="29">
        <v>0</v>
      </c>
      <c r="E6739" s="29">
        <v>0</v>
      </c>
      <c r="F6739" s="20">
        <v>0</v>
      </c>
    </row>
    <row r="6740" spans="2:6" x14ac:dyDescent="0.25">
      <c r="B6740" s="18">
        <v>6737</v>
      </c>
      <c r="C6740" s="29">
        <v>80459516.05645135</v>
      </c>
      <c r="D6740" s="29">
        <v>0</v>
      </c>
      <c r="E6740" s="29">
        <v>0</v>
      </c>
      <c r="F6740" s="20">
        <v>0</v>
      </c>
    </row>
    <row r="6741" spans="2:6" x14ac:dyDescent="0.25">
      <c r="B6741" s="18">
        <v>6738</v>
      </c>
      <c r="C6741" s="29">
        <v>92489611.216740504</v>
      </c>
      <c r="D6741" s="29">
        <v>0</v>
      </c>
      <c r="E6741" s="29">
        <v>0</v>
      </c>
      <c r="F6741" s="20">
        <v>0</v>
      </c>
    </row>
    <row r="6742" spans="2:6" x14ac:dyDescent="0.25">
      <c r="B6742" s="18">
        <v>6739</v>
      </c>
      <c r="C6742" s="29">
        <v>95882620.362392172</v>
      </c>
      <c r="D6742" s="29">
        <v>0</v>
      </c>
      <c r="E6742" s="29">
        <v>0</v>
      </c>
      <c r="F6742" s="20">
        <v>0</v>
      </c>
    </row>
    <row r="6743" spans="2:6" x14ac:dyDescent="0.25">
      <c r="B6743" s="18">
        <v>6740</v>
      </c>
      <c r="C6743" s="29">
        <v>144602521.25345063</v>
      </c>
      <c r="D6743" s="29">
        <v>0</v>
      </c>
      <c r="E6743" s="29">
        <v>0</v>
      </c>
      <c r="F6743" s="20">
        <v>0</v>
      </c>
    </row>
    <row r="6744" spans="2:6" x14ac:dyDescent="0.25">
      <c r="B6744" s="18">
        <v>6741</v>
      </c>
      <c r="C6744" s="29">
        <v>106592907.24356812</v>
      </c>
      <c r="D6744" s="29">
        <v>0</v>
      </c>
      <c r="E6744" s="29">
        <v>0</v>
      </c>
      <c r="F6744" s="20">
        <v>0</v>
      </c>
    </row>
    <row r="6745" spans="2:6" x14ac:dyDescent="0.25">
      <c r="B6745" s="18">
        <v>6742</v>
      </c>
      <c r="C6745" s="29">
        <v>99054147.051843867</v>
      </c>
      <c r="D6745" s="29">
        <v>0</v>
      </c>
      <c r="E6745" s="29">
        <v>0</v>
      </c>
      <c r="F6745" s="20">
        <v>0</v>
      </c>
    </row>
    <row r="6746" spans="2:6" x14ac:dyDescent="0.25">
      <c r="B6746" s="18">
        <v>6743</v>
      </c>
      <c r="C6746" s="29">
        <v>99434206.870517761</v>
      </c>
      <c r="D6746" s="29">
        <v>0</v>
      </c>
      <c r="E6746" s="29">
        <v>0</v>
      </c>
      <c r="F6746" s="20">
        <v>0</v>
      </c>
    </row>
    <row r="6747" spans="2:6" x14ac:dyDescent="0.25">
      <c r="B6747" s="18">
        <v>6744</v>
      </c>
      <c r="C6747" s="29">
        <v>101350801.78322701</v>
      </c>
      <c r="D6747" s="29">
        <v>0</v>
      </c>
      <c r="E6747" s="29">
        <v>0</v>
      </c>
      <c r="F6747" s="20">
        <v>0</v>
      </c>
    </row>
    <row r="6748" spans="2:6" x14ac:dyDescent="0.25">
      <c r="B6748" s="18">
        <v>6745</v>
      </c>
      <c r="C6748" s="29">
        <v>97404225.025365189</v>
      </c>
      <c r="D6748" s="29">
        <v>0</v>
      </c>
      <c r="E6748" s="29">
        <v>0</v>
      </c>
      <c r="F6748" s="20">
        <v>0</v>
      </c>
    </row>
    <row r="6749" spans="2:6" x14ac:dyDescent="0.25">
      <c r="B6749" s="18">
        <v>6746</v>
      </c>
      <c r="C6749" s="29">
        <v>78839483.300691769</v>
      </c>
      <c r="D6749" s="29">
        <v>0</v>
      </c>
      <c r="E6749" s="29">
        <v>0</v>
      </c>
      <c r="F6749" s="20">
        <v>0</v>
      </c>
    </row>
    <row r="6750" spans="2:6" x14ac:dyDescent="0.25">
      <c r="B6750" s="18">
        <v>6747</v>
      </c>
      <c r="C6750" s="29">
        <v>107379182.75040051</v>
      </c>
      <c r="D6750" s="29">
        <v>0</v>
      </c>
      <c r="E6750" s="29">
        <v>0</v>
      </c>
      <c r="F6750" s="20">
        <v>0</v>
      </c>
    </row>
    <row r="6751" spans="2:6" x14ac:dyDescent="0.25">
      <c r="B6751" s="18">
        <v>6748</v>
      </c>
      <c r="C6751" s="29">
        <v>110323774.49275924</v>
      </c>
      <c r="D6751" s="29">
        <v>0</v>
      </c>
      <c r="E6751" s="29">
        <v>0</v>
      </c>
      <c r="F6751" s="20">
        <v>0</v>
      </c>
    </row>
    <row r="6752" spans="2:6" x14ac:dyDescent="0.25">
      <c r="B6752" s="18">
        <v>6749</v>
      </c>
      <c r="C6752" s="29">
        <v>88919485.106763631</v>
      </c>
      <c r="D6752" s="29">
        <v>0</v>
      </c>
      <c r="E6752" s="29">
        <v>0</v>
      </c>
      <c r="F6752" s="20">
        <v>0</v>
      </c>
    </row>
    <row r="6753" spans="2:6" x14ac:dyDescent="0.25">
      <c r="B6753" s="18">
        <v>6750</v>
      </c>
      <c r="C6753" s="29">
        <v>114394078.93392208</v>
      </c>
      <c r="D6753" s="29">
        <v>0</v>
      </c>
      <c r="E6753" s="29">
        <v>0</v>
      </c>
      <c r="F6753" s="20">
        <v>0</v>
      </c>
    </row>
    <row r="6754" spans="2:6" x14ac:dyDescent="0.25">
      <c r="B6754" s="18">
        <v>6751</v>
      </c>
      <c r="C6754" s="29">
        <v>92070082.986521497</v>
      </c>
      <c r="D6754" s="29">
        <v>0</v>
      </c>
      <c r="E6754" s="29">
        <v>0</v>
      </c>
      <c r="F6754" s="20">
        <v>0</v>
      </c>
    </row>
    <row r="6755" spans="2:6" x14ac:dyDescent="0.25">
      <c r="B6755" s="18">
        <v>6752</v>
      </c>
      <c r="C6755" s="29">
        <v>128681681.71549945</v>
      </c>
      <c r="D6755" s="29">
        <v>0</v>
      </c>
      <c r="E6755" s="29">
        <v>0</v>
      </c>
      <c r="F6755" s="20">
        <v>0</v>
      </c>
    </row>
    <row r="6756" spans="2:6" x14ac:dyDescent="0.25">
      <c r="B6756" s="18">
        <v>6753</v>
      </c>
      <c r="C6756" s="29">
        <v>76993295.26668185</v>
      </c>
      <c r="D6756" s="29">
        <v>0</v>
      </c>
      <c r="E6756" s="29">
        <v>0</v>
      </c>
      <c r="F6756" s="20">
        <v>0</v>
      </c>
    </row>
    <row r="6757" spans="2:6" x14ac:dyDescent="0.25">
      <c r="B6757" s="18">
        <v>6754</v>
      </c>
      <c r="C6757" s="29">
        <v>80141206.096078441</v>
      </c>
      <c r="D6757" s="29">
        <v>0</v>
      </c>
      <c r="E6757" s="29">
        <v>0</v>
      </c>
      <c r="F6757" s="20">
        <v>0</v>
      </c>
    </row>
    <row r="6758" spans="2:6" x14ac:dyDescent="0.25">
      <c r="B6758" s="18">
        <v>6755</v>
      </c>
      <c r="C6758" s="29">
        <v>84275779.143543035</v>
      </c>
      <c r="D6758" s="29">
        <v>0</v>
      </c>
      <c r="E6758" s="29">
        <v>0</v>
      </c>
      <c r="F6758" s="20">
        <v>0</v>
      </c>
    </row>
    <row r="6759" spans="2:6" x14ac:dyDescent="0.25">
      <c r="B6759" s="18">
        <v>6756</v>
      </c>
      <c r="C6759" s="29">
        <v>119293451.91718696</v>
      </c>
      <c r="D6759" s="29">
        <v>0</v>
      </c>
      <c r="E6759" s="29">
        <v>0</v>
      </c>
      <c r="F6759" s="20">
        <v>0</v>
      </c>
    </row>
    <row r="6760" spans="2:6" x14ac:dyDescent="0.25">
      <c r="B6760" s="18">
        <v>6757</v>
      </c>
      <c r="C6760" s="29">
        <v>95541809.465450004</v>
      </c>
      <c r="D6760" s="29">
        <v>0</v>
      </c>
      <c r="E6760" s="29">
        <v>0</v>
      </c>
      <c r="F6760" s="20">
        <v>0</v>
      </c>
    </row>
    <row r="6761" spans="2:6" x14ac:dyDescent="0.25">
      <c r="B6761" s="18">
        <v>6758</v>
      </c>
      <c r="C6761" s="29">
        <v>73884020.420366332</v>
      </c>
      <c r="D6761" s="29">
        <v>0</v>
      </c>
      <c r="E6761" s="29">
        <v>0</v>
      </c>
      <c r="F6761" s="20">
        <v>0</v>
      </c>
    </row>
    <row r="6762" spans="2:6" x14ac:dyDescent="0.25">
      <c r="B6762" s="18">
        <v>6759</v>
      </c>
      <c r="C6762" s="29">
        <v>111926919.08506246</v>
      </c>
      <c r="D6762" s="29">
        <v>0</v>
      </c>
      <c r="E6762" s="29">
        <v>0</v>
      </c>
      <c r="F6762" s="20">
        <v>0</v>
      </c>
    </row>
    <row r="6763" spans="2:6" x14ac:dyDescent="0.25">
      <c r="B6763" s="18">
        <v>6760</v>
      </c>
      <c r="C6763" s="29">
        <v>102925771.63499235</v>
      </c>
      <c r="D6763" s="29">
        <v>0</v>
      </c>
      <c r="E6763" s="29">
        <v>0</v>
      </c>
      <c r="F6763" s="20">
        <v>0</v>
      </c>
    </row>
    <row r="6764" spans="2:6" x14ac:dyDescent="0.25">
      <c r="B6764" s="18">
        <v>6761</v>
      </c>
      <c r="C6764" s="29">
        <v>115418877.49079514</v>
      </c>
      <c r="D6764" s="29">
        <v>0</v>
      </c>
      <c r="E6764" s="29">
        <v>0</v>
      </c>
      <c r="F6764" s="20">
        <v>0</v>
      </c>
    </row>
    <row r="6765" spans="2:6" x14ac:dyDescent="0.25">
      <c r="B6765" s="18">
        <v>6762</v>
      </c>
      <c r="C6765" s="29">
        <v>76880194.970494747</v>
      </c>
      <c r="D6765" s="29">
        <v>0</v>
      </c>
      <c r="E6765" s="29">
        <v>0</v>
      </c>
      <c r="F6765" s="20">
        <v>0</v>
      </c>
    </row>
    <row r="6766" spans="2:6" x14ac:dyDescent="0.25">
      <c r="B6766" s="18">
        <v>6763</v>
      </c>
      <c r="C6766" s="29">
        <v>105553091.02528964</v>
      </c>
      <c r="D6766" s="29">
        <v>0</v>
      </c>
      <c r="E6766" s="29">
        <v>0</v>
      </c>
      <c r="F6766" s="20">
        <v>0</v>
      </c>
    </row>
    <row r="6767" spans="2:6" x14ac:dyDescent="0.25">
      <c r="B6767" s="18">
        <v>6764</v>
      </c>
      <c r="C6767" s="29">
        <v>131391605.71670169</v>
      </c>
      <c r="D6767" s="29">
        <v>0</v>
      </c>
      <c r="E6767" s="29">
        <v>0</v>
      </c>
      <c r="F6767" s="20">
        <v>0</v>
      </c>
    </row>
    <row r="6768" spans="2:6" x14ac:dyDescent="0.25">
      <c r="B6768" s="18">
        <v>6765</v>
      </c>
      <c r="C6768" s="29">
        <v>117827411.23480749</v>
      </c>
      <c r="D6768" s="29">
        <v>0</v>
      </c>
      <c r="E6768" s="29">
        <v>0</v>
      </c>
      <c r="F6768" s="20">
        <v>0</v>
      </c>
    </row>
    <row r="6769" spans="2:6" x14ac:dyDescent="0.25">
      <c r="B6769" s="18">
        <v>6766</v>
      </c>
      <c r="C6769" s="29">
        <v>102414536.46786584</v>
      </c>
      <c r="D6769" s="29">
        <v>0</v>
      </c>
      <c r="E6769" s="29">
        <v>0</v>
      </c>
      <c r="F6769" s="20">
        <v>0</v>
      </c>
    </row>
    <row r="6770" spans="2:6" x14ac:dyDescent="0.25">
      <c r="B6770" s="18">
        <v>6767</v>
      </c>
      <c r="C6770" s="29">
        <v>169757011.42492774</v>
      </c>
      <c r="D6770" s="29">
        <v>0</v>
      </c>
      <c r="E6770" s="29">
        <v>0</v>
      </c>
      <c r="F6770" s="20">
        <v>0</v>
      </c>
    </row>
    <row r="6771" spans="2:6" x14ac:dyDescent="0.25">
      <c r="B6771" s="18">
        <v>6768</v>
      </c>
      <c r="C6771" s="29">
        <v>86740280.899604604</v>
      </c>
      <c r="D6771" s="29">
        <v>0</v>
      </c>
      <c r="E6771" s="29">
        <v>0</v>
      </c>
      <c r="F6771" s="20">
        <v>0</v>
      </c>
    </row>
    <row r="6772" spans="2:6" x14ac:dyDescent="0.25">
      <c r="B6772" s="18">
        <v>6769</v>
      </c>
      <c r="C6772" s="29">
        <v>122977496.97385462</v>
      </c>
      <c r="D6772" s="29">
        <v>0</v>
      </c>
      <c r="E6772" s="29">
        <v>0</v>
      </c>
      <c r="F6772" s="20">
        <v>0</v>
      </c>
    </row>
    <row r="6773" spans="2:6" x14ac:dyDescent="0.25">
      <c r="B6773" s="18">
        <v>6770</v>
      </c>
      <c r="C6773" s="29">
        <v>75902156.585906416</v>
      </c>
      <c r="D6773" s="29">
        <v>0</v>
      </c>
      <c r="E6773" s="29">
        <v>0</v>
      </c>
      <c r="F6773" s="20">
        <v>0</v>
      </c>
    </row>
    <row r="6774" spans="2:6" x14ac:dyDescent="0.25">
      <c r="B6774" s="18">
        <v>6771</v>
      </c>
      <c r="C6774" s="29">
        <v>99715341.139359951</v>
      </c>
      <c r="D6774" s="29">
        <v>0</v>
      </c>
      <c r="E6774" s="29">
        <v>0</v>
      </c>
      <c r="F6774" s="20">
        <v>0</v>
      </c>
    </row>
    <row r="6775" spans="2:6" x14ac:dyDescent="0.25">
      <c r="B6775" s="18">
        <v>6772</v>
      </c>
      <c r="C6775" s="29">
        <v>95033298.732219458</v>
      </c>
      <c r="D6775" s="29">
        <v>0</v>
      </c>
      <c r="E6775" s="29">
        <v>0</v>
      </c>
      <c r="F6775" s="20">
        <v>0</v>
      </c>
    </row>
    <row r="6776" spans="2:6" x14ac:dyDescent="0.25">
      <c r="B6776" s="18">
        <v>6773</v>
      </c>
      <c r="C6776" s="29">
        <v>152408252.52327836</v>
      </c>
      <c r="D6776" s="29">
        <v>0</v>
      </c>
      <c r="E6776" s="29">
        <v>0</v>
      </c>
      <c r="F6776" s="20">
        <v>0</v>
      </c>
    </row>
    <row r="6777" spans="2:6" x14ac:dyDescent="0.25">
      <c r="B6777" s="18">
        <v>6774</v>
      </c>
      <c r="C6777" s="29">
        <v>102117800.73544908</v>
      </c>
      <c r="D6777" s="29">
        <v>0</v>
      </c>
      <c r="E6777" s="29">
        <v>0</v>
      </c>
      <c r="F6777" s="20">
        <v>0</v>
      </c>
    </row>
    <row r="6778" spans="2:6" x14ac:dyDescent="0.25">
      <c r="B6778" s="18">
        <v>6775</v>
      </c>
      <c r="C6778" s="29">
        <v>81368841.139003962</v>
      </c>
      <c r="D6778" s="29">
        <v>0</v>
      </c>
      <c r="E6778" s="29">
        <v>0</v>
      </c>
      <c r="F6778" s="20">
        <v>0</v>
      </c>
    </row>
    <row r="6779" spans="2:6" x14ac:dyDescent="0.25">
      <c r="B6779" s="18">
        <v>6776</v>
      </c>
      <c r="C6779" s="29">
        <v>77505978.008020103</v>
      </c>
      <c r="D6779" s="29">
        <v>0</v>
      </c>
      <c r="E6779" s="29">
        <v>0</v>
      </c>
      <c r="F6779" s="20">
        <v>0</v>
      </c>
    </row>
    <row r="6780" spans="2:6" x14ac:dyDescent="0.25">
      <c r="B6780" s="18">
        <v>6777</v>
      </c>
      <c r="C6780" s="29">
        <v>78002353.35868527</v>
      </c>
      <c r="D6780" s="29">
        <v>0</v>
      </c>
      <c r="E6780" s="29">
        <v>0</v>
      </c>
      <c r="F6780" s="20">
        <v>0</v>
      </c>
    </row>
    <row r="6781" spans="2:6" x14ac:dyDescent="0.25">
      <c r="B6781" s="18">
        <v>6778</v>
      </c>
      <c r="C6781" s="29">
        <v>102187964.72994143</v>
      </c>
      <c r="D6781" s="29">
        <v>0</v>
      </c>
      <c r="E6781" s="29">
        <v>0</v>
      </c>
      <c r="F6781" s="20">
        <v>0</v>
      </c>
    </row>
    <row r="6782" spans="2:6" x14ac:dyDescent="0.25">
      <c r="B6782" s="18">
        <v>6779</v>
      </c>
      <c r="C6782" s="29">
        <v>83736677.814338073</v>
      </c>
      <c r="D6782" s="29">
        <v>0</v>
      </c>
      <c r="E6782" s="29">
        <v>0</v>
      </c>
      <c r="F6782" s="20">
        <v>0</v>
      </c>
    </row>
    <row r="6783" spans="2:6" x14ac:dyDescent="0.25">
      <c r="B6783" s="18">
        <v>6780</v>
      </c>
      <c r="C6783" s="29">
        <v>82837662.696935579</v>
      </c>
      <c r="D6783" s="29">
        <v>0</v>
      </c>
      <c r="E6783" s="29">
        <v>0</v>
      </c>
      <c r="F6783" s="20">
        <v>0</v>
      </c>
    </row>
    <row r="6784" spans="2:6" x14ac:dyDescent="0.25">
      <c r="B6784" s="18">
        <v>6781</v>
      </c>
      <c r="C6784" s="29">
        <v>106551800.48092616</v>
      </c>
      <c r="D6784" s="29">
        <v>0</v>
      </c>
      <c r="E6784" s="29">
        <v>0</v>
      </c>
      <c r="F6784" s="20">
        <v>0</v>
      </c>
    </row>
    <row r="6785" spans="2:6" x14ac:dyDescent="0.25">
      <c r="B6785" s="18">
        <v>6782</v>
      </c>
      <c r="C6785" s="29">
        <v>218291721.4982973</v>
      </c>
      <c r="D6785" s="29">
        <v>0</v>
      </c>
      <c r="E6785" s="29">
        <v>0</v>
      </c>
      <c r="F6785" s="20">
        <v>0</v>
      </c>
    </row>
    <row r="6786" spans="2:6" x14ac:dyDescent="0.25">
      <c r="B6786" s="18">
        <v>6783</v>
      </c>
      <c r="C6786" s="29">
        <v>133245018.2533107</v>
      </c>
      <c r="D6786" s="29">
        <v>0</v>
      </c>
      <c r="E6786" s="29">
        <v>0</v>
      </c>
      <c r="F6786" s="20">
        <v>0</v>
      </c>
    </row>
    <row r="6787" spans="2:6" x14ac:dyDescent="0.25">
      <c r="B6787" s="18">
        <v>6784</v>
      </c>
      <c r="C6787" s="29">
        <v>106736139.50963297</v>
      </c>
      <c r="D6787" s="29">
        <v>0</v>
      </c>
      <c r="E6787" s="29">
        <v>0</v>
      </c>
      <c r="F6787" s="20">
        <v>0</v>
      </c>
    </row>
    <row r="6788" spans="2:6" x14ac:dyDescent="0.25">
      <c r="B6788" s="18">
        <v>6785</v>
      </c>
      <c r="C6788" s="29">
        <v>141821633.28954631</v>
      </c>
      <c r="D6788" s="29">
        <v>0</v>
      </c>
      <c r="E6788" s="29">
        <v>0</v>
      </c>
      <c r="F6788" s="20">
        <v>0</v>
      </c>
    </row>
    <row r="6789" spans="2:6" x14ac:dyDescent="0.25">
      <c r="B6789" s="18">
        <v>6786</v>
      </c>
      <c r="C6789" s="29">
        <v>109780952.46538678</v>
      </c>
      <c r="D6789" s="29">
        <v>0</v>
      </c>
      <c r="E6789" s="29">
        <v>0</v>
      </c>
      <c r="F6789" s="20">
        <v>0</v>
      </c>
    </row>
    <row r="6790" spans="2:6" x14ac:dyDescent="0.25">
      <c r="B6790" s="18">
        <v>6787</v>
      </c>
      <c r="C6790" s="29">
        <v>79163662.477781177</v>
      </c>
      <c r="D6790" s="29">
        <v>0</v>
      </c>
      <c r="E6790" s="29">
        <v>0</v>
      </c>
      <c r="F6790" s="20">
        <v>0</v>
      </c>
    </row>
    <row r="6791" spans="2:6" x14ac:dyDescent="0.25">
      <c r="B6791" s="18">
        <v>6788</v>
      </c>
      <c r="C6791" s="29">
        <v>123382722.82166985</v>
      </c>
      <c r="D6791" s="29">
        <v>0</v>
      </c>
      <c r="E6791" s="29">
        <v>0</v>
      </c>
      <c r="F6791" s="20">
        <v>0</v>
      </c>
    </row>
    <row r="6792" spans="2:6" x14ac:dyDescent="0.25">
      <c r="B6792" s="18">
        <v>6789</v>
      </c>
      <c r="C6792" s="29">
        <v>131170714.72385328</v>
      </c>
      <c r="D6792" s="29">
        <v>0</v>
      </c>
      <c r="E6792" s="29">
        <v>0</v>
      </c>
      <c r="F6792" s="20">
        <v>0</v>
      </c>
    </row>
    <row r="6793" spans="2:6" x14ac:dyDescent="0.25">
      <c r="B6793" s="18">
        <v>6790</v>
      </c>
      <c r="C6793" s="29">
        <v>133355849.29114455</v>
      </c>
      <c r="D6793" s="29">
        <v>0</v>
      </c>
      <c r="E6793" s="29">
        <v>0</v>
      </c>
      <c r="F6793" s="20">
        <v>0</v>
      </c>
    </row>
    <row r="6794" spans="2:6" x14ac:dyDescent="0.25">
      <c r="B6794" s="18">
        <v>6791</v>
      </c>
      <c r="C6794" s="29">
        <v>115151352.40039067</v>
      </c>
      <c r="D6794" s="29">
        <v>0</v>
      </c>
      <c r="E6794" s="29">
        <v>0</v>
      </c>
      <c r="F6794" s="20">
        <v>0</v>
      </c>
    </row>
    <row r="6795" spans="2:6" x14ac:dyDescent="0.25">
      <c r="B6795" s="18">
        <v>6792</v>
      </c>
      <c r="C6795" s="29">
        <v>110244621.93719551</v>
      </c>
      <c r="D6795" s="29">
        <v>0</v>
      </c>
      <c r="E6795" s="29">
        <v>0</v>
      </c>
      <c r="F6795" s="20">
        <v>0</v>
      </c>
    </row>
    <row r="6796" spans="2:6" x14ac:dyDescent="0.25">
      <c r="B6796" s="18">
        <v>6793</v>
      </c>
      <c r="C6796" s="29">
        <v>130924619.06283449</v>
      </c>
      <c r="D6796" s="29">
        <v>0</v>
      </c>
      <c r="E6796" s="29">
        <v>0</v>
      </c>
      <c r="F6796" s="20">
        <v>0</v>
      </c>
    </row>
    <row r="6797" spans="2:6" x14ac:dyDescent="0.25">
      <c r="B6797" s="18">
        <v>6794</v>
      </c>
      <c r="C6797" s="29">
        <v>116595653.89857614</v>
      </c>
      <c r="D6797" s="29">
        <v>0</v>
      </c>
      <c r="E6797" s="29">
        <v>0</v>
      </c>
      <c r="F6797" s="20">
        <v>0</v>
      </c>
    </row>
    <row r="6798" spans="2:6" x14ac:dyDescent="0.25">
      <c r="B6798" s="18">
        <v>6795</v>
      </c>
      <c r="C6798" s="29">
        <v>105892098.39525442</v>
      </c>
      <c r="D6798" s="29">
        <v>0</v>
      </c>
      <c r="E6798" s="29">
        <v>0</v>
      </c>
      <c r="F6798" s="20">
        <v>0</v>
      </c>
    </row>
    <row r="6799" spans="2:6" x14ac:dyDescent="0.25">
      <c r="B6799" s="18">
        <v>6796</v>
      </c>
      <c r="C6799" s="29">
        <v>130092272.8038464</v>
      </c>
      <c r="D6799" s="29">
        <v>0</v>
      </c>
      <c r="E6799" s="29">
        <v>0</v>
      </c>
      <c r="F6799" s="20">
        <v>0</v>
      </c>
    </row>
    <row r="6800" spans="2:6" x14ac:dyDescent="0.25">
      <c r="B6800" s="18">
        <v>6797</v>
      </c>
      <c r="C6800" s="29">
        <v>102591093.6186471</v>
      </c>
      <c r="D6800" s="29">
        <v>0</v>
      </c>
      <c r="E6800" s="29">
        <v>0</v>
      </c>
      <c r="F6800" s="20">
        <v>0</v>
      </c>
    </row>
    <row r="6801" spans="2:6" x14ac:dyDescent="0.25">
      <c r="B6801" s="18">
        <v>6798</v>
      </c>
      <c r="C6801" s="29">
        <v>105014232.8170827</v>
      </c>
      <c r="D6801" s="29">
        <v>0</v>
      </c>
      <c r="E6801" s="29">
        <v>0</v>
      </c>
      <c r="F6801" s="20">
        <v>0</v>
      </c>
    </row>
    <row r="6802" spans="2:6" x14ac:dyDescent="0.25">
      <c r="B6802" s="18">
        <v>6799</v>
      </c>
      <c r="C6802" s="29">
        <v>95385086.871944457</v>
      </c>
      <c r="D6802" s="29">
        <v>0</v>
      </c>
      <c r="E6802" s="29">
        <v>0</v>
      </c>
      <c r="F6802" s="20">
        <v>0</v>
      </c>
    </row>
    <row r="6803" spans="2:6" x14ac:dyDescent="0.25">
      <c r="B6803" s="18">
        <v>6800</v>
      </c>
      <c r="C6803" s="29">
        <v>157636223.97609577</v>
      </c>
      <c r="D6803" s="29">
        <v>0</v>
      </c>
      <c r="E6803" s="29">
        <v>0</v>
      </c>
      <c r="F6803" s="20">
        <v>0</v>
      </c>
    </row>
    <row r="6804" spans="2:6" x14ac:dyDescent="0.25">
      <c r="B6804" s="18">
        <v>6801</v>
      </c>
      <c r="C6804" s="29">
        <v>86980339.531596288</v>
      </c>
      <c r="D6804" s="29">
        <v>0</v>
      </c>
      <c r="E6804" s="29">
        <v>0</v>
      </c>
      <c r="F6804" s="20">
        <v>0</v>
      </c>
    </row>
    <row r="6805" spans="2:6" x14ac:dyDescent="0.25">
      <c r="B6805" s="18">
        <v>6802</v>
      </c>
      <c r="C6805" s="29">
        <v>105887367.55145086</v>
      </c>
      <c r="D6805" s="29">
        <v>0</v>
      </c>
      <c r="E6805" s="29">
        <v>0</v>
      </c>
      <c r="F6805" s="20">
        <v>0</v>
      </c>
    </row>
    <row r="6806" spans="2:6" x14ac:dyDescent="0.25">
      <c r="B6806" s="18">
        <v>6803</v>
      </c>
      <c r="C6806" s="29">
        <v>93950550.691584483</v>
      </c>
      <c r="D6806" s="29">
        <v>0</v>
      </c>
      <c r="E6806" s="29">
        <v>0</v>
      </c>
      <c r="F6806" s="20">
        <v>0</v>
      </c>
    </row>
    <row r="6807" spans="2:6" x14ac:dyDescent="0.25">
      <c r="B6807" s="18">
        <v>6804</v>
      </c>
      <c r="C6807" s="29">
        <v>124270429.86729687</v>
      </c>
      <c r="D6807" s="29">
        <v>0</v>
      </c>
      <c r="E6807" s="29">
        <v>0</v>
      </c>
      <c r="F6807" s="20">
        <v>0</v>
      </c>
    </row>
    <row r="6808" spans="2:6" x14ac:dyDescent="0.25">
      <c r="B6808" s="18">
        <v>6805</v>
      </c>
      <c r="C6808" s="29">
        <v>88942021.800777555</v>
      </c>
      <c r="D6808" s="29">
        <v>0</v>
      </c>
      <c r="E6808" s="29">
        <v>0</v>
      </c>
      <c r="F6808" s="20">
        <v>0</v>
      </c>
    </row>
    <row r="6809" spans="2:6" x14ac:dyDescent="0.25">
      <c r="B6809" s="18">
        <v>6806</v>
      </c>
      <c r="C6809" s="29">
        <v>103849143.22080967</v>
      </c>
      <c r="D6809" s="29">
        <v>0</v>
      </c>
      <c r="E6809" s="29">
        <v>0</v>
      </c>
      <c r="F6809" s="20">
        <v>0</v>
      </c>
    </row>
    <row r="6810" spans="2:6" x14ac:dyDescent="0.25">
      <c r="B6810" s="18">
        <v>6807</v>
      </c>
      <c r="C6810" s="29">
        <v>99041902.36674501</v>
      </c>
      <c r="D6810" s="29">
        <v>0</v>
      </c>
      <c r="E6810" s="29">
        <v>0</v>
      </c>
      <c r="F6810" s="20">
        <v>0</v>
      </c>
    </row>
    <row r="6811" spans="2:6" x14ac:dyDescent="0.25">
      <c r="B6811" s="18">
        <v>6808</v>
      </c>
      <c r="C6811" s="29">
        <v>97104727.110248402</v>
      </c>
      <c r="D6811" s="29">
        <v>0</v>
      </c>
      <c r="E6811" s="29">
        <v>0</v>
      </c>
      <c r="F6811" s="20">
        <v>0</v>
      </c>
    </row>
    <row r="6812" spans="2:6" x14ac:dyDescent="0.25">
      <c r="B6812" s="18">
        <v>6809</v>
      </c>
      <c r="C6812" s="29">
        <v>94772960.247301519</v>
      </c>
      <c r="D6812" s="29">
        <v>0</v>
      </c>
      <c r="E6812" s="29">
        <v>0</v>
      </c>
      <c r="F6812" s="20">
        <v>0</v>
      </c>
    </row>
    <row r="6813" spans="2:6" x14ac:dyDescent="0.25">
      <c r="B6813" s="18">
        <v>6810</v>
      </c>
      <c r="C6813" s="29">
        <v>112791441.28124906</v>
      </c>
      <c r="D6813" s="29">
        <v>0</v>
      </c>
      <c r="E6813" s="29">
        <v>0</v>
      </c>
      <c r="F6813" s="20">
        <v>0</v>
      </c>
    </row>
    <row r="6814" spans="2:6" x14ac:dyDescent="0.25">
      <c r="B6814" s="18">
        <v>6811</v>
      </c>
      <c r="C6814" s="29">
        <v>79102596.621617228</v>
      </c>
      <c r="D6814" s="29">
        <v>0</v>
      </c>
      <c r="E6814" s="29">
        <v>0</v>
      </c>
      <c r="F6814" s="20">
        <v>0</v>
      </c>
    </row>
    <row r="6815" spans="2:6" x14ac:dyDescent="0.25">
      <c r="B6815" s="18">
        <v>6812</v>
      </c>
      <c r="C6815" s="29">
        <v>118212333.45214029</v>
      </c>
      <c r="D6815" s="29">
        <v>0</v>
      </c>
      <c r="E6815" s="29">
        <v>0</v>
      </c>
      <c r="F6815" s="20">
        <v>0</v>
      </c>
    </row>
    <row r="6816" spans="2:6" x14ac:dyDescent="0.25">
      <c r="B6816" s="18">
        <v>6813</v>
      </c>
      <c r="C6816" s="29">
        <v>94804675.888224408</v>
      </c>
      <c r="D6816" s="29">
        <v>0</v>
      </c>
      <c r="E6816" s="29">
        <v>0</v>
      </c>
      <c r="F6816" s="20">
        <v>0</v>
      </c>
    </row>
    <row r="6817" spans="2:6" x14ac:dyDescent="0.25">
      <c r="B6817" s="18">
        <v>6814</v>
      </c>
      <c r="C6817" s="29">
        <v>91849960.238429874</v>
      </c>
      <c r="D6817" s="29">
        <v>0</v>
      </c>
      <c r="E6817" s="29">
        <v>0</v>
      </c>
      <c r="F6817" s="20">
        <v>0</v>
      </c>
    </row>
    <row r="6818" spans="2:6" x14ac:dyDescent="0.25">
      <c r="B6818" s="18">
        <v>6815</v>
      </c>
      <c r="C6818" s="29">
        <v>95719311.537544698</v>
      </c>
      <c r="D6818" s="29">
        <v>0</v>
      </c>
      <c r="E6818" s="29">
        <v>0</v>
      </c>
      <c r="F6818" s="20">
        <v>0</v>
      </c>
    </row>
    <row r="6819" spans="2:6" x14ac:dyDescent="0.25">
      <c r="B6819" s="18">
        <v>6816</v>
      </c>
      <c r="C6819" s="29">
        <v>102211768.47219543</v>
      </c>
      <c r="D6819" s="29">
        <v>0</v>
      </c>
      <c r="E6819" s="29">
        <v>0</v>
      </c>
      <c r="F6819" s="20">
        <v>0</v>
      </c>
    </row>
    <row r="6820" spans="2:6" x14ac:dyDescent="0.25">
      <c r="B6820" s="18">
        <v>6817</v>
      </c>
      <c r="C6820" s="29">
        <v>88717461.324444041</v>
      </c>
      <c r="D6820" s="29">
        <v>0</v>
      </c>
      <c r="E6820" s="29">
        <v>0</v>
      </c>
      <c r="F6820" s="20">
        <v>0</v>
      </c>
    </row>
    <row r="6821" spans="2:6" x14ac:dyDescent="0.25">
      <c r="B6821" s="18">
        <v>6818</v>
      </c>
      <c r="C6821" s="29">
        <v>143006752.52735773</v>
      </c>
      <c r="D6821" s="29">
        <v>0</v>
      </c>
      <c r="E6821" s="29">
        <v>0</v>
      </c>
      <c r="F6821" s="20">
        <v>0</v>
      </c>
    </row>
    <row r="6822" spans="2:6" x14ac:dyDescent="0.25">
      <c r="B6822" s="18">
        <v>6819</v>
      </c>
      <c r="C6822" s="29">
        <v>84714256.326828852</v>
      </c>
      <c r="D6822" s="29">
        <v>0</v>
      </c>
      <c r="E6822" s="29">
        <v>0</v>
      </c>
      <c r="F6822" s="20">
        <v>0</v>
      </c>
    </row>
    <row r="6823" spans="2:6" x14ac:dyDescent="0.25">
      <c r="B6823" s="18">
        <v>6820</v>
      </c>
      <c r="C6823" s="29">
        <v>92089631.63136597</v>
      </c>
      <c r="D6823" s="29">
        <v>0</v>
      </c>
      <c r="E6823" s="29">
        <v>0</v>
      </c>
      <c r="F6823" s="20">
        <v>0</v>
      </c>
    </row>
    <row r="6824" spans="2:6" x14ac:dyDescent="0.25">
      <c r="B6824" s="18">
        <v>6821</v>
      </c>
      <c r="C6824" s="29">
        <v>89670532.511726901</v>
      </c>
      <c r="D6824" s="29">
        <v>0</v>
      </c>
      <c r="E6824" s="29">
        <v>0</v>
      </c>
      <c r="F6824" s="20">
        <v>0</v>
      </c>
    </row>
    <row r="6825" spans="2:6" x14ac:dyDescent="0.25">
      <c r="B6825" s="18">
        <v>6822</v>
      </c>
      <c r="C6825" s="29">
        <v>120963970.67039283</v>
      </c>
      <c r="D6825" s="29">
        <v>0</v>
      </c>
      <c r="E6825" s="29">
        <v>0</v>
      </c>
      <c r="F6825" s="20">
        <v>0</v>
      </c>
    </row>
    <row r="6826" spans="2:6" x14ac:dyDescent="0.25">
      <c r="B6826" s="18">
        <v>6823</v>
      </c>
      <c r="C6826" s="29">
        <v>85605137.685225993</v>
      </c>
      <c r="D6826" s="29">
        <v>0</v>
      </c>
      <c r="E6826" s="29">
        <v>0</v>
      </c>
      <c r="F6826" s="20">
        <v>0</v>
      </c>
    </row>
    <row r="6827" spans="2:6" x14ac:dyDescent="0.25">
      <c r="B6827" s="18">
        <v>6824</v>
      </c>
      <c r="C6827" s="29">
        <v>118170216.13735151</v>
      </c>
      <c r="D6827" s="29">
        <v>0</v>
      </c>
      <c r="E6827" s="29">
        <v>0</v>
      </c>
      <c r="F6827" s="20">
        <v>0</v>
      </c>
    </row>
    <row r="6828" spans="2:6" x14ac:dyDescent="0.25">
      <c r="B6828" s="18">
        <v>6825</v>
      </c>
      <c r="C6828" s="29">
        <v>99529994.331671476</v>
      </c>
      <c r="D6828" s="29">
        <v>0</v>
      </c>
      <c r="E6828" s="29">
        <v>0</v>
      </c>
      <c r="F6828" s="20">
        <v>0</v>
      </c>
    </row>
    <row r="6829" spans="2:6" x14ac:dyDescent="0.25">
      <c r="B6829" s="18">
        <v>6826</v>
      </c>
      <c r="C6829" s="29">
        <v>92550675.924284682</v>
      </c>
      <c r="D6829" s="29">
        <v>0</v>
      </c>
      <c r="E6829" s="29">
        <v>0</v>
      </c>
      <c r="F6829" s="20">
        <v>0</v>
      </c>
    </row>
    <row r="6830" spans="2:6" x14ac:dyDescent="0.25">
      <c r="B6830" s="18">
        <v>6827</v>
      </c>
      <c r="C6830" s="29">
        <v>93478146.340375334</v>
      </c>
      <c r="D6830" s="29">
        <v>0</v>
      </c>
      <c r="E6830" s="29">
        <v>0</v>
      </c>
      <c r="F6830" s="20">
        <v>0</v>
      </c>
    </row>
    <row r="6831" spans="2:6" x14ac:dyDescent="0.25">
      <c r="B6831" s="18">
        <v>6828</v>
      </c>
      <c r="C6831" s="29">
        <v>113045189.01695144</v>
      </c>
      <c r="D6831" s="29">
        <v>0</v>
      </c>
      <c r="E6831" s="29">
        <v>0</v>
      </c>
      <c r="F6831" s="20">
        <v>0</v>
      </c>
    </row>
    <row r="6832" spans="2:6" x14ac:dyDescent="0.25">
      <c r="B6832" s="18">
        <v>6829</v>
      </c>
      <c r="C6832" s="29">
        <v>68184417.53889516</v>
      </c>
      <c r="D6832" s="29">
        <v>0</v>
      </c>
      <c r="E6832" s="29">
        <v>0</v>
      </c>
      <c r="F6832" s="20">
        <v>0</v>
      </c>
    </row>
    <row r="6833" spans="2:6" x14ac:dyDescent="0.25">
      <c r="B6833" s="18">
        <v>6830</v>
      </c>
      <c r="C6833" s="29">
        <v>89537522.451383948</v>
      </c>
      <c r="D6833" s="29">
        <v>0</v>
      </c>
      <c r="E6833" s="29">
        <v>0</v>
      </c>
      <c r="F6833" s="20">
        <v>0</v>
      </c>
    </row>
    <row r="6834" spans="2:6" x14ac:dyDescent="0.25">
      <c r="B6834" s="18">
        <v>6831</v>
      </c>
      <c r="C6834" s="29">
        <v>104440478.588937</v>
      </c>
      <c r="D6834" s="29">
        <v>0</v>
      </c>
      <c r="E6834" s="29">
        <v>0</v>
      </c>
      <c r="F6834" s="20">
        <v>0</v>
      </c>
    </row>
    <row r="6835" spans="2:6" x14ac:dyDescent="0.25">
      <c r="B6835" s="18">
        <v>6832</v>
      </c>
      <c r="C6835" s="29">
        <v>110537587.07900494</v>
      </c>
      <c r="D6835" s="29">
        <v>0</v>
      </c>
      <c r="E6835" s="29">
        <v>0</v>
      </c>
      <c r="F6835" s="20">
        <v>0</v>
      </c>
    </row>
    <row r="6836" spans="2:6" x14ac:dyDescent="0.25">
      <c r="B6836" s="18">
        <v>6833</v>
      </c>
      <c r="C6836" s="29">
        <v>90147626.208057001</v>
      </c>
      <c r="D6836" s="29">
        <v>0</v>
      </c>
      <c r="E6836" s="29">
        <v>0</v>
      </c>
      <c r="F6836" s="20">
        <v>0</v>
      </c>
    </row>
    <row r="6837" spans="2:6" x14ac:dyDescent="0.25">
      <c r="B6837" s="18">
        <v>6834</v>
      </c>
      <c r="C6837" s="29">
        <v>81161849.982951805</v>
      </c>
      <c r="D6837" s="29">
        <v>0</v>
      </c>
      <c r="E6837" s="29">
        <v>0</v>
      </c>
      <c r="F6837" s="20">
        <v>0</v>
      </c>
    </row>
    <row r="6838" spans="2:6" x14ac:dyDescent="0.25">
      <c r="B6838" s="18">
        <v>6835</v>
      </c>
      <c r="C6838" s="29">
        <v>112634586.53902896</v>
      </c>
      <c r="D6838" s="29">
        <v>0</v>
      </c>
      <c r="E6838" s="29">
        <v>0</v>
      </c>
      <c r="F6838" s="20">
        <v>0</v>
      </c>
    </row>
    <row r="6839" spans="2:6" x14ac:dyDescent="0.25">
      <c r="B6839" s="18">
        <v>6836</v>
      </c>
      <c r="C6839" s="29">
        <v>98799024.013108239</v>
      </c>
      <c r="D6839" s="29">
        <v>0</v>
      </c>
      <c r="E6839" s="29">
        <v>0</v>
      </c>
      <c r="F6839" s="20">
        <v>0</v>
      </c>
    </row>
    <row r="6840" spans="2:6" x14ac:dyDescent="0.25">
      <c r="B6840" s="18">
        <v>6837</v>
      </c>
      <c r="C6840" s="29">
        <v>99984181.83911106</v>
      </c>
      <c r="D6840" s="29">
        <v>0</v>
      </c>
      <c r="E6840" s="29">
        <v>0</v>
      </c>
      <c r="F6840" s="20">
        <v>0</v>
      </c>
    </row>
    <row r="6841" spans="2:6" x14ac:dyDescent="0.25">
      <c r="B6841" s="18">
        <v>6838</v>
      </c>
      <c r="C6841" s="29">
        <v>151216629.67568883</v>
      </c>
      <c r="D6841" s="29">
        <v>0</v>
      </c>
      <c r="E6841" s="29">
        <v>0</v>
      </c>
      <c r="F6841" s="20">
        <v>0</v>
      </c>
    </row>
    <row r="6842" spans="2:6" x14ac:dyDescent="0.25">
      <c r="B6842" s="18">
        <v>6839</v>
      </c>
      <c r="C6842" s="29">
        <v>117704601.89189215</v>
      </c>
      <c r="D6842" s="29">
        <v>0</v>
      </c>
      <c r="E6842" s="29">
        <v>0</v>
      </c>
      <c r="F6842" s="20">
        <v>0</v>
      </c>
    </row>
    <row r="6843" spans="2:6" x14ac:dyDescent="0.25">
      <c r="B6843" s="18">
        <v>6840</v>
      </c>
      <c r="C6843" s="29">
        <v>178858992.63089317</v>
      </c>
      <c r="D6843" s="29">
        <v>0</v>
      </c>
      <c r="E6843" s="29">
        <v>0</v>
      </c>
      <c r="F6843" s="20">
        <v>0</v>
      </c>
    </row>
    <row r="6844" spans="2:6" x14ac:dyDescent="0.25">
      <c r="B6844" s="18">
        <v>6841</v>
      </c>
      <c r="C6844" s="29">
        <v>138000869.67999211</v>
      </c>
      <c r="D6844" s="29">
        <v>0</v>
      </c>
      <c r="E6844" s="29">
        <v>0</v>
      </c>
      <c r="F6844" s="20">
        <v>0</v>
      </c>
    </row>
    <row r="6845" spans="2:6" x14ac:dyDescent="0.25">
      <c r="B6845" s="18">
        <v>6842</v>
      </c>
      <c r="C6845" s="29">
        <v>91294769.835649937</v>
      </c>
      <c r="D6845" s="29">
        <v>0</v>
      </c>
      <c r="E6845" s="29">
        <v>0</v>
      </c>
      <c r="F6845" s="20">
        <v>0</v>
      </c>
    </row>
    <row r="6846" spans="2:6" x14ac:dyDescent="0.25">
      <c r="B6846" s="18">
        <v>6843</v>
      </c>
      <c r="C6846" s="29">
        <v>75559904.041565895</v>
      </c>
      <c r="D6846" s="29">
        <v>0</v>
      </c>
      <c r="E6846" s="29">
        <v>0</v>
      </c>
      <c r="F6846" s="20">
        <v>0</v>
      </c>
    </row>
    <row r="6847" spans="2:6" x14ac:dyDescent="0.25">
      <c r="B6847" s="18">
        <v>6844</v>
      </c>
      <c r="C6847" s="29">
        <v>114409379.06302501</v>
      </c>
      <c r="D6847" s="29">
        <v>0</v>
      </c>
      <c r="E6847" s="29">
        <v>0</v>
      </c>
      <c r="F6847" s="20">
        <v>0</v>
      </c>
    </row>
    <row r="6848" spans="2:6" x14ac:dyDescent="0.25">
      <c r="B6848" s="18">
        <v>6845</v>
      </c>
      <c r="C6848" s="29">
        <v>75350250.946080506</v>
      </c>
      <c r="D6848" s="29">
        <v>0</v>
      </c>
      <c r="E6848" s="29">
        <v>0</v>
      </c>
      <c r="F6848" s="20">
        <v>0</v>
      </c>
    </row>
    <row r="6849" spans="2:6" x14ac:dyDescent="0.25">
      <c r="B6849" s="18">
        <v>6846</v>
      </c>
      <c r="C6849" s="29">
        <v>120195330.22036426</v>
      </c>
      <c r="D6849" s="29">
        <v>0</v>
      </c>
      <c r="E6849" s="29">
        <v>0</v>
      </c>
      <c r="F6849" s="20">
        <v>0</v>
      </c>
    </row>
    <row r="6850" spans="2:6" x14ac:dyDescent="0.25">
      <c r="B6850" s="18">
        <v>6847</v>
      </c>
      <c r="C6850" s="29">
        <v>107878935.2181554</v>
      </c>
      <c r="D6850" s="29">
        <v>0</v>
      </c>
      <c r="E6850" s="29">
        <v>0</v>
      </c>
      <c r="F6850" s="20">
        <v>0</v>
      </c>
    </row>
    <row r="6851" spans="2:6" x14ac:dyDescent="0.25">
      <c r="B6851" s="18">
        <v>6848</v>
      </c>
      <c r="C6851" s="29">
        <v>85406937.941878214</v>
      </c>
      <c r="D6851" s="29">
        <v>0</v>
      </c>
      <c r="E6851" s="29">
        <v>0</v>
      </c>
      <c r="F6851" s="20">
        <v>0</v>
      </c>
    </row>
    <row r="6852" spans="2:6" x14ac:dyDescent="0.25">
      <c r="B6852" s="18">
        <v>6849</v>
      </c>
      <c r="C6852" s="29">
        <v>238266919.87806585</v>
      </c>
      <c r="D6852" s="29">
        <v>0</v>
      </c>
      <c r="E6852" s="29">
        <v>0</v>
      </c>
      <c r="F6852" s="20">
        <v>0</v>
      </c>
    </row>
    <row r="6853" spans="2:6" x14ac:dyDescent="0.25">
      <c r="B6853" s="18">
        <v>6850</v>
      </c>
      <c r="C6853" s="29">
        <v>161235363.54448521</v>
      </c>
      <c r="D6853" s="29">
        <v>0</v>
      </c>
      <c r="E6853" s="29">
        <v>0</v>
      </c>
      <c r="F6853" s="20">
        <v>0</v>
      </c>
    </row>
    <row r="6854" spans="2:6" x14ac:dyDescent="0.25">
      <c r="B6854" s="18">
        <v>6851</v>
      </c>
      <c r="C6854" s="29">
        <v>93875326.176097497</v>
      </c>
      <c r="D6854" s="29">
        <v>0</v>
      </c>
      <c r="E6854" s="29">
        <v>0</v>
      </c>
      <c r="F6854" s="20">
        <v>0</v>
      </c>
    </row>
    <row r="6855" spans="2:6" x14ac:dyDescent="0.25">
      <c r="B6855" s="18">
        <v>6852</v>
      </c>
      <c r="C6855" s="29">
        <v>143891097.64569643</v>
      </c>
      <c r="D6855" s="29">
        <v>0</v>
      </c>
      <c r="E6855" s="29">
        <v>0</v>
      </c>
      <c r="F6855" s="20">
        <v>0</v>
      </c>
    </row>
    <row r="6856" spans="2:6" x14ac:dyDescent="0.25">
      <c r="B6856" s="18">
        <v>6853</v>
      </c>
      <c r="C6856" s="29">
        <v>81041440.340224057</v>
      </c>
      <c r="D6856" s="29">
        <v>0</v>
      </c>
      <c r="E6856" s="29">
        <v>0</v>
      </c>
      <c r="F6856" s="20">
        <v>0</v>
      </c>
    </row>
    <row r="6857" spans="2:6" x14ac:dyDescent="0.25">
      <c r="B6857" s="18">
        <v>6854</v>
      </c>
      <c r="C6857" s="29">
        <v>214335304.84897619</v>
      </c>
      <c r="D6857" s="29">
        <v>0</v>
      </c>
      <c r="E6857" s="29">
        <v>0</v>
      </c>
      <c r="F6857" s="20">
        <v>0</v>
      </c>
    </row>
    <row r="6858" spans="2:6" x14ac:dyDescent="0.25">
      <c r="B6858" s="18">
        <v>6855</v>
      </c>
      <c r="C6858" s="29">
        <v>90431579.132531434</v>
      </c>
      <c r="D6858" s="29">
        <v>0</v>
      </c>
      <c r="E6858" s="29">
        <v>0</v>
      </c>
      <c r="F6858" s="20">
        <v>0</v>
      </c>
    </row>
    <row r="6859" spans="2:6" x14ac:dyDescent="0.25">
      <c r="B6859" s="18">
        <v>6856</v>
      </c>
      <c r="C6859" s="29">
        <v>84791157.835288316</v>
      </c>
      <c r="D6859" s="29">
        <v>0</v>
      </c>
      <c r="E6859" s="29">
        <v>0</v>
      </c>
      <c r="F6859" s="20">
        <v>0</v>
      </c>
    </row>
    <row r="6860" spans="2:6" x14ac:dyDescent="0.25">
      <c r="B6860" s="18">
        <v>6857</v>
      </c>
      <c r="C6860" s="29">
        <v>88977940.38407132</v>
      </c>
      <c r="D6860" s="29">
        <v>0</v>
      </c>
      <c r="E6860" s="29">
        <v>0</v>
      </c>
      <c r="F6860" s="20">
        <v>0</v>
      </c>
    </row>
    <row r="6861" spans="2:6" x14ac:dyDescent="0.25">
      <c r="B6861" s="18">
        <v>6858</v>
      </c>
      <c r="C6861" s="29">
        <v>80601922.590591252</v>
      </c>
      <c r="D6861" s="29">
        <v>0</v>
      </c>
      <c r="E6861" s="29">
        <v>0</v>
      </c>
      <c r="F6861" s="20">
        <v>0</v>
      </c>
    </row>
    <row r="6862" spans="2:6" x14ac:dyDescent="0.25">
      <c r="B6862" s="18">
        <v>6859</v>
      </c>
      <c r="C6862" s="29">
        <v>116589864.91381538</v>
      </c>
      <c r="D6862" s="29">
        <v>0</v>
      </c>
      <c r="E6862" s="29">
        <v>0</v>
      </c>
      <c r="F6862" s="20">
        <v>0</v>
      </c>
    </row>
    <row r="6863" spans="2:6" x14ac:dyDescent="0.25">
      <c r="B6863" s="18">
        <v>6860</v>
      </c>
      <c r="C6863" s="29">
        <v>89403879.378872901</v>
      </c>
      <c r="D6863" s="29">
        <v>0</v>
      </c>
      <c r="E6863" s="29">
        <v>0</v>
      </c>
      <c r="F6863" s="20">
        <v>0</v>
      </c>
    </row>
    <row r="6864" spans="2:6" x14ac:dyDescent="0.25">
      <c r="B6864" s="18">
        <v>6861</v>
      </c>
      <c r="C6864" s="29">
        <v>85983578.284675851</v>
      </c>
      <c r="D6864" s="29">
        <v>0</v>
      </c>
      <c r="E6864" s="29">
        <v>0</v>
      </c>
      <c r="F6864" s="20">
        <v>0</v>
      </c>
    </row>
    <row r="6865" spans="2:6" x14ac:dyDescent="0.25">
      <c r="B6865" s="18">
        <v>6862</v>
      </c>
      <c r="C6865" s="29">
        <v>95759579.49822107</v>
      </c>
      <c r="D6865" s="29">
        <v>0</v>
      </c>
      <c r="E6865" s="29">
        <v>0</v>
      </c>
      <c r="F6865" s="20">
        <v>0</v>
      </c>
    </row>
    <row r="6866" spans="2:6" x14ac:dyDescent="0.25">
      <c r="B6866" s="18">
        <v>6863</v>
      </c>
      <c r="C6866" s="29">
        <v>116124382.82093377</v>
      </c>
      <c r="D6866" s="29">
        <v>0</v>
      </c>
      <c r="E6866" s="29">
        <v>0</v>
      </c>
      <c r="F6866" s="20">
        <v>0</v>
      </c>
    </row>
    <row r="6867" spans="2:6" x14ac:dyDescent="0.25">
      <c r="B6867" s="18">
        <v>6864</v>
      </c>
      <c r="C6867" s="29">
        <v>86432695.540936306</v>
      </c>
      <c r="D6867" s="29">
        <v>0</v>
      </c>
      <c r="E6867" s="29">
        <v>0</v>
      </c>
      <c r="F6867" s="20">
        <v>0</v>
      </c>
    </row>
    <row r="6868" spans="2:6" x14ac:dyDescent="0.25">
      <c r="B6868" s="18">
        <v>6865</v>
      </c>
      <c r="C6868" s="29">
        <v>107823498.40832965</v>
      </c>
      <c r="D6868" s="29">
        <v>0</v>
      </c>
      <c r="E6868" s="29">
        <v>0</v>
      </c>
      <c r="F6868" s="20">
        <v>0</v>
      </c>
    </row>
    <row r="6869" spans="2:6" x14ac:dyDescent="0.25">
      <c r="B6869" s="18">
        <v>6866</v>
      </c>
      <c r="C6869" s="29">
        <v>84894847.673316449</v>
      </c>
      <c r="D6869" s="29">
        <v>0</v>
      </c>
      <c r="E6869" s="29">
        <v>0</v>
      </c>
      <c r="F6869" s="20">
        <v>0</v>
      </c>
    </row>
    <row r="6870" spans="2:6" x14ac:dyDescent="0.25">
      <c r="B6870" s="18">
        <v>6867</v>
      </c>
      <c r="C6870" s="29">
        <v>81763905.994936287</v>
      </c>
      <c r="D6870" s="29">
        <v>0</v>
      </c>
      <c r="E6870" s="29">
        <v>0</v>
      </c>
      <c r="F6870" s="20">
        <v>0</v>
      </c>
    </row>
    <row r="6871" spans="2:6" x14ac:dyDescent="0.25">
      <c r="B6871" s="18">
        <v>6868</v>
      </c>
      <c r="C6871" s="29">
        <v>101047053.34447235</v>
      </c>
      <c r="D6871" s="29">
        <v>0</v>
      </c>
      <c r="E6871" s="29">
        <v>0</v>
      </c>
      <c r="F6871" s="20">
        <v>0</v>
      </c>
    </row>
    <row r="6872" spans="2:6" x14ac:dyDescent="0.25">
      <c r="B6872" s="18">
        <v>6869</v>
      </c>
      <c r="C6872" s="29">
        <v>118251202.91590632</v>
      </c>
      <c r="D6872" s="29">
        <v>0</v>
      </c>
      <c r="E6872" s="29">
        <v>0</v>
      </c>
      <c r="F6872" s="20">
        <v>0</v>
      </c>
    </row>
    <row r="6873" spans="2:6" x14ac:dyDescent="0.25">
      <c r="B6873" s="18">
        <v>6870</v>
      </c>
      <c r="C6873" s="29">
        <v>85494183.034060091</v>
      </c>
      <c r="D6873" s="29">
        <v>0</v>
      </c>
      <c r="E6873" s="29">
        <v>0</v>
      </c>
      <c r="F6873" s="20">
        <v>0</v>
      </c>
    </row>
    <row r="6874" spans="2:6" x14ac:dyDescent="0.25">
      <c r="B6874" s="18">
        <v>6871</v>
      </c>
      <c r="C6874" s="29">
        <v>112932358.60965148</v>
      </c>
      <c r="D6874" s="29">
        <v>0</v>
      </c>
      <c r="E6874" s="29">
        <v>0</v>
      </c>
      <c r="F6874" s="20">
        <v>0</v>
      </c>
    </row>
    <row r="6875" spans="2:6" x14ac:dyDescent="0.25">
      <c r="B6875" s="18">
        <v>6872</v>
      </c>
      <c r="C6875" s="29">
        <v>86700402.089288533</v>
      </c>
      <c r="D6875" s="29">
        <v>0</v>
      </c>
      <c r="E6875" s="29">
        <v>0</v>
      </c>
      <c r="F6875" s="20">
        <v>0</v>
      </c>
    </row>
    <row r="6876" spans="2:6" x14ac:dyDescent="0.25">
      <c r="B6876" s="18">
        <v>6873</v>
      </c>
      <c r="C6876" s="29">
        <v>176880605.798374</v>
      </c>
      <c r="D6876" s="29">
        <v>0</v>
      </c>
      <c r="E6876" s="29">
        <v>0</v>
      </c>
      <c r="F6876" s="20">
        <v>0</v>
      </c>
    </row>
    <row r="6877" spans="2:6" x14ac:dyDescent="0.25">
      <c r="B6877" s="18">
        <v>6874</v>
      </c>
      <c r="C6877" s="29">
        <v>94005907.233867094</v>
      </c>
      <c r="D6877" s="29">
        <v>0</v>
      </c>
      <c r="E6877" s="29">
        <v>0</v>
      </c>
      <c r="F6877" s="20">
        <v>0</v>
      </c>
    </row>
    <row r="6878" spans="2:6" x14ac:dyDescent="0.25">
      <c r="B6878" s="18">
        <v>6875</v>
      </c>
      <c r="C6878" s="29">
        <v>104267237.30825709</v>
      </c>
      <c r="D6878" s="29">
        <v>0</v>
      </c>
      <c r="E6878" s="29">
        <v>0</v>
      </c>
      <c r="F6878" s="20">
        <v>0</v>
      </c>
    </row>
    <row r="6879" spans="2:6" x14ac:dyDescent="0.25">
      <c r="B6879" s="18">
        <v>6876</v>
      </c>
      <c r="C6879" s="29">
        <v>91334462.781629279</v>
      </c>
      <c r="D6879" s="29">
        <v>0</v>
      </c>
      <c r="E6879" s="29">
        <v>0</v>
      </c>
      <c r="F6879" s="20">
        <v>0</v>
      </c>
    </row>
    <row r="6880" spans="2:6" x14ac:dyDescent="0.25">
      <c r="B6880" s="18">
        <v>6877</v>
      </c>
      <c r="C6880" s="29">
        <v>94249306.24600938</v>
      </c>
      <c r="D6880" s="29">
        <v>0</v>
      </c>
      <c r="E6880" s="29">
        <v>0</v>
      </c>
      <c r="F6880" s="20">
        <v>0</v>
      </c>
    </row>
    <row r="6881" spans="2:6" x14ac:dyDescent="0.25">
      <c r="B6881" s="18">
        <v>6878</v>
      </c>
      <c r="C6881" s="29">
        <v>102820520.83399351</v>
      </c>
      <c r="D6881" s="29">
        <v>0</v>
      </c>
      <c r="E6881" s="29">
        <v>0</v>
      </c>
      <c r="F6881" s="20">
        <v>0</v>
      </c>
    </row>
    <row r="6882" spans="2:6" x14ac:dyDescent="0.25">
      <c r="B6882" s="18">
        <v>6879</v>
      </c>
      <c r="C6882" s="29">
        <v>117168961.73104605</v>
      </c>
      <c r="D6882" s="29">
        <v>0</v>
      </c>
      <c r="E6882" s="29">
        <v>0</v>
      </c>
      <c r="F6882" s="20">
        <v>0</v>
      </c>
    </row>
    <row r="6883" spans="2:6" x14ac:dyDescent="0.25">
      <c r="B6883" s="18">
        <v>6880</v>
      </c>
      <c r="C6883" s="29">
        <v>142489157.06903791</v>
      </c>
      <c r="D6883" s="29">
        <v>0</v>
      </c>
      <c r="E6883" s="29">
        <v>0</v>
      </c>
      <c r="F6883" s="20">
        <v>0</v>
      </c>
    </row>
    <row r="6884" spans="2:6" x14ac:dyDescent="0.25">
      <c r="B6884" s="18">
        <v>6881</v>
      </c>
      <c r="C6884" s="29">
        <v>127918030.65507138</v>
      </c>
      <c r="D6884" s="29">
        <v>0</v>
      </c>
      <c r="E6884" s="29">
        <v>0</v>
      </c>
      <c r="F6884" s="20">
        <v>0</v>
      </c>
    </row>
    <row r="6885" spans="2:6" x14ac:dyDescent="0.25">
      <c r="B6885" s="18">
        <v>6882</v>
      </c>
      <c r="C6885" s="29">
        <v>89593510.652335271</v>
      </c>
      <c r="D6885" s="29">
        <v>0</v>
      </c>
      <c r="E6885" s="29">
        <v>0</v>
      </c>
      <c r="F6885" s="20">
        <v>0</v>
      </c>
    </row>
    <row r="6886" spans="2:6" x14ac:dyDescent="0.25">
      <c r="B6886" s="18">
        <v>6883</v>
      </c>
      <c r="C6886" s="29">
        <v>114430201.48669043</v>
      </c>
      <c r="D6886" s="29">
        <v>0</v>
      </c>
      <c r="E6886" s="29">
        <v>0</v>
      </c>
      <c r="F6886" s="20">
        <v>0</v>
      </c>
    </row>
    <row r="6887" spans="2:6" x14ac:dyDescent="0.25">
      <c r="B6887" s="18">
        <v>6884</v>
      </c>
      <c r="C6887" s="29">
        <v>134679911.21891156</v>
      </c>
      <c r="D6887" s="29">
        <v>0</v>
      </c>
      <c r="E6887" s="29">
        <v>0</v>
      </c>
      <c r="F6887" s="20">
        <v>0</v>
      </c>
    </row>
    <row r="6888" spans="2:6" x14ac:dyDescent="0.25">
      <c r="B6888" s="18">
        <v>6885</v>
      </c>
      <c r="C6888" s="29">
        <v>99284515.692529231</v>
      </c>
      <c r="D6888" s="29">
        <v>0</v>
      </c>
      <c r="E6888" s="29">
        <v>0</v>
      </c>
      <c r="F6888" s="20">
        <v>0</v>
      </c>
    </row>
    <row r="6889" spans="2:6" x14ac:dyDescent="0.25">
      <c r="B6889" s="18">
        <v>6886</v>
      </c>
      <c r="C6889" s="29">
        <v>75706051.029327959</v>
      </c>
      <c r="D6889" s="29">
        <v>0</v>
      </c>
      <c r="E6889" s="29">
        <v>0</v>
      </c>
      <c r="F6889" s="20">
        <v>0</v>
      </c>
    </row>
    <row r="6890" spans="2:6" x14ac:dyDescent="0.25">
      <c r="B6890" s="18">
        <v>6887</v>
      </c>
      <c r="C6890" s="29">
        <v>96712899.235749647</v>
      </c>
      <c r="D6890" s="29">
        <v>0</v>
      </c>
      <c r="E6890" s="29">
        <v>0</v>
      </c>
      <c r="F6890" s="20">
        <v>0</v>
      </c>
    </row>
    <row r="6891" spans="2:6" x14ac:dyDescent="0.25">
      <c r="B6891" s="18">
        <v>6888</v>
      </c>
      <c r="C6891" s="29">
        <v>84416402.462002531</v>
      </c>
      <c r="D6891" s="29">
        <v>0</v>
      </c>
      <c r="E6891" s="29">
        <v>0</v>
      </c>
      <c r="F6891" s="20">
        <v>0</v>
      </c>
    </row>
    <row r="6892" spans="2:6" x14ac:dyDescent="0.25">
      <c r="B6892" s="18">
        <v>6889</v>
      </c>
      <c r="C6892" s="29">
        <v>110031219.97279665</v>
      </c>
      <c r="D6892" s="29">
        <v>0</v>
      </c>
      <c r="E6892" s="29">
        <v>0</v>
      </c>
      <c r="F6892" s="20">
        <v>0</v>
      </c>
    </row>
    <row r="6893" spans="2:6" x14ac:dyDescent="0.25">
      <c r="B6893" s="18">
        <v>6890</v>
      </c>
      <c r="C6893" s="29">
        <v>79606930.6635288</v>
      </c>
      <c r="D6893" s="29">
        <v>0</v>
      </c>
      <c r="E6893" s="29">
        <v>0</v>
      </c>
      <c r="F6893" s="20">
        <v>0</v>
      </c>
    </row>
    <row r="6894" spans="2:6" x14ac:dyDescent="0.25">
      <c r="B6894" s="18">
        <v>6891</v>
      </c>
      <c r="C6894" s="29">
        <v>87462915.373397887</v>
      </c>
      <c r="D6894" s="29">
        <v>0</v>
      </c>
      <c r="E6894" s="29">
        <v>0</v>
      </c>
      <c r="F6894" s="20">
        <v>0</v>
      </c>
    </row>
    <row r="6895" spans="2:6" x14ac:dyDescent="0.25">
      <c r="B6895" s="18">
        <v>6892</v>
      </c>
      <c r="C6895" s="29">
        <v>91265267.677599207</v>
      </c>
      <c r="D6895" s="29">
        <v>0</v>
      </c>
      <c r="E6895" s="29">
        <v>0</v>
      </c>
      <c r="F6895" s="20">
        <v>0</v>
      </c>
    </row>
    <row r="6896" spans="2:6" x14ac:dyDescent="0.25">
      <c r="B6896" s="18">
        <v>6893</v>
      </c>
      <c r="C6896" s="29">
        <v>74799318.07065694</v>
      </c>
      <c r="D6896" s="29">
        <v>0</v>
      </c>
      <c r="E6896" s="29">
        <v>0</v>
      </c>
      <c r="F6896" s="20">
        <v>0</v>
      </c>
    </row>
    <row r="6897" spans="2:6" x14ac:dyDescent="0.25">
      <c r="B6897" s="18">
        <v>6894</v>
      </c>
      <c r="C6897" s="29">
        <v>68920823.99816221</v>
      </c>
      <c r="D6897" s="29">
        <v>0</v>
      </c>
      <c r="E6897" s="29">
        <v>0</v>
      </c>
      <c r="F6897" s="20">
        <v>0</v>
      </c>
    </row>
    <row r="6898" spans="2:6" x14ac:dyDescent="0.25">
      <c r="B6898" s="18">
        <v>6895</v>
      </c>
      <c r="C6898" s="29">
        <v>101334379.68604608</v>
      </c>
      <c r="D6898" s="29">
        <v>0</v>
      </c>
      <c r="E6898" s="29">
        <v>0</v>
      </c>
      <c r="F6898" s="20">
        <v>0</v>
      </c>
    </row>
    <row r="6899" spans="2:6" x14ac:dyDescent="0.25">
      <c r="B6899" s="18">
        <v>6896</v>
      </c>
      <c r="C6899" s="29">
        <v>141395769.23716679</v>
      </c>
      <c r="D6899" s="29">
        <v>0</v>
      </c>
      <c r="E6899" s="29">
        <v>0</v>
      </c>
      <c r="F6899" s="20">
        <v>0</v>
      </c>
    </row>
    <row r="6900" spans="2:6" x14ac:dyDescent="0.25">
      <c r="B6900" s="18">
        <v>6897</v>
      </c>
      <c r="C6900" s="29">
        <v>91013614.858138517</v>
      </c>
      <c r="D6900" s="29">
        <v>0</v>
      </c>
      <c r="E6900" s="29">
        <v>0</v>
      </c>
      <c r="F6900" s="20">
        <v>0</v>
      </c>
    </row>
    <row r="6901" spans="2:6" x14ac:dyDescent="0.25">
      <c r="B6901" s="18">
        <v>6898</v>
      </c>
      <c r="C6901" s="29">
        <v>82733615.421483681</v>
      </c>
      <c r="D6901" s="29">
        <v>0</v>
      </c>
      <c r="E6901" s="29">
        <v>0</v>
      </c>
      <c r="F6901" s="20">
        <v>0</v>
      </c>
    </row>
    <row r="6902" spans="2:6" x14ac:dyDescent="0.25">
      <c r="B6902" s="18">
        <v>6899</v>
      </c>
      <c r="C6902" s="29">
        <v>121261309.27876656</v>
      </c>
      <c r="D6902" s="29">
        <v>0</v>
      </c>
      <c r="E6902" s="29">
        <v>0</v>
      </c>
      <c r="F6902" s="20">
        <v>0</v>
      </c>
    </row>
    <row r="6903" spans="2:6" x14ac:dyDescent="0.25">
      <c r="B6903" s="18">
        <v>6900</v>
      </c>
      <c r="C6903" s="29">
        <v>155008248.76167905</v>
      </c>
      <c r="D6903" s="29">
        <v>0</v>
      </c>
      <c r="E6903" s="29">
        <v>0</v>
      </c>
      <c r="F6903" s="20">
        <v>0</v>
      </c>
    </row>
    <row r="6904" spans="2:6" x14ac:dyDescent="0.25">
      <c r="B6904" s="18">
        <v>6901</v>
      </c>
      <c r="C6904" s="29">
        <v>123253814.75751187</v>
      </c>
      <c r="D6904" s="29">
        <v>0</v>
      </c>
      <c r="E6904" s="29">
        <v>0</v>
      </c>
      <c r="F6904" s="20">
        <v>0</v>
      </c>
    </row>
    <row r="6905" spans="2:6" x14ac:dyDescent="0.25">
      <c r="B6905" s="18">
        <v>6902</v>
      </c>
      <c r="C6905" s="29">
        <v>117320998.27926019</v>
      </c>
      <c r="D6905" s="29">
        <v>0</v>
      </c>
      <c r="E6905" s="29">
        <v>0</v>
      </c>
      <c r="F6905" s="20">
        <v>0</v>
      </c>
    </row>
    <row r="6906" spans="2:6" x14ac:dyDescent="0.25">
      <c r="B6906" s="18">
        <v>6903</v>
      </c>
      <c r="C6906" s="29">
        <v>102559829.3860611</v>
      </c>
      <c r="D6906" s="29">
        <v>0</v>
      </c>
      <c r="E6906" s="29">
        <v>0</v>
      </c>
      <c r="F6906" s="20">
        <v>0</v>
      </c>
    </row>
    <row r="6907" spans="2:6" x14ac:dyDescent="0.25">
      <c r="B6907" s="18">
        <v>6904</v>
      </c>
      <c r="C6907" s="29">
        <v>122062231.09373309</v>
      </c>
      <c r="D6907" s="29">
        <v>0</v>
      </c>
      <c r="E6907" s="29">
        <v>0</v>
      </c>
      <c r="F6907" s="20">
        <v>0</v>
      </c>
    </row>
    <row r="6908" spans="2:6" x14ac:dyDescent="0.25">
      <c r="B6908" s="18">
        <v>6905</v>
      </c>
      <c r="C6908" s="29">
        <v>95279337.413394973</v>
      </c>
      <c r="D6908" s="29">
        <v>0</v>
      </c>
      <c r="E6908" s="29">
        <v>0</v>
      </c>
      <c r="F6908" s="20">
        <v>0</v>
      </c>
    </row>
    <row r="6909" spans="2:6" x14ac:dyDescent="0.25">
      <c r="B6909" s="18">
        <v>6906</v>
      </c>
      <c r="C6909" s="29">
        <v>100153683.4636395</v>
      </c>
      <c r="D6909" s="29">
        <v>0</v>
      </c>
      <c r="E6909" s="29">
        <v>0</v>
      </c>
      <c r="F6909" s="20">
        <v>0</v>
      </c>
    </row>
    <row r="6910" spans="2:6" x14ac:dyDescent="0.25">
      <c r="B6910" s="18">
        <v>6907</v>
      </c>
      <c r="C6910" s="29">
        <v>62260705.357803002</v>
      </c>
      <c r="D6910" s="29">
        <v>0</v>
      </c>
      <c r="E6910" s="29">
        <v>0</v>
      </c>
      <c r="F6910" s="20">
        <v>0</v>
      </c>
    </row>
    <row r="6911" spans="2:6" x14ac:dyDescent="0.25">
      <c r="B6911" s="18">
        <v>6908</v>
      </c>
      <c r="C6911" s="29">
        <v>100088543.92099993</v>
      </c>
      <c r="D6911" s="29">
        <v>0</v>
      </c>
      <c r="E6911" s="29">
        <v>0</v>
      </c>
      <c r="F6911" s="20">
        <v>0</v>
      </c>
    </row>
    <row r="6912" spans="2:6" x14ac:dyDescent="0.25">
      <c r="B6912" s="18">
        <v>6909</v>
      </c>
      <c r="C6912" s="29">
        <v>96559054.042132884</v>
      </c>
      <c r="D6912" s="29">
        <v>0</v>
      </c>
      <c r="E6912" s="29">
        <v>0</v>
      </c>
      <c r="F6912" s="20">
        <v>0</v>
      </c>
    </row>
    <row r="6913" spans="2:6" x14ac:dyDescent="0.25">
      <c r="B6913" s="18">
        <v>6910</v>
      </c>
      <c r="C6913" s="29">
        <v>104507019.27636075</v>
      </c>
      <c r="D6913" s="29">
        <v>0</v>
      </c>
      <c r="E6913" s="29">
        <v>0</v>
      </c>
      <c r="F6913" s="20">
        <v>0</v>
      </c>
    </row>
    <row r="6914" spans="2:6" x14ac:dyDescent="0.25">
      <c r="B6914" s="18">
        <v>6911</v>
      </c>
      <c r="C6914" s="29">
        <v>129121795.11652736</v>
      </c>
      <c r="D6914" s="29">
        <v>0</v>
      </c>
      <c r="E6914" s="29">
        <v>0</v>
      </c>
      <c r="F6914" s="20">
        <v>0</v>
      </c>
    </row>
    <row r="6915" spans="2:6" x14ac:dyDescent="0.25">
      <c r="B6915" s="18">
        <v>6912</v>
      </c>
      <c r="C6915" s="29">
        <v>73807324.439113587</v>
      </c>
      <c r="D6915" s="29">
        <v>0</v>
      </c>
      <c r="E6915" s="29">
        <v>0</v>
      </c>
      <c r="F6915" s="20">
        <v>0</v>
      </c>
    </row>
    <row r="6916" spans="2:6" x14ac:dyDescent="0.25">
      <c r="B6916" s="18">
        <v>6913</v>
      </c>
      <c r="C6916" s="29">
        <v>112559524.33342437</v>
      </c>
      <c r="D6916" s="29">
        <v>0</v>
      </c>
      <c r="E6916" s="29">
        <v>0</v>
      </c>
      <c r="F6916" s="20">
        <v>0</v>
      </c>
    </row>
    <row r="6917" spans="2:6" x14ac:dyDescent="0.25">
      <c r="B6917" s="18">
        <v>6914</v>
      </c>
      <c r="C6917" s="29">
        <v>100703658.21151167</v>
      </c>
      <c r="D6917" s="29">
        <v>0</v>
      </c>
      <c r="E6917" s="29">
        <v>0</v>
      </c>
      <c r="F6917" s="20">
        <v>0</v>
      </c>
    </row>
    <row r="6918" spans="2:6" x14ac:dyDescent="0.25">
      <c r="B6918" s="18">
        <v>6915</v>
      </c>
      <c r="C6918" s="29">
        <v>92948250.302288577</v>
      </c>
      <c r="D6918" s="29">
        <v>0</v>
      </c>
      <c r="E6918" s="29">
        <v>0</v>
      </c>
      <c r="F6918" s="20">
        <v>0</v>
      </c>
    </row>
    <row r="6919" spans="2:6" x14ac:dyDescent="0.25">
      <c r="B6919" s="18">
        <v>6916</v>
      </c>
      <c r="C6919" s="29">
        <v>101265307.03409608</v>
      </c>
      <c r="D6919" s="29">
        <v>0</v>
      </c>
      <c r="E6919" s="29">
        <v>0</v>
      </c>
      <c r="F6919" s="20">
        <v>0</v>
      </c>
    </row>
    <row r="6920" spans="2:6" x14ac:dyDescent="0.25">
      <c r="B6920" s="18">
        <v>6917</v>
      </c>
      <c r="C6920" s="29">
        <v>108007270.86243793</v>
      </c>
      <c r="D6920" s="29">
        <v>0</v>
      </c>
      <c r="E6920" s="29">
        <v>0</v>
      </c>
      <c r="F6920" s="20">
        <v>0</v>
      </c>
    </row>
    <row r="6921" spans="2:6" x14ac:dyDescent="0.25">
      <c r="B6921" s="18">
        <v>6918</v>
      </c>
      <c r="C6921" s="29">
        <v>78725368.067475945</v>
      </c>
      <c r="D6921" s="29">
        <v>0</v>
      </c>
      <c r="E6921" s="29">
        <v>0</v>
      </c>
      <c r="F6921" s="20">
        <v>0</v>
      </c>
    </row>
    <row r="6922" spans="2:6" x14ac:dyDescent="0.25">
      <c r="B6922" s="18">
        <v>6919</v>
      </c>
      <c r="C6922" s="29">
        <v>83852570.906767875</v>
      </c>
      <c r="D6922" s="29">
        <v>0</v>
      </c>
      <c r="E6922" s="29">
        <v>0</v>
      </c>
      <c r="F6922" s="20">
        <v>0</v>
      </c>
    </row>
    <row r="6923" spans="2:6" x14ac:dyDescent="0.25">
      <c r="B6923" s="18">
        <v>6920</v>
      </c>
      <c r="C6923" s="29">
        <v>135601495.48071396</v>
      </c>
      <c r="D6923" s="29">
        <v>0</v>
      </c>
      <c r="E6923" s="29">
        <v>0</v>
      </c>
      <c r="F6923" s="20">
        <v>0</v>
      </c>
    </row>
    <row r="6924" spans="2:6" x14ac:dyDescent="0.25">
      <c r="B6924" s="18">
        <v>6921</v>
      </c>
      <c r="C6924" s="29">
        <v>113667100.37816276</v>
      </c>
      <c r="D6924" s="29">
        <v>0</v>
      </c>
      <c r="E6924" s="29">
        <v>0</v>
      </c>
      <c r="F6924" s="20">
        <v>0</v>
      </c>
    </row>
    <row r="6925" spans="2:6" x14ac:dyDescent="0.25">
      <c r="B6925" s="18">
        <v>6922</v>
      </c>
      <c r="C6925" s="29">
        <v>113577243.74266067</v>
      </c>
      <c r="D6925" s="29">
        <v>0</v>
      </c>
      <c r="E6925" s="29">
        <v>0</v>
      </c>
      <c r="F6925" s="20">
        <v>0</v>
      </c>
    </row>
    <row r="6926" spans="2:6" x14ac:dyDescent="0.25">
      <c r="B6926" s="18">
        <v>6923</v>
      </c>
      <c r="C6926" s="29">
        <v>83093694.505141377</v>
      </c>
      <c r="D6926" s="29">
        <v>0</v>
      </c>
      <c r="E6926" s="29">
        <v>0</v>
      </c>
      <c r="F6926" s="20">
        <v>0</v>
      </c>
    </row>
    <row r="6927" spans="2:6" x14ac:dyDescent="0.25">
      <c r="B6927" s="18">
        <v>6924</v>
      </c>
      <c r="C6927" s="29">
        <v>83594451.778078645</v>
      </c>
      <c r="D6927" s="29">
        <v>0</v>
      </c>
      <c r="E6927" s="29">
        <v>0</v>
      </c>
      <c r="F6927" s="20">
        <v>0</v>
      </c>
    </row>
    <row r="6928" spans="2:6" x14ac:dyDescent="0.25">
      <c r="B6928" s="18">
        <v>6925</v>
      </c>
      <c r="C6928" s="29">
        <v>95547804.652435109</v>
      </c>
      <c r="D6928" s="29">
        <v>0</v>
      </c>
      <c r="E6928" s="29">
        <v>0</v>
      </c>
      <c r="F6928" s="20">
        <v>0</v>
      </c>
    </row>
    <row r="6929" spans="2:6" x14ac:dyDescent="0.25">
      <c r="B6929" s="18">
        <v>6926</v>
      </c>
      <c r="C6929" s="29">
        <v>82118011.584170759</v>
      </c>
      <c r="D6929" s="29">
        <v>0</v>
      </c>
      <c r="E6929" s="29">
        <v>0</v>
      </c>
      <c r="F6929" s="20">
        <v>0</v>
      </c>
    </row>
    <row r="6930" spans="2:6" x14ac:dyDescent="0.25">
      <c r="B6930" s="18">
        <v>6927</v>
      </c>
      <c r="C6930" s="29">
        <v>73294899.193184987</v>
      </c>
      <c r="D6930" s="29">
        <v>0</v>
      </c>
      <c r="E6930" s="29">
        <v>0</v>
      </c>
      <c r="F6930" s="20">
        <v>0</v>
      </c>
    </row>
    <row r="6931" spans="2:6" x14ac:dyDescent="0.25">
      <c r="B6931" s="18">
        <v>6928</v>
      </c>
      <c r="C6931" s="29">
        <v>102183548.63736397</v>
      </c>
      <c r="D6931" s="29">
        <v>0</v>
      </c>
      <c r="E6931" s="29">
        <v>0</v>
      </c>
      <c r="F6931" s="20">
        <v>0</v>
      </c>
    </row>
    <row r="6932" spans="2:6" x14ac:dyDescent="0.25">
      <c r="B6932" s="18">
        <v>6929</v>
      </c>
      <c r="C6932" s="29">
        <v>112888869.69123466</v>
      </c>
      <c r="D6932" s="29">
        <v>0</v>
      </c>
      <c r="E6932" s="29">
        <v>0</v>
      </c>
      <c r="F6932" s="20">
        <v>0</v>
      </c>
    </row>
    <row r="6933" spans="2:6" x14ac:dyDescent="0.25">
      <c r="B6933" s="18">
        <v>6930</v>
      </c>
      <c r="C6933" s="29">
        <v>120899176.14010037</v>
      </c>
      <c r="D6933" s="29">
        <v>0</v>
      </c>
      <c r="E6933" s="29">
        <v>0</v>
      </c>
      <c r="F6933" s="20">
        <v>0</v>
      </c>
    </row>
    <row r="6934" spans="2:6" x14ac:dyDescent="0.25">
      <c r="B6934" s="18">
        <v>6931</v>
      </c>
      <c r="C6934" s="29">
        <v>107967028.03157252</v>
      </c>
      <c r="D6934" s="29">
        <v>0</v>
      </c>
      <c r="E6934" s="29">
        <v>0</v>
      </c>
      <c r="F6934" s="20">
        <v>0</v>
      </c>
    </row>
    <row r="6935" spans="2:6" x14ac:dyDescent="0.25">
      <c r="B6935" s="18">
        <v>6932</v>
      </c>
      <c r="C6935" s="29">
        <v>156172713.89928651</v>
      </c>
      <c r="D6935" s="29">
        <v>0</v>
      </c>
      <c r="E6935" s="29">
        <v>0</v>
      </c>
      <c r="F6935" s="20">
        <v>0</v>
      </c>
    </row>
    <row r="6936" spans="2:6" x14ac:dyDescent="0.25">
      <c r="B6936" s="18">
        <v>6933</v>
      </c>
      <c r="C6936" s="29">
        <v>112679579.61833003</v>
      </c>
      <c r="D6936" s="29">
        <v>0</v>
      </c>
      <c r="E6936" s="29">
        <v>0</v>
      </c>
      <c r="F6936" s="20">
        <v>0</v>
      </c>
    </row>
    <row r="6937" spans="2:6" x14ac:dyDescent="0.25">
      <c r="B6937" s="18">
        <v>6934</v>
      </c>
      <c r="C6937" s="29">
        <v>137555467.30452007</v>
      </c>
      <c r="D6937" s="29">
        <v>0</v>
      </c>
      <c r="E6937" s="29">
        <v>0</v>
      </c>
      <c r="F6937" s="20">
        <v>0</v>
      </c>
    </row>
    <row r="6938" spans="2:6" x14ac:dyDescent="0.25">
      <c r="B6938" s="18">
        <v>6935</v>
      </c>
      <c r="C6938" s="29">
        <v>78970538.712136358</v>
      </c>
      <c r="D6938" s="29">
        <v>0</v>
      </c>
      <c r="E6938" s="29">
        <v>0</v>
      </c>
      <c r="F6938" s="20">
        <v>0</v>
      </c>
    </row>
    <row r="6939" spans="2:6" x14ac:dyDescent="0.25">
      <c r="B6939" s="18">
        <v>6936</v>
      </c>
      <c r="C6939" s="29">
        <v>88092722.909287736</v>
      </c>
      <c r="D6939" s="29">
        <v>0</v>
      </c>
      <c r="E6939" s="29">
        <v>0</v>
      </c>
      <c r="F6939" s="20">
        <v>0</v>
      </c>
    </row>
    <row r="6940" spans="2:6" x14ac:dyDescent="0.25">
      <c r="B6940" s="18">
        <v>6937</v>
      </c>
      <c r="C6940" s="29">
        <v>83271547.702687174</v>
      </c>
      <c r="D6940" s="29">
        <v>0</v>
      </c>
      <c r="E6940" s="29">
        <v>0</v>
      </c>
      <c r="F6940" s="20">
        <v>0</v>
      </c>
    </row>
    <row r="6941" spans="2:6" x14ac:dyDescent="0.25">
      <c r="B6941" s="18">
        <v>6938</v>
      </c>
      <c r="C6941" s="29">
        <v>104444810.82275204</v>
      </c>
      <c r="D6941" s="29">
        <v>0</v>
      </c>
      <c r="E6941" s="29">
        <v>0</v>
      </c>
      <c r="F6941" s="20">
        <v>0</v>
      </c>
    </row>
    <row r="6942" spans="2:6" x14ac:dyDescent="0.25">
      <c r="B6942" s="18">
        <v>6939</v>
      </c>
      <c r="C6942" s="29">
        <v>110315385.50183871</v>
      </c>
      <c r="D6942" s="29">
        <v>0</v>
      </c>
      <c r="E6942" s="29">
        <v>0</v>
      </c>
      <c r="F6942" s="20">
        <v>0</v>
      </c>
    </row>
    <row r="6943" spans="2:6" x14ac:dyDescent="0.25">
      <c r="B6943" s="18">
        <v>6940</v>
      </c>
      <c r="C6943" s="29">
        <v>80767864.33423236</v>
      </c>
      <c r="D6943" s="29">
        <v>0</v>
      </c>
      <c r="E6943" s="29">
        <v>0</v>
      </c>
      <c r="F6943" s="20">
        <v>0</v>
      </c>
    </row>
    <row r="6944" spans="2:6" x14ac:dyDescent="0.25">
      <c r="B6944" s="18">
        <v>6941</v>
      </c>
      <c r="C6944" s="29">
        <v>116487371.51346087</v>
      </c>
      <c r="D6944" s="29">
        <v>0</v>
      </c>
      <c r="E6944" s="29">
        <v>0</v>
      </c>
      <c r="F6944" s="20">
        <v>0</v>
      </c>
    </row>
    <row r="6945" spans="2:6" x14ac:dyDescent="0.25">
      <c r="B6945" s="18">
        <v>6942</v>
      </c>
      <c r="C6945" s="29">
        <v>79868587.418316707</v>
      </c>
      <c r="D6945" s="29">
        <v>0</v>
      </c>
      <c r="E6945" s="29">
        <v>0</v>
      </c>
      <c r="F6945" s="20">
        <v>0</v>
      </c>
    </row>
    <row r="6946" spans="2:6" x14ac:dyDescent="0.25">
      <c r="B6946" s="18">
        <v>6943</v>
      </c>
      <c r="C6946" s="29">
        <v>122781969.1080454</v>
      </c>
      <c r="D6946" s="29">
        <v>0</v>
      </c>
      <c r="E6946" s="29">
        <v>0</v>
      </c>
      <c r="F6946" s="20">
        <v>0</v>
      </c>
    </row>
    <row r="6947" spans="2:6" x14ac:dyDescent="0.25">
      <c r="B6947" s="18">
        <v>6944</v>
      </c>
      <c r="C6947" s="29">
        <v>91908035.793448642</v>
      </c>
      <c r="D6947" s="29">
        <v>0</v>
      </c>
      <c r="E6947" s="29">
        <v>0</v>
      </c>
      <c r="F6947" s="20">
        <v>0</v>
      </c>
    </row>
    <row r="6948" spans="2:6" x14ac:dyDescent="0.25">
      <c r="B6948" s="18">
        <v>6945</v>
      </c>
      <c r="C6948" s="29">
        <v>138928189.83601037</v>
      </c>
      <c r="D6948" s="29">
        <v>0</v>
      </c>
      <c r="E6948" s="29">
        <v>0</v>
      </c>
      <c r="F6948" s="20">
        <v>0</v>
      </c>
    </row>
    <row r="6949" spans="2:6" x14ac:dyDescent="0.25">
      <c r="B6949" s="18">
        <v>6946</v>
      </c>
      <c r="C6949" s="29">
        <v>85491156.44618766</v>
      </c>
      <c r="D6949" s="29">
        <v>0</v>
      </c>
      <c r="E6949" s="29">
        <v>0</v>
      </c>
      <c r="F6949" s="20">
        <v>0</v>
      </c>
    </row>
    <row r="6950" spans="2:6" x14ac:dyDescent="0.25">
      <c r="B6950" s="18">
        <v>6947</v>
      </c>
      <c r="C6950" s="29">
        <v>78903279.32206431</v>
      </c>
      <c r="D6950" s="29">
        <v>0</v>
      </c>
      <c r="E6950" s="29">
        <v>0</v>
      </c>
      <c r="F6950" s="20">
        <v>0</v>
      </c>
    </row>
    <row r="6951" spans="2:6" x14ac:dyDescent="0.25">
      <c r="B6951" s="18">
        <v>6948</v>
      </c>
      <c r="C6951" s="29">
        <v>86196840.791123718</v>
      </c>
      <c r="D6951" s="29">
        <v>0</v>
      </c>
      <c r="E6951" s="29">
        <v>0</v>
      </c>
      <c r="F6951" s="20">
        <v>0</v>
      </c>
    </row>
    <row r="6952" spans="2:6" x14ac:dyDescent="0.25">
      <c r="B6952" s="18">
        <v>6949</v>
      </c>
      <c r="C6952" s="29">
        <v>95166837.724364683</v>
      </c>
      <c r="D6952" s="29">
        <v>0</v>
      </c>
      <c r="E6952" s="29">
        <v>0</v>
      </c>
      <c r="F6952" s="20">
        <v>0</v>
      </c>
    </row>
    <row r="6953" spans="2:6" x14ac:dyDescent="0.25">
      <c r="B6953" s="18">
        <v>6950</v>
      </c>
      <c r="C6953" s="29">
        <v>98949136.398551241</v>
      </c>
      <c r="D6953" s="29">
        <v>0</v>
      </c>
      <c r="E6953" s="29">
        <v>0</v>
      </c>
      <c r="F6953" s="20">
        <v>0</v>
      </c>
    </row>
    <row r="6954" spans="2:6" x14ac:dyDescent="0.25">
      <c r="B6954" s="18">
        <v>6951</v>
      </c>
      <c r="C6954" s="29">
        <v>108926611.4213765</v>
      </c>
      <c r="D6954" s="29">
        <v>0</v>
      </c>
      <c r="E6954" s="29">
        <v>0</v>
      </c>
      <c r="F6954" s="20">
        <v>0</v>
      </c>
    </row>
    <row r="6955" spans="2:6" x14ac:dyDescent="0.25">
      <c r="B6955" s="18">
        <v>6952</v>
      </c>
      <c r="C6955" s="29">
        <v>95234401.052543417</v>
      </c>
      <c r="D6955" s="29">
        <v>0</v>
      </c>
      <c r="E6955" s="29">
        <v>0</v>
      </c>
      <c r="F6955" s="20">
        <v>0</v>
      </c>
    </row>
    <row r="6956" spans="2:6" x14ac:dyDescent="0.25">
      <c r="B6956" s="18">
        <v>6953</v>
      </c>
      <c r="C6956" s="29">
        <v>84658824.657858118</v>
      </c>
      <c r="D6956" s="29">
        <v>0</v>
      </c>
      <c r="E6956" s="29">
        <v>0</v>
      </c>
      <c r="F6956" s="20">
        <v>0</v>
      </c>
    </row>
    <row r="6957" spans="2:6" x14ac:dyDescent="0.25">
      <c r="B6957" s="18">
        <v>6954</v>
      </c>
      <c r="C6957" s="29">
        <v>87944952.876426235</v>
      </c>
      <c r="D6957" s="29">
        <v>0</v>
      </c>
      <c r="E6957" s="29">
        <v>0</v>
      </c>
      <c r="F6957" s="20">
        <v>0</v>
      </c>
    </row>
    <row r="6958" spans="2:6" x14ac:dyDescent="0.25">
      <c r="B6958" s="18">
        <v>6955</v>
      </c>
      <c r="C6958" s="29">
        <v>90629394.070335001</v>
      </c>
      <c r="D6958" s="29">
        <v>0</v>
      </c>
      <c r="E6958" s="29">
        <v>0</v>
      </c>
      <c r="F6958" s="20">
        <v>0</v>
      </c>
    </row>
    <row r="6959" spans="2:6" x14ac:dyDescent="0.25">
      <c r="B6959" s="18">
        <v>6956</v>
      </c>
      <c r="C6959" s="29">
        <v>146669177.96332759</v>
      </c>
      <c r="D6959" s="29">
        <v>0</v>
      </c>
      <c r="E6959" s="29">
        <v>0</v>
      </c>
      <c r="F6959" s="20">
        <v>0</v>
      </c>
    </row>
    <row r="6960" spans="2:6" x14ac:dyDescent="0.25">
      <c r="B6960" s="18">
        <v>6957</v>
      </c>
      <c r="C6960" s="29">
        <v>110615027.99403691</v>
      </c>
      <c r="D6960" s="29">
        <v>0</v>
      </c>
      <c r="E6960" s="29">
        <v>0</v>
      </c>
      <c r="F6960" s="20">
        <v>0</v>
      </c>
    </row>
    <row r="6961" spans="2:6" x14ac:dyDescent="0.25">
      <c r="B6961" s="18">
        <v>6958</v>
      </c>
      <c r="C6961" s="29">
        <v>170823284.09925646</v>
      </c>
      <c r="D6961" s="29">
        <v>0</v>
      </c>
      <c r="E6961" s="29">
        <v>0</v>
      </c>
      <c r="F6961" s="20">
        <v>0</v>
      </c>
    </row>
    <row r="6962" spans="2:6" x14ac:dyDescent="0.25">
      <c r="B6962" s="18">
        <v>6959</v>
      </c>
      <c r="C6962" s="29">
        <v>90579966.29701671</v>
      </c>
      <c r="D6962" s="29">
        <v>0</v>
      </c>
      <c r="E6962" s="29">
        <v>0</v>
      </c>
      <c r="F6962" s="20">
        <v>0</v>
      </c>
    </row>
    <row r="6963" spans="2:6" x14ac:dyDescent="0.25">
      <c r="B6963" s="18">
        <v>6960</v>
      </c>
      <c r="C6963" s="29">
        <v>114806637.43302208</v>
      </c>
      <c r="D6963" s="29">
        <v>0</v>
      </c>
      <c r="E6963" s="29">
        <v>0</v>
      </c>
      <c r="F6963" s="20">
        <v>0</v>
      </c>
    </row>
    <row r="6964" spans="2:6" x14ac:dyDescent="0.25">
      <c r="B6964" s="18">
        <v>6961</v>
      </c>
      <c r="C6964" s="29">
        <v>78166012.2135562</v>
      </c>
      <c r="D6964" s="29">
        <v>0</v>
      </c>
      <c r="E6964" s="29">
        <v>0</v>
      </c>
      <c r="F6964" s="20">
        <v>0</v>
      </c>
    </row>
    <row r="6965" spans="2:6" x14ac:dyDescent="0.25">
      <c r="B6965" s="18">
        <v>6962</v>
      </c>
      <c r="C6965" s="29">
        <v>84446228.54162401</v>
      </c>
      <c r="D6965" s="29">
        <v>0</v>
      </c>
      <c r="E6965" s="29">
        <v>0</v>
      </c>
      <c r="F6965" s="20">
        <v>0</v>
      </c>
    </row>
    <row r="6966" spans="2:6" x14ac:dyDescent="0.25">
      <c r="B6966" s="18">
        <v>6963</v>
      </c>
      <c r="C6966" s="29">
        <v>125068526.48254572</v>
      </c>
      <c r="D6966" s="29">
        <v>0</v>
      </c>
      <c r="E6966" s="29">
        <v>0</v>
      </c>
      <c r="F6966" s="20">
        <v>0</v>
      </c>
    </row>
    <row r="6967" spans="2:6" x14ac:dyDescent="0.25">
      <c r="B6967" s="18">
        <v>6964</v>
      </c>
      <c r="C6967" s="29">
        <v>135423186.1995227</v>
      </c>
      <c r="D6967" s="29">
        <v>0</v>
      </c>
      <c r="E6967" s="29">
        <v>0</v>
      </c>
      <c r="F6967" s="20">
        <v>0</v>
      </c>
    </row>
    <row r="6968" spans="2:6" x14ac:dyDescent="0.25">
      <c r="B6968" s="18">
        <v>6965</v>
      </c>
      <c r="C6968" s="29">
        <v>90861168.162877917</v>
      </c>
      <c r="D6968" s="29">
        <v>0</v>
      </c>
      <c r="E6968" s="29">
        <v>0</v>
      </c>
      <c r="F6968" s="20">
        <v>0</v>
      </c>
    </row>
    <row r="6969" spans="2:6" x14ac:dyDescent="0.25">
      <c r="B6969" s="18">
        <v>6966</v>
      </c>
      <c r="C6969" s="29">
        <v>91125291.545263901</v>
      </c>
      <c r="D6969" s="29">
        <v>0</v>
      </c>
      <c r="E6969" s="29">
        <v>0</v>
      </c>
      <c r="F6969" s="20">
        <v>0</v>
      </c>
    </row>
    <row r="6970" spans="2:6" x14ac:dyDescent="0.25">
      <c r="B6970" s="18">
        <v>6967</v>
      </c>
      <c r="C6970" s="29">
        <v>99645678.559179068</v>
      </c>
      <c r="D6970" s="29">
        <v>0</v>
      </c>
      <c r="E6970" s="29">
        <v>0</v>
      </c>
      <c r="F6970" s="20">
        <v>0</v>
      </c>
    </row>
    <row r="6971" spans="2:6" x14ac:dyDescent="0.25">
      <c r="B6971" s="18">
        <v>6968</v>
      </c>
      <c r="C6971" s="29">
        <v>121358028.45706806</v>
      </c>
      <c r="D6971" s="29">
        <v>0</v>
      </c>
      <c r="E6971" s="29">
        <v>0</v>
      </c>
      <c r="F6971" s="20">
        <v>0</v>
      </c>
    </row>
    <row r="6972" spans="2:6" x14ac:dyDescent="0.25">
      <c r="B6972" s="18">
        <v>6969</v>
      </c>
      <c r="C6972" s="29">
        <v>119584311.94593699</v>
      </c>
      <c r="D6972" s="29">
        <v>0</v>
      </c>
      <c r="E6972" s="29">
        <v>0</v>
      </c>
      <c r="F6972" s="20">
        <v>0</v>
      </c>
    </row>
    <row r="6973" spans="2:6" x14ac:dyDescent="0.25">
      <c r="B6973" s="18">
        <v>6970</v>
      </c>
      <c r="C6973" s="29">
        <v>77811127.27605094</v>
      </c>
      <c r="D6973" s="29">
        <v>0</v>
      </c>
      <c r="E6973" s="29">
        <v>0</v>
      </c>
      <c r="F6973" s="20">
        <v>0</v>
      </c>
    </row>
    <row r="6974" spans="2:6" x14ac:dyDescent="0.25">
      <c r="B6974" s="18">
        <v>6971</v>
      </c>
      <c r="C6974" s="29">
        <v>132751732.40321691</v>
      </c>
      <c r="D6974" s="29">
        <v>0</v>
      </c>
      <c r="E6974" s="29">
        <v>0</v>
      </c>
      <c r="F6974" s="20">
        <v>0</v>
      </c>
    </row>
    <row r="6975" spans="2:6" x14ac:dyDescent="0.25">
      <c r="B6975" s="18">
        <v>6972</v>
      </c>
      <c r="C6975" s="29">
        <v>93263765.171119571</v>
      </c>
      <c r="D6975" s="29">
        <v>0</v>
      </c>
      <c r="E6975" s="29">
        <v>0</v>
      </c>
      <c r="F6975" s="20">
        <v>0</v>
      </c>
    </row>
    <row r="6976" spans="2:6" x14ac:dyDescent="0.25">
      <c r="B6976" s="18">
        <v>6973</v>
      </c>
      <c r="C6976" s="29">
        <v>172278464.8581484</v>
      </c>
      <c r="D6976" s="29">
        <v>0</v>
      </c>
      <c r="E6976" s="29">
        <v>0</v>
      </c>
      <c r="F6976" s="20">
        <v>0</v>
      </c>
    </row>
    <row r="6977" spans="2:6" x14ac:dyDescent="0.25">
      <c r="B6977" s="18">
        <v>6974</v>
      </c>
      <c r="C6977" s="29">
        <v>121028150.77349682</v>
      </c>
      <c r="D6977" s="29">
        <v>0</v>
      </c>
      <c r="E6977" s="29">
        <v>0</v>
      </c>
      <c r="F6977" s="20">
        <v>0</v>
      </c>
    </row>
    <row r="6978" spans="2:6" x14ac:dyDescent="0.25">
      <c r="B6978" s="18">
        <v>6975</v>
      </c>
      <c r="C6978" s="29">
        <v>148106778.1563285</v>
      </c>
      <c r="D6978" s="29">
        <v>0</v>
      </c>
      <c r="E6978" s="29">
        <v>0</v>
      </c>
      <c r="F6978" s="20">
        <v>0</v>
      </c>
    </row>
    <row r="6979" spans="2:6" x14ac:dyDescent="0.25">
      <c r="B6979" s="18">
        <v>6976</v>
      </c>
      <c r="C6979" s="29">
        <v>86503336.79335703</v>
      </c>
      <c r="D6979" s="29">
        <v>0</v>
      </c>
      <c r="E6979" s="29">
        <v>0</v>
      </c>
      <c r="F6979" s="20">
        <v>0</v>
      </c>
    </row>
    <row r="6980" spans="2:6" x14ac:dyDescent="0.25">
      <c r="B6980" s="18">
        <v>6977</v>
      </c>
      <c r="C6980" s="29">
        <v>98407111.214976683</v>
      </c>
      <c r="D6980" s="29">
        <v>0</v>
      </c>
      <c r="E6980" s="29">
        <v>0</v>
      </c>
      <c r="F6980" s="20">
        <v>0</v>
      </c>
    </row>
    <row r="6981" spans="2:6" x14ac:dyDescent="0.25">
      <c r="B6981" s="18">
        <v>6978</v>
      </c>
      <c r="C6981" s="29">
        <v>114351631.67703706</v>
      </c>
      <c r="D6981" s="29">
        <v>0</v>
      </c>
      <c r="E6981" s="29">
        <v>0</v>
      </c>
      <c r="F6981" s="20">
        <v>0</v>
      </c>
    </row>
    <row r="6982" spans="2:6" x14ac:dyDescent="0.25">
      <c r="B6982" s="18">
        <v>6979</v>
      </c>
      <c r="C6982" s="29">
        <v>81924187.18176949</v>
      </c>
      <c r="D6982" s="29">
        <v>0</v>
      </c>
      <c r="E6982" s="29">
        <v>0</v>
      </c>
      <c r="F6982" s="20">
        <v>0</v>
      </c>
    </row>
    <row r="6983" spans="2:6" x14ac:dyDescent="0.25">
      <c r="B6983" s="18">
        <v>6980</v>
      </c>
      <c r="C6983" s="29">
        <v>80525118.997852281</v>
      </c>
      <c r="D6983" s="29">
        <v>0</v>
      </c>
      <c r="E6983" s="29">
        <v>0</v>
      </c>
      <c r="F6983" s="20">
        <v>0</v>
      </c>
    </row>
    <row r="6984" spans="2:6" x14ac:dyDescent="0.25">
      <c r="B6984" s="18">
        <v>6981</v>
      </c>
      <c r="C6984" s="29">
        <v>101656445.16649178</v>
      </c>
      <c r="D6984" s="29">
        <v>0</v>
      </c>
      <c r="E6984" s="29">
        <v>0</v>
      </c>
      <c r="F6984" s="20">
        <v>0</v>
      </c>
    </row>
    <row r="6985" spans="2:6" x14ac:dyDescent="0.25">
      <c r="B6985" s="18">
        <v>6982</v>
      </c>
      <c r="C6985" s="29">
        <v>96780328.712330461</v>
      </c>
      <c r="D6985" s="29">
        <v>0</v>
      </c>
      <c r="E6985" s="29">
        <v>0</v>
      </c>
      <c r="F6985" s="20">
        <v>0</v>
      </c>
    </row>
    <row r="6986" spans="2:6" x14ac:dyDescent="0.25">
      <c r="B6986" s="18">
        <v>6983</v>
      </c>
      <c r="C6986" s="29">
        <v>118267104.28433916</v>
      </c>
      <c r="D6986" s="29">
        <v>0</v>
      </c>
      <c r="E6986" s="29">
        <v>0</v>
      </c>
      <c r="F6986" s="20">
        <v>0</v>
      </c>
    </row>
    <row r="6987" spans="2:6" x14ac:dyDescent="0.25">
      <c r="B6987" s="18">
        <v>6984</v>
      </c>
      <c r="C6987" s="29">
        <v>88748673.047999859</v>
      </c>
      <c r="D6987" s="29">
        <v>0</v>
      </c>
      <c r="E6987" s="29">
        <v>0</v>
      </c>
      <c r="F6987" s="20">
        <v>0</v>
      </c>
    </row>
    <row r="6988" spans="2:6" x14ac:dyDescent="0.25">
      <c r="B6988" s="18">
        <v>6985</v>
      </c>
      <c r="C6988" s="29">
        <v>97577194.181393102</v>
      </c>
      <c r="D6988" s="29">
        <v>0</v>
      </c>
      <c r="E6988" s="29">
        <v>0</v>
      </c>
      <c r="F6988" s="20">
        <v>0</v>
      </c>
    </row>
    <row r="6989" spans="2:6" x14ac:dyDescent="0.25">
      <c r="B6989" s="18">
        <v>6986</v>
      </c>
      <c r="C6989" s="29">
        <v>113618844.85292898</v>
      </c>
      <c r="D6989" s="29">
        <v>0</v>
      </c>
      <c r="E6989" s="29">
        <v>0</v>
      </c>
      <c r="F6989" s="20">
        <v>0</v>
      </c>
    </row>
    <row r="6990" spans="2:6" x14ac:dyDescent="0.25">
      <c r="B6990" s="18">
        <v>6987</v>
      </c>
      <c r="C6990" s="29">
        <v>104084010.32807654</v>
      </c>
      <c r="D6990" s="29">
        <v>0</v>
      </c>
      <c r="E6990" s="29">
        <v>0</v>
      </c>
      <c r="F6990" s="20">
        <v>0</v>
      </c>
    </row>
    <row r="6991" spans="2:6" x14ac:dyDescent="0.25">
      <c r="B6991" s="18">
        <v>6988</v>
      </c>
      <c r="C6991" s="29">
        <v>81734737.765984252</v>
      </c>
      <c r="D6991" s="29">
        <v>0</v>
      </c>
      <c r="E6991" s="29">
        <v>0</v>
      </c>
      <c r="F6991" s="20">
        <v>0</v>
      </c>
    </row>
    <row r="6992" spans="2:6" x14ac:dyDescent="0.25">
      <c r="B6992" s="18">
        <v>6989</v>
      </c>
      <c r="C6992" s="29">
        <v>102936656.24571081</v>
      </c>
      <c r="D6992" s="29">
        <v>0</v>
      </c>
      <c r="E6992" s="29">
        <v>0</v>
      </c>
      <c r="F6992" s="20">
        <v>0</v>
      </c>
    </row>
    <row r="6993" spans="2:6" x14ac:dyDescent="0.25">
      <c r="B6993" s="18">
        <v>6990</v>
      </c>
      <c r="C6993" s="29">
        <v>103996313.66064821</v>
      </c>
      <c r="D6993" s="29">
        <v>0</v>
      </c>
      <c r="E6993" s="29">
        <v>0</v>
      </c>
      <c r="F6993" s="20">
        <v>0</v>
      </c>
    </row>
    <row r="6994" spans="2:6" x14ac:dyDescent="0.25">
      <c r="B6994" s="18">
        <v>6991</v>
      </c>
      <c r="C6994" s="29">
        <v>81958993.970114768</v>
      </c>
      <c r="D6994" s="29">
        <v>0</v>
      </c>
      <c r="E6994" s="29">
        <v>0</v>
      </c>
      <c r="F6994" s="20">
        <v>0</v>
      </c>
    </row>
    <row r="6995" spans="2:6" x14ac:dyDescent="0.25">
      <c r="B6995" s="18">
        <v>6992</v>
      </c>
      <c r="C6995" s="29">
        <v>72109393.216555759</v>
      </c>
      <c r="D6995" s="29">
        <v>0</v>
      </c>
      <c r="E6995" s="29">
        <v>0</v>
      </c>
      <c r="F6995" s="20">
        <v>0</v>
      </c>
    </row>
    <row r="6996" spans="2:6" x14ac:dyDescent="0.25">
      <c r="B6996" s="18">
        <v>6993</v>
      </c>
      <c r="C6996" s="29">
        <v>130097181.33410135</v>
      </c>
      <c r="D6996" s="29">
        <v>0</v>
      </c>
      <c r="E6996" s="29">
        <v>0</v>
      </c>
      <c r="F6996" s="20">
        <v>0</v>
      </c>
    </row>
    <row r="6997" spans="2:6" x14ac:dyDescent="0.25">
      <c r="B6997" s="18">
        <v>6994</v>
      </c>
      <c r="C6997" s="29">
        <v>82293123.996296495</v>
      </c>
      <c r="D6997" s="29">
        <v>0</v>
      </c>
      <c r="E6997" s="29">
        <v>0</v>
      </c>
      <c r="F6997" s="20">
        <v>0</v>
      </c>
    </row>
    <row r="6998" spans="2:6" x14ac:dyDescent="0.25">
      <c r="B6998" s="18">
        <v>6995</v>
      </c>
      <c r="C6998" s="29">
        <v>141661352.00138596</v>
      </c>
      <c r="D6998" s="29">
        <v>0</v>
      </c>
      <c r="E6998" s="29">
        <v>0</v>
      </c>
      <c r="F6998" s="20">
        <v>0</v>
      </c>
    </row>
    <row r="6999" spans="2:6" x14ac:dyDescent="0.25">
      <c r="B6999" s="18">
        <v>6996</v>
      </c>
      <c r="C6999" s="29">
        <v>105486482.14581482</v>
      </c>
      <c r="D6999" s="29">
        <v>0</v>
      </c>
      <c r="E6999" s="29">
        <v>0</v>
      </c>
      <c r="F6999" s="20">
        <v>0</v>
      </c>
    </row>
    <row r="7000" spans="2:6" x14ac:dyDescent="0.25">
      <c r="B7000" s="18">
        <v>6997</v>
      </c>
      <c r="C7000" s="29">
        <v>82185567.187313676</v>
      </c>
      <c r="D7000" s="29">
        <v>0</v>
      </c>
      <c r="E7000" s="29">
        <v>0</v>
      </c>
      <c r="F7000" s="20">
        <v>0</v>
      </c>
    </row>
    <row r="7001" spans="2:6" x14ac:dyDescent="0.25">
      <c r="B7001" s="18">
        <v>6998</v>
      </c>
      <c r="C7001" s="29">
        <v>127211433.23454653</v>
      </c>
      <c r="D7001" s="29">
        <v>0</v>
      </c>
      <c r="E7001" s="29">
        <v>0</v>
      </c>
      <c r="F7001" s="20">
        <v>0</v>
      </c>
    </row>
    <row r="7002" spans="2:6" x14ac:dyDescent="0.25">
      <c r="B7002" s="18">
        <v>6999</v>
      </c>
      <c r="C7002" s="29">
        <v>131593405.76581948</v>
      </c>
      <c r="D7002" s="29">
        <v>0</v>
      </c>
      <c r="E7002" s="29">
        <v>0</v>
      </c>
      <c r="F7002" s="20">
        <v>0</v>
      </c>
    </row>
    <row r="7003" spans="2:6" x14ac:dyDescent="0.25">
      <c r="B7003" s="18">
        <v>7000</v>
      </c>
      <c r="C7003" s="29">
        <v>75443054.097612619</v>
      </c>
      <c r="D7003" s="29">
        <v>0</v>
      </c>
      <c r="E7003" s="29">
        <v>0</v>
      </c>
      <c r="F7003" s="20">
        <v>0</v>
      </c>
    </row>
    <row r="7004" spans="2:6" x14ac:dyDescent="0.25">
      <c r="B7004" s="18">
        <v>7001</v>
      </c>
      <c r="C7004" s="29">
        <v>80016108.924869061</v>
      </c>
      <c r="D7004" s="29">
        <v>0</v>
      </c>
      <c r="E7004" s="29">
        <v>0</v>
      </c>
      <c r="F7004" s="20">
        <v>0</v>
      </c>
    </row>
    <row r="7005" spans="2:6" x14ac:dyDescent="0.25">
      <c r="B7005" s="18">
        <v>7002</v>
      </c>
      <c r="C7005" s="29">
        <v>95618594.345771596</v>
      </c>
      <c r="D7005" s="29">
        <v>0</v>
      </c>
      <c r="E7005" s="29">
        <v>0</v>
      </c>
      <c r="F7005" s="20">
        <v>0</v>
      </c>
    </row>
    <row r="7006" spans="2:6" x14ac:dyDescent="0.25">
      <c r="B7006" s="18">
        <v>7003</v>
      </c>
      <c r="C7006" s="29">
        <v>94848471.530084923</v>
      </c>
      <c r="D7006" s="29">
        <v>0</v>
      </c>
      <c r="E7006" s="29">
        <v>0</v>
      </c>
      <c r="F7006" s="20">
        <v>0</v>
      </c>
    </row>
    <row r="7007" spans="2:6" x14ac:dyDescent="0.25">
      <c r="B7007" s="18">
        <v>7004</v>
      </c>
      <c r="C7007" s="29">
        <v>152088680.81842014</v>
      </c>
      <c r="D7007" s="29">
        <v>0</v>
      </c>
      <c r="E7007" s="29">
        <v>0</v>
      </c>
      <c r="F7007" s="20">
        <v>0</v>
      </c>
    </row>
    <row r="7008" spans="2:6" x14ac:dyDescent="0.25">
      <c r="B7008" s="18">
        <v>7005</v>
      </c>
      <c r="C7008" s="29">
        <v>104489892.58109663</v>
      </c>
      <c r="D7008" s="29">
        <v>0</v>
      </c>
      <c r="E7008" s="29">
        <v>0</v>
      </c>
      <c r="F7008" s="20">
        <v>0</v>
      </c>
    </row>
    <row r="7009" spans="2:6" x14ac:dyDescent="0.25">
      <c r="B7009" s="18">
        <v>7006</v>
      </c>
      <c r="C7009" s="29">
        <v>88530910.413701072</v>
      </c>
      <c r="D7009" s="29">
        <v>0</v>
      </c>
      <c r="E7009" s="29">
        <v>0</v>
      </c>
      <c r="F7009" s="20">
        <v>0</v>
      </c>
    </row>
    <row r="7010" spans="2:6" x14ac:dyDescent="0.25">
      <c r="B7010" s="18">
        <v>7007</v>
      </c>
      <c r="C7010" s="29">
        <v>93029276.50419265</v>
      </c>
      <c r="D7010" s="29">
        <v>0</v>
      </c>
      <c r="E7010" s="29">
        <v>0</v>
      </c>
      <c r="F7010" s="20">
        <v>0</v>
      </c>
    </row>
    <row r="7011" spans="2:6" x14ac:dyDescent="0.25">
      <c r="B7011" s="18">
        <v>7008</v>
      </c>
      <c r="C7011" s="29">
        <v>115220267.90075096</v>
      </c>
      <c r="D7011" s="29">
        <v>0</v>
      </c>
      <c r="E7011" s="29">
        <v>0</v>
      </c>
      <c r="F7011" s="20">
        <v>0</v>
      </c>
    </row>
    <row r="7012" spans="2:6" x14ac:dyDescent="0.25">
      <c r="B7012" s="18">
        <v>7009</v>
      </c>
      <c r="C7012" s="29">
        <v>86923077.106759027</v>
      </c>
      <c r="D7012" s="29">
        <v>0</v>
      </c>
      <c r="E7012" s="29">
        <v>0</v>
      </c>
      <c r="F7012" s="20">
        <v>0</v>
      </c>
    </row>
    <row r="7013" spans="2:6" x14ac:dyDescent="0.25">
      <c r="B7013" s="18">
        <v>7010</v>
      </c>
      <c r="C7013" s="29">
        <v>145203754.45997292</v>
      </c>
      <c r="D7013" s="29">
        <v>0</v>
      </c>
      <c r="E7013" s="29">
        <v>0</v>
      </c>
      <c r="F7013" s="20">
        <v>0</v>
      </c>
    </row>
    <row r="7014" spans="2:6" x14ac:dyDescent="0.25">
      <c r="B7014" s="18">
        <v>7011</v>
      </c>
      <c r="C7014" s="29">
        <v>83971238.002582535</v>
      </c>
      <c r="D7014" s="29">
        <v>0</v>
      </c>
      <c r="E7014" s="29">
        <v>0</v>
      </c>
      <c r="F7014" s="20">
        <v>0</v>
      </c>
    </row>
    <row r="7015" spans="2:6" x14ac:dyDescent="0.25">
      <c r="B7015" s="18">
        <v>7012</v>
      </c>
      <c r="C7015" s="29">
        <v>145666771.78108039</v>
      </c>
      <c r="D7015" s="29">
        <v>0</v>
      </c>
      <c r="E7015" s="29">
        <v>0</v>
      </c>
      <c r="F7015" s="20">
        <v>0</v>
      </c>
    </row>
    <row r="7016" spans="2:6" x14ac:dyDescent="0.25">
      <c r="B7016" s="18">
        <v>7013</v>
      </c>
      <c r="C7016" s="29">
        <v>92779368.947147459</v>
      </c>
      <c r="D7016" s="29">
        <v>0</v>
      </c>
      <c r="E7016" s="29">
        <v>0</v>
      </c>
      <c r="F7016" s="20">
        <v>0</v>
      </c>
    </row>
    <row r="7017" spans="2:6" x14ac:dyDescent="0.25">
      <c r="B7017" s="18">
        <v>7014</v>
      </c>
      <c r="C7017" s="29">
        <v>82610393.809831023</v>
      </c>
      <c r="D7017" s="29">
        <v>0</v>
      </c>
      <c r="E7017" s="29">
        <v>0</v>
      </c>
      <c r="F7017" s="20">
        <v>0</v>
      </c>
    </row>
    <row r="7018" spans="2:6" x14ac:dyDescent="0.25">
      <c r="B7018" s="18">
        <v>7015</v>
      </c>
      <c r="C7018" s="29">
        <v>115145142.87745206</v>
      </c>
      <c r="D7018" s="29">
        <v>0</v>
      </c>
      <c r="E7018" s="29">
        <v>0</v>
      </c>
      <c r="F7018" s="20">
        <v>0</v>
      </c>
    </row>
    <row r="7019" spans="2:6" x14ac:dyDescent="0.25">
      <c r="B7019" s="18">
        <v>7016</v>
      </c>
      <c r="C7019" s="29">
        <v>88149294.203067571</v>
      </c>
      <c r="D7019" s="29">
        <v>0</v>
      </c>
      <c r="E7019" s="29">
        <v>0</v>
      </c>
      <c r="F7019" s="20">
        <v>0</v>
      </c>
    </row>
    <row r="7020" spans="2:6" x14ac:dyDescent="0.25">
      <c r="B7020" s="18">
        <v>7017</v>
      </c>
      <c r="C7020" s="29">
        <v>118382522.93554297</v>
      </c>
      <c r="D7020" s="29">
        <v>0</v>
      </c>
      <c r="E7020" s="29">
        <v>0</v>
      </c>
      <c r="F7020" s="20">
        <v>0</v>
      </c>
    </row>
    <row r="7021" spans="2:6" x14ac:dyDescent="0.25">
      <c r="B7021" s="18">
        <v>7018</v>
      </c>
      <c r="C7021" s="29">
        <v>117492016.20389378</v>
      </c>
      <c r="D7021" s="29">
        <v>0</v>
      </c>
      <c r="E7021" s="29">
        <v>0</v>
      </c>
      <c r="F7021" s="20">
        <v>0</v>
      </c>
    </row>
    <row r="7022" spans="2:6" x14ac:dyDescent="0.25">
      <c r="B7022" s="18">
        <v>7019</v>
      </c>
      <c r="C7022" s="29">
        <v>87442540.327516034</v>
      </c>
      <c r="D7022" s="29">
        <v>0</v>
      </c>
      <c r="E7022" s="29">
        <v>0</v>
      </c>
      <c r="F7022" s="20">
        <v>0</v>
      </c>
    </row>
    <row r="7023" spans="2:6" x14ac:dyDescent="0.25">
      <c r="B7023" s="18">
        <v>7020</v>
      </c>
      <c r="C7023" s="29">
        <v>96107958.150313005</v>
      </c>
      <c r="D7023" s="29">
        <v>0</v>
      </c>
      <c r="E7023" s="29">
        <v>0</v>
      </c>
      <c r="F7023" s="20">
        <v>0</v>
      </c>
    </row>
    <row r="7024" spans="2:6" x14ac:dyDescent="0.25">
      <c r="B7024" s="18">
        <v>7021</v>
      </c>
      <c r="C7024" s="29">
        <v>87526042.343160987</v>
      </c>
      <c r="D7024" s="29">
        <v>0</v>
      </c>
      <c r="E7024" s="29">
        <v>0</v>
      </c>
      <c r="F7024" s="20">
        <v>0</v>
      </c>
    </row>
    <row r="7025" spans="2:6" x14ac:dyDescent="0.25">
      <c r="B7025" s="18">
        <v>7022</v>
      </c>
      <c r="C7025" s="29">
        <v>108033062.08609326</v>
      </c>
      <c r="D7025" s="29">
        <v>0</v>
      </c>
      <c r="E7025" s="29">
        <v>0</v>
      </c>
      <c r="F7025" s="20">
        <v>0</v>
      </c>
    </row>
    <row r="7026" spans="2:6" x14ac:dyDescent="0.25">
      <c r="B7026" s="18">
        <v>7023</v>
      </c>
      <c r="C7026" s="29">
        <v>104836741.40050988</v>
      </c>
      <c r="D7026" s="29">
        <v>0</v>
      </c>
      <c r="E7026" s="29">
        <v>0</v>
      </c>
      <c r="F7026" s="20">
        <v>0</v>
      </c>
    </row>
    <row r="7027" spans="2:6" x14ac:dyDescent="0.25">
      <c r="B7027" s="18">
        <v>7024</v>
      </c>
      <c r="C7027" s="29">
        <v>93725199.744974941</v>
      </c>
      <c r="D7027" s="29">
        <v>0</v>
      </c>
      <c r="E7027" s="29">
        <v>0</v>
      </c>
      <c r="F7027" s="20">
        <v>0</v>
      </c>
    </row>
    <row r="7028" spans="2:6" x14ac:dyDescent="0.25">
      <c r="B7028" s="18">
        <v>7025</v>
      </c>
      <c r="C7028" s="29">
        <v>109139329.8109892</v>
      </c>
      <c r="D7028" s="29">
        <v>0</v>
      </c>
      <c r="E7028" s="29">
        <v>0</v>
      </c>
      <c r="F7028" s="20">
        <v>0</v>
      </c>
    </row>
    <row r="7029" spans="2:6" x14ac:dyDescent="0.25">
      <c r="B7029" s="18">
        <v>7026</v>
      </c>
      <c r="C7029" s="29">
        <v>105085004.87277277</v>
      </c>
      <c r="D7029" s="29">
        <v>0</v>
      </c>
      <c r="E7029" s="29">
        <v>0</v>
      </c>
      <c r="F7029" s="20">
        <v>0</v>
      </c>
    </row>
    <row r="7030" spans="2:6" x14ac:dyDescent="0.25">
      <c r="B7030" s="18">
        <v>7027</v>
      </c>
      <c r="C7030" s="29">
        <v>86342764.543264434</v>
      </c>
      <c r="D7030" s="29">
        <v>0</v>
      </c>
      <c r="E7030" s="29">
        <v>0</v>
      </c>
      <c r="F7030" s="20">
        <v>0</v>
      </c>
    </row>
    <row r="7031" spans="2:6" x14ac:dyDescent="0.25">
      <c r="B7031" s="18">
        <v>7028</v>
      </c>
      <c r="C7031" s="29">
        <v>93530624.660717219</v>
      </c>
      <c r="D7031" s="29">
        <v>0</v>
      </c>
      <c r="E7031" s="29">
        <v>0</v>
      </c>
      <c r="F7031" s="20">
        <v>0</v>
      </c>
    </row>
    <row r="7032" spans="2:6" x14ac:dyDescent="0.25">
      <c r="B7032" s="18">
        <v>7029</v>
      </c>
      <c r="C7032" s="29">
        <v>113210443.21073566</v>
      </c>
      <c r="D7032" s="29">
        <v>0</v>
      </c>
      <c r="E7032" s="29">
        <v>0</v>
      </c>
      <c r="F7032" s="20">
        <v>0</v>
      </c>
    </row>
    <row r="7033" spans="2:6" x14ac:dyDescent="0.25">
      <c r="B7033" s="18">
        <v>7030</v>
      </c>
      <c r="C7033" s="29">
        <v>107245836.56921142</v>
      </c>
      <c r="D7033" s="29">
        <v>0</v>
      </c>
      <c r="E7033" s="29">
        <v>0</v>
      </c>
      <c r="F7033" s="20">
        <v>0</v>
      </c>
    </row>
    <row r="7034" spans="2:6" x14ac:dyDescent="0.25">
      <c r="B7034" s="18">
        <v>7031</v>
      </c>
      <c r="C7034" s="29">
        <v>130654760.32280517</v>
      </c>
      <c r="D7034" s="29">
        <v>0</v>
      </c>
      <c r="E7034" s="29">
        <v>0</v>
      </c>
      <c r="F7034" s="20">
        <v>0</v>
      </c>
    </row>
    <row r="7035" spans="2:6" x14ac:dyDescent="0.25">
      <c r="B7035" s="18">
        <v>7032</v>
      </c>
      <c r="C7035" s="29">
        <v>81600416.300054878</v>
      </c>
      <c r="D7035" s="29">
        <v>0</v>
      </c>
      <c r="E7035" s="29">
        <v>0</v>
      </c>
      <c r="F7035" s="20">
        <v>0</v>
      </c>
    </row>
    <row r="7036" spans="2:6" x14ac:dyDescent="0.25">
      <c r="B7036" s="18">
        <v>7033</v>
      </c>
      <c r="C7036" s="29">
        <v>119609881.80599543</v>
      </c>
      <c r="D7036" s="29">
        <v>0</v>
      </c>
      <c r="E7036" s="29">
        <v>0</v>
      </c>
      <c r="F7036" s="20">
        <v>0</v>
      </c>
    </row>
    <row r="7037" spans="2:6" x14ac:dyDescent="0.25">
      <c r="B7037" s="18">
        <v>7034</v>
      </c>
      <c r="C7037" s="29">
        <v>83953902.546773747</v>
      </c>
      <c r="D7037" s="29">
        <v>0</v>
      </c>
      <c r="E7037" s="29">
        <v>0</v>
      </c>
      <c r="F7037" s="20">
        <v>0</v>
      </c>
    </row>
    <row r="7038" spans="2:6" x14ac:dyDescent="0.25">
      <c r="B7038" s="18">
        <v>7035</v>
      </c>
      <c r="C7038" s="29">
        <v>98070573.747759238</v>
      </c>
      <c r="D7038" s="29">
        <v>0</v>
      </c>
      <c r="E7038" s="29">
        <v>0</v>
      </c>
      <c r="F7038" s="20">
        <v>0</v>
      </c>
    </row>
    <row r="7039" spans="2:6" x14ac:dyDescent="0.25">
      <c r="B7039" s="18">
        <v>7036</v>
      </c>
      <c r="C7039" s="29">
        <v>130147509.5927518</v>
      </c>
      <c r="D7039" s="29">
        <v>0</v>
      </c>
      <c r="E7039" s="29">
        <v>0</v>
      </c>
      <c r="F7039" s="20">
        <v>0</v>
      </c>
    </row>
    <row r="7040" spans="2:6" x14ac:dyDescent="0.25">
      <c r="B7040" s="18">
        <v>7037</v>
      </c>
      <c r="C7040" s="29">
        <v>82392258.796925128</v>
      </c>
      <c r="D7040" s="29">
        <v>0</v>
      </c>
      <c r="E7040" s="29">
        <v>0</v>
      </c>
      <c r="F7040" s="20">
        <v>0</v>
      </c>
    </row>
    <row r="7041" spans="2:6" x14ac:dyDescent="0.25">
      <c r="B7041" s="18">
        <v>7038</v>
      </c>
      <c r="C7041" s="29">
        <v>143337956.81610775</v>
      </c>
      <c r="D7041" s="29">
        <v>0</v>
      </c>
      <c r="E7041" s="29">
        <v>0</v>
      </c>
      <c r="F7041" s="20">
        <v>0</v>
      </c>
    </row>
    <row r="7042" spans="2:6" x14ac:dyDescent="0.25">
      <c r="B7042" s="18">
        <v>7039</v>
      </c>
      <c r="C7042" s="29">
        <v>179557817.18766961</v>
      </c>
      <c r="D7042" s="29">
        <v>0</v>
      </c>
      <c r="E7042" s="29">
        <v>0</v>
      </c>
      <c r="F7042" s="20">
        <v>0</v>
      </c>
    </row>
    <row r="7043" spans="2:6" x14ac:dyDescent="0.25">
      <c r="B7043" s="18">
        <v>7040</v>
      </c>
      <c r="C7043" s="29">
        <v>96258084.465638161</v>
      </c>
      <c r="D7043" s="29">
        <v>0</v>
      </c>
      <c r="E7043" s="29">
        <v>0</v>
      </c>
      <c r="F7043" s="20">
        <v>0</v>
      </c>
    </row>
    <row r="7044" spans="2:6" x14ac:dyDescent="0.25">
      <c r="B7044" s="18">
        <v>7041</v>
      </c>
      <c r="C7044" s="29">
        <v>83315369.363843009</v>
      </c>
      <c r="D7044" s="29">
        <v>0</v>
      </c>
      <c r="E7044" s="29">
        <v>0</v>
      </c>
      <c r="F7044" s="20">
        <v>0</v>
      </c>
    </row>
    <row r="7045" spans="2:6" x14ac:dyDescent="0.25">
      <c r="B7045" s="18">
        <v>7042</v>
      </c>
      <c r="C7045" s="29">
        <v>98556570.425944254</v>
      </c>
      <c r="D7045" s="29">
        <v>0</v>
      </c>
      <c r="E7045" s="29">
        <v>0</v>
      </c>
      <c r="F7045" s="20">
        <v>0</v>
      </c>
    </row>
    <row r="7046" spans="2:6" x14ac:dyDescent="0.25">
      <c r="B7046" s="18">
        <v>7043</v>
      </c>
      <c r="C7046" s="29">
        <v>106342317.25495462</v>
      </c>
      <c r="D7046" s="29">
        <v>0</v>
      </c>
      <c r="E7046" s="29">
        <v>0</v>
      </c>
      <c r="F7046" s="20">
        <v>0</v>
      </c>
    </row>
    <row r="7047" spans="2:6" x14ac:dyDescent="0.25">
      <c r="B7047" s="18">
        <v>7044</v>
      </c>
      <c r="C7047" s="29">
        <v>102811659.73270948</v>
      </c>
      <c r="D7047" s="29">
        <v>0</v>
      </c>
      <c r="E7047" s="29">
        <v>0</v>
      </c>
      <c r="F7047" s="20">
        <v>0</v>
      </c>
    </row>
    <row r="7048" spans="2:6" x14ac:dyDescent="0.25">
      <c r="B7048" s="18">
        <v>7045</v>
      </c>
      <c r="C7048" s="29">
        <v>86718785.308761597</v>
      </c>
      <c r="D7048" s="29">
        <v>0</v>
      </c>
      <c r="E7048" s="29">
        <v>0</v>
      </c>
      <c r="F7048" s="20">
        <v>0</v>
      </c>
    </row>
    <row r="7049" spans="2:6" x14ac:dyDescent="0.25">
      <c r="B7049" s="18">
        <v>7046</v>
      </c>
      <c r="C7049" s="29">
        <v>91036352.823337808</v>
      </c>
      <c r="D7049" s="29">
        <v>0</v>
      </c>
      <c r="E7049" s="29">
        <v>0</v>
      </c>
      <c r="F7049" s="20">
        <v>0</v>
      </c>
    </row>
    <row r="7050" spans="2:6" x14ac:dyDescent="0.25">
      <c r="B7050" s="18">
        <v>7047</v>
      </c>
      <c r="C7050" s="29">
        <v>126486018.54238552</v>
      </c>
      <c r="D7050" s="29">
        <v>0</v>
      </c>
      <c r="E7050" s="29">
        <v>0</v>
      </c>
      <c r="F7050" s="20">
        <v>0</v>
      </c>
    </row>
    <row r="7051" spans="2:6" x14ac:dyDescent="0.25">
      <c r="B7051" s="18">
        <v>7048</v>
      </c>
      <c r="C7051" s="29">
        <v>135475371.2489354</v>
      </c>
      <c r="D7051" s="29">
        <v>0</v>
      </c>
      <c r="E7051" s="29">
        <v>0</v>
      </c>
      <c r="F7051" s="20">
        <v>0</v>
      </c>
    </row>
    <row r="7052" spans="2:6" x14ac:dyDescent="0.25">
      <c r="B7052" s="18">
        <v>7049</v>
      </c>
      <c r="C7052" s="29">
        <v>125073761.14747275</v>
      </c>
      <c r="D7052" s="29">
        <v>0</v>
      </c>
      <c r="E7052" s="29">
        <v>0</v>
      </c>
      <c r="F7052" s="20">
        <v>0</v>
      </c>
    </row>
    <row r="7053" spans="2:6" x14ac:dyDescent="0.25">
      <c r="B7053" s="18">
        <v>7050</v>
      </c>
      <c r="C7053" s="29">
        <v>88164597.101650044</v>
      </c>
      <c r="D7053" s="29">
        <v>0</v>
      </c>
      <c r="E7053" s="29">
        <v>0</v>
      </c>
      <c r="F7053" s="20">
        <v>0</v>
      </c>
    </row>
    <row r="7054" spans="2:6" x14ac:dyDescent="0.25">
      <c r="B7054" s="18">
        <v>7051</v>
      </c>
      <c r="C7054" s="29">
        <v>92840351.831509754</v>
      </c>
      <c r="D7054" s="29">
        <v>0</v>
      </c>
      <c r="E7054" s="29">
        <v>0</v>
      </c>
      <c r="F7054" s="20">
        <v>0</v>
      </c>
    </row>
    <row r="7055" spans="2:6" x14ac:dyDescent="0.25">
      <c r="B7055" s="18">
        <v>7052</v>
      </c>
      <c r="C7055" s="29">
        <v>85649019.911781833</v>
      </c>
      <c r="D7055" s="29">
        <v>0</v>
      </c>
      <c r="E7055" s="29">
        <v>0</v>
      </c>
      <c r="F7055" s="20">
        <v>0</v>
      </c>
    </row>
    <row r="7056" spans="2:6" x14ac:dyDescent="0.25">
      <c r="B7056" s="18">
        <v>7053</v>
      </c>
      <c r="C7056" s="29">
        <v>111493746.88066465</v>
      </c>
      <c r="D7056" s="29">
        <v>0</v>
      </c>
      <c r="E7056" s="29">
        <v>0</v>
      </c>
      <c r="F7056" s="20">
        <v>0</v>
      </c>
    </row>
    <row r="7057" spans="2:6" x14ac:dyDescent="0.25">
      <c r="B7057" s="18">
        <v>7054</v>
      </c>
      <c r="C7057" s="29">
        <v>72808026.166226834</v>
      </c>
      <c r="D7057" s="29">
        <v>0</v>
      </c>
      <c r="E7057" s="29">
        <v>0</v>
      </c>
      <c r="F7057" s="20">
        <v>0</v>
      </c>
    </row>
    <row r="7058" spans="2:6" x14ac:dyDescent="0.25">
      <c r="B7058" s="18">
        <v>7055</v>
      </c>
      <c r="C7058" s="29">
        <v>91241976.280461371</v>
      </c>
      <c r="D7058" s="29">
        <v>0</v>
      </c>
      <c r="E7058" s="29">
        <v>0</v>
      </c>
      <c r="F7058" s="20">
        <v>0</v>
      </c>
    </row>
    <row r="7059" spans="2:6" x14ac:dyDescent="0.25">
      <c r="B7059" s="18">
        <v>7056</v>
      </c>
      <c r="C7059" s="29">
        <v>102299857.57874514</v>
      </c>
      <c r="D7059" s="29">
        <v>0</v>
      </c>
      <c r="E7059" s="29">
        <v>0</v>
      </c>
      <c r="F7059" s="20">
        <v>0</v>
      </c>
    </row>
    <row r="7060" spans="2:6" x14ac:dyDescent="0.25">
      <c r="B7060" s="18">
        <v>7057</v>
      </c>
      <c r="C7060" s="29">
        <v>85226460.206869036</v>
      </c>
      <c r="D7060" s="29">
        <v>0</v>
      </c>
      <c r="E7060" s="29">
        <v>0</v>
      </c>
      <c r="F7060" s="20">
        <v>0</v>
      </c>
    </row>
    <row r="7061" spans="2:6" x14ac:dyDescent="0.25">
      <c r="B7061" s="18">
        <v>7058</v>
      </c>
      <c r="C7061" s="29">
        <v>68383334.261717334</v>
      </c>
      <c r="D7061" s="29">
        <v>0</v>
      </c>
      <c r="E7061" s="29">
        <v>0</v>
      </c>
      <c r="F7061" s="20">
        <v>0</v>
      </c>
    </row>
    <row r="7062" spans="2:6" x14ac:dyDescent="0.25">
      <c r="B7062" s="18">
        <v>7059</v>
      </c>
      <c r="C7062" s="29">
        <v>96212439.610345051</v>
      </c>
      <c r="D7062" s="29">
        <v>0</v>
      </c>
      <c r="E7062" s="29">
        <v>0</v>
      </c>
      <c r="F7062" s="20">
        <v>0</v>
      </c>
    </row>
    <row r="7063" spans="2:6" x14ac:dyDescent="0.25">
      <c r="B7063" s="18">
        <v>7060</v>
      </c>
      <c r="C7063" s="29">
        <v>67175324.444650352</v>
      </c>
      <c r="D7063" s="29">
        <v>0</v>
      </c>
      <c r="E7063" s="29">
        <v>0</v>
      </c>
      <c r="F7063" s="20">
        <v>0</v>
      </c>
    </row>
    <row r="7064" spans="2:6" x14ac:dyDescent="0.25">
      <c r="B7064" s="18">
        <v>7061</v>
      </c>
      <c r="C7064" s="29">
        <v>77121573.544056043</v>
      </c>
      <c r="D7064" s="29">
        <v>0</v>
      </c>
      <c r="E7064" s="29">
        <v>0</v>
      </c>
      <c r="F7064" s="20">
        <v>0</v>
      </c>
    </row>
    <row r="7065" spans="2:6" x14ac:dyDescent="0.25">
      <c r="B7065" s="18">
        <v>7062</v>
      </c>
      <c r="C7065" s="29">
        <v>67118576.687275186</v>
      </c>
      <c r="D7065" s="29">
        <v>0</v>
      </c>
      <c r="E7065" s="29">
        <v>0</v>
      </c>
      <c r="F7065" s="20">
        <v>0</v>
      </c>
    </row>
    <row r="7066" spans="2:6" x14ac:dyDescent="0.25">
      <c r="B7066" s="18">
        <v>7063</v>
      </c>
      <c r="C7066" s="29">
        <v>111208063.46777059</v>
      </c>
      <c r="D7066" s="29">
        <v>0</v>
      </c>
      <c r="E7066" s="29">
        <v>0</v>
      </c>
      <c r="F7066" s="20">
        <v>0</v>
      </c>
    </row>
    <row r="7067" spans="2:6" x14ac:dyDescent="0.25">
      <c r="B7067" s="18">
        <v>7064</v>
      </c>
      <c r="C7067" s="29">
        <v>103522322.76193729</v>
      </c>
      <c r="D7067" s="29">
        <v>0</v>
      </c>
      <c r="E7067" s="29">
        <v>0</v>
      </c>
      <c r="F7067" s="20">
        <v>0</v>
      </c>
    </row>
    <row r="7068" spans="2:6" x14ac:dyDescent="0.25">
      <c r="B7068" s="18">
        <v>7065</v>
      </c>
      <c r="C7068" s="29">
        <v>86010898.974347681</v>
      </c>
      <c r="D7068" s="29">
        <v>0</v>
      </c>
      <c r="E7068" s="29">
        <v>0</v>
      </c>
      <c r="F7068" s="20">
        <v>0</v>
      </c>
    </row>
    <row r="7069" spans="2:6" x14ac:dyDescent="0.25">
      <c r="B7069" s="18">
        <v>7066</v>
      </c>
      <c r="C7069" s="29">
        <v>81416975.295465574</v>
      </c>
      <c r="D7069" s="29">
        <v>0</v>
      </c>
      <c r="E7069" s="29">
        <v>0</v>
      </c>
      <c r="F7069" s="20">
        <v>0</v>
      </c>
    </row>
    <row r="7070" spans="2:6" x14ac:dyDescent="0.25">
      <c r="B7070" s="18">
        <v>7067</v>
      </c>
      <c r="C7070" s="29">
        <v>119175894.26713553</v>
      </c>
      <c r="D7070" s="29">
        <v>0</v>
      </c>
      <c r="E7070" s="29">
        <v>0</v>
      </c>
      <c r="F7070" s="20">
        <v>0</v>
      </c>
    </row>
    <row r="7071" spans="2:6" x14ac:dyDescent="0.25">
      <c r="B7071" s="18">
        <v>7068</v>
      </c>
      <c r="C7071" s="29">
        <v>75983800.116476476</v>
      </c>
      <c r="D7071" s="29">
        <v>0</v>
      </c>
      <c r="E7071" s="29">
        <v>0</v>
      </c>
      <c r="F7071" s="20">
        <v>0</v>
      </c>
    </row>
    <row r="7072" spans="2:6" x14ac:dyDescent="0.25">
      <c r="B7072" s="18">
        <v>7069</v>
      </c>
      <c r="C7072" s="29">
        <v>100572580.82799128</v>
      </c>
      <c r="D7072" s="29">
        <v>0</v>
      </c>
      <c r="E7072" s="29">
        <v>0</v>
      </c>
      <c r="F7072" s="20">
        <v>0</v>
      </c>
    </row>
    <row r="7073" spans="2:6" x14ac:dyDescent="0.25">
      <c r="B7073" s="18">
        <v>7070</v>
      </c>
      <c r="C7073" s="29">
        <v>87861977.719391748</v>
      </c>
      <c r="D7073" s="29">
        <v>0</v>
      </c>
      <c r="E7073" s="29">
        <v>0</v>
      </c>
      <c r="F7073" s="20">
        <v>0</v>
      </c>
    </row>
    <row r="7074" spans="2:6" x14ac:dyDescent="0.25">
      <c r="B7074" s="18">
        <v>7071</v>
      </c>
      <c r="C7074" s="29">
        <v>110992375.80890092</v>
      </c>
      <c r="D7074" s="29">
        <v>0</v>
      </c>
      <c r="E7074" s="29">
        <v>0</v>
      </c>
      <c r="F7074" s="20">
        <v>0</v>
      </c>
    </row>
    <row r="7075" spans="2:6" x14ac:dyDescent="0.25">
      <c r="B7075" s="18">
        <v>7072</v>
      </c>
      <c r="C7075" s="29">
        <v>117143361.48020038</v>
      </c>
      <c r="D7075" s="29">
        <v>0</v>
      </c>
      <c r="E7075" s="29">
        <v>0</v>
      </c>
      <c r="F7075" s="20">
        <v>0</v>
      </c>
    </row>
    <row r="7076" spans="2:6" x14ac:dyDescent="0.25">
      <c r="B7076" s="18">
        <v>7073</v>
      </c>
      <c r="C7076" s="29">
        <v>95043242.90076603</v>
      </c>
      <c r="D7076" s="29">
        <v>0</v>
      </c>
      <c r="E7076" s="29">
        <v>0</v>
      </c>
      <c r="F7076" s="20">
        <v>0</v>
      </c>
    </row>
    <row r="7077" spans="2:6" x14ac:dyDescent="0.25">
      <c r="B7077" s="18">
        <v>7074</v>
      </c>
      <c r="C7077" s="29">
        <v>108919289.02226298</v>
      </c>
      <c r="D7077" s="29">
        <v>0</v>
      </c>
      <c r="E7077" s="29">
        <v>0</v>
      </c>
      <c r="F7077" s="20">
        <v>0</v>
      </c>
    </row>
    <row r="7078" spans="2:6" x14ac:dyDescent="0.25">
      <c r="B7078" s="18">
        <v>7075</v>
      </c>
      <c r="C7078" s="29">
        <v>124482208.60593608</v>
      </c>
      <c r="D7078" s="29">
        <v>0</v>
      </c>
      <c r="E7078" s="29">
        <v>0</v>
      </c>
      <c r="F7078" s="20">
        <v>0</v>
      </c>
    </row>
    <row r="7079" spans="2:6" x14ac:dyDescent="0.25">
      <c r="B7079" s="18">
        <v>7076</v>
      </c>
      <c r="C7079" s="29">
        <v>77117123.298483849</v>
      </c>
      <c r="D7079" s="29">
        <v>0</v>
      </c>
      <c r="E7079" s="29">
        <v>0</v>
      </c>
      <c r="F7079" s="20">
        <v>0</v>
      </c>
    </row>
    <row r="7080" spans="2:6" x14ac:dyDescent="0.25">
      <c r="B7080" s="18">
        <v>7077</v>
      </c>
      <c r="C7080" s="29">
        <v>163179418.09725192</v>
      </c>
      <c r="D7080" s="29">
        <v>0</v>
      </c>
      <c r="E7080" s="29">
        <v>0</v>
      </c>
      <c r="F7080" s="20">
        <v>0</v>
      </c>
    </row>
    <row r="7081" spans="2:6" x14ac:dyDescent="0.25">
      <c r="B7081" s="18">
        <v>7078</v>
      </c>
      <c r="C7081" s="29">
        <v>83787473.264622509</v>
      </c>
      <c r="D7081" s="29">
        <v>0</v>
      </c>
      <c r="E7081" s="29">
        <v>0</v>
      </c>
      <c r="F7081" s="20">
        <v>0</v>
      </c>
    </row>
    <row r="7082" spans="2:6" x14ac:dyDescent="0.25">
      <c r="B7082" s="18">
        <v>7079</v>
      </c>
      <c r="C7082" s="29">
        <v>105257323.36884011</v>
      </c>
      <c r="D7082" s="29">
        <v>0</v>
      </c>
      <c r="E7082" s="29">
        <v>0</v>
      </c>
      <c r="F7082" s="20">
        <v>0</v>
      </c>
    </row>
    <row r="7083" spans="2:6" x14ac:dyDescent="0.25">
      <c r="B7083" s="18">
        <v>7080</v>
      </c>
      <c r="C7083" s="29">
        <v>79427954.680876091</v>
      </c>
      <c r="D7083" s="29">
        <v>0</v>
      </c>
      <c r="E7083" s="29">
        <v>0</v>
      </c>
      <c r="F7083" s="20">
        <v>0</v>
      </c>
    </row>
    <row r="7084" spans="2:6" x14ac:dyDescent="0.25">
      <c r="B7084" s="18">
        <v>7081</v>
      </c>
      <c r="C7084" s="29">
        <v>104802189.75046337</v>
      </c>
      <c r="D7084" s="29">
        <v>0</v>
      </c>
      <c r="E7084" s="29">
        <v>0</v>
      </c>
      <c r="F7084" s="20">
        <v>0</v>
      </c>
    </row>
    <row r="7085" spans="2:6" x14ac:dyDescent="0.25">
      <c r="B7085" s="18">
        <v>7082</v>
      </c>
      <c r="C7085" s="29">
        <v>84537799.64174071</v>
      </c>
      <c r="D7085" s="29">
        <v>0</v>
      </c>
      <c r="E7085" s="29">
        <v>0</v>
      </c>
      <c r="F7085" s="20">
        <v>0</v>
      </c>
    </row>
    <row r="7086" spans="2:6" x14ac:dyDescent="0.25">
      <c r="B7086" s="18">
        <v>7083</v>
      </c>
      <c r="C7086" s="29">
        <v>80645390.662934259</v>
      </c>
      <c r="D7086" s="29">
        <v>0</v>
      </c>
      <c r="E7086" s="29">
        <v>0</v>
      </c>
      <c r="F7086" s="20">
        <v>0</v>
      </c>
    </row>
    <row r="7087" spans="2:6" x14ac:dyDescent="0.25">
      <c r="B7087" s="18">
        <v>7084</v>
      </c>
      <c r="C7087" s="29">
        <v>111583505.53325716</v>
      </c>
      <c r="D7087" s="29">
        <v>0</v>
      </c>
      <c r="E7087" s="29">
        <v>0</v>
      </c>
      <c r="F7087" s="20">
        <v>0</v>
      </c>
    </row>
    <row r="7088" spans="2:6" x14ac:dyDescent="0.25">
      <c r="B7088" s="18">
        <v>7085</v>
      </c>
      <c r="C7088" s="29">
        <v>109943478.76235233</v>
      </c>
      <c r="D7088" s="29">
        <v>0</v>
      </c>
      <c r="E7088" s="29">
        <v>0</v>
      </c>
      <c r="F7088" s="20">
        <v>0</v>
      </c>
    </row>
    <row r="7089" spans="2:6" x14ac:dyDescent="0.25">
      <c r="B7089" s="18">
        <v>7086</v>
      </c>
      <c r="C7089" s="29">
        <v>166104707.35114697</v>
      </c>
      <c r="D7089" s="29">
        <v>0</v>
      </c>
      <c r="E7089" s="29">
        <v>0</v>
      </c>
      <c r="F7089" s="20">
        <v>0</v>
      </c>
    </row>
    <row r="7090" spans="2:6" x14ac:dyDescent="0.25">
      <c r="B7090" s="18">
        <v>7087</v>
      </c>
      <c r="C7090" s="29">
        <v>80134300.281367332</v>
      </c>
      <c r="D7090" s="29">
        <v>0</v>
      </c>
      <c r="E7090" s="29">
        <v>0</v>
      </c>
      <c r="F7090" s="20">
        <v>0</v>
      </c>
    </row>
    <row r="7091" spans="2:6" x14ac:dyDescent="0.25">
      <c r="B7091" s="18">
        <v>7088</v>
      </c>
      <c r="C7091" s="29">
        <v>75696534.191875562</v>
      </c>
      <c r="D7091" s="29">
        <v>0</v>
      </c>
      <c r="E7091" s="29">
        <v>0</v>
      </c>
      <c r="F7091" s="20">
        <v>0</v>
      </c>
    </row>
    <row r="7092" spans="2:6" x14ac:dyDescent="0.25">
      <c r="B7092" s="18">
        <v>7089</v>
      </c>
      <c r="C7092" s="29">
        <v>138342337.22748667</v>
      </c>
      <c r="D7092" s="29">
        <v>0</v>
      </c>
      <c r="E7092" s="29">
        <v>0</v>
      </c>
      <c r="F7092" s="20">
        <v>0</v>
      </c>
    </row>
    <row r="7093" spans="2:6" x14ac:dyDescent="0.25">
      <c r="B7093" s="18">
        <v>7090</v>
      </c>
      <c r="C7093" s="29">
        <v>78898577.235016361</v>
      </c>
      <c r="D7093" s="29">
        <v>0</v>
      </c>
      <c r="E7093" s="29">
        <v>0</v>
      </c>
      <c r="F7093" s="20">
        <v>0</v>
      </c>
    </row>
    <row r="7094" spans="2:6" x14ac:dyDescent="0.25">
      <c r="B7094" s="18">
        <v>7091</v>
      </c>
      <c r="C7094" s="29">
        <v>107070280.62804614</v>
      </c>
      <c r="D7094" s="29">
        <v>0</v>
      </c>
      <c r="E7094" s="29">
        <v>0</v>
      </c>
      <c r="F7094" s="20">
        <v>0</v>
      </c>
    </row>
    <row r="7095" spans="2:6" x14ac:dyDescent="0.25">
      <c r="B7095" s="18">
        <v>7092</v>
      </c>
      <c r="C7095" s="29">
        <v>128916820.11332734</v>
      </c>
      <c r="D7095" s="29">
        <v>0</v>
      </c>
      <c r="E7095" s="29">
        <v>0</v>
      </c>
      <c r="F7095" s="20">
        <v>0</v>
      </c>
    </row>
    <row r="7096" spans="2:6" x14ac:dyDescent="0.25">
      <c r="B7096" s="18">
        <v>7093</v>
      </c>
      <c r="C7096" s="29">
        <v>108954024.80207175</v>
      </c>
      <c r="D7096" s="29">
        <v>0</v>
      </c>
      <c r="E7096" s="29">
        <v>0</v>
      </c>
      <c r="F7096" s="20">
        <v>0</v>
      </c>
    </row>
    <row r="7097" spans="2:6" x14ac:dyDescent="0.25">
      <c r="B7097" s="18">
        <v>7094</v>
      </c>
      <c r="C7097" s="29">
        <v>70376607.407890722</v>
      </c>
      <c r="D7097" s="29">
        <v>0</v>
      </c>
      <c r="E7097" s="29">
        <v>0</v>
      </c>
      <c r="F7097" s="20">
        <v>0</v>
      </c>
    </row>
    <row r="7098" spans="2:6" x14ac:dyDescent="0.25">
      <c r="B7098" s="18">
        <v>7095</v>
      </c>
      <c r="C7098" s="29">
        <v>112188769.02097711</v>
      </c>
      <c r="D7098" s="29">
        <v>0</v>
      </c>
      <c r="E7098" s="29">
        <v>0</v>
      </c>
      <c r="F7098" s="20">
        <v>0</v>
      </c>
    </row>
    <row r="7099" spans="2:6" x14ac:dyDescent="0.25">
      <c r="B7099" s="18">
        <v>7096</v>
      </c>
      <c r="C7099" s="29">
        <v>105060949.30676867</v>
      </c>
      <c r="D7099" s="29">
        <v>0</v>
      </c>
      <c r="E7099" s="29">
        <v>0</v>
      </c>
      <c r="F7099" s="20">
        <v>0</v>
      </c>
    </row>
    <row r="7100" spans="2:6" x14ac:dyDescent="0.25">
      <c r="B7100" s="18">
        <v>7097</v>
      </c>
      <c r="C7100" s="29">
        <v>135760397.88146833</v>
      </c>
      <c r="D7100" s="29">
        <v>0</v>
      </c>
      <c r="E7100" s="29">
        <v>0</v>
      </c>
      <c r="F7100" s="20">
        <v>0</v>
      </c>
    </row>
    <row r="7101" spans="2:6" x14ac:dyDescent="0.25">
      <c r="B7101" s="18">
        <v>7098</v>
      </c>
      <c r="C7101" s="29">
        <v>130947826.313923</v>
      </c>
      <c r="D7101" s="29">
        <v>0</v>
      </c>
      <c r="E7101" s="29">
        <v>0</v>
      </c>
      <c r="F7101" s="20">
        <v>0</v>
      </c>
    </row>
    <row r="7102" spans="2:6" x14ac:dyDescent="0.25">
      <c r="B7102" s="18">
        <v>7099</v>
      </c>
      <c r="C7102" s="29">
        <v>91059294.422120824</v>
      </c>
      <c r="D7102" s="29">
        <v>0</v>
      </c>
      <c r="E7102" s="29">
        <v>0</v>
      </c>
      <c r="F7102" s="20">
        <v>0</v>
      </c>
    </row>
    <row r="7103" spans="2:6" x14ac:dyDescent="0.25">
      <c r="B7103" s="18">
        <v>7100</v>
      </c>
      <c r="C7103" s="29">
        <v>103559224.80938815</v>
      </c>
      <c r="D7103" s="29">
        <v>0</v>
      </c>
      <c r="E7103" s="29">
        <v>0</v>
      </c>
      <c r="F7103" s="20">
        <v>0</v>
      </c>
    </row>
    <row r="7104" spans="2:6" x14ac:dyDescent="0.25">
      <c r="B7104" s="18">
        <v>7101</v>
      </c>
      <c r="C7104" s="29">
        <v>102617788.27999246</v>
      </c>
      <c r="D7104" s="29">
        <v>0</v>
      </c>
      <c r="E7104" s="29">
        <v>0</v>
      </c>
      <c r="F7104" s="20">
        <v>0</v>
      </c>
    </row>
    <row r="7105" spans="2:6" x14ac:dyDescent="0.25">
      <c r="B7105" s="18">
        <v>7102</v>
      </c>
      <c r="C7105" s="29">
        <v>122513043.66272673</v>
      </c>
      <c r="D7105" s="29">
        <v>0</v>
      </c>
      <c r="E7105" s="29">
        <v>0</v>
      </c>
      <c r="F7105" s="20">
        <v>0</v>
      </c>
    </row>
    <row r="7106" spans="2:6" x14ac:dyDescent="0.25">
      <c r="B7106" s="18">
        <v>7103</v>
      </c>
      <c r="C7106" s="29">
        <v>99961127.370677963</v>
      </c>
      <c r="D7106" s="29">
        <v>0</v>
      </c>
      <c r="E7106" s="29">
        <v>0</v>
      </c>
      <c r="F7106" s="20">
        <v>0</v>
      </c>
    </row>
    <row r="7107" spans="2:6" x14ac:dyDescent="0.25">
      <c r="B7107" s="18">
        <v>7104</v>
      </c>
      <c r="C7107" s="29">
        <v>92518388.816928029</v>
      </c>
      <c r="D7107" s="29">
        <v>0</v>
      </c>
      <c r="E7107" s="29">
        <v>0</v>
      </c>
      <c r="F7107" s="20">
        <v>0</v>
      </c>
    </row>
    <row r="7108" spans="2:6" x14ac:dyDescent="0.25">
      <c r="B7108" s="18">
        <v>7105</v>
      </c>
      <c r="C7108" s="29">
        <v>108808186.88763218</v>
      </c>
      <c r="D7108" s="29">
        <v>0</v>
      </c>
      <c r="E7108" s="29">
        <v>0</v>
      </c>
      <c r="F7108" s="20">
        <v>0</v>
      </c>
    </row>
    <row r="7109" spans="2:6" x14ac:dyDescent="0.25">
      <c r="B7109" s="18">
        <v>7106</v>
      </c>
      <c r="C7109" s="29">
        <v>120322151.76327495</v>
      </c>
      <c r="D7109" s="29">
        <v>0</v>
      </c>
      <c r="E7109" s="29">
        <v>0</v>
      </c>
      <c r="F7109" s="20">
        <v>0</v>
      </c>
    </row>
    <row r="7110" spans="2:6" x14ac:dyDescent="0.25">
      <c r="B7110" s="18">
        <v>7107</v>
      </c>
      <c r="C7110" s="29">
        <v>117888624.48416939</v>
      </c>
      <c r="D7110" s="29">
        <v>0</v>
      </c>
      <c r="E7110" s="29">
        <v>0</v>
      </c>
      <c r="F7110" s="20">
        <v>0</v>
      </c>
    </row>
    <row r="7111" spans="2:6" x14ac:dyDescent="0.25">
      <c r="B7111" s="18">
        <v>7108</v>
      </c>
      <c r="C7111" s="29">
        <v>101755088.77544938</v>
      </c>
      <c r="D7111" s="29">
        <v>0</v>
      </c>
      <c r="E7111" s="29">
        <v>0</v>
      </c>
      <c r="F7111" s="20">
        <v>0</v>
      </c>
    </row>
    <row r="7112" spans="2:6" x14ac:dyDescent="0.25">
      <c r="B7112" s="18">
        <v>7109</v>
      </c>
      <c r="C7112" s="29">
        <v>175905987.44639242</v>
      </c>
      <c r="D7112" s="29">
        <v>0</v>
      </c>
      <c r="E7112" s="29">
        <v>0</v>
      </c>
      <c r="F7112" s="20">
        <v>0</v>
      </c>
    </row>
    <row r="7113" spans="2:6" x14ac:dyDescent="0.25">
      <c r="B7113" s="18">
        <v>7110</v>
      </c>
      <c r="C7113" s="29">
        <v>84259075.380838245</v>
      </c>
      <c r="D7113" s="29">
        <v>0</v>
      </c>
      <c r="E7113" s="29">
        <v>0</v>
      </c>
      <c r="F7113" s="20">
        <v>0</v>
      </c>
    </row>
    <row r="7114" spans="2:6" x14ac:dyDescent="0.25">
      <c r="B7114" s="18">
        <v>7111</v>
      </c>
      <c r="C7114" s="29">
        <v>99276861.178982079</v>
      </c>
      <c r="D7114" s="29">
        <v>0</v>
      </c>
      <c r="E7114" s="29">
        <v>0</v>
      </c>
      <c r="F7114" s="20">
        <v>0</v>
      </c>
    </row>
    <row r="7115" spans="2:6" x14ac:dyDescent="0.25">
      <c r="B7115" s="18">
        <v>7112</v>
      </c>
      <c r="C7115" s="29">
        <v>113777196.50464137</v>
      </c>
      <c r="D7115" s="29">
        <v>0</v>
      </c>
      <c r="E7115" s="29">
        <v>0</v>
      </c>
      <c r="F7115" s="20">
        <v>0</v>
      </c>
    </row>
    <row r="7116" spans="2:6" x14ac:dyDescent="0.25">
      <c r="B7116" s="18">
        <v>7113</v>
      </c>
      <c r="C7116" s="29">
        <v>89034607.793457836</v>
      </c>
      <c r="D7116" s="29">
        <v>0</v>
      </c>
      <c r="E7116" s="29">
        <v>0</v>
      </c>
      <c r="F7116" s="20">
        <v>0</v>
      </c>
    </row>
    <row r="7117" spans="2:6" x14ac:dyDescent="0.25">
      <c r="B7117" s="18">
        <v>7114</v>
      </c>
      <c r="C7117" s="29">
        <v>130676165.93178953</v>
      </c>
      <c r="D7117" s="29">
        <v>0</v>
      </c>
      <c r="E7117" s="29">
        <v>0</v>
      </c>
      <c r="F7117" s="20">
        <v>0</v>
      </c>
    </row>
    <row r="7118" spans="2:6" x14ac:dyDescent="0.25">
      <c r="B7118" s="18">
        <v>7115</v>
      </c>
      <c r="C7118" s="29">
        <v>76779930.873647466</v>
      </c>
      <c r="D7118" s="29">
        <v>0</v>
      </c>
      <c r="E7118" s="29">
        <v>0</v>
      </c>
      <c r="F7118" s="20">
        <v>0</v>
      </c>
    </row>
    <row r="7119" spans="2:6" x14ac:dyDescent="0.25">
      <c r="B7119" s="18">
        <v>7116</v>
      </c>
      <c r="C7119" s="29">
        <v>79619106.347149894</v>
      </c>
      <c r="D7119" s="29">
        <v>0</v>
      </c>
      <c r="E7119" s="29">
        <v>0</v>
      </c>
      <c r="F7119" s="20">
        <v>0</v>
      </c>
    </row>
    <row r="7120" spans="2:6" x14ac:dyDescent="0.25">
      <c r="B7120" s="18">
        <v>7117</v>
      </c>
      <c r="C7120" s="29">
        <v>77624162.444115907</v>
      </c>
      <c r="D7120" s="29">
        <v>0</v>
      </c>
      <c r="E7120" s="29">
        <v>0</v>
      </c>
      <c r="F7120" s="20">
        <v>0</v>
      </c>
    </row>
    <row r="7121" spans="2:6" x14ac:dyDescent="0.25">
      <c r="B7121" s="18">
        <v>7118</v>
      </c>
      <c r="C7121" s="29">
        <v>76520997.910168409</v>
      </c>
      <c r="D7121" s="29">
        <v>0</v>
      </c>
      <c r="E7121" s="29">
        <v>0</v>
      </c>
      <c r="F7121" s="20">
        <v>0</v>
      </c>
    </row>
    <row r="7122" spans="2:6" x14ac:dyDescent="0.25">
      <c r="B7122" s="18">
        <v>7119</v>
      </c>
      <c r="C7122" s="29">
        <v>106819774.60216069</v>
      </c>
      <c r="D7122" s="29">
        <v>0</v>
      </c>
      <c r="E7122" s="29">
        <v>0</v>
      </c>
      <c r="F7122" s="20">
        <v>0</v>
      </c>
    </row>
    <row r="7123" spans="2:6" x14ac:dyDescent="0.25">
      <c r="B7123" s="18">
        <v>7120</v>
      </c>
      <c r="C7123" s="29">
        <v>116253898.71260865</v>
      </c>
      <c r="D7123" s="29">
        <v>0</v>
      </c>
      <c r="E7123" s="29">
        <v>0</v>
      </c>
      <c r="F7123" s="20">
        <v>0</v>
      </c>
    </row>
    <row r="7124" spans="2:6" x14ac:dyDescent="0.25">
      <c r="B7124" s="18">
        <v>7121</v>
      </c>
      <c r="C7124" s="29">
        <v>74755207.15127556</v>
      </c>
      <c r="D7124" s="29">
        <v>0</v>
      </c>
      <c r="E7124" s="29">
        <v>0</v>
      </c>
      <c r="F7124" s="20">
        <v>0</v>
      </c>
    </row>
    <row r="7125" spans="2:6" x14ac:dyDescent="0.25">
      <c r="B7125" s="18">
        <v>7122</v>
      </c>
      <c r="C7125" s="29">
        <v>119983514.97419065</v>
      </c>
      <c r="D7125" s="29">
        <v>0</v>
      </c>
      <c r="E7125" s="29">
        <v>0</v>
      </c>
      <c r="F7125" s="20">
        <v>0</v>
      </c>
    </row>
    <row r="7126" spans="2:6" x14ac:dyDescent="0.25">
      <c r="B7126" s="18">
        <v>7123</v>
      </c>
      <c r="C7126" s="29">
        <v>78899442.264565349</v>
      </c>
      <c r="D7126" s="29">
        <v>0</v>
      </c>
      <c r="E7126" s="29">
        <v>0</v>
      </c>
      <c r="F7126" s="20">
        <v>0</v>
      </c>
    </row>
    <row r="7127" spans="2:6" x14ac:dyDescent="0.25">
      <c r="B7127" s="18">
        <v>7124</v>
      </c>
      <c r="C7127" s="29">
        <v>97352578.431976125</v>
      </c>
      <c r="D7127" s="29">
        <v>0</v>
      </c>
      <c r="E7127" s="29">
        <v>0</v>
      </c>
      <c r="F7127" s="20">
        <v>0</v>
      </c>
    </row>
    <row r="7128" spans="2:6" x14ac:dyDescent="0.25">
      <c r="B7128" s="18">
        <v>7125</v>
      </c>
      <c r="C7128" s="29">
        <v>121288832.2827436</v>
      </c>
      <c r="D7128" s="29">
        <v>0</v>
      </c>
      <c r="E7128" s="29">
        <v>0</v>
      </c>
      <c r="F7128" s="20">
        <v>0</v>
      </c>
    </row>
    <row r="7129" spans="2:6" x14ac:dyDescent="0.25">
      <c r="B7129" s="18">
        <v>7126</v>
      </c>
      <c r="C7129" s="29">
        <v>97100595.243987933</v>
      </c>
      <c r="D7129" s="29">
        <v>0</v>
      </c>
      <c r="E7129" s="29">
        <v>0</v>
      </c>
      <c r="F7129" s="20">
        <v>0</v>
      </c>
    </row>
    <row r="7130" spans="2:6" x14ac:dyDescent="0.25">
      <c r="B7130" s="18">
        <v>7127</v>
      </c>
      <c r="C7130" s="29">
        <v>111802674.66542257</v>
      </c>
      <c r="D7130" s="29">
        <v>0</v>
      </c>
      <c r="E7130" s="29">
        <v>0</v>
      </c>
      <c r="F7130" s="20">
        <v>0</v>
      </c>
    </row>
    <row r="7131" spans="2:6" x14ac:dyDescent="0.25">
      <c r="B7131" s="18">
        <v>7128</v>
      </c>
      <c r="C7131" s="29">
        <v>57793030.71298334</v>
      </c>
      <c r="D7131" s="29">
        <v>0</v>
      </c>
      <c r="E7131" s="29">
        <v>0</v>
      </c>
      <c r="F7131" s="20">
        <v>0</v>
      </c>
    </row>
    <row r="7132" spans="2:6" x14ac:dyDescent="0.25">
      <c r="B7132" s="18">
        <v>7129</v>
      </c>
      <c r="C7132" s="29">
        <v>86881558.449216262</v>
      </c>
      <c r="D7132" s="29">
        <v>0</v>
      </c>
      <c r="E7132" s="29">
        <v>0</v>
      </c>
      <c r="F7132" s="20">
        <v>0</v>
      </c>
    </row>
    <row r="7133" spans="2:6" x14ac:dyDescent="0.25">
      <c r="B7133" s="18">
        <v>7130</v>
      </c>
      <c r="C7133" s="29">
        <v>107703517.2572163</v>
      </c>
      <c r="D7133" s="29">
        <v>0</v>
      </c>
      <c r="E7133" s="29">
        <v>0</v>
      </c>
      <c r="F7133" s="20">
        <v>0</v>
      </c>
    </row>
    <row r="7134" spans="2:6" x14ac:dyDescent="0.25">
      <c r="B7134" s="18">
        <v>7131</v>
      </c>
      <c r="C7134" s="29">
        <v>73952144.81765449</v>
      </c>
      <c r="D7134" s="29">
        <v>0</v>
      </c>
      <c r="E7134" s="29">
        <v>0</v>
      </c>
      <c r="F7134" s="20">
        <v>0</v>
      </c>
    </row>
    <row r="7135" spans="2:6" x14ac:dyDescent="0.25">
      <c r="B7135" s="18">
        <v>7132</v>
      </c>
      <c r="C7135" s="29">
        <v>101542438.25721344</v>
      </c>
      <c r="D7135" s="29">
        <v>0</v>
      </c>
      <c r="E7135" s="29">
        <v>0</v>
      </c>
      <c r="F7135" s="20">
        <v>0</v>
      </c>
    </row>
    <row r="7136" spans="2:6" x14ac:dyDescent="0.25">
      <c r="B7136" s="18">
        <v>7133</v>
      </c>
      <c r="C7136" s="29">
        <v>111114788.72088808</v>
      </c>
      <c r="D7136" s="29">
        <v>0</v>
      </c>
      <c r="E7136" s="29">
        <v>0</v>
      </c>
      <c r="F7136" s="20">
        <v>0</v>
      </c>
    </row>
    <row r="7137" spans="2:6" x14ac:dyDescent="0.25">
      <c r="B7137" s="18">
        <v>7134</v>
      </c>
      <c r="C7137" s="29">
        <v>68813007.05499661</v>
      </c>
      <c r="D7137" s="29">
        <v>0</v>
      </c>
      <c r="E7137" s="29">
        <v>0</v>
      </c>
      <c r="F7137" s="20">
        <v>0</v>
      </c>
    </row>
    <row r="7138" spans="2:6" x14ac:dyDescent="0.25">
      <c r="B7138" s="18">
        <v>7135</v>
      </c>
      <c r="C7138" s="29">
        <v>126517217.33225051</v>
      </c>
      <c r="D7138" s="29">
        <v>0</v>
      </c>
      <c r="E7138" s="29">
        <v>0</v>
      </c>
      <c r="F7138" s="20">
        <v>0</v>
      </c>
    </row>
    <row r="7139" spans="2:6" x14ac:dyDescent="0.25">
      <c r="B7139" s="18">
        <v>7136</v>
      </c>
      <c r="C7139" s="29">
        <v>115701678.04433472</v>
      </c>
      <c r="D7139" s="29">
        <v>0</v>
      </c>
      <c r="E7139" s="29">
        <v>0</v>
      </c>
      <c r="F7139" s="20">
        <v>0</v>
      </c>
    </row>
    <row r="7140" spans="2:6" x14ac:dyDescent="0.25">
      <c r="B7140" s="18">
        <v>7137</v>
      </c>
      <c r="C7140" s="29">
        <v>101376504.93690298</v>
      </c>
      <c r="D7140" s="29">
        <v>0</v>
      </c>
      <c r="E7140" s="29">
        <v>0</v>
      </c>
      <c r="F7140" s="20">
        <v>0</v>
      </c>
    </row>
    <row r="7141" spans="2:6" x14ac:dyDescent="0.25">
      <c r="B7141" s="18">
        <v>7138</v>
      </c>
      <c r="C7141" s="29">
        <v>101191908.06120056</v>
      </c>
      <c r="D7141" s="29">
        <v>0</v>
      </c>
      <c r="E7141" s="29">
        <v>0</v>
      </c>
      <c r="F7141" s="20">
        <v>0</v>
      </c>
    </row>
    <row r="7142" spans="2:6" x14ac:dyDescent="0.25">
      <c r="B7142" s="18">
        <v>7139</v>
      </c>
      <c r="C7142" s="29">
        <v>108166995.48120938</v>
      </c>
      <c r="D7142" s="29">
        <v>0</v>
      </c>
      <c r="E7142" s="29">
        <v>0</v>
      </c>
      <c r="F7142" s="20">
        <v>0</v>
      </c>
    </row>
    <row r="7143" spans="2:6" x14ac:dyDescent="0.25">
      <c r="B7143" s="18">
        <v>7140</v>
      </c>
      <c r="C7143" s="29">
        <v>98127202.391331807</v>
      </c>
      <c r="D7143" s="29">
        <v>0</v>
      </c>
      <c r="E7143" s="29">
        <v>0</v>
      </c>
      <c r="F7143" s="20">
        <v>0</v>
      </c>
    </row>
    <row r="7144" spans="2:6" x14ac:dyDescent="0.25">
      <c r="B7144" s="18">
        <v>7141</v>
      </c>
      <c r="C7144" s="29">
        <v>106294318.55859709</v>
      </c>
      <c r="D7144" s="29">
        <v>0</v>
      </c>
      <c r="E7144" s="29">
        <v>0</v>
      </c>
      <c r="F7144" s="20">
        <v>0</v>
      </c>
    </row>
    <row r="7145" spans="2:6" x14ac:dyDescent="0.25">
      <c r="B7145" s="18">
        <v>7142</v>
      </c>
      <c r="C7145" s="29">
        <v>168637473.22695068</v>
      </c>
      <c r="D7145" s="29">
        <v>0</v>
      </c>
      <c r="E7145" s="29">
        <v>0</v>
      </c>
      <c r="F7145" s="20">
        <v>0</v>
      </c>
    </row>
    <row r="7146" spans="2:6" x14ac:dyDescent="0.25">
      <c r="B7146" s="18">
        <v>7143</v>
      </c>
      <c r="C7146" s="29">
        <v>82914125.276689485</v>
      </c>
      <c r="D7146" s="29">
        <v>0</v>
      </c>
      <c r="E7146" s="29">
        <v>0</v>
      </c>
      <c r="F7146" s="20">
        <v>0</v>
      </c>
    </row>
    <row r="7147" spans="2:6" x14ac:dyDescent="0.25">
      <c r="B7147" s="18">
        <v>7144</v>
      </c>
      <c r="C7147" s="29">
        <v>119092638.34710915</v>
      </c>
      <c r="D7147" s="29">
        <v>0</v>
      </c>
      <c r="E7147" s="29">
        <v>0</v>
      </c>
      <c r="F7147" s="20">
        <v>0</v>
      </c>
    </row>
    <row r="7148" spans="2:6" x14ac:dyDescent="0.25">
      <c r="B7148" s="18">
        <v>7145</v>
      </c>
      <c r="C7148" s="29">
        <v>92281460.796380475</v>
      </c>
      <c r="D7148" s="29">
        <v>0</v>
      </c>
      <c r="E7148" s="29">
        <v>0</v>
      </c>
      <c r="F7148" s="20">
        <v>0</v>
      </c>
    </row>
    <row r="7149" spans="2:6" x14ac:dyDescent="0.25">
      <c r="B7149" s="18">
        <v>7146</v>
      </c>
      <c r="C7149" s="29">
        <v>85843718.088140905</v>
      </c>
      <c r="D7149" s="29">
        <v>0</v>
      </c>
      <c r="E7149" s="29">
        <v>0</v>
      </c>
      <c r="F7149" s="20">
        <v>0</v>
      </c>
    </row>
    <row r="7150" spans="2:6" x14ac:dyDescent="0.25">
      <c r="B7150" s="18">
        <v>7147</v>
      </c>
      <c r="C7150" s="29">
        <v>94564365.74659048</v>
      </c>
      <c r="D7150" s="29">
        <v>0</v>
      </c>
      <c r="E7150" s="29">
        <v>0</v>
      </c>
      <c r="F7150" s="20">
        <v>0</v>
      </c>
    </row>
    <row r="7151" spans="2:6" x14ac:dyDescent="0.25">
      <c r="B7151" s="18">
        <v>7148</v>
      </c>
      <c r="C7151" s="29">
        <v>83694421.283351079</v>
      </c>
      <c r="D7151" s="29">
        <v>0</v>
      </c>
      <c r="E7151" s="29">
        <v>0</v>
      </c>
      <c r="F7151" s="20">
        <v>0</v>
      </c>
    </row>
    <row r="7152" spans="2:6" x14ac:dyDescent="0.25">
      <c r="B7152" s="18">
        <v>7149</v>
      </c>
      <c r="C7152" s="29">
        <v>144283525.02206641</v>
      </c>
      <c r="D7152" s="29">
        <v>0</v>
      </c>
      <c r="E7152" s="29">
        <v>0</v>
      </c>
      <c r="F7152" s="20">
        <v>0</v>
      </c>
    </row>
    <row r="7153" spans="2:6" x14ac:dyDescent="0.25">
      <c r="B7153" s="18">
        <v>7150</v>
      </c>
      <c r="C7153" s="29">
        <v>121339445.46358614</v>
      </c>
      <c r="D7153" s="29">
        <v>0</v>
      </c>
      <c r="E7153" s="29">
        <v>0</v>
      </c>
      <c r="F7153" s="20">
        <v>0</v>
      </c>
    </row>
    <row r="7154" spans="2:6" x14ac:dyDescent="0.25">
      <c r="B7154" s="18">
        <v>7151</v>
      </c>
      <c r="C7154" s="29">
        <v>123519842.08221133</v>
      </c>
      <c r="D7154" s="29">
        <v>0</v>
      </c>
      <c r="E7154" s="29">
        <v>0</v>
      </c>
      <c r="F7154" s="20">
        <v>0</v>
      </c>
    </row>
    <row r="7155" spans="2:6" x14ac:dyDescent="0.25">
      <c r="B7155" s="18">
        <v>7152</v>
      </c>
      <c r="C7155" s="29">
        <v>100149635.55174743</v>
      </c>
      <c r="D7155" s="29">
        <v>0</v>
      </c>
      <c r="E7155" s="29">
        <v>0</v>
      </c>
      <c r="F7155" s="20">
        <v>0</v>
      </c>
    </row>
    <row r="7156" spans="2:6" x14ac:dyDescent="0.25">
      <c r="B7156" s="18">
        <v>7153</v>
      </c>
      <c r="C7156" s="29">
        <v>103253645.90631248</v>
      </c>
      <c r="D7156" s="29">
        <v>0</v>
      </c>
      <c r="E7156" s="29">
        <v>0</v>
      </c>
      <c r="F7156" s="20">
        <v>0</v>
      </c>
    </row>
    <row r="7157" spans="2:6" x14ac:dyDescent="0.25">
      <c r="B7157" s="18">
        <v>7154</v>
      </c>
      <c r="C7157" s="29">
        <v>110653673.3301772</v>
      </c>
      <c r="D7157" s="29">
        <v>0</v>
      </c>
      <c r="E7157" s="29">
        <v>0</v>
      </c>
      <c r="F7157" s="20">
        <v>0</v>
      </c>
    </row>
    <row r="7158" spans="2:6" x14ac:dyDescent="0.25">
      <c r="B7158" s="18">
        <v>7155</v>
      </c>
      <c r="C7158" s="29">
        <v>118582925.70715334</v>
      </c>
      <c r="D7158" s="29">
        <v>0</v>
      </c>
      <c r="E7158" s="29">
        <v>0</v>
      </c>
      <c r="F7158" s="20">
        <v>0</v>
      </c>
    </row>
    <row r="7159" spans="2:6" x14ac:dyDescent="0.25">
      <c r="B7159" s="18">
        <v>7156</v>
      </c>
      <c r="C7159" s="29">
        <v>119786179.30534916</v>
      </c>
      <c r="D7159" s="29">
        <v>0</v>
      </c>
      <c r="E7159" s="29">
        <v>0</v>
      </c>
      <c r="F7159" s="20">
        <v>0</v>
      </c>
    </row>
    <row r="7160" spans="2:6" x14ac:dyDescent="0.25">
      <c r="B7160" s="18">
        <v>7157</v>
      </c>
      <c r="C7160" s="29">
        <v>95047621.403329432</v>
      </c>
      <c r="D7160" s="29">
        <v>0</v>
      </c>
      <c r="E7160" s="29">
        <v>0</v>
      </c>
      <c r="F7160" s="20">
        <v>0</v>
      </c>
    </row>
    <row r="7161" spans="2:6" x14ac:dyDescent="0.25">
      <c r="B7161" s="18">
        <v>7158</v>
      </c>
      <c r="C7161" s="29">
        <v>109216299.73179801</v>
      </c>
      <c r="D7161" s="29">
        <v>0</v>
      </c>
      <c r="E7161" s="29">
        <v>0</v>
      </c>
      <c r="F7161" s="20">
        <v>0</v>
      </c>
    </row>
    <row r="7162" spans="2:6" x14ac:dyDescent="0.25">
      <c r="B7162" s="18">
        <v>7159</v>
      </c>
      <c r="C7162" s="29">
        <v>76056591.040647611</v>
      </c>
      <c r="D7162" s="29">
        <v>0</v>
      </c>
      <c r="E7162" s="29">
        <v>0</v>
      </c>
      <c r="F7162" s="20">
        <v>0</v>
      </c>
    </row>
    <row r="7163" spans="2:6" x14ac:dyDescent="0.25">
      <c r="B7163" s="18">
        <v>7160</v>
      </c>
      <c r="C7163" s="29">
        <v>104796949.61995365</v>
      </c>
      <c r="D7163" s="29">
        <v>0</v>
      </c>
      <c r="E7163" s="29">
        <v>0</v>
      </c>
      <c r="F7163" s="20">
        <v>0</v>
      </c>
    </row>
    <row r="7164" spans="2:6" x14ac:dyDescent="0.25">
      <c r="B7164" s="18">
        <v>7161</v>
      </c>
      <c r="C7164" s="29">
        <v>100518895.52113692</v>
      </c>
      <c r="D7164" s="29">
        <v>0</v>
      </c>
      <c r="E7164" s="29">
        <v>0</v>
      </c>
      <c r="F7164" s="20">
        <v>0</v>
      </c>
    </row>
    <row r="7165" spans="2:6" x14ac:dyDescent="0.25">
      <c r="B7165" s="18">
        <v>7162</v>
      </c>
      <c r="C7165" s="29">
        <v>81257650.811072126</v>
      </c>
      <c r="D7165" s="29">
        <v>0</v>
      </c>
      <c r="E7165" s="29">
        <v>0</v>
      </c>
      <c r="F7165" s="20">
        <v>0</v>
      </c>
    </row>
    <row r="7166" spans="2:6" x14ac:dyDescent="0.25">
      <c r="B7166" s="18">
        <v>7163</v>
      </c>
      <c r="C7166" s="29">
        <v>149194308.60327578</v>
      </c>
      <c r="D7166" s="29">
        <v>0</v>
      </c>
      <c r="E7166" s="29">
        <v>0</v>
      </c>
      <c r="F7166" s="20">
        <v>0</v>
      </c>
    </row>
    <row r="7167" spans="2:6" x14ac:dyDescent="0.25">
      <c r="B7167" s="18">
        <v>7164</v>
      </c>
      <c r="C7167" s="29">
        <v>87164213.9816228</v>
      </c>
      <c r="D7167" s="29">
        <v>0</v>
      </c>
      <c r="E7167" s="29">
        <v>0</v>
      </c>
      <c r="F7167" s="20">
        <v>0</v>
      </c>
    </row>
    <row r="7168" spans="2:6" x14ac:dyDescent="0.25">
      <c r="B7168" s="18">
        <v>7165</v>
      </c>
      <c r="C7168" s="29">
        <v>92653623.979431391</v>
      </c>
      <c r="D7168" s="29">
        <v>0</v>
      </c>
      <c r="E7168" s="29">
        <v>0</v>
      </c>
      <c r="F7168" s="20">
        <v>0</v>
      </c>
    </row>
    <row r="7169" spans="2:6" x14ac:dyDescent="0.25">
      <c r="B7169" s="18">
        <v>7166</v>
      </c>
      <c r="C7169" s="29">
        <v>110648949.48982617</v>
      </c>
      <c r="D7169" s="29">
        <v>0</v>
      </c>
      <c r="E7169" s="29">
        <v>0</v>
      </c>
      <c r="F7169" s="20">
        <v>0</v>
      </c>
    </row>
    <row r="7170" spans="2:6" x14ac:dyDescent="0.25">
      <c r="B7170" s="18">
        <v>7167</v>
      </c>
      <c r="C7170" s="29">
        <v>101473518.49123399</v>
      </c>
      <c r="D7170" s="29">
        <v>0</v>
      </c>
      <c r="E7170" s="29">
        <v>0</v>
      </c>
      <c r="F7170" s="20">
        <v>0</v>
      </c>
    </row>
    <row r="7171" spans="2:6" x14ac:dyDescent="0.25">
      <c r="B7171" s="18">
        <v>7168</v>
      </c>
      <c r="C7171" s="29">
        <v>111489823.28182037</v>
      </c>
      <c r="D7171" s="29">
        <v>0</v>
      </c>
      <c r="E7171" s="29">
        <v>0</v>
      </c>
      <c r="F7171" s="20">
        <v>0</v>
      </c>
    </row>
    <row r="7172" spans="2:6" x14ac:dyDescent="0.25">
      <c r="B7172" s="18">
        <v>7169</v>
      </c>
      <c r="C7172" s="29">
        <v>113438368.41958186</v>
      </c>
      <c r="D7172" s="29">
        <v>0</v>
      </c>
      <c r="E7172" s="29">
        <v>0</v>
      </c>
      <c r="F7172" s="20">
        <v>0</v>
      </c>
    </row>
    <row r="7173" spans="2:6" x14ac:dyDescent="0.25">
      <c r="B7173" s="18">
        <v>7170</v>
      </c>
      <c r="C7173" s="29">
        <v>85827600.296179995</v>
      </c>
      <c r="D7173" s="29">
        <v>0</v>
      </c>
      <c r="E7173" s="29">
        <v>0</v>
      </c>
      <c r="F7173" s="20">
        <v>0</v>
      </c>
    </row>
    <row r="7174" spans="2:6" x14ac:dyDescent="0.25">
      <c r="B7174" s="18">
        <v>7171</v>
      </c>
      <c r="C7174" s="29">
        <v>144597118.60055146</v>
      </c>
      <c r="D7174" s="29">
        <v>0</v>
      </c>
      <c r="E7174" s="29">
        <v>0</v>
      </c>
      <c r="F7174" s="20">
        <v>0</v>
      </c>
    </row>
    <row r="7175" spans="2:6" x14ac:dyDescent="0.25">
      <c r="B7175" s="18">
        <v>7172</v>
      </c>
      <c r="C7175" s="29">
        <v>107303710.75851376</v>
      </c>
      <c r="D7175" s="29">
        <v>0</v>
      </c>
      <c r="E7175" s="29">
        <v>0</v>
      </c>
      <c r="F7175" s="20">
        <v>0</v>
      </c>
    </row>
    <row r="7176" spans="2:6" x14ac:dyDescent="0.25">
      <c r="B7176" s="18">
        <v>7173</v>
      </c>
      <c r="C7176" s="29">
        <v>82403010.551736996</v>
      </c>
      <c r="D7176" s="29">
        <v>0</v>
      </c>
      <c r="E7176" s="29">
        <v>0</v>
      </c>
      <c r="F7176" s="20">
        <v>0</v>
      </c>
    </row>
    <row r="7177" spans="2:6" x14ac:dyDescent="0.25">
      <c r="B7177" s="18">
        <v>7174</v>
      </c>
      <c r="C7177" s="29">
        <v>109884955.71555451</v>
      </c>
      <c r="D7177" s="29">
        <v>0</v>
      </c>
      <c r="E7177" s="29">
        <v>0</v>
      </c>
      <c r="F7177" s="20">
        <v>0</v>
      </c>
    </row>
    <row r="7178" spans="2:6" x14ac:dyDescent="0.25">
      <c r="B7178" s="18">
        <v>7175</v>
      </c>
      <c r="C7178" s="29">
        <v>151282836.37485424</v>
      </c>
      <c r="D7178" s="29">
        <v>0</v>
      </c>
      <c r="E7178" s="29">
        <v>0</v>
      </c>
      <c r="F7178" s="20">
        <v>0</v>
      </c>
    </row>
    <row r="7179" spans="2:6" x14ac:dyDescent="0.25">
      <c r="B7179" s="18">
        <v>7176</v>
      </c>
      <c r="C7179" s="29">
        <v>125621863.46574238</v>
      </c>
      <c r="D7179" s="29">
        <v>0</v>
      </c>
      <c r="E7179" s="29">
        <v>0</v>
      </c>
      <c r="F7179" s="20">
        <v>0</v>
      </c>
    </row>
    <row r="7180" spans="2:6" x14ac:dyDescent="0.25">
      <c r="B7180" s="18">
        <v>7177</v>
      </c>
      <c r="C7180" s="29">
        <v>108955179.48507623</v>
      </c>
      <c r="D7180" s="29">
        <v>0</v>
      </c>
      <c r="E7180" s="29">
        <v>0</v>
      </c>
      <c r="F7180" s="20">
        <v>0</v>
      </c>
    </row>
    <row r="7181" spans="2:6" x14ac:dyDescent="0.25">
      <c r="B7181" s="18">
        <v>7178</v>
      </c>
      <c r="C7181" s="29">
        <v>88095132.461052477</v>
      </c>
      <c r="D7181" s="29">
        <v>0</v>
      </c>
      <c r="E7181" s="29">
        <v>0</v>
      </c>
      <c r="F7181" s="20">
        <v>0</v>
      </c>
    </row>
    <row r="7182" spans="2:6" x14ac:dyDescent="0.25">
      <c r="B7182" s="18">
        <v>7179</v>
      </c>
      <c r="C7182" s="29">
        <v>111828436.5540659</v>
      </c>
      <c r="D7182" s="29">
        <v>0</v>
      </c>
      <c r="E7182" s="29">
        <v>0</v>
      </c>
      <c r="F7182" s="20">
        <v>0</v>
      </c>
    </row>
    <row r="7183" spans="2:6" x14ac:dyDescent="0.25">
      <c r="B7183" s="18">
        <v>7180</v>
      </c>
      <c r="C7183" s="29">
        <v>89401534.618400708</v>
      </c>
      <c r="D7183" s="29">
        <v>0</v>
      </c>
      <c r="E7183" s="29">
        <v>0</v>
      </c>
      <c r="F7183" s="20">
        <v>0</v>
      </c>
    </row>
    <row r="7184" spans="2:6" x14ac:dyDescent="0.25">
      <c r="B7184" s="18">
        <v>7181</v>
      </c>
      <c r="C7184" s="29">
        <v>105639827.39972101</v>
      </c>
      <c r="D7184" s="29">
        <v>0</v>
      </c>
      <c r="E7184" s="29">
        <v>0</v>
      </c>
      <c r="F7184" s="20">
        <v>0</v>
      </c>
    </row>
    <row r="7185" spans="2:6" x14ac:dyDescent="0.25">
      <c r="B7185" s="18">
        <v>7182</v>
      </c>
      <c r="C7185" s="29">
        <v>152012631.58129457</v>
      </c>
      <c r="D7185" s="29">
        <v>0</v>
      </c>
      <c r="E7185" s="29">
        <v>0</v>
      </c>
      <c r="F7185" s="20">
        <v>0</v>
      </c>
    </row>
    <row r="7186" spans="2:6" x14ac:dyDescent="0.25">
      <c r="B7186" s="18">
        <v>7183</v>
      </c>
      <c r="C7186" s="29">
        <v>151967877.36122602</v>
      </c>
      <c r="D7186" s="29">
        <v>0</v>
      </c>
      <c r="E7186" s="29">
        <v>0</v>
      </c>
      <c r="F7186" s="20">
        <v>0</v>
      </c>
    </row>
    <row r="7187" spans="2:6" x14ac:dyDescent="0.25">
      <c r="B7187" s="18">
        <v>7184</v>
      </c>
      <c r="C7187" s="29">
        <v>101086215.7743466</v>
      </c>
      <c r="D7187" s="29">
        <v>0</v>
      </c>
      <c r="E7187" s="29">
        <v>0</v>
      </c>
      <c r="F7187" s="20">
        <v>0</v>
      </c>
    </row>
    <row r="7188" spans="2:6" x14ac:dyDescent="0.25">
      <c r="B7188" s="18">
        <v>7185</v>
      </c>
      <c r="C7188" s="29">
        <v>87503188.386247173</v>
      </c>
      <c r="D7188" s="29">
        <v>0</v>
      </c>
      <c r="E7188" s="29">
        <v>0</v>
      </c>
      <c r="F7188" s="20">
        <v>0</v>
      </c>
    </row>
    <row r="7189" spans="2:6" x14ac:dyDescent="0.25">
      <c r="B7189" s="18">
        <v>7186</v>
      </c>
      <c r="C7189" s="29">
        <v>139172979.77604508</v>
      </c>
      <c r="D7189" s="29">
        <v>0</v>
      </c>
      <c r="E7189" s="29">
        <v>0</v>
      </c>
      <c r="F7189" s="20">
        <v>0</v>
      </c>
    </row>
    <row r="7190" spans="2:6" x14ac:dyDescent="0.25">
      <c r="B7190" s="18">
        <v>7187</v>
      </c>
      <c r="C7190" s="29">
        <v>97083403.40093115</v>
      </c>
      <c r="D7190" s="29">
        <v>0</v>
      </c>
      <c r="E7190" s="29">
        <v>0</v>
      </c>
      <c r="F7190" s="20">
        <v>0</v>
      </c>
    </row>
    <row r="7191" spans="2:6" x14ac:dyDescent="0.25">
      <c r="B7191" s="18">
        <v>7188</v>
      </c>
      <c r="C7191" s="29">
        <v>121815389.00874765</v>
      </c>
      <c r="D7191" s="29">
        <v>0</v>
      </c>
      <c r="E7191" s="29">
        <v>0</v>
      </c>
      <c r="F7191" s="20">
        <v>0</v>
      </c>
    </row>
    <row r="7192" spans="2:6" x14ac:dyDescent="0.25">
      <c r="B7192" s="18">
        <v>7189</v>
      </c>
      <c r="C7192" s="29">
        <v>149188037.47832453</v>
      </c>
      <c r="D7192" s="29">
        <v>0</v>
      </c>
      <c r="E7192" s="29">
        <v>0</v>
      </c>
      <c r="F7192" s="20">
        <v>0</v>
      </c>
    </row>
    <row r="7193" spans="2:6" x14ac:dyDescent="0.25">
      <c r="B7193" s="18">
        <v>7190</v>
      </c>
      <c r="C7193" s="29">
        <v>108245040.89060168</v>
      </c>
      <c r="D7193" s="29">
        <v>0</v>
      </c>
      <c r="E7193" s="29">
        <v>0</v>
      </c>
      <c r="F7193" s="20">
        <v>0</v>
      </c>
    </row>
    <row r="7194" spans="2:6" x14ac:dyDescent="0.25">
      <c r="B7194" s="18">
        <v>7191</v>
      </c>
      <c r="C7194" s="29">
        <v>88669908.448396564</v>
      </c>
      <c r="D7194" s="29">
        <v>0</v>
      </c>
      <c r="E7194" s="29">
        <v>0</v>
      </c>
      <c r="F7194" s="20">
        <v>0</v>
      </c>
    </row>
    <row r="7195" spans="2:6" x14ac:dyDescent="0.25">
      <c r="B7195" s="18">
        <v>7192</v>
      </c>
      <c r="C7195" s="29">
        <v>105911301.81665167</v>
      </c>
      <c r="D7195" s="29">
        <v>0</v>
      </c>
      <c r="E7195" s="29">
        <v>0</v>
      </c>
      <c r="F7195" s="20">
        <v>0</v>
      </c>
    </row>
    <row r="7196" spans="2:6" x14ac:dyDescent="0.25">
      <c r="B7196" s="18">
        <v>7193</v>
      </c>
      <c r="C7196" s="29">
        <v>108975998.18742621</v>
      </c>
      <c r="D7196" s="29">
        <v>0</v>
      </c>
      <c r="E7196" s="29">
        <v>0</v>
      </c>
      <c r="F7196" s="20">
        <v>0</v>
      </c>
    </row>
    <row r="7197" spans="2:6" x14ac:dyDescent="0.25">
      <c r="B7197" s="18">
        <v>7194</v>
      </c>
      <c r="C7197" s="29">
        <v>141946832.37979776</v>
      </c>
      <c r="D7197" s="29">
        <v>0</v>
      </c>
      <c r="E7197" s="29">
        <v>0</v>
      </c>
      <c r="F7197" s="20">
        <v>0</v>
      </c>
    </row>
    <row r="7198" spans="2:6" x14ac:dyDescent="0.25">
      <c r="B7198" s="18">
        <v>7195</v>
      </c>
      <c r="C7198" s="29">
        <v>145775824.53952038</v>
      </c>
      <c r="D7198" s="29">
        <v>0</v>
      </c>
      <c r="E7198" s="29">
        <v>0</v>
      </c>
      <c r="F7198" s="20">
        <v>0</v>
      </c>
    </row>
    <row r="7199" spans="2:6" x14ac:dyDescent="0.25">
      <c r="B7199" s="18">
        <v>7196</v>
      </c>
      <c r="C7199" s="29">
        <v>112625802.6148652</v>
      </c>
      <c r="D7199" s="29">
        <v>0</v>
      </c>
      <c r="E7199" s="29">
        <v>0</v>
      </c>
      <c r="F7199" s="20">
        <v>0</v>
      </c>
    </row>
    <row r="7200" spans="2:6" x14ac:dyDescent="0.25">
      <c r="B7200" s="18">
        <v>7197</v>
      </c>
      <c r="C7200" s="29">
        <v>100329093.8861132</v>
      </c>
      <c r="D7200" s="29">
        <v>0</v>
      </c>
      <c r="E7200" s="29">
        <v>0</v>
      </c>
      <c r="F7200" s="20">
        <v>0</v>
      </c>
    </row>
    <row r="7201" spans="2:6" x14ac:dyDescent="0.25">
      <c r="B7201" s="18">
        <v>7198</v>
      </c>
      <c r="C7201" s="29">
        <v>122242524.75367543</v>
      </c>
      <c r="D7201" s="29">
        <v>0</v>
      </c>
      <c r="E7201" s="29">
        <v>0</v>
      </c>
      <c r="F7201" s="20">
        <v>0</v>
      </c>
    </row>
    <row r="7202" spans="2:6" x14ac:dyDescent="0.25">
      <c r="B7202" s="18">
        <v>7199</v>
      </c>
      <c r="C7202" s="29">
        <v>96918874.541757777</v>
      </c>
      <c r="D7202" s="29">
        <v>0</v>
      </c>
      <c r="E7202" s="29">
        <v>0</v>
      </c>
      <c r="F7202" s="20">
        <v>0</v>
      </c>
    </row>
    <row r="7203" spans="2:6" x14ac:dyDescent="0.25">
      <c r="B7203" s="18">
        <v>7200</v>
      </c>
      <c r="C7203" s="29">
        <v>108082053.28981553</v>
      </c>
      <c r="D7203" s="29">
        <v>0</v>
      </c>
      <c r="E7203" s="29">
        <v>0</v>
      </c>
      <c r="F7203" s="20">
        <v>0</v>
      </c>
    </row>
    <row r="7204" spans="2:6" x14ac:dyDescent="0.25">
      <c r="B7204" s="18">
        <v>7201</v>
      </c>
      <c r="C7204" s="29">
        <v>96225335.954632029</v>
      </c>
      <c r="D7204" s="29">
        <v>0</v>
      </c>
      <c r="E7204" s="29">
        <v>0</v>
      </c>
      <c r="F7204" s="20">
        <v>0</v>
      </c>
    </row>
    <row r="7205" spans="2:6" x14ac:dyDescent="0.25">
      <c r="B7205" s="18">
        <v>7202</v>
      </c>
      <c r="C7205" s="29">
        <v>99412553.172119871</v>
      </c>
      <c r="D7205" s="29">
        <v>0</v>
      </c>
      <c r="E7205" s="29">
        <v>0</v>
      </c>
      <c r="F7205" s="20">
        <v>0</v>
      </c>
    </row>
    <row r="7206" spans="2:6" x14ac:dyDescent="0.25">
      <c r="B7206" s="18">
        <v>7203</v>
      </c>
      <c r="C7206" s="29">
        <v>94511270.484368995</v>
      </c>
      <c r="D7206" s="29">
        <v>0</v>
      </c>
      <c r="E7206" s="29">
        <v>0</v>
      </c>
      <c r="F7206" s="20">
        <v>0</v>
      </c>
    </row>
    <row r="7207" spans="2:6" x14ac:dyDescent="0.25">
      <c r="B7207" s="18">
        <v>7204</v>
      </c>
      <c r="C7207" s="29">
        <v>129039654.46981165</v>
      </c>
      <c r="D7207" s="29">
        <v>0</v>
      </c>
      <c r="E7207" s="29">
        <v>0</v>
      </c>
      <c r="F7207" s="20">
        <v>0</v>
      </c>
    </row>
    <row r="7208" spans="2:6" x14ac:dyDescent="0.25">
      <c r="B7208" s="18">
        <v>7205</v>
      </c>
      <c r="C7208" s="29">
        <v>95372071.529805824</v>
      </c>
      <c r="D7208" s="29">
        <v>0</v>
      </c>
      <c r="E7208" s="29">
        <v>0</v>
      </c>
      <c r="F7208" s="20">
        <v>0</v>
      </c>
    </row>
    <row r="7209" spans="2:6" x14ac:dyDescent="0.25">
      <c r="B7209" s="18">
        <v>7206</v>
      </c>
      <c r="C7209" s="29">
        <v>147954594.56037474</v>
      </c>
      <c r="D7209" s="29">
        <v>0</v>
      </c>
      <c r="E7209" s="29">
        <v>0</v>
      </c>
      <c r="F7209" s="20">
        <v>0</v>
      </c>
    </row>
    <row r="7210" spans="2:6" x14ac:dyDescent="0.25">
      <c r="B7210" s="18">
        <v>7207</v>
      </c>
      <c r="C7210" s="29">
        <v>54256795.962677002</v>
      </c>
      <c r="D7210" s="29">
        <v>0</v>
      </c>
      <c r="E7210" s="29">
        <v>0</v>
      </c>
      <c r="F7210" s="20">
        <v>0</v>
      </c>
    </row>
    <row r="7211" spans="2:6" x14ac:dyDescent="0.25">
      <c r="B7211" s="18">
        <v>7208</v>
      </c>
      <c r="C7211" s="29">
        <v>119000876.68110859</v>
      </c>
      <c r="D7211" s="29">
        <v>0</v>
      </c>
      <c r="E7211" s="29">
        <v>0</v>
      </c>
      <c r="F7211" s="20">
        <v>0</v>
      </c>
    </row>
    <row r="7212" spans="2:6" x14ac:dyDescent="0.25">
      <c r="B7212" s="18">
        <v>7209</v>
      </c>
      <c r="C7212" s="29">
        <v>97843106.054749146</v>
      </c>
      <c r="D7212" s="29">
        <v>0</v>
      </c>
      <c r="E7212" s="29">
        <v>0</v>
      </c>
      <c r="F7212" s="20">
        <v>0</v>
      </c>
    </row>
    <row r="7213" spans="2:6" x14ac:dyDescent="0.25">
      <c r="B7213" s="18">
        <v>7210</v>
      </c>
      <c r="C7213" s="29">
        <v>88303976.611947179</v>
      </c>
      <c r="D7213" s="29">
        <v>0</v>
      </c>
      <c r="E7213" s="29">
        <v>0</v>
      </c>
      <c r="F7213" s="20">
        <v>0</v>
      </c>
    </row>
    <row r="7214" spans="2:6" x14ac:dyDescent="0.25">
      <c r="B7214" s="18">
        <v>7211</v>
      </c>
      <c r="C7214" s="29">
        <v>88493745.841907859</v>
      </c>
      <c r="D7214" s="29">
        <v>0</v>
      </c>
      <c r="E7214" s="29">
        <v>0</v>
      </c>
      <c r="F7214" s="20">
        <v>0</v>
      </c>
    </row>
    <row r="7215" spans="2:6" x14ac:dyDescent="0.25">
      <c r="B7215" s="18">
        <v>7212</v>
      </c>
      <c r="C7215" s="29">
        <v>85201028.648878187</v>
      </c>
      <c r="D7215" s="29">
        <v>0</v>
      </c>
      <c r="E7215" s="29">
        <v>0</v>
      </c>
      <c r="F7215" s="20">
        <v>0</v>
      </c>
    </row>
    <row r="7216" spans="2:6" x14ac:dyDescent="0.25">
      <c r="B7216" s="18">
        <v>7213</v>
      </c>
      <c r="C7216" s="29">
        <v>100067063.67525436</v>
      </c>
      <c r="D7216" s="29">
        <v>0</v>
      </c>
      <c r="E7216" s="29">
        <v>0</v>
      </c>
      <c r="F7216" s="20">
        <v>0</v>
      </c>
    </row>
    <row r="7217" spans="2:6" x14ac:dyDescent="0.25">
      <c r="B7217" s="18">
        <v>7214</v>
      </c>
      <c r="C7217" s="29">
        <v>140061605.61392385</v>
      </c>
      <c r="D7217" s="29">
        <v>0</v>
      </c>
      <c r="E7217" s="29">
        <v>0</v>
      </c>
      <c r="F7217" s="20">
        <v>0</v>
      </c>
    </row>
    <row r="7218" spans="2:6" x14ac:dyDescent="0.25">
      <c r="B7218" s="18">
        <v>7215</v>
      </c>
      <c r="C7218" s="29">
        <v>104868314.80525073</v>
      </c>
      <c r="D7218" s="29">
        <v>0</v>
      </c>
      <c r="E7218" s="29">
        <v>0</v>
      </c>
      <c r="F7218" s="20">
        <v>0</v>
      </c>
    </row>
    <row r="7219" spans="2:6" x14ac:dyDescent="0.25">
      <c r="B7219" s="18">
        <v>7216</v>
      </c>
      <c r="C7219" s="29">
        <v>125478479.47803797</v>
      </c>
      <c r="D7219" s="29">
        <v>0</v>
      </c>
      <c r="E7219" s="29">
        <v>0</v>
      </c>
      <c r="F7219" s="20">
        <v>0</v>
      </c>
    </row>
    <row r="7220" spans="2:6" x14ac:dyDescent="0.25">
      <c r="B7220" s="18">
        <v>7217</v>
      </c>
      <c r="C7220" s="29">
        <v>77812522.543914512</v>
      </c>
      <c r="D7220" s="29">
        <v>0</v>
      </c>
      <c r="E7220" s="29">
        <v>0</v>
      </c>
      <c r="F7220" s="20">
        <v>0</v>
      </c>
    </row>
    <row r="7221" spans="2:6" x14ac:dyDescent="0.25">
      <c r="B7221" s="18">
        <v>7218</v>
      </c>
      <c r="C7221" s="29">
        <v>61572737.662758254</v>
      </c>
      <c r="D7221" s="29">
        <v>0</v>
      </c>
      <c r="E7221" s="29">
        <v>0</v>
      </c>
      <c r="F7221" s="20">
        <v>0</v>
      </c>
    </row>
    <row r="7222" spans="2:6" x14ac:dyDescent="0.25">
      <c r="B7222" s="18">
        <v>7219</v>
      </c>
      <c r="C7222" s="29">
        <v>78191160.240628392</v>
      </c>
      <c r="D7222" s="29">
        <v>0</v>
      </c>
      <c r="E7222" s="29">
        <v>0</v>
      </c>
      <c r="F7222" s="20">
        <v>0</v>
      </c>
    </row>
    <row r="7223" spans="2:6" x14ac:dyDescent="0.25">
      <c r="B7223" s="18">
        <v>7220</v>
      </c>
      <c r="C7223" s="29">
        <v>113662649.24638532</v>
      </c>
      <c r="D7223" s="29">
        <v>0</v>
      </c>
      <c r="E7223" s="29">
        <v>0</v>
      </c>
      <c r="F7223" s="20">
        <v>0</v>
      </c>
    </row>
    <row r="7224" spans="2:6" x14ac:dyDescent="0.25">
      <c r="B7224" s="18">
        <v>7221</v>
      </c>
      <c r="C7224" s="29">
        <v>106116547.42245191</v>
      </c>
      <c r="D7224" s="29">
        <v>0</v>
      </c>
      <c r="E7224" s="29">
        <v>0</v>
      </c>
      <c r="F7224" s="20">
        <v>0</v>
      </c>
    </row>
    <row r="7225" spans="2:6" x14ac:dyDescent="0.25">
      <c r="B7225" s="18">
        <v>7222</v>
      </c>
      <c r="C7225" s="29">
        <v>137762104.78651094</v>
      </c>
      <c r="D7225" s="29">
        <v>0</v>
      </c>
      <c r="E7225" s="29">
        <v>0</v>
      </c>
      <c r="F7225" s="20">
        <v>0</v>
      </c>
    </row>
    <row r="7226" spans="2:6" x14ac:dyDescent="0.25">
      <c r="B7226" s="18">
        <v>7223</v>
      </c>
      <c r="C7226" s="29">
        <v>86386153.068343118</v>
      </c>
      <c r="D7226" s="29">
        <v>0</v>
      </c>
      <c r="E7226" s="29">
        <v>0</v>
      </c>
      <c r="F7226" s="20">
        <v>0</v>
      </c>
    </row>
    <row r="7227" spans="2:6" x14ac:dyDescent="0.25">
      <c r="B7227" s="18">
        <v>7224</v>
      </c>
      <c r="C7227" s="29">
        <v>110955668.46027552</v>
      </c>
      <c r="D7227" s="29">
        <v>0</v>
      </c>
      <c r="E7227" s="29">
        <v>0</v>
      </c>
      <c r="F7227" s="20">
        <v>0</v>
      </c>
    </row>
    <row r="7228" spans="2:6" x14ac:dyDescent="0.25">
      <c r="B7228" s="18">
        <v>7225</v>
      </c>
      <c r="C7228" s="29">
        <v>93334916.447691113</v>
      </c>
      <c r="D7228" s="29">
        <v>0</v>
      </c>
      <c r="E7228" s="29">
        <v>0</v>
      </c>
      <c r="F7228" s="20">
        <v>0</v>
      </c>
    </row>
    <row r="7229" spans="2:6" x14ac:dyDescent="0.25">
      <c r="B7229" s="18">
        <v>7226</v>
      </c>
      <c r="C7229" s="29">
        <v>91953316.322635636</v>
      </c>
      <c r="D7229" s="29">
        <v>0</v>
      </c>
      <c r="E7229" s="29">
        <v>0</v>
      </c>
      <c r="F7229" s="20">
        <v>0</v>
      </c>
    </row>
    <row r="7230" spans="2:6" x14ac:dyDescent="0.25">
      <c r="B7230" s="18">
        <v>7227</v>
      </c>
      <c r="C7230" s="29">
        <v>81102817.316429511</v>
      </c>
      <c r="D7230" s="29">
        <v>0</v>
      </c>
      <c r="E7230" s="29">
        <v>0</v>
      </c>
      <c r="F7230" s="20">
        <v>0</v>
      </c>
    </row>
    <row r="7231" spans="2:6" x14ac:dyDescent="0.25">
      <c r="B7231" s="18">
        <v>7228</v>
      </c>
      <c r="C7231" s="29">
        <v>114039427.18972191</v>
      </c>
      <c r="D7231" s="29">
        <v>0</v>
      </c>
      <c r="E7231" s="29">
        <v>0</v>
      </c>
      <c r="F7231" s="20">
        <v>0</v>
      </c>
    </row>
    <row r="7232" spans="2:6" x14ac:dyDescent="0.25">
      <c r="B7232" s="18">
        <v>7229</v>
      </c>
      <c r="C7232" s="29">
        <v>96271375.489953622</v>
      </c>
      <c r="D7232" s="29">
        <v>0</v>
      </c>
      <c r="E7232" s="29">
        <v>0</v>
      </c>
      <c r="F7232" s="20">
        <v>0</v>
      </c>
    </row>
    <row r="7233" spans="2:6" x14ac:dyDescent="0.25">
      <c r="B7233" s="18">
        <v>7230</v>
      </c>
      <c r="C7233" s="29">
        <v>129545956.06343207</v>
      </c>
      <c r="D7233" s="29">
        <v>0</v>
      </c>
      <c r="E7233" s="29">
        <v>0</v>
      </c>
      <c r="F7233" s="20">
        <v>0</v>
      </c>
    </row>
    <row r="7234" spans="2:6" x14ac:dyDescent="0.25">
      <c r="B7234" s="18">
        <v>7231</v>
      </c>
      <c r="C7234" s="29">
        <v>99309661.666982636</v>
      </c>
      <c r="D7234" s="29">
        <v>0</v>
      </c>
      <c r="E7234" s="29">
        <v>0</v>
      </c>
      <c r="F7234" s="20">
        <v>0</v>
      </c>
    </row>
    <row r="7235" spans="2:6" x14ac:dyDescent="0.25">
      <c r="B7235" s="18">
        <v>7232</v>
      </c>
      <c r="C7235" s="29">
        <v>110459960.85324129</v>
      </c>
      <c r="D7235" s="29">
        <v>0</v>
      </c>
      <c r="E7235" s="29">
        <v>0</v>
      </c>
      <c r="F7235" s="20">
        <v>0</v>
      </c>
    </row>
    <row r="7236" spans="2:6" x14ac:dyDescent="0.25">
      <c r="B7236" s="18">
        <v>7233</v>
      </c>
      <c r="C7236" s="29">
        <v>81962301.915454805</v>
      </c>
      <c r="D7236" s="29">
        <v>0</v>
      </c>
      <c r="E7236" s="29">
        <v>0</v>
      </c>
      <c r="F7236" s="20">
        <v>0</v>
      </c>
    </row>
    <row r="7237" spans="2:6" x14ac:dyDescent="0.25">
      <c r="B7237" s="18">
        <v>7234</v>
      </c>
      <c r="C7237" s="29">
        <v>89338924.2994017</v>
      </c>
      <c r="D7237" s="29">
        <v>0</v>
      </c>
      <c r="E7237" s="29">
        <v>0</v>
      </c>
      <c r="F7237" s="20">
        <v>0</v>
      </c>
    </row>
    <row r="7238" spans="2:6" x14ac:dyDescent="0.25">
      <c r="B7238" s="18">
        <v>7235</v>
      </c>
      <c r="C7238" s="29">
        <v>85928261.806271583</v>
      </c>
      <c r="D7238" s="29">
        <v>0</v>
      </c>
      <c r="E7238" s="29">
        <v>0</v>
      </c>
      <c r="F7238" s="20">
        <v>0</v>
      </c>
    </row>
    <row r="7239" spans="2:6" x14ac:dyDescent="0.25">
      <c r="B7239" s="18">
        <v>7236</v>
      </c>
      <c r="C7239" s="29">
        <v>85589637.979433298</v>
      </c>
      <c r="D7239" s="29">
        <v>0</v>
      </c>
      <c r="E7239" s="29">
        <v>0</v>
      </c>
      <c r="F7239" s="20">
        <v>0</v>
      </c>
    </row>
    <row r="7240" spans="2:6" x14ac:dyDescent="0.25">
      <c r="B7240" s="18">
        <v>7237</v>
      </c>
      <c r="C7240" s="29">
        <v>153007316.39535007</v>
      </c>
      <c r="D7240" s="29">
        <v>0</v>
      </c>
      <c r="E7240" s="29">
        <v>0</v>
      </c>
      <c r="F7240" s="20">
        <v>0</v>
      </c>
    </row>
    <row r="7241" spans="2:6" x14ac:dyDescent="0.25">
      <c r="B7241" s="18">
        <v>7238</v>
      </c>
      <c r="C7241" s="29">
        <v>93947166.435810313</v>
      </c>
      <c r="D7241" s="29">
        <v>0</v>
      </c>
      <c r="E7241" s="29">
        <v>0</v>
      </c>
      <c r="F7241" s="20">
        <v>0</v>
      </c>
    </row>
    <row r="7242" spans="2:6" x14ac:dyDescent="0.25">
      <c r="B7242" s="18">
        <v>7239</v>
      </c>
      <c r="C7242" s="29">
        <v>88075570.864250302</v>
      </c>
      <c r="D7242" s="29">
        <v>0</v>
      </c>
      <c r="E7242" s="29">
        <v>0</v>
      </c>
      <c r="F7242" s="20">
        <v>0</v>
      </c>
    </row>
    <row r="7243" spans="2:6" x14ac:dyDescent="0.25">
      <c r="B7243" s="18">
        <v>7240</v>
      </c>
      <c r="C7243" s="29">
        <v>157691837.93755755</v>
      </c>
      <c r="D7243" s="29">
        <v>0</v>
      </c>
      <c r="E7243" s="29">
        <v>0</v>
      </c>
      <c r="F7243" s="20">
        <v>0</v>
      </c>
    </row>
    <row r="7244" spans="2:6" x14ac:dyDescent="0.25">
      <c r="B7244" s="18">
        <v>7241</v>
      </c>
      <c r="C7244" s="29">
        <v>89323694.26803264</v>
      </c>
      <c r="D7244" s="29">
        <v>0</v>
      </c>
      <c r="E7244" s="29">
        <v>0</v>
      </c>
      <c r="F7244" s="20">
        <v>0</v>
      </c>
    </row>
    <row r="7245" spans="2:6" x14ac:dyDescent="0.25">
      <c r="B7245" s="18">
        <v>7242</v>
      </c>
      <c r="C7245" s="29">
        <v>150927107.02453026</v>
      </c>
      <c r="D7245" s="29">
        <v>0</v>
      </c>
      <c r="E7245" s="29">
        <v>0</v>
      </c>
      <c r="F7245" s="20">
        <v>0</v>
      </c>
    </row>
    <row r="7246" spans="2:6" x14ac:dyDescent="0.25">
      <c r="B7246" s="18">
        <v>7243</v>
      </c>
      <c r="C7246" s="29">
        <v>110391958.55072771</v>
      </c>
      <c r="D7246" s="29">
        <v>0</v>
      </c>
      <c r="E7246" s="29">
        <v>0</v>
      </c>
      <c r="F7246" s="20">
        <v>0</v>
      </c>
    </row>
    <row r="7247" spans="2:6" x14ac:dyDescent="0.25">
      <c r="B7247" s="18">
        <v>7244</v>
      </c>
      <c r="C7247" s="29">
        <v>72544067.15821369</v>
      </c>
      <c r="D7247" s="29">
        <v>0</v>
      </c>
      <c r="E7247" s="29">
        <v>0</v>
      </c>
      <c r="F7247" s="20">
        <v>0</v>
      </c>
    </row>
    <row r="7248" spans="2:6" x14ac:dyDescent="0.25">
      <c r="B7248" s="18">
        <v>7245</v>
      </c>
      <c r="C7248" s="29">
        <v>92465056.14989911</v>
      </c>
      <c r="D7248" s="29">
        <v>0</v>
      </c>
      <c r="E7248" s="29">
        <v>0</v>
      </c>
      <c r="F7248" s="20">
        <v>0</v>
      </c>
    </row>
    <row r="7249" spans="2:6" x14ac:dyDescent="0.25">
      <c r="B7249" s="18">
        <v>7246</v>
      </c>
      <c r="C7249" s="29">
        <v>104126404.21770449</v>
      </c>
      <c r="D7249" s="29">
        <v>0</v>
      </c>
      <c r="E7249" s="29">
        <v>0</v>
      </c>
      <c r="F7249" s="20">
        <v>0</v>
      </c>
    </row>
    <row r="7250" spans="2:6" x14ac:dyDescent="0.25">
      <c r="B7250" s="18">
        <v>7247</v>
      </c>
      <c r="C7250" s="29">
        <v>129268428.67829466</v>
      </c>
      <c r="D7250" s="29">
        <v>0</v>
      </c>
      <c r="E7250" s="29">
        <v>0</v>
      </c>
      <c r="F7250" s="20">
        <v>0</v>
      </c>
    </row>
    <row r="7251" spans="2:6" x14ac:dyDescent="0.25">
      <c r="B7251" s="18">
        <v>7248</v>
      </c>
      <c r="C7251" s="29">
        <v>89228858.811541945</v>
      </c>
      <c r="D7251" s="29">
        <v>0</v>
      </c>
      <c r="E7251" s="29">
        <v>0</v>
      </c>
      <c r="F7251" s="20">
        <v>0</v>
      </c>
    </row>
    <row r="7252" spans="2:6" x14ac:dyDescent="0.25">
      <c r="B7252" s="18">
        <v>7249</v>
      </c>
      <c r="C7252" s="29">
        <v>96647225.465908736</v>
      </c>
      <c r="D7252" s="29">
        <v>0</v>
      </c>
      <c r="E7252" s="29">
        <v>0</v>
      </c>
      <c r="F7252" s="20">
        <v>0</v>
      </c>
    </row>
    <row r="7253" spans="2:6" x14ac:dyDescent="0.25">
      <c r="B7253" s="18">
        <v>7250</v>
      </c>
      <c r="C7253" s="29">
        <v>109244526.86197379</v>
      </c>
      <c r="D7253" s="29">
        <v>0</v>
      </c>
      <c r="E7253" s="29">
        <v>0</v>
      </c>
      <c r="F7253" s="20">
        <v>0</v>
      </c>
    </row>
    <row r="7254" spans="2:6" x14ac:dyDescent="0.25">
      <c r="B7254" s="18">
        <v>7251</v>
      </c>
      <c r="C7254" s="29">
        <v>84689714.207246169</v>
      </c>
      <c r="D7254" s="29">
        <v>0</v>
      </c>
      <c r="E7254" s="29">
        <v>0</v>
      </c>
      <c r="F7254" s="20">
        <v>0</v>
      </c>
    </row>
    <row r="7255" spans="2:6" x14ac:dyDescent="0.25">
      <c r="B7255" s="18">
        <v>7252</v>
      </c>
      <c r="C7255" s="29">
        <v>105093623.96384977</v>
      </c>
      <c r="D7255" s="29">
        <v>0</v>
      </c>
      <c r="E7255" s="29">
        <v>0</v>
      </c>
      <c r="F7255" s="20">
        <v>0</v>
      </c>
    </row>
    <row r="7256" spans="2:6" x14ac:dyDescent="0.25">
      <c r="B7256" s="18">
        <v>7253</v>
      </c>
      <c r="C7256" s="29">
        <v>116120123.64681982</v>
      </c>
      <c r="D7256" s="29">
        <v>0</v>
      </c>
      <c r="E7256" s="29">
        <v>0</v>
      </c>
      <c r="F7256" s="20">
        <v>0</v>
      </c>
    </row>
    <row r="7257" spans="2:6" x14ac:dyDescent="0.25">
      <c r="B7257" s="18">
        <v>7254</v>
      </c>
      <c r="C7257" s="29">
        <v>91868059.448473856</v>
      </c>
      <c r="D7257" s="29">
        <v>0</v>
      </c>
      <c r="E7257" s="29">
        <v>0</v>
      </c>
      <c r="F7257" s="20">
        <v>0</v>
      </c>
    </row>
    <row r="7258" spans="2:6" x14ac:dyDescent="0.25">
      <c r="B7258" s="18">
        <v>7255</v>
      </c>
      <c r="C7258" s="29">
        <v>82811086.383844852</v>
      </c>
      <c r="D7258" s="29">
        <v>0</v>
      </c>
      <c r="E7258" s="29">
        <v>0</v>
      </c>
      <c r="F7258" s="20">
        <v>0</v>
      </c>
    </row>
    <row r="7259" spans="2:6" x14ac:dyDescent="0.25">
      <c r="B7259" s="18">
        <v>7256</v>
      </c>
      <c r="C7259" s="29">
        <v>120735080.40073718</v>
      </c>
      <c r="D7259" s="29">
        <v>0</v>
      </c>
      <c r="E7259" s="29">
        <v>0</v>
      </c>
      <c r="F7259" s="20">
        <v>0</v>
      </c>
    </row>
    <row r="7260" spans="2:6" x14ac:dyDescent="0.25">
      <c r="B7260" s="18">
        <v>7257</v>
      </c>
      <c r="C7260" s="29">
        <v>116178069.51520072</v>
      </c>
      <c r="D7260" s="29">
        <v>0</v>
      </c>
      <c r="E7260" s="29">
        <v>0</v>
      </c>
      <c r="F7260" s="20">
        <v>0</v>
      </c>
    </row>
    <row r="7261" spans="2:6" x14ac:dyDescent="0.25">
      <c r="B7261" s="18">
        <v>7258</v>
      </c>
      <c r="C7261" s="29">
        <v>118530750.74268383</v>
      </c>
      <c r="D7261" s="29">
        <v>0</v>
      </c>
      <c r="E7261" s="29">
        <v>0</v>
      </c>
      <c r="F7261" s="20">
        <v>0</v>
      </c>
    </row>
    <row r="7262" spans="2:6" x14ac:dyDescent="0.25">
      <c r="B7262" s="18">
        <v>7259</v>
      </c>
      <c r="C7262" s="29">
        <v>101037754.5745212</v>
      </c>
      <c r="D7262" s="29">
        <v>0</v>
      </c>
      <c r="E7262" s="29">
        <v>0</v>
      </c>
      <c r="F7262" s="20">
        <v>0</v>
      </c>
    </row>
    <row r="7263" spans="2:6" x14ac:dyDescent="0.25">
      <c r="B7263" s="18">
        <v>7260</v>
      </c>
      <c r="C7263" s="29">
        <v>88711718.745072752</v>
      </c>
      <c r="D7263" s="29">
        <v>0</v>
      </c>
      <c r="E7263" s="29">
        <v>0</v>
      </c>
      <c r="F7263" s="20">
        <v>0</v>
      </c>
    </row>
    <row r="7264" spans="2:6" x14ac:dyDescent="0.25">
      <c r="B7264" s="18">
        <v>7261</v>
      </c>
      <c r="C7264" s="29">
        <v>126294907.10695453</v>
      </c>
      <c r="D7264" s="29">
        <v>0</v>
      </c>
      <c r="E7264" s="29">
        <v>0</v>
      </c>
      <c r="F7264" s="20">
        <v>0</v>
      </c>
    </row>
    <row r="7265" spans="2:6" x14ac:dyDescent="0.25">
      <c r="B7265" s="18">
        <v>7262</v>
      </c>
      <c r="C7265" s="29">
        <v>108173630.66199347</v>
      </c>
      <c r="D7265" s="29">
        <v>0</v>
      </c>
      <c r="E7265" s="29">
        <v>0</v>
      </c>
      <c r="F7265" s="20">
        <v>0</v>
      </c>
    </row>
    <row r="7266" spans="2:6" x14ac:dyDescent="0.25">
      <c r="B7266" s="18">
        <v>7263</v>
      </c>
      <c r="C7266" s="29">
        <v>124051767.87138465</v>
      </c>
      <c r="D7266" s="29">
        <v>0</v>
      </c>
      <c r="E7266" s="29">
        <v>0</v>
      </c>
      <c r="F7266" s="20">
        <v>0</v>
      </c>
    </row>
    <row r="7267" spans="2:6" x14ac:dyDescent="0.25">
      <c r="B7267" s="18">
        <v>7264</v>
      </c>
      <c r="C7267" s="29">
        <v>112757929.97420318</v>
      </c>
      <c r="D7267" s="29">
        <v>0</v>
      </c>
      <c r="E7267" s="29">
        <v>0</v>
      </c>
      <c r="F7267" s="20">
        <v>0</v>
      </c>
    </row>
    <row r="7268" spans="2:6" x14ac:dyDescent="0.25">
      <c r="B7268" s="18">
        <v>7265</v>
      </c>
      <c r="C7268" s="29">
        <v>96369426.945013389</v>
      </c>
      <c r="D7268" s="29">
        <v>0</v>
      </c>
      <c r="E7268" s="29">
        <v>0</v>
      </c>
      <c r="F7268" s="20">
        <v>0</v>
      </c>
    </row>
    <row r="7269" spans="2:6" x14ac:dyDescent="0.25">
      <c r="B7269" s="18">
        <v>7266</v>
      </c>
      <c r="C7269" s="29">
        <v>123085551.94767581</v>
      </c>
      <c r="D7269" s="29">
        <v>0</v>
      </c>
      <c r="E7269" s="29">
        <v>0</v>
      </c>
      <c r="F7269" s="20">
        <v>0</v>
      </c>
    </row>
    <row r="7270" spans="2:6" x14ac:dyDescent="0.25">
      <c r="B7270" s="18">
        <v>7267</v>
      </c>
      <c r="C7270" s="29">
        <v>83132188.461305186</v>
      </c>
      <c r="D7270" s="29">
        <v>0</v>
      </c>
      <c r="E7270" s="29">
        <v>0</v>
      </c>
      <c r="F7270" s="20">
        <v>0</v>
      </c>
    </row>
    <row r="7271" spans="2:6" x14ac:dyDescent="0.25">
      <c r="B7271" s="18">
        <v>7268</v>
      </c>
      <c r="C7271" s="29">
        <v>104668933.27603292</v>
      </c>
      <c r="D7271" s="29">
        <v>0</v>
      </c>
      <c r="E7271" s="29">
        <v>0</v>
      </c>
      <c r="F7271" s="20">
        <v>0</v>
      </c>
    </row>
    <row r="7272" spans="2:6" x14ac:dyDescent="0.25">
      <c r="B7272" s="18">
        <v>7269</v>
      </c>
      <c r="C7272" s="29">
        <v>103651271.00427425</v>
      </c>
      <c r="D7272" s="29">
        <v>0</v>
      </c>
      <c r="E7272" s="29">
        <v>0</v>
      </c>
      <c r="F7272" s="20">
        <v>0</v>
      </c>
    </row>
    <row r="7273" spans="2:6" x14ac:dyDescent="0.25">
      <c r="B7273" s="18">
        <v>7270</v>
      </c>
      <c r="C7273" s="29">
        <v>123653223.3121043</v>
      </c>
      <c r="D7273" s="29">
        <v>0</v>
      </c>
      <c r="E7273" s="29">
        <v>0</v>
      </c>
      <c r="F7273" s="20">
        <v>0</v>
      </c>
    </row>
    <row r="7274" spans="2:6" x14ac:dyDescent="0.25">
      <c r="B7274" s="18">
        <v>7271</v>
      </c>
      <c r="C7274" s="29">
        <v>107860155.80657624</v>
      </c>
      <c r="D7274" s="29">
        <v>0</v>
      </c>
      <c r="E7274" s="29">
        <v>0</v>
      </c>
      <c r="F7274" s="20">
        <v>0</v>
      </c>
    </row>
    <row r="7275" spans="2:6" x14ac:dyDescent="0.25">
      <c r="B7275" s="18">
        <v>7272</v>
      </c>
      <c r="C7275" s="29">
        <v>82209687.318305284</v>
      </c>
      <c r="D7275" s="29">
        <v>0</v>
      </c>
      <c r="E7275" s="29">
        <v>0</v>
      </c>
      <c r="F7275" s="20">
        <v>0</v>
      </c>
    </row>
    <row r="7276" spans="2:6" x14ac:dyDescent="0.25">
      <c r="B7276" s="18">
        <v>7273</v>
      </c>
      <c r="C7276" s="29">
        <v>153216667.32129082</v>
      </c>
      <c r="D7276" s="29">
        <v>0</v>
      </c>
      <c r="E7276" s="29">
        <v>0</v>
      </c>
      <c r="F7276" s="20">
        <v>0</v>
      </c>
    </row>
    <row r="7277" spans="2:6" x14ac:dyDescent="0.25">
      <c r="B7277" s="18">
        <v>7274</v>
      </c>
      <c r="C7277" s="29">
        <v>116318345.37864915</v>
      </c>
      <c r="D7277" s="29">
        <v>0</v>
      </c>
      <c r="E7277" s="29">
        <v>0</v>
      </c>
      <c r="F7277" s="20">
        <v>0</v>
      </c>
    </row>
    <row r="7278" spans="2:6" x14ac:dyDescent="0.25">
      <c r="B7278" s="18">
        <v>7275</v>
      </c>
      <c r="C7278" s="29">
        <v>75128209.172320724</v>
      </c>
      <c r="D7278" s="29">
        <v>0</v>
      </c>
      <c r="E7278" s="29">
        <v>0</v>
      </c>
      <c r="F7278" s="20">
        <v>0</v>
      </c>
    </row>
    <row r="7279" spans="2:6" x14ac:dyDescent="0.25">
      <c r="B7279" s="18">
        <v>7276</v>
      </c>
      <c r="C7279" s="29">
        <v>115532868.33205813</v>
      </c>
      <c r="D7279" s="29">
        <v>0</v>
      </c>
      <c r="E7279" s="29">
        <v>0</v>
      </c>
      <c r="F7279" s="20">
        <v>0</v>
      </c>
    </row>
    <row r="7280" spans="2:6" x14ac:dyDescent="0.25">
      <c r="B7280" s="18">
        <v>7277</v>
      </c>
      <c r="C7280" s="29">
        <v>110118259.4321698</v>
      </c>
      <c r="D7280" s="29">
        <v>0</v>
      </c>
      <c r="E7280" s="29">
        <v>0</v>
      </c>
      <c r="F7280" s="20">
        <v>0</v>
      </c>
    </row>
    <row r="7281" spans="2:6" x14ac:dyDescent="0.25">
      <c r="B7281" s="18">
        <v>7278</v>
      </c>
      <c r="C7281" s="29">
        <v>113713452.59059733</v>
      </c>
      <c r="D7281" s="29">
        <v>0</v>
      </c>
      <c r="E7281" s="29">
        <v>0</v>
      </c>
      <c r="F7281" s="20">
        <v>0</v>
      </c>
    </row>
    <row r="7282" spans="2:6" x14ac:dyDescent="0.25">
      <c r="B7282" s="18">
        <v>7279</v>
      </c>
      <c r="C7282" s="29">
        <v>91169875.413092971</v>
      </c>
      <c r="D7282" s="29">
        <v>0</v>
      </c>
      <c r="E7282" s="29">
        <v>0</v>
      </c>
      <c r="F7282" s="20">
        <v>0</v>
      </c>
    </row>
    <row r="7283" spans="2:6" x14ac:dyDescent="0.25">
      <c r="B7283" s="18">
        <v>7280</v>
      </c>
      <c r="C7283" s="29">
        <v>89762105.573028699</v>
      </c>
      <c r="D7283" s="29">
        <v>0</v>
      </c>
      <c r="E7283" s="29">
        <v>0</v>
      </c>
      <c r="F7283" s="20">
        <v>0</v>
      </c>
    </row>
    <row r="7284" spans="2:6" x14ac:dyDescent="0.25">
      <c r="B7284" s="18">
        <v>7281</v>
      </c>
      <c r="C7284" s="29">
        <v>94336290.754212514</v>
      </c>
      <c r="D7284" s="29">
        <v>0</v>
      </c>
      <c r="E7284" s="29">
        <v>0</v>
      </c>
      <c r="F7284" s="20">
        <v>0</v>
      </c>
    </row>
    <row r="7285" spans="2:6" x14ac:dyDescent="0.25">
      <c r="B7285" s="18">
        <v>7282</v>
      </c>
      <c r="C7285" s="29">
        <v>115059402.02106069</v>
      </c>
      <c r="D7285" s="29">
        <v>0</v>
      </c>
      <c r="E7285" s="29">
        <v>0</v>
      </c>
      <c r="F7285" s="20">
        <v>0</v>
      </c>
    </row>
    <row r="7286" spans="2:6" x14ac:dyDescent="0.25">
      <c r="B7286" s="18">
        <v>7283</v>
      </c>
      <c r="C7286" s="29">
        <v>100461569.90336007</v>
      </c>
      <c r="D7286" s="29">
        <v>0</v>
      </c>
      <c r="E7286" s="29">
        <v>0</v>
      </c>
      <c r="F7286" s="20">
        <v>0</v>
      </c>
    </row>
    <row r="7287" spans="2:6" x14ac:dyDescent="0.25">
      <c r="B7287" s="18">
        <v>7284</v>
      </c>
      <c r="C7287" s="29">
        <v>190822964.79716384</v>
      </c>
      <c r="D7287" s="29">
        <v>0</v>
      </c>
      <c r="E7287" s="29">
        <v>0</v>
      </c>
      <c r="F7287" s="20">
        <v>0</v>
      </c>
    </row>
    <row r="7288" spans="2:6" x14ac:dyDescent="0.25">
      <c r="B7288" s="18">
        <v>7285</v>
      </c>
      <c r="C7288" s="29">
        <v>96080834.757303208</v>
      </c>
      <c r="D7288" s="29">
        <v>0</v>
      </c>
      <c r="E7288" s="29">
        <v>0</v>
      </c>
      <c r="F7288" s="20">
        <v>0</v>
      </c>
    </row>
    <row r="7289" spans="2:6" x14ac:dyDescent="0.25">
      <c r="B7289" s="18">
        <v>7286</v>
      </c>
      <c r="C7289" s="29">
        <v>94120124.808190182</v>
      </c>
      <c r="D7289" s="29">
        <v>0</v>
      </c>
      <c r="E7289" s="29">
        <v>0</v>
      </c>
      <c r="F7289" s="20">
        <v>0</v>
      </c>
    </row>
    <row r="7290" spans="2:6" x14ac:dyDescent="0.25">
      <c r="B7290" s="18">
        <v>7287</v>
      </c>
      <c r="C7290" s="29">
        <v>119015377.14032094</v>
      </c>
      <c r="D7290" s="29">
        <v>0</v>
      </c>
      <c r="E7290" s="29">
        <v>0</v>
      </c>
      <c r="F7290" s="20">
        <v>0</v>
      </c>
    </row>
    <row r="7291" spans="2:6" x14ac:dyDescent="0.25">
      <c r="B7291" s="18">
        <v>7288</v>
      </c>
      <c r="C7291" s="29">
        <v>129769230.33880872</v>
      </c>
      <c r="D7291" s="29">
        <v>0</v>
      </c>
      <c r="E7291" s="29">
        <v>0</v>
      </c>
      <c r="F7291" s="20">
        <v>0</v>
      </c>
    </row>
    <row r="7292" spans="2:6" x14ac:dyDescent="0.25">
      <c r="B7292" s="18">
        <v>7289</v>
      </c>
      <c r="C7292" s="29">
        <v>110345403.41669858</v>
      </c>
      <c r="D7292" s="29">
        <v>0</v>
      </c>
      <c r="E7292" s="29">
        <v>0</v>
      </c>
      <c r="F7292" s="20">
        <v>0</v>
      </c>
    </row>
    <row r="7293" spans="2:6" x14ac:dyDescent="0.25">
      <c r="B7293" s="18">
        <v>7290</v>
      </c>
      <c r="C7293" s="29">
        <v>85788818.895716995</v>
      </c>
      <c r="D7293" s="29">
        <v>0</v>
      </c>
      <c r="E7293" s="29">
        <v>0</v>
      </c>
      <c r="F7293" s="20">
        <v>0</v>
      </c>
    </row>
    <row r="7294" spans="2:6" x14ac:dyDescent="0.25">
      <c r="B7294" s="18">
        <v>7291</v>
      </c>
      <c r="C7294" s="29">
        <v>99036003.075654522</v>
      </c>
      <c r="D7294" s="29">
        <v>0</v>
      </c>
      <c r="E7294" s="29">
        <v>0</v>
      </c>
      <c r="F7294" s="20">
        <v>0</v>
      </c>
    </row>
    <row r="7295" spans="2:6" x14ac:dyDescent="0.25">
      <c r="B7295" s="18">
        <v>7292</v>
      </c>
      <c r="C7295" s="29">
        <v>107531322.29759611</v>
      </c>
      <c r="D7295" s="29">
        <v>0</v>
      </c>
      <c r="E7295" s="29">
        <v>0</v>
      </c>
      <c r="F7295" s="20">
        <v>0</v>
      </c>
    </row>
    <row r="7296" spans="2:6" x14ac:dyDescent="0.25">
      <c r="B7296" s="18">
        <v>7293</v>
      </c>
      <c r="C7296" s="29">
        <v>90448664.836494565</v>
      </c>
      <c r="D7296" s="29">
        <v>0</v>
      </c>
      <c r="E7296" s="29">
        <v>0</v>
      </c>
      <c r="F7296" s="20">
        <v>0</v>
      </c>
    </row>
    <row r="7297" spans="2:6" x14ac:dyDescent="0.25">
      <c r="B7297" s="18">
        <v>7294</v>
      </c>
      <c r="C7297" s="29">
        <v>105775745.84045054</v>
      </c>
      <c r="D7297" s="29">
        <v>0</v>
      </c>
      <c r="E7297" s="29">
        <v>0</v>
      </c>
      <c r="F7297" s="20">
        <v>0</v>
      </c>
    </row>
    <row r="7298" spans="2:6" x14ac:dyDescent="0.25">
      <c r="B7298" s="18">
        <v>7295</v>
      </c>
      <c r="C7298" s="29">
        <v>87162993.612525344</v>
      </c>
      <c r="D7298" s="29">
        <v>0</v>
      </c>
      <c r="E7298" s="29">
        <v>0</v>
      </c>
      <c r="F7298" s="20">
        <v>0</v>
      </c>
    </row>
    <row r="7299" spans="2:6" x14ac:dyDescent="0.25">
      <c r="B7299" s="18">
        <v>7296</v>
      </c>
      <c r="C7299" s="29">
        <v>92385845.610562786</v>
      </c>
      <c r="D7299" s="29">
        <v>0</v>
      </c>
      <c r="E7299" s="29">
        <v>0</v>
      </c>
      <c r="F7299" s="20">
        <v>0</v>
      </c>
    </row>
    <row r="7300" spans="2:6" x14ac:dyDescent="0.25">
      <c r="B7300" s="18">
        <v>7297</v>
      </c>
      <c r="C7300" s="29">
        <v>131499157.60322452</v>
      </c>
      <c r="D7300" s="29">
        <v>0</v>
      </c>
      <c r="E7300" s="29">
        <v>0</v>
      </c>
      <c r="F7300" s="20">
        <v>0</v>
      </c>
    </row>
    <row r="7301" spans="2:6" x14ac:dyDescent="0.25">
      <c r="B7301" s="18">
        <v>7298</v>
      </c>
      <c r="C7301" s="29">
        <v>97108656.360162869</v>
      </c>
      <c r="D7301" s="29">
        <v>0</v>
      </c>
      <c r="E7301" s="29">
        <v>0</v>
      </c>
      <c r="F7301" s="20">
        <v>0</v>
      </c>
    </row>
    <row r="7302" spans="2:6" x14ac:dyDescent="0.25">
      <c r="B7302" s="18">
        <v>7299</v>
      </c>
      <c r="C7302" s="29">
        <v>98783264.715452135</v>
      </c>
      <c r="D7302" s="29">
        <v>0</v>
      </c>
      <c r="E7302" s="29">
        <v>0</v>
      </c>
      <c r="F7302" s="20">
        <v>0</v>
      </c>
    </row>
    <row r="7303" spans="2:6" x14ac:dyDescent="0.25">
      <c r="B7303" s="18">
        <v>7300</v>
      </c>
      <c r="C7303" s="29">
        <v>114224781.394339</v>
      </c>
      <c r="D7303" s="29">
        <v>0</v>
      </c>
      <c r="E7303" s="29">
        <v>0</v>
      </c>
      <c r="F7303" s="20">
        <v>0</v>
      </c>
    </row>
    <row r="7304" spans="2:6" x14ac:dyDescent="0.25">
      <c r="B7304" s="18">
        <v>7301</v>
      </c>
      <c r="C7304" s="29">
        <v>110706195.58879526</v>
      </c>
      <c r="D7304" s="29">
        <v>0</v>
      </c>
      <c r="E7304" s="29">
        <v>0</v>
      </c>
      <c r="F7304" s="20">
        <v>0</v>
      </c>
    </row>
    <row r="7305" spans="2:6" x14ac:dyDescent="0.25">
      <c r="B7305" s="18">
        <v>7302</v>
      </c>
      <c r="C7305" s="29">
        <v>99712837.829355016</v>
      </c>
      <c r="D7305" s="29">
        <v>0</v>
      </c>
      <c r="E7305" s="29">
        <v>0</v>
      </c>
      <c r="F7305" s="20">
        <v>0</v>
      </c>
    </row>
    <row r="7306" spans="2:6" x14ac:dyDescent="0.25">
      <c r="B7306" s="18">
        <v>7303</v>
      </c>
      <c r="C7306" s="29">
        <v>97177755.601254761</v>
      </c>
      <c r="D7306" s="29">
        <v>0</v>
      </c>
      <c r="E7306" s="29">
        <v>0</v>
      </c>
      <c r="F7306" s="20">
        <v>0</v>
      </c>
    </row>
    <row r="7307" spans="2:6" x14ac:dyDescent="0.25">
      <c r="B7307" s="18">
        <v>7304</v>
      </c>
      <c r="C7307" s="29">
        <v>89053538.045966789</v>
      </c>
      <c r="D7307" s="29">
        <v>0</v>
      </c>
      <c r="E7307" s="29">
        <v>0</v>
      </c>
      <c r="F7307" s="20">
        <v>0</v>
      </c>
    </row>
    <row r="7308" spans="2:6" x14ac:dyDescent="0.25">
      <c r="B7308" s="18">
        <v>7305</v>
      </c>
      <c r="C7308" s="29">
        <v>129467630.18275662</v>
      </c>
      <c r="D7308" s="29">
        <v>0</v>
      </c>
      <c r="E7308" s="29">
        <v>0</v>
      </c>
      <c r="F7308" s="20">
        <v>0</v>
      </c>
    </row>
    <row r="7309" spans="2:6" x14ac:dyDescent="0.25">
      <c r="B7309" s="18">
        <v>7306</v>
      </c>
      <c r="C7309" s="29">
        <v>89985211.706743971</v>
      </c>
      <c r="D7309" s="29">
        <v>0</v>
      </c>
      <c r="E7309" s="29">
        <v>0</v>
      </c>
      <c r="F7309" s="20">
        <v>0</v>
      </c>
    </row>
    <row r="7310" spans="2:6" x14ac:dyDescent="0.25">
      <c r="B7310" s="18">
        <v>7307</v>
      </c>
      <c r="C7310" s="29">
        <v>116378566.6399422</v>
      </c>
      <c r="D7310" s="29">
        <v>0</v>
      </c>
      <c r="E7310" s="29">
        <v>0</v>
      </c>
      <c r="F7310" s="20">
        <v>0</v>
      </c>
    </row>
    <row r="7311" spans="2:6" x14ac:dyDescent="0.25">
      <c r="B7311" s="18">
        <v>7308</v>
      </c>
      <c r="C7311" s="29">
        <v>70252911.944573045</v>
      </c>
      <c r="D7311" s="29">
        <v>0</v>
      </c>
      <c r="E7311" s="29">
        <v>0</v>
      </c>
      <c r="F7311" s="20">
        <v>0</v>
      </c>
    </row>
    <row r="7312" spans="2:6" x14ac:dyDescent="0.25">
      <c r="B7312" s="18">
        <v>7309</v>
      </c>
      <c r="C7312" s="29">
        <v>84220418.017308027</v>
      </c>
      <c r="D7312" s="29">
        <v>0</v>
      </c>
      <c r="E7312" s="29">
        <v>0</v>
      </c>
      <c r="F7312" s="20">
        <v>0</v>
      </c>
    </row>
    <row r="7313" spans="2:6" x14ac:dyDescent="0.25">
      <c r="B7313" s="18">
        <v>7310</v>
      </c>
      <c r="C7313" s="29">
        <v>117847271.7245609</v>
      </c>
      <c r="D7313" s="29">
        <v>0</v>
      </c>
      <c r="E7313" s="29">
        <v>0</v>
      </c>
      <c r="F7313" s="20">
        <v>0</v>
      </c>
    </row>
    <row r="7314" spans="2:6" x14ac:dyDescent="0.25">
      <c r="B7314" s="18">
        <v>7311</v>
      </c>
      <c r="C7314" s="29">
        <v>147519253.38534743</v>
      </c>
      <c r="D7314" s="29">
        <v>0</v>
      </c>
      <c r="E7314" s="29">
        <v>0</v>
      </c>
      <c r="F7314" s="20">
        <v>0</v>
      </c>
    </row>
    <row r="7315" spans="2:6" x14ac:dyDescent="0.25">
      <c r="B7315" s="18">
        <v>7312</v>
      </c>
      <c r="C7315" s="29">
        <v>89263280.100576654</v>
      </c>
      <c r="D7315" s="29">
        <v>0</v>
      </c>
      <c r="E7315" s="29">
        <v>0</v>
      </c>
      <c r="F7315" s="20">
        <v>0</v>
      </c>
    </row>
    <row r="7316" spans="2:6" x14ac:dyDescent="0.25">
      <c r="B7316" s="18">
        <v>7313</v>
      </c>
      <c r="C7316" s="29">
        <v>88199478.161811695</v>
      </c>
      <c r="D7316" s="29">
        <v>0</v>
      </c>
      <c r="E7316" s="29">
        <v>0</v>
      </c>
      <c r="F7316" s="20">
        <v>0</v>
      </c>
    </row>
    <row r="7317" spans="2:6" x14ac:dyDescent="0.25">
      <c r="B7317" s="18">
        <v>7314</v>
      </c>
      <c r="C7317" s="29">
        <v>101256509.7952148</v>
      </c>
      <c r="D7317" s="29">
        <v>0</v>
      </c>
      <c r="E7317" s="29">
        <v>0</v>
      </c>
      <c r="F7317" s="20">
        <v>0</v>
      </c>
    </row>
    <row r="7318" spans="2:6" x14ac:dyDescent="0.25">
      <c r="B7318" s="18">
        <v>7315</v>
      </c>
      <c r="C7318" s="29">
        <v>103240720.82812242</v>
      </c>
      <c r="D7318" s="29">
        <v>0</v>
      </c>
      <c r="E7318" s="29">
        <v>0</v>
      </c>
      <c r="F7318" s="20">
        <v>0</v>
      </c>
    </row>
    <row r="7319" spans="2:6" x14ac:dyDescent="0.25">
      <c r="B7319" s="18">
        <v>7316</v>
      </c>
      <c r="C7319" s="29">
        <v>114435424.42173611</v>
      </c>
      <c r="D7319" s="29">
        <v>0</v>
      </c>
      <c r="E7319" s="29">
        <v>0</v>
      </c>
      <c r="F7319" s="20">
        <v>0</v>
      </c>
    </row>
    <row r="7320" spans="2:6" x14ac:dyDescent="0.25">
      <c r="B7320" s="18">
        <v>7317</v>
      </c>
      <c r="C7320" s="29">
        <v>133175697.28344083</v>
      </c>
      <c r="D7320" s="29">
        <v>0</v>
      </c>
      <c r="E7320" s="29">
        <v>0</v>
      </c>
      <c r="F7320" s="20">
        <v>0</v>
      </c>
    </row>
    <row r="7321" spans="2:6" x14ac:dyDescent="0.25">
      <c r="B7321" s="18">
        <v>7318</v>
      </c>
      <c r="C7321" s="29">
        <v>92513006.224966779</v>
      </c>
      <c r="D7321" s="29">
        <v>0</v>
      </c>
      <c r="E7321" s="29">
        <v>0</v>
      </c>
      <c r="F7321" s="20">
        <v>0</v>
      </c>
    </row>
    <row r="7322" spans="2:6" x14ac:dyDescent="0.25">
      <c r="B7322" s="18">
        <v>7319</v>
      </c>
      <c r="C7322" s="29">
        <v>113448026.57843719</v>
      </c>
      <c r="D7322" s="29">
        <v>0</v>
      </c>
      <c r="E7322" s="29">
        <v>0</v>
      </c>
      <c r="F7322" s="20">
        <v>0</v>
      </c>
    </row>
    <row r="7323" spans="2:6" x14ac:dyDescent="0.25">
      <c r="B7323" s="18">
        <v>7320</v>
      </c>
      <c r="C7323" s="29">
        <v>111577608.80116607</v>
      </c>
      <c r="D7323" s="29">
        <v>0</v>
      </c>
      <c r="E7323" s="29">
        <v>0</v>
      </c>
      <c r="F7323" s="20">
        <v>0</v>
      </c>
    </row>
    <row r="7324" spans="2:6" x14ac:dyDescent="0.25">
      <c r="B7324" s="18">
        <v>7321</v>
      </c>
      <c r="C7324" s="29">
        <v>85572475.6528081</v>
      </c>
      <c r="D7324" s="29">
        <v>0</v>
      </c>
      <c r="E7324" s="29">
        <v>0</v>
      </c>
      <c r="F7324" s="20">
        <v>0</v>
      </c>
    </row>
    <row r="7325" spans="2:6" x14ac:dyDescent="0.25">
      <c r="B7325" s="18">
        <v>7322</v>
      </c>
      <c r="C7325" s="29">
        <v>64804197.565938734</v>
      </c>
      <c r="D7325" s="29">
        <v>0</v>
      </c>
      <c r="E7325" s="29">
        <v>0</v>
      </c>
      <c r="F7325" s="20">
        <v>0</v>
      </c>
    </row>
    <row r="7326" spans="2:6" x14ac:dyDescent="0.25">
      <c r="B7326" s="18">
        <v>7323</v>
      </c>
      <c r="C7326" s="29">
        <v>87013188.73872517</v>
      </c>
      <c r="D7326" s="29">
        <v>0</v>
      </c>
      <c r="E7326" s="29">
        <v>0</v>
      </c>
      <c r="F7326" s="20">
        <v>0</v>
      </c>
    </row>
    <row r="7327" spans="2:6" x14ac:dyDescent="0.25">
      <c r="B7327" s="18">
        <v>7324</v>
      </c>
      <c r="C7327" s="29">
        <v>96632802.898739859</v>
      </c>
      <c r="D7327" s="29">
        <v>0</v>
      </c>
      <c r="E7327" s="29">
        <v>0</v>
      </c>
      <c r="F7327" s="20">
        <v>0</v>
      </c>
    </row>
    <row r="7328" spans="2:6" x14ac:dyDescent="0.25">
      <c r="B7328" s="18">
        <v>7325</v>
      </c>
      <c r="C7328" s="29">
        <v>134149150.03926322</v>
      </c>
      <c r="D7328" s="29">
        <v>0</v>
      </c>
      <c r="E7328" s="29">
        <v>0</v>
      </c>
      <c r="F7328" s="20">
        <v>0</v>
      </c>
    </row>
    <row r="7329" spans="2:6" x14ac:dyDescent="0.25">
      <c r="B7329" s="18">
        <v>7326</v>
      </c>
      <c r="C7329" s="29">
        <v>100154519.81424879</v>
      </c>
      <c r="D7329" s="29">
        <v>0</v>
      </c>
      <c r="E7329" s="29">
        <v>0</v>
      </c>
      <c r="F7329" s="20">
        <v>0</v>
      </c>
    </row>
    <row r="7330" spans="2:6" x14ac:dyDescent="0.25">
      <c r="B7330" s="18">
        <v>7327</v>
      </c>
      <c r="C7330" s="29">
        <v>85895124.721595645</v>
      </c>
      <c r="D7330" s="29">
        <v>0</v>
      </c>
      <c r="E7330" s="29">
        <v>0</v>
      </c>
      <c r="F7330" s="20">
        <v>0</v>
      </c>
    </row>
    <row r="7331" spans="2:6" x14ac:dyDescent="0.25">
      <c r="B7331" s="18">
        <v>7328</v>
      </c>
      <c r="C7331" s="29">
        <v>110921614.73229788</v>
      </c>
      <c r="D7331" s="29">
        <v>0</v>
      </c>
      <c r="E7331" s="29">
        <v>0</v>
      </c>
      <c r="F7331" s="20">
        <v>0</v>
      </c>
    </row>
    <row r="7332" spans="2:6" x14ac:dyDescent="0.25">
      <c r="B7332" s="18">
        <v>7329</v>
      </c>
      <c r="C7332" s="29">
        <v>138860892.76001939</v>
      </c>
      <c r="D7332" s="29">
        <v>0</v>
      </c>
      <c r="E7332" s="29">
        <v>0</v>
      </c>
      <c r="F7332" s="20">
        <v>0</v>
      </c>
    </row>
    <row r="7333" spans="2:6" x14ac:dyDescent="0.25">
      <c r="B7333" s="18">
        <v>7330</v>
      </c>
      <c r="C7333" s="29">
        <v>93634090.135984138</v>
      </c>
      <c r="D7333" s="29">
        <v>0</v>
      </c>
      <c r="E7333" s="29">
        <v>0</v>
      </c>
      <c r="F7333" s="20">
        <v>0</v>
      </c>
    </row>
    <row r="7334" spans="2:6" x14ac:dyDescent="0.25">
      <c r="B7334" s="18">
        <v>7331</v>
      </c>
      <c r="C7334" s="29">
        <v>73458194.92862092</v>
      </c>
      <c r="D7334" s="29">
        <v>0</v>
      </c>
      <c r="E7334" s="29">
        <v>0</v>
      </c>
      <c r="F7334" s="20">
        <v>0</v>
      </c>
    </row>
    <row r="7335" spans="2:6" x14ac:dyDescent="0.25">
      <c r="B7335" s="18">
        <v>7332</v>
      </c>
      <c r="C7335" s="29">
        <v>97863448.627347335</v>
      </c>
      <c r="D7335" s="29">
        <v>0</v>
      </c>
      <c r="E7335" s="29">
        <v>0</v>
      </c>
      <c r="F7335" s="20">
        <v>0</v>
      </c>
    </row>
    <row r="7336" spans="2:6" x14ac:dyDescent="0.25">
      <c r="B7336" s="18">
        <v>7333</v>
      </c>
      <c r="C7336" s="29">
        <v>128038489.97364812</v>
      </c>
      <c r="D7336" s="29">
        <v>0</v>
      </c>
      <c r="E7336" s="29">
        <v>0</v>
      </c>
      <c r="F7336" s="20">
        <v>0</v>
      </c>
    </row>
    <row r="7337" spans="2:6" x14ac:dyDescent="0.25">
      <c r="B7337" s="18">
        <v>7334</v>
      </c>
      <c r="C7337" s="29">
        <v>144009364.57765335</v>
      </c>
      <c r="D7337" s="29">
        <v>0</v>
      </c>
      <c r="E7337" s="29">
        <v>0</v>
      </c>
      <c r="F7337" s="20">
        <v>0</v>
      </c>
    </row>
    <row r="7338" spans="2:6" x14ac:dyDescent="0.25">
      <c r="B7338" s="18">
        <v>7335</v>
      </c>
      <c r="C7338" s="29">
        <v>130175681.4405639</v>
      </c>
      <c r="D7338" s="29">
        <v>0</v>
      </c>
      <c r="E7338" s="29">
        <v>0</v>
      </c>
      <c r="F7338" s="20">
        <v>0</v>
      </c>
    </row>
    <row r="7339" spans="2:6" x14ac:dyDescent="0.25">
      <c r="B7339" s="18">
        <v>7336</v>
      </c>
      <c r="C7339" s="29">
        <v>93844517.804278716</v>
      </c>
      <c r="D7339" s="29">
        <v>0</v>
      </c>
      <c r="E7339" s="29">
        <v>0</v>
      </c>
      <c r="F7339" s="20">
        <v>0</v>
      </c>
    </row>
    <row r="7340" spans="2:6" x14ac:dyDescent="0.25">
      <c r="B7340" s="18">
        <v>7337</v>
      </c>
      <c r="C7340" s="29">
        <v>104771053.78647815</v>
      </c>
      <c r="D7340" s="29">
        <v>0</v>
      </c>
      <c r="E7340" s="29">
        <v>0</v>
      </c>
      <c r="F7340" s="20">
        <v>0</v>
      </c>
    </row>
    <row r="7341" spans="2:6" x14ac:dyDescent="0.25">
      <c r="B7341" s="18">
        <v>7338</v>
      </c>
      <c r="C7341" s="29">
        <v>91918882.636458561</v>
      </c>
      <c r="D7341" s="29">
        <v>0</v>
      </c>
      <c r="E7341" s="29">
        <v>0</v>
      </c>
      <c r="F7341" s="20">
        <v>0</v>
      </c>
    </row>
    <row r="7342" spans="2:6" x14ac:dyDescent="0.25">
      <c r="B7342" s="18">
        <v>7339</v>
      </c>
      <c r="C7342" s="29">
        <v>102764438.69900444</v>
      </c>
      <c r="D7342" s="29">
        <v>0</v>
      </c>
      <c r="E7342" s="29">
        <v>0</v>
      </c>
      <c r="F7342" s="20">
        <v>0</v>
      </c>
    </row>
    <row r="7343" spans="2:6" x14ac:dyDescent="0.25">
      <c r="B7343" s="18">
        <v>7340</v>
      </c>
      <c r="C7343" s="29">
        <v>79436568.147408307</v>
      </c>
      <c r="D7343" s="29">
        <v>0</v>
      </c>
      <c r="E7343" s="29">
        <v>0</v>
      </c>
      <c r="F7343" s="20">
        <v>0</v>
      </c>
    </row>
    <row r="7344" spans="2:6" x14ac:dyDescent="0.25">
      <c r="B7344" s="18">
        <v>7341</v>
      </c>
      <c r="C7344" s="29">
        <v>172176411.62630844</v>
      </c>
      <c r="D7344" s="29">
        <v>0</v>
      </c>
      <c r="E7344" s="29">
        <v>0</v>
      </c>
      <c r="F7344" s="20">
        <v>0</v>
      </c>
    </row>
    <row r="7345" spans="2:6" x14ac:dyDescent="0.25">
      <c r="B7345" s="18">
        <v>7342</v>
      </c>
      <c r="C7345" s="29">
        <v>102911342.17533898</v>
      </c>
      <c r="D7345" s="29">
        <v>0</v>
      </c>
      <c r="E7345" s="29">
        <v>0</v>
      </c>
      <c r="F7345" s="20">
        <v>0</v>
      </c>
    </row>
    <row r="7346" spans="2:6" x14ac:dyDescent="0.25">
      <c r="B7346" s="18">
        <v>7343</v>
      </c>
      <c r="C7346" s="29">
        <v>91745500.92834264</v>
      </c>
      <c r="D7346" s="29">
        <v>0</v>
      </c>
      <c r="E7346" s="29">
        <v>0</v>
      </c>
      <c r="F7346" s="20">
        <v>0</v>
      </c>
    </row>
    <row r="7347" spans="2:6" x14ac:dyDescent="0.25">
      <c r="B7347" s="18">
        <v>7344</v>
      </c>
      <c r="C7347" s="29">
        <v>85132902.3556021</v>
      </c>
      <c r="D7347" s="29">
        <v>0</v>
      </c>
      <c r="E7347" s="29">
        <v>0</v>
      </c>
      <c r="F7347" s="20">
        <v>0</v>
      </c>
    </row>
    <row r="7348" spans="2:6" x14ac:dyDescent="0.25">
      <c r="B7348" s="18">
        <v>7345</v>
      </c>
      <c r="C7348" s="29">
        <v>180080346.37096915</v>
      </c>
      <c r="D7348" s="29">
        <v>0</v>
      </c>
      <c r="E7348" s="29">
        <v>0</v>
      </c>
      <c r="F7348" s="20">
        <v>0</v>
      </c>
    </row>
    <row r="7349" spans="2:6" x14ac:dyDescent="0.25">
      <c r="B7349" s="18">
        <v>7346</v>
      </c>
      <c r="C7349" s="29">
        <v>85466217.762765422</v>
      </c>
      <c r="D7349" s="29">
        <v>0</v>
      </c>
      <c r="E7349" s="29">
        <v>0</v>
      </c>
      <c r="F7349" s="20">
        <v>0</v>
      </c>
    </row>
    <row r="7350" spans="2:6" x14ac:dyDescent="0.25">
      <c r="B7350" s="18">
        <v>7347</v>
      </c>
      <c r="C7350" s="29">
        <v>129724701.87367202</v>
      </c>
      <c r="D7350" s="29">
        <v>0</v>
      </c>
      <c r="E7350" s="29">
        <v>0</v>
      </c>
      <c r="F7350" s="20">
        <v>0</v>
      </c>
    </row>
    <row r="7351" spans="2:6" x14ac:dyDescent="0.25">
      <c r="B7351" s="18">
        <v>7348</v>
      </c>
      <c r="C7351" s="29">
        <v>90519927.003675386</v>
      </c>
      <c r="D7351" s="29">
        <v>0</v>
      </c>
      <c r="E7351" s="29">
        <v>0</v>
      </c>
      <c r="F7351" s="20">
        <v>0</v>
      </c>
    </row>
    <row r="7352" spans="2:6" x14ac:dyDescent="0.25">
      <c r="B7352" s="18">
        <v>7349</v>
      </c>
      <c r="C7352" s="29">
        <v>101707488.10908712</v>
      </c>
      <c r="D7352" s="29">
        <v>0</v>
      </c>
      <c r="E7352" s="29">
        <v>0</v>
      </c>
      <c r="F7352" s="20">
        <v>0</v>
      </c>
    </row>
    <row r="7353" spans="2:6" x14ac:dyDescent="0.25">
      <c r="B7353" s="18">
        <v>7350</v>
      </c>
      <c r="C7353" s="29">
        <v>82118364.766222209</v>
      </c>
      <c r="D7353" s="29">
        <v>0</v>
      </c>
      <c r="E7353" s="29">
        <v>0</v>
      </c>
      <c r="F7353" s="20">
        <v>0</v>
      </c>
    </row>
    <row r="7354" spans="2:6" x14ac:dyDescent="0.25">
      <c r="B7354" s="18">
        <v>7351</v>
      </c>
      <c r="C7354" s="29">
        <v>108638479.65638658</v>
      </c>
      <c r="D7354" s="29">
        <v>0</v>
      </c>
      <c r="E7354" s="29">
        <v>0</v>
      </c>
      <c r="F7354" s="20">
        <v>0</v>
      </c>
    </row>
    <row r="7355" spans="2:6" x14ac:dyDescent="0.25">
      <c r="B7355" s="18">
        <v>7352</v>
      </c>
      <c r="C7355" s="29">
        <v>136441166.06703031</v>
      </c>
      <c r="D7355" s="29">
        <v>0</v>
      </c>
      <c r="E7355" s="29">
        <v>0</v>
      </c>
      <c r="F7355" s="20">
        <v>0</v>
      </c>
    </row>
    <row r="7356" spans="2:6" x14ac:dyDescent="0.25">
      <c r="B7356" s="18">
        <v>7353</v>
      </c>
      <c r="C7356" s="29">
        <v>76327089.388096362</v>
      </c>
      <c r="D7356" s="29">
        <v>0</v>
      </c>
      <c r="E7356" s="29">
        <v>0</v>
      </c>
      <c r="F7356" s="20">
        <v>0</v>
      </c>
    </row>
    <row r="7357" spans="2:6" x14ac:dyDescent="0.25">
      <c r="B7357" s="18">
        <v>7354</v>
      </c>
      <c r="C7357" s="29">
        <v>111322312.23120175</v>
      </c>
      <c r="D7357" s="29">
        <v>0</v>
      </c>
      <c r="E7357" s="29">
        <v>0</v>
      </c>
      <c r="F7357" s="20">
        <v>0</v>
      </c>
    </row>
    <row r="7358" spans="2:6" x14ac:dyDescent="0.25">
      <c r="B7358" s="18">
        <v>7355</v>
      </c>
      <c r="C7358" s="29">
        <v>87721208.520819902</v>
      </c>
      <c r="D7358" s="29">
        <v>0</v>
      </c>
      <c r="E7358" s="29">
        <v>0</v>
      </c>
      <c r="F7358" s="20">
        <v>0</v>
      </c>
    </row>
    <row r="7359" spans="2:6" x14ac:dyDescent="0.25">
      <c r="B7359" s="18">
        <v>7356</v>
      </c>
      <c r="C7359" s="29">
        <v>137706514.60299072</v>
      </c>
      <c r="D7359" s="29">
        <v>0</v>
      </c>
      <c r="E7359" s="29">
        <v>0</v>
      </c>
      <c r="F7359" s="20">
        <v>0</v>
      </c>
    </row>
    <row r="7360" spans="2:6" x14ac:dyDescent="0.25">
      <c r="B7360" s="18">
        <v>7357</v>
      </c>
      <c r="C7360" s="29">
        <v>89481683.35586217</v>
      </c>
      <c r="D7360" s="29">
        <v>0</v>
      </c>
      <c r="E7360" s="29">
        <v>0</v>
      </c>
      <c r="F7360" s="20">
        <v>0</v>
      </c>
    </row>
    <row r="7361" spans="2:6" x14ac:dyDescent="0.25">
      <c r="B7361" s="18">
        <v>7358</v>
      </c>
      <c r="C7361" s="29">
        <v>74463615.510077536</v>
      </c>
      <c r="D7361" s="29">
        <v>0</v>
      </c>
      <c r="E7361" s="29">
        <v>0</v>
      </c>
      <c r="F7361" s="20">
        <v>0</v>
      </c>
    </row>
    <row r="7362" spans="2:6" x14ac:dyDescent="0.25">
      <c r="B7362" s="18">
        <v>7359</v>
      </c>
      <c r="C7362" s="29">
        <v>90362823.86920391</v>
      </c>
      <c r="D7362" s="29">
        <v>0</v>
      </c>
      <c r="E7362" s="29">
        <v>0</v>
      </c>
      <c r="F7362" s="20">
        <v>0</v>
      </c>
    </row>
    <row r="7363" spans="2:6" x14ac:dyDescent="0.25">
      <c r="B7363" s="18">
        <v>7360</v>
      </c>
      <c r="C7363" s="29">
        <v>134997777.85811558</v>
      </c>
      <c r="D7363" s="29">
        <v>0</v>
      </c>
      <c r="E7363" s="29">
        <v>0</v>
      </c>
      <c r="F7363" s="20">
        <v>0</v>
      </c>
    </row>
    <row r="7364" spans="2:6" x14ac:dyDescent="0.25">
      <c r="B7364" s="18">
        <v>7361</v>
      </c>
      <c r="C7364" s="29">
        <v>108445047.05161813</v>
      </c>
      <c r="D7364" s="29">
        <v>0</v>
      </c>
      <c r="E7364" s="29">
        <v>0</v>
      </c>
      <c r="F7364" s="20">
        <v>0</v>
      </c>
    </row>
    <row r="7365" spans="2:6" x14ac:dyDescent="0.25">
      <c r="B7365" s="18">
        <v>7362</v>
      </c>
      <c r="C7365" s="29">
        <v>106014584.05025086</v>
      </c>
      <c r="D7365" s="29">
        <v>0</v>
      </c>
      <c r="E7365" s="29">
        <v>0</v>
      </c>
      <c r="F7365" s="20">
        <v>0</v>
      </c>
    </row>
    <row r="7366" spans="2:6" x14ac:dyDescent="0.25">
      <c r="B7366" s="18">
        <v>7363</v>
      </c>
      <c r="C7366" s="29">
        <v>75380848.978996426</v>
      </c>
      <c r="D7366" s="29">
        <v>0</v>
      </c>
      <c r="E7366" s="29">
        <v>0</v>
      </c>
      <c r="F7366" s="20">
        <v>0</v>
      </c>
    </row>
    <row r="7367" spans="2:6" x14ac:dyDescent="0.25">
      <c r="B7367" s="18">
        <v>7364</v>
      </c>
      <c r="C7367" s="29">
        <v>81673001.132490739</v>
      </c>
      <c r="D7367" s="29">
        <v>0</v>
      </c>
      <c r="E7367" s="29">
        <v>0</v>
      </c>
      <c r="F7367" s="20">
        <v>0</v>
      </c>
    </row>
    <row r="7368" spans="2:6" x14ac:dyDescent="0.25">
      <c r="B7368" s="18">
        <v>7365</v>
      </c>
      <c r="C7368" s="29">
        <v>105165031.93269451</v>
      </c>
      <c r="D7368" s="29">
        <v>0</v>
      </c>
      <c r="E7368" s="29">
        <v>0</v>
      </c>
      <c r="F7368" s="20">
        <v>0</v>
      </c>
    </row>
    <row r="7369" spans="2:6" x14ac:dyDescent="0.25">
      <c r="B7369" s="18">
        <v>7366</v>
      </c>
      <c r="C7369" s="29">
        <v>86739124.820433065</v>
      </c>
      <c r="D7369" s="29">
        <v>0</v>
      </c>
      <c r="E7369" s="29">
        <v>0</v>
      </c>
      <c r="F7369" s="20">
        <v>0</v>
      </c>
    </row>
    <row r="7370" spans="2:6" x14ac:dyDescent="0.25">
      <c r="B7370" s="18">
        <v>7367</v>
      </c>
      <c r="C7370" s="29">
        <v>104778450.67367667</v>
      </c>
      <c r="D7370" s="29">
        <v>0</v>
      </c>
      <c r="E7370" s="29">
        <v>0</v>
      </c>
      <c r="F7370" s="20">
        <v>0</v>
      </c>
    </row>
    <row r="7371" spans="2:6" x14ac:dyDescent="0.25">
      <c r="B7371" s="18">
        <v>7368</v>
      </c>
      <c r="C7371" s="29">
        <v>86152200.931888491</v>
      </c>
      <c r="D7371" s="29">
        <v>0</v>
      </c>
      <c r="E7371" s="29">
        <v>0</v>
      </c>
      <c r="F7371" s="20">
        <v>0</v>
      </c>
    </row>
    <row r="7372" spans="2:6" x14ac:dyDescent="0.25">
      <c r="B7372" s="18">
        <v>7369</v>
      </c>
      <c r="C7372" s="29">
        <v>89637646.160771534</v>
      </c>
      <c r="D7372" s="29">
        <v>0</v>
      </c>
      <c r="E7372" s="29">
        <v>0</v>
      </c>
      <c r="F7372" s="20">
        <v>0</v>
      </c>
    </row>
    <row r="7373" spans="2:6" x14ac:dyDescent="0.25">
      <c r="B7373" s="18">
        <v>7370</v>
      </c>
      <c r="C7373" s="29">
        <v>153701417.66233185</v>
      </c>
      <c r="D7373" s="29">
        <v>0</v>
      </c>
      <c r="E7373" s="29">
        <v>0</v>
      </c>
      <c r="F7373" s="20">
        <v>0</v>
      </c>
    </row>
    <row r="7374" spans="2:6" x14ac:dyDescent="0.25">
      <c r="B7374" s="18">
        <v>7371</v>
      </c>
      <c r="C7374" s="29">
        <v>98184399.82378231</v>
      </c>
      <c r="D7374" s="29">
        <v>0</v>
      </c>
      <c r="E7374" s="29">
        <v>0</v>
      </c>
      <c r="F7374" s="20">
        <v>0</v>
      </c>
    </row>
    <row r="7375" spans="2:6" x14ac:dyDescent="0.25">
      <c r="B7375" s="18">
        <v>7372</v>
      </c>
      <c r="C7375" s="29">
        <v>107090016.84424973</v>
      </c>
      <c r="D7375" s="29">
        <v>0</v>
      </c>
      <c r="E7375" s="29">
        <v>0</v>
      </c>
      <c r="F7375" s="20">
        <v>0</v>
      </c>
    </row>
    <row r="7376" spans="2:6" x14ac:dyDescent="0.25">
      <c r="B7376" s="18">
        <v>7373</v>
      </c>
      <c r="C7376" s="29">
        <v>83060458.669852734</v>
      </c>
      <c r="D7376" s="29">
        <v>0</v>
      </c>
      <c r="E7376" s="29">
        <v>0</v>
      </c>
      <c r="F7376" s="20">
        <v>0</v>
      </c>
    </row>
    <row r="7377" spans="2:6" x14ac:dyDescent="0.25">
      <c r="B7377" s="18">
        <v>7374</v>
      </c>
      <c r="C7377" s="29">
        <v>86875579.050796852</v>
      </c>
      <c r="D7377" s="29">
        <v>0</v>
      </c>
      <c r="E7377" s="29">
        <v>0</v>
      </c>
      <c r="F7377" s="20">
        <v>0</v>
      </c>
    </row>
    <row r="7378" spans="2:6" x14ac:dyDescent="0.25">
      <c r="B7378" s="18">
        <v>7375</v>
      </c>
      <c r="C7378" s="29">
        <v>90923501.661553398</v>
      </c>
      <c r="D7378" s="29">
        <v>0</v>
      </c>
      <c r="E7378" s="29">
        <v>0</v>
      </c>
      <c r="F7378" s="20">
        <v>0</v>
      </c>
    </row>
    <row r="7379" spans="2:6" x14ac:dyDescent="0.25">
      <c r="B7379" s="18">
        <v>7376</v>
      </c>
      <c r="C7379" s="29">
        <v>118454515.98501642</v>
      </c>
      <c r="D7379" s="29">
        <v>0</v>
      </c>
      <c r="E7379" s="29">
        <v>0</v>
      </c>
      <c r="F7379" s="20">
        <v>0</v>
      </c>
    </row>
    <row r="7380" spans="2:6" x14ac:dyDescent="0.25">
      <c r="B7380" s="18">
        <v>7377</v>
      </c>
      <c r="C7380" s="29">
        <v>92663467.229915455</v>
      </c>
      <c r="D7380" s="29">
        <v>0</v>
      </c>
      <c r="E7380" s="29">
        <v>0</v>
      </c>
      <c r="F7380" s="20">
        <v>0</v>
      </c>
    </row>
    <row r="7381" spans="2:6" x14ac:dyDescent="0.25">
      <c r="B7381" s="18">
        <v>7378</v>
      </c>
      <c r="C7381" s="29">
        <v>110105429.06040202</v>
      </c>
      <c r="D7381" s="29">
        <v>0</v>
      </c>
      <c r="E7381" s="29">
        <v>0</v>
      </c>
      <c r="F7381" s="20">
        <v>0</v>
      </c>
    </row>
    <row r="7382" spans="2:6" x14ac:dyDescent="0.25">
      <c r="B7382" s="18">
        <v>7379</v>
      </c>
      <c r="C7382" s="29">
        <v>93384485.084276542</v>
      </c>
      <c r="D7382" s="29">
        <v>0</v>
      </c>
      <c r="E7382" s="29">
        <v>0</v>
      </c>
      <c r="F7382" s="20">
        <v>0</v>
      </c>
    </row>
    <row r="7383" spans="2:6" x14ac:dyDescent="0.25">
      <c r="B7383" s="18">
        <v>7380</v>
      </c>
      <c r="C7383" s="29">
        <v>131085352.87743287</v>
      </c>
      <c r="D7383" s="29">
        <v>0</v>
      </c>
      <c r="E7383" s="29">
        <v>0</v>
      </c>
      <c r="F7383" s="20">
        <v>0</v>
      </c>
    </row>
    <row r="7384" spans="2:6" x14ac:dyDescent="0.25">
      <c r="B7384" s="18">
        <v>7381</v>
      </c>
      <c r="C7384" s="29">
        <v>137178107.13180706</v>
      </c>
      <c r="D7384" s="29">
        <v>0</v>
      </c>
      <c r="E7384" s="29">
        <v>0</v>
      </c>
      <c r="F7384" s="20">
        <v>0</v>
      </c>
    </row>
    <row r="7385" spans="2:6" x14ac:dyDescent="0.25">
      <c r="B7385" s="18">
        <v>7382</v>
      </c>
      <c r="C7385" s="29">
        <v>82061520.947307885</v>
      </c>
      <c r="D7385" s="29">
        <v>0</v>
      </c>
      <c r="E7385" s="29">
        <v>0</v>
      </c>
      <c r="F7385" s="20">
        <v>0</v>
      </c>
    </row>
    <row r="7386" spans="2:6" x14ac:dyDescent="0.25">
      <c r="B7386" s="18">
        <v>7383</v>
      </c>
      <c r="C7386" s="29">
        <v>74512284.940411612</v>
      </c>
      <c r="D7386" s="29">
        <v>0</v>
      </c>
      <c r="E7386" s="29">
        <v>0</v>
      </c>
      <c r="F7386" s="20">
        <v>0</v>
      </c>
    </row>
    <row r="7387" spans="2:6" x14ac:dyDescent="0.25">
      <c r="B7387" s="18">
        <v>7384</v>
      </c>
      <c r="C7387" s="29">
        <v>103507199.09493163</v>
      </c>
      <c r="D7387" s="29">
        <v>0</v>
      </c>
      <c r="E7387" s="29">
        <v>0</v>
      </c>
      <c r="F7387" s="20">
        <v>0</v>
      </c>
    </row>
    <row r="7388" spans="2:6" x14ac:dyDescent="0.25">
      <c r="B7388" s="18">
        <v>7385</v>
      </c>
      <c r="C7388" s="29">
        <v>91934166.157066718</v>
      </c>
      <c r="D7388" s="29">
        <v>0</v>
      </c>
      <c r="E7388" s="29">
        <v>0</v>
      </c>
      <c r="F7388" s="20">
        <v>0</v>
      </c>
    </row>
    <row r="7389" spans="2:6" x14ac:dyDescent="0.25">
      <c r="B7389" s="18">
        <v>7386</v>
      </c>
      <c r="C7389" s="29">
        <v>110694647.42522633</v>
      </c>
      <c r="D7389" s="29">
        <v>0</v>
      </c>
      <c r="E7389" s="29">
        <v>0</v>
      </c>
      <c r="F7389" s="20">
        <v>0</v>
      </c>
    </row>
    <row r="7390" spans="2:6" x14ac:dyDescent="0.25">
      <c r="B7390" s="18">
        <v>7387</v>
      </c>
      <c r="C7390" s="29">
        <v>123063753.16148958</v>
      </c>
      <c r="D7390" s="29">
        <v>0</v>
      </c>
      <c r="E7390" s="29">
        <v>0</v>
      </c>
      <c r="F7390" s="20">
        <v>0</v>
      </c>
    </row>
    <row r="7391" spans="2:6" x14ac:dyDescent="0.25">
      <c r="B7391" s="18">
        <v>7388</v>
      </c>
      <c r="C7391" s="29">
        <v>132264136.32746601</v>
      </c>
      <c r="D7391" s="29">
        <v>0</v>
      </c>
      <c r="E7391" s="29">
        <v>0</v>
      </c>
      <c r="F7391" s="20">
        <v>0</v>
      </c>
    </row>
    <row r="7392" spans="2:6" x14ac:dyDescent="0.25">
      <c r="B7392" s="18">
        <v>7389</v>
      </c>
      <c r="C7392" s="29">
        <v>101798483.84117654</v>
      </c>
      <c r="D7392" s="29">
        <v>0</v>
      </c>
      <c r="E7392" s="29">
        <v>0</v>
      </c>
      <c r="F7392" s="20">
        <v>0</v>
      </c>
    </row>
    <row r="7393" spans="2:6" x14ac:dyDescent="0.25">
      <c r="B7393" s="18">
        <v>7390</v>
      </c>
      <c r="C7393" s="29">
        <v>122615834.47264375</v>
      </c>
      <c r="D7393" s="29">
        <v>0</v>
      </c>
      <c r="E7393" s="29">
        <v>0</v>
      </c>
      <c r="F7393" s="20">
        <v>0</v>
      </c>
    </row>
    <row r="7394" spans="2:6" x14ac:dyDescent="0.25">
      <c r="B7394" s="18">
        <v>7391</v>
      </c>
      <c r="C7394" s="29">
        <v>95085037.990506709</v>
      </c>
      <c r="D7394" s="29">
        <v>0</v>
      </c>
      <c r="E7394" s="29">
        <v>0</v>
      </c>
      <c r="F7394" s="20">
        <v>0</v>
      </c>
    </row>
    <row r="7395" spans="2:6" x14ac:dyDescent="0.25">
      <c r="B7395" s="18">
        <v>7392</v>
      </c>
      <c r="C7395" s="29">
        <v>129255233.334932</v>
      </c>
      <c r="D7395" s="29">
        <v>0</v>
      </c>
      <c r="E7395" s="29">
        <v>0</v>
      </c>
      <c r="F7395" s="20">
        <v>0</v>
      </c>
    </row>
    <row r="7396" spans="2:6" x14ac:dyDescent="0.25">
      <c r="B7396" s="18">
        <v>7393</v>
      </c>
      <c r="C7396" s="29">
        <v>107334659.7727868</v>
      </c>
      <c r="D7396" s="29">
        <v>0</v>
      </c>
      <c r="E7396" s="29">
        <v>0</v>
      </c>
      <c r="F7396" s="20">
        <v>0</v>
      </c>
    </row>
    <row r="7397" spans="2:6" x14ac:dyDescent="0.25">
      <c r="B7397" s="18">
        <v>7394</v>
      </c>
      <c r="C7397" s="29">
        <v>95715045.522062644</v>
      </c>
      <c r="D7397" s="29">
        <v>0</v>
      </c>
      <c r="E7397" s="29">
        <v>0</v>
      </c>
      <c r="F7397" s="20">
        <v>0</v>
      </c>
    </row>
    <row r="7398" spans="2:6" x14ac:dyDescent="0.25">
      <c r="B7398" s="18">
        <v>7395</v>
      </c>
      <c r="C7398" s="29">
        <v>120038492.94350176</v>
      </c>
      <c r="D7398" s="29">
        <v>0</v>
      </c>
      <c r="E7398" s="29">
        <v>0</v>
      </c>
      <c r="F7398" s="20">
        <v>0</v>
      </c>
    </row>
    <row r="7399" spans="2:6" x14ac:dyDescent="0.25">
      <c r="B7399" s="18">
        <v>7396</v>
      </c>
      <c r="C7399" s="29">
        <v>86423644.476820827</v>
      </c>
      <c r="D7399" s="29">
        <v>0</v>
      </c>
      <c r="E7399" s="29">
        <v>0</v>
      </c>
      <c r="F7399" s="20">
        <v>0</v>
      </c>
    </row>
    <row r="7400" spans="2:6" x14ac:dyDescent="0.25">
      <c r="B7400" s="18">
        <v>7397</v>
      </c>
      <c r="C7400" s="29">
        <v>120673446.98896782</v>
      </c>
      <c r="D7400" s="29">
        <v>0</v>
      </c>
      <c r="E7400" s="29">
        <v>0</v>
      </c>
      <c r="F7400" s="20">
        <v>0</v>
      </c>
    </row>
    <row r="7401" spans="2:6" x14ac:dyDescent="0.25">
      <c r="B7401" s="18">
        <v>7398</v>
      </c>
      <c r="C7401" s="29">
        <v>87447862.180542797</v>
      </c>
      <c r="D7401" s="29">
        <v>0</v>
      </c>
      <c r="E7401" s="29">
        <v>0</v>
      </c>
      <c r="F7401" s="20">
        <v>0</v>
      </c>
    </row>
    <row r="7402" spans="2:6" x14ac:dyDescent="0.25">
      <c r="B7402" s="18">
        <v>7399</v>
      </c>
      <c r="C7402" s="29">
        <v>194390743.1993334</v>
      </c>
      <c r="D7402" s="29">
        <v>0</v>
      </c>
      <c r="E7402" s="29">
        <v>0</v>
      </c>
      <c r="F7402" s="20">
        <v>0</v>
      </c>
    </row>
    <row r="7403" spans="2:6" x14ac:dyDescent="0.25">
      <c r="B7403" s="18">
        <v>7400</v>
      </c>
      <c r="C7403" s="29">
        <v>151623709.40021306</v>
      </c>
      <c r="D7403" s="29">
        <v>0</v>
      </c>
      <c r="E7403" s="29">
        <v>0</v>
      </c>
      <c r="F7403" s="20">
        <v>0</v>
      </c>
    </row>
    <row r="7404" spans="2:6" x14ac:dyDescent="0.25">
      <c r="B7404" s="18">
        <v>7401</v>
      </c>
      <c r="C7404" s="29">
        <v>102130539.63688867</v>
      </c>
      <c r="D7404" s="29">
        <v>0</v>
      </c>
      <c r="E7404" s="29">
        <v>0</v>
      </c>
      <c r="F7404" s="20">
        <v>0</v>
      </c>
    </row>
    <row r="7405" spans="2:6" x14ac:dyDescent="0.25">
      <c r="B7405" s="18">
        <v>7402</v>
      </c>
      <c r="C7405" s="29">
        <v>82425300.572561353</v>
      </c>
      <c r="D7405" s="29">
        <v>0</v>
      </c>
      <c r="E7405" s="29">
        <v>0</v>
      </c>
      <c r="F7405" s="20">
        <v>0</v>
      </c>
    </row>
    <row r="7406" spans="2:6" x14ac:dyDescent="0.25">
      <c r="B7406" s="18">
        <v>7403</v>
      </c>
      <c r="C7406" s="29">
        <v>75663133.770169422</v>
      </c>
      <c r="D7406" s="29">
        <v>0</v>
      </c>
      <c r="E7406" s="29">
        <v>0</v>
      </c>
      <c r="F7406" s="20">
        <v>0</v>
      </c>
    </row>
    <row r="7407" spans="2:6" x14ac:dyDescent="0.25">
      <c r="B7407" s="18">
        <v>7404</v>
      </c>
      <c r="C7407" s="29">
        <v>148783981.31266421</v>
      </c>
      <c r="D7407" s="29">
        <v>0</v>
      </c>
      <c r="E7407" s="29">
        <v>0</v>
      </c>
      <c r="F7407" s="20">
        <v>0</v>
      </c>
    </row>
    <row r="7408" spans="2:6" x14ac:dyDescent="0.25">
      <c r="B7408" s="18">
        <v>7405</v>
      </c>
      <c r="C7408" s="29">
        <v>83860380.376317739</v>
      </c>
      <c r="D7408" s="29">
        <v>0</v>
      </c>
      <c r="E7408" s="29">
        <v>0</v>
      </c>
      <c r="F7408" s="20">
        <v>0</v>
      </c>
    </row>
    <row r="7409" spans="2:6" x14ac:dyDescent="0.25">
      <c r="B7409" s="18">
        <v>7406</v>
      </c>
      <c r="C7409" s="29">
        <v>98103588.788275331</v>
      </c>
      <c r="D7409" s="29">
        <v>0</v>
      </c>
      <c r="E7409" s="29">
        <v>0</v>
      </c>
      <c r="F7409" s="20">
        <v>0</v>
      </c>
    </row>
    <row r="7410" spans="2:6" x14ac:dyDescent="0.25">
      <c r="B7410" s="18">
        <v>7407</v>
      </c>
      <c r="C7410" s="29">
        <v>111551002.61834091</v>
      </c>
      <c r="D7410" s="29">
        <v>0</v>
      </c>
      <c r="E7410" s="29">
        <v>0</v>
      </c>
      <c r="F7410" s="20">
        <v>0</v>
      </c>
    </row>
    <row r="7411" spans="2:6" x14ac:dyDescent="0.25">
      <c r="B7411" s="18">
        <v>7408</v>
      </c>
      <c r="C7411" s="29">
        <v>114761316.84407689</v>
      </c>
      <c r="D7411" s="29">
        <v>0</v>
      </c>
      <c r="E7411" s="29">
        <v>0</v>
      </c>
      <c r="F7411" s="20">
        <v>0</v>
      </c>
    </row>
    <row r="7412" spans="2:6" x14ac:dyDescent="0.25">
      <c r="B7412" s="18">
        <v>7409</v>
      </c>
      <c r="C7412" s="29">
        <v>96742002.897312</v>
      </c>
      <c r="D7412" s="29">
        <v>0</v>
      </c>
      <c r="E7412" s="29">
        <v>0</v>
      </c>
      <c r="F7412" s="20">
        <v>0</v>
      </c>
    </row>
    <row r="7413" spans="2:6" x14ac:dyDescent="0.25">
      <c r="B7413" s="18">
        <v>7410</v>
      </c>
      <c r="C7413" s="29">
        <v>86150255.494612083</v>
      </c>
      <c r="D7413" s="29">
        <v>0</v>
      </c>
      <c r="E7413" s="29">
        <v>0</v>
      </c>
      <c r="F7413" s="20">
        <v>0</v>
      </c>
    </row>
    <row r="7414" spans="2:6" x14ac:dyDescent="0.25">
      <c r="B7414" s="18">
        <v>7411</v>
      </c>
      <c r="C7414" s="29">
        <v>101706791.52564125</v>
      </c>
      <c r="D7414" s="29">
        <v>0</v>
      </c>
      <c r="E7414" s="29">
        <v>0</v>
      </c>
      <c r="F7414" s="20">
        <v>0</v>
      </c>
    </row>
    <row r="7415" spans="2:6" x14ac:dyDescent="0.25">
      <c r="B7415" s="18">
        <v>7412</v>
      </c>
      <c r="C7415" s="29">
        <v>85210887.800201163</v>
      </c>
      <c r="D7415" s="29">
        <v>0</v>
      </c>
      <c r="E7415" s="29">
        <v>0</v>
      </c>
      <c r="F7415" s="20">
        <v>0</v>
      </c>
    </row>
    <row r="7416" spans="2:6" x14ac:dyDescent="0.25">
      <c r="B7416" s="18">
        <v>7413</v>
      </c>
      <c r="C7416" s="29">
        <v>93838294.072754189</v>
      </c>
      <c r="D7416" s="29">
        <v>0</v>
      </c>
      <c r="E7416" s="29">
        <v>0</v>
      </c>
      <c r="F7416" s="20">
        <v>0</v>
      </c>
    </row>
    <row r="7417" spans="2:6" x14ac:dyDescent="0.25">
      <c r="B7417" s="18">
        <v>7414</v>
      </c>
      <c r="C7417" s="29">
        <v>88881180.198036775</v>
      </c>
      <c r="D7417" s="29">
        <v>0</v>
      </c>
      <c r="E7417" s="29">
        <v>0</v>
      </c>
      <c r="F7417" s="20">
        <v>0</v>
      </c>
    </row>
    <row r="7418" spans="2:6" x14ac:dyDescent="0.25">
      <c r="B7418" s="18">
        <v>7415</v>
      </c>
      <c r="C7418" s="29">
        <v>122257786.56172356</v>
      </c>
      <c r="D7418" s="29">
        <v>0</v>
      </c>
      <c r="E7418" s="29">
        <v>0</v>
      </c>
      <c r="F7418" s="20">
        <v>0</v>
      </c>
    </row>
    <row r="7419" spans="2:6" x14ac:dyDescent="0.25">
      <c r="B7419" s="18">
        <v>7416</v>
      </c>
      <c r="C7419" s="29">
        <v>81592430.169429392</v>
      </c>
      <c r="D7419" s="29">
        <v>0</v>
      </c>
      <c r="E7419" s="29">
        <v>0</v>
      </c>
      <c r="F7419" s="20">
        <v>0</v>
      </c>
    </row>
    <row r="7420" spans="2:6" x14ac:dyDescent="0.25">
      <c r="B7420" s="18">
        <v>7417</v>
      </c>
      <c r="C7420" s="29">
        <v>118519203.01500317</v>
      </c>
      <c r="D7420" s="29">
        <v>0</v>
      </c>
      <c r="E7420" s="29">
        <v>0</v>
      </c>
      <c r="F7420" s="20">
        <v>0</v>
      </c>
    </row>
    <row r="7421" spans="2:6" x14ac:dyDescent="0.25">
      <c r="B7421" s="18">
        <v>7418</v>
      </c>
      <c r="C7421" s="29">
        <v>117439130.34622565</v>
      </c>
      <c r="D7421" s="29">
        <v>0</v>
      </c>
      <c r="E7421" s="29">
        <v>0</v>
      </c>
      <c r="F7421" s="20">
        <v>0</v>
      </c>
    </row>
    <row r="7422" spans="2:6" x14ac:dyDescent="0.25">
      <c r="B7422" s="18">
        <v>7419</v>
      </c>
      <c r="C7422" s="29">
        <v>92334406.164458275</v>
      </c>
      <c r="D7422" s="29">
        <v>0</v>
      </c>
      <c r="E7422" s="29">
        <v>0</v>
      </c>
      <c r="F7422" s="20">
        <v>0</v>
      </c>
    </row>
    <row r="7423" spans="2:6" x14ac:dyDescent="0.25">
      <c r="B7423" s="18">
        <v>7420</v>
      </c>
      <c r="C7423" s="29">
        <v>124887842.74253142</v>
      </c>
      <c r="D7423" s="29">
        <v>0</v>
      </c>
      <c r="E7423" s="29">
        <v>0</v>
      </c>
      <c r="F7423" s="20">
        <v>0</v>
      </c>
    </row>
    <row r="7424" spans="2:6" x14ac:dyDescent="0.25">
      <c r="B7424" s="18">
        <v>7421</v>
      </c>
      <c r="C7424" s="29">
        <v>101249450.2708392</v>
      </c>
      <c r="D7424" s="29">
        <v>0</v>
      </c>
      <c r="E7424" s="29">
        <v>0</v>
      </c>
      <c r="F7424" s="20">
        <v>0</v>
      </c>
    </row>
    <row r="7425" spans="2:6" x14ac:dyDescent="0.25">
      <c r="B7425" s="18">
        <v>7422</v>
      </c>
      <c r="C7425" s="29">
        <v>97792420.484409466</v>
      </c>
      <c r="D7425" s="29">
        <v>0</v>
      </c>
      <c r="E7425" s="29">
        <v>0</v>
      </c>
      <c r="F7425" s="20">
        <v>0</v>
      </c>
    </row>
    <row r="7426" spans="2:6" x14ac:dyDescent="0.25">
      <c r="B7426" s="18">
        <v>7423</v>
      </c>
      <c r="C7426" s="29">
        <v>107246326.11434881</v>
      </c>
      <c r="D7426" s="29">
        <v>0</v>
      </c>
      <c r="E7426" s="29">
        <v>0</v>
      </c>
      <c r="F7426" s="20">
        <v>0</v>
      </c>
    </row>
    <row r="7427" spans="2:6" x14ac:dyDescent="0.25">
      <c r="B7427" s="18">
        <v>7424</v>
      </c>
      <c r="C7427" s="29">
        <v>98954459.682594091</v>
      </c>
      <c r="D7427" s="29">
        <v>0</v>
      </c>
      <c r="E7427" s="29">
        <v>0</v>
      </c>
      <c r="F7427" s="20">
        <v>0</v>
      </c>
    </row>
    <row r="7428" spans="2:6" x14ac:dyDescent="0.25">
      <c r="B7428" s="18">
        <v>7425</v>
      </c>
      <c r="C7428" s="29">
        <v>137037692.43569854</v>
      </c>
      <c r="D7428" s="29">
        <v>0</v>
      </c>
      <c r="E7428" s="29">
        <v>0</v>
      </c>
      <c r="F7428" s="20">
        <v>0</v>
      </c>
    </row>
    <row r="7429" spans="2:6" x14ac:dyDescent="0.25">
      <c r="B7429" s="18">
        <v>7426</v>
      </c>
      <c r="C7429" s="29">
        <v>98888229.476966575</v>
      </c>
      <c r="D7429" s="29">
        <v>0</v>
      </c>
      <c r="E7429" s="29">
        <v>0</v>
      </c>
      <c r="F7429" s="20">
        <v>0</v>
      </c>
    </row>
    <row r="7430" spans="2:6" x14ac:dyDescent="0.25">
      <c r="B7430" s="18">
        <v>7427</v>
      </c>
      <c r="C7430" s="29">
        <v>90272676.211780354</v>
      </c>
      <c r="D7430" s="29">
        <v>0</v>
      </c>
      <c r="E7430" s="29">
        <v>0</v>
      </c>
      <c r="F7430" s="20">
        <v>0</v>
      </c>
    </row>
    <row r="7431" spans="2:6" x14ac:dyDescent="0.25">
      <c r="B7431" s="18">
        <v>7428</v>
      </c>
      <c r="C7431" s="29">
        <v>81091546.627355427</v>
      </c>
      <c r="D7431" s="29">
        <v>0</v>
      </c>
      <c r="E7431" s="29">
        <v>0</v>
      </c>
      <c r="F7431" s="20">
        <v>0</v>
      </c>
    </row>
    <row r="7432" spans="2:6" x14ac:dyDescent="0.25">
      <c r="B7432" s="18">
        <v>7429</v>
      </c>
      <c r="C7432" s="29">
        <v>127343179.33155075</v>
      </c>
      <c r="D7432" s="29">
        <v>0</v>
      </c>
      <c r="E7432" s="29">
        <v>0</v>
      </c>
      <c r="F7432" s="20">
        <v>0</v>
      </c>
    </row>
    <row r="7433" spans="2:6" x14ac:dyDescent="0.25">
      <c r="B7433" s="18">
        <v>7430</v>
      </c>
      <c r="C7433" s="29">
        <v>102345702.8365756</v>
      </c>
      <c r="D7433" s="29">
        <v>0</v>
      </c>
      <c r="E7433" s="29">
        <v>0</v>
      </c>
      <c r="F7433" s="20">
        <v>0</v>
      </c>
    </row>
    <row r="7434" spans="2:6" x14ac:dyDescent="0.25">
      <c r="B7434" s="18">
        <v>7431</v>
      </c>
      <c r="C7434" s="29">
        <v>106975071.36613265</v>
      </c>
      <c r="D7434" s="29">
        <v>0</v>
      </c>
      <c r="E7434" s="29">
        <v>0</v>
      </c>
      <c r="F7434" s="20">
        <v>0</v>
      </c>
    </row>
    <row r="7435" spans="2:6" x14ac:dyDescent="0.25">
      <c r="B7435" s="18">
        <v>7432</v>
      </c>
      <c r="C7435" s="29">
        <v>121913600.42544843</v>
      </c>
      <c r="D7435" s="29">
        <v>0</v>
      </c>
      <c r="E7435" s="29">
        <v>0</v>
      </c>
      <c r="F7435" s="20">
        <v>0</v>
      </c>
    </row>
    <row r="7436" spans="2:6" x14ac:dyDescent="0.25">
      <c r="B7436" s="18">
        <v>7433</v>
      </c>
      <c r="C7436" s="29">
        <v>92319471.840372309</v>
      </c>
      <c r="D7436" s="29">
        <v>0</v>
      </c>
      <c r="E7436" s="29">
        <v>0</v>
      </c>
      <c r="F7436" s="20">
        <v>0</v>
      </c>
    </row>
    <row r="7437" spans="2:6" x14ac:dyDescent="0.25">
      <c r="B7437" s="18">
        <v>7434</v>
      </c>
      <c r="C7437" s="29">
        <v>118151060.8334621</v>
      </c>
      <c r="D7437" s="29">
        <v>0</v>
      </c>
      <c r="E7437" s="29">
        <v>0</v>
      </c>
      <c r="F7437" s="20">
        <v>0</v>
      </c>
    </row>
    <row r="7438" spans="2:6" x14ac:dyDescent="0.25">
      <c r="B7438" s="18">
        <v>7435</v>
      </c>
      <c r="C7438" s="29">
        <v>88456002.459899411</v>
      </c>
      <c r="D7438" s="29">
        <v>0</v>
      </c>
      <c r="E7438" s="29">
        <v>0</v>
      </c>
      <c r="F7438" s="20">
        <v>0</v>
      </c>
    </row>
    <row r="7439" spans="2:6" x14ac:dyDescent="0.25">
      <c r="B7439" s="18">
        <v>7436</v>
      </c>
      <c r="C7439" s="29">
        <v>94259408.607686311</v>
      </c>
      <c r="D7439" s="29">
        <v>0</v>
      </c>
      <c r="E7439" s="29">
        <v>0</v>
      </c>
      <c r="F7439" s="20">
        <v>0</v>
      </c>
    </row>
    <row r="7440" spans="2:6" x14ac:dyDescent="0.25">
      <c r="B7440" s="18">
        <v>7437</v>
      </c>
      <c r="C7440" s="29">
        <v>158801823.85295099</v>
      </c>
      <c r="D7440" s="29">
        <v>0</v>
      </c>
      <c r="E7440" s="29">
        <v>0</v>
      </c>
      <c r="F7440" s="20">
        <v>0</v>
      </c>
    </row>
    <row r="7441" spans="2:6" x14ac:dyDescent="0.25">
      <c r="B7441" s="18">
        <v>7438</v>
      </c>
      <c r="C7441" s="29">
        <v>98741843.75804697</v>
      </c>
      <c r="D7441" s="29">
        <v>0</v>
      </c>
      <c r="E7441" s="29">
        <v>0</v>
      </c>
      <c r="F7441" s="20">
        <v>0</v>
      </c>
    </row>
    <row r="7442" spans="2:6" x14ac:dyDescent="0.25">
      <c r="B7442" s="18">
        <v>7439</v>
      </c>
      <c r="C7442" s="29">
        <v>61678783.36352358</v>
      </c>
      <c r="D7442" s="29">
        <v>0</v>
      </c>
      <c r="E7442" s="29">
        <v>0</v>
      </c>
      <c r="F7442" s="20">
        <v>0</v>
      </c>
    </row>
    <row r="7443" spans="2:6" x14ac:dyDescent="0.25">
      <c r="B7443" s="18">
        <v>7440</v>
      </c>
      <c r="C7443" s="29">
        <v>91211437.707413197</v>
      </c>
      <c r="D7443" s="29">
        <v>0</v>
      </c>
      <c r="E7443" s="29">
        <v>0</v>
      </c>
      <c r="F7443" s="20">
        <v>0</v>
      </c>
    </row>
    <row r="7444" spans="2:6" x14ac:dyDescent="0.25">
      <c r="B7444" s="18">
        <v>7441</v>
      </c>
      <c r="C7444" s="29">
        <v>72892074.514125541</v>
      </c>
      <c r="D7444" s="29">
        <v>0</v>
      </c>
      <c r="E7444" s="29">
        <v>0</v>
      </c>
      <c r="F7444" s="20">
        <v>0</v>
      </c>
    </row>
    <row r="7445" spans="2:6" x14ac:dyDescent="0.25">
      <c r="B7445" s="18">
        <v>7442</v>
      </c>
      <c r="C7445" s="29">
        <v>90608968.306669384</v>
      </c>
      <c r="D7445" s="29">
        <v>0</v>
      </c>
      <c r="E7445" s="29">
        <v>0</v>
      </c>
      <c r="F7445" s="20">
        <v>0</v>
      </c>
    </row>
    <row r="7446" spans="2:6" x14ac:dyDescent="0.25">
      <c r="B7446" s="18">
        <v>7443</v>
      </c>
      <c r="C7446" s="29">
        <v>97302588.017130494</v>
      </c>
      <c r="D7446" s="29">
        <v>0</v>
      </c>
      <c r="E7446" s="29">
        <v>0</v>
      </c>
      <c r="F7446" s="20">
        <v>0</v>
      </c>
    </row>
    <row r="7447" spans="2:6" x14ac:dyDescent="0.25">
      <c r="B7447" s="18">
        <v>7444</v>
      </c>
      <c r="C7447" s="29">
        <v>130704175.82724388</v>
      </c>
      <c r="D7447" s="29">
        <v>0</v>
      </c>
      <c r="E7447" s="29">
        <v>0</v>
      </c>
      <c r="F7447" s="20">
        <v>0</v>
      </c>
    </row>
    <row r="7448" spans="2:6" x14ac:dyDescent="0.25">
      <c r="B7448" s="18">
        <v>7445</v>
      </c>
      <c r="C7448" s="29">
        <v>71442564.575929314</v>
      </c>
      <c r="D7448" s="29">
        <v>0</v>
      </c>
      <c r="E7448" s="29">
        <v>0</v>
      </c>
      <c r="F7448" s="20">
        <v>0</v>
      </c>
    </row>
    <row r="7449" spans="2:6" x14ac:dyDescent="0.25">
      <c r="B7449" s="18">
        <v>7446</v>
      </c>
      <c r="C7449" s="29">
        <v>137632939.82431084</v>
      </c>
      <c r="D7449" s="29">
        <v>0</v>
      </c>
      <c r="E7449" s="29">
        <v>0</v>
      </c>
      <c r="F7449" s="20">
        <v>0</v>
      </c>
    </row>
    <row r="7450" spans="2:6" x14ac:dyDescent="0.25">
      <c r="B7450" s="18">
        <v>7447</v>
      </c>
      <c r="C7450" s="29">
        <v>116407697.91119735</v>
      </c>
      <c r="D7450" s="29">
        <v>0</v>
      </c>
      <c r="E7450" s="29">
        <v>0</v>
      </c>
      <c r="F7450" s="20">
        <v>0</v>
      </c>
    </row>
    <row r="7451" spans="2:6" x14ac:dyDescent="0.25">
      <c r="B7451" s="18">
        <v>7448</v>
      </c>
      <c r="C7451" s="29">
        <v>137652520.30516475</v>
      </c>
      <c r="D7451" s="29">
        <v>0</v>
      </c>
      <c r="E7451" s="29">
        <v>0</v>
      </c>
      <c r="F7451" s="20">
        <v>0</v>
      </c>
    </row>
    <row r="7452" spans="2:6" x14ac:dyDescent="0.25">
      <c r="B7452" s="18">
        <v>7449</v>
      </c>
      <c r="C7452" s="29">
        <v>87245710.840776116</v>
      </c>
      <c r="D7452" s="29">
        <v>0</v>
      </c>
      <c r="E7452" s="29">
        <v>0</v>
      </c>
      <c r="F7452" s="20">
        <v>0</v>
      </c>
    </row>
    <row r="7453" spans="2:6" x14ac:dyDescent="0.25">
      <c r="B7453" s="18">
        <v>7450</v>
      </c>
      <c r="C7453" s="29">
        <v>99119084.764553443</v>
      </c>
      <c r="D7453" s="29">
        <v>0</v>
      </c>
      <c r="E7453" s="29">
        <v>0</v>
      </c>
      <c r="F7453" s="20">
        <v>0</v>
      </c>
    </row>
    <row r="7454" spans="2:6" x14ac:dyDescent="0.25">
      <c r="B7454" s="18">
        <v>7451</v>
      </c>
      <c r="C7454" s="29">
        <v>148222356.16577014</v>
      </c>
      <c r="D7454" s="29">
        <v>0</v>
      </c>
      <c r="E7454" s="29">
        <v>0</v>
      </c>
      <c r="F7454" s="20">
        <v>0</v>
      </c>
    </row>
    <row r="7455" spans="2:6" x14ac:dyDescent="0.25">
      <c r="B7455" s="18">
        <v>7452</v>
      </c>
      <c r="C7455" s="29">
        <v>126057629.07567179</v>
      </c>
      <c r="D7455" s="29">
        <v>0</v>
      </c>
      <c r="E7455" s="29">
        <v>0</v>
      </c>
      <c r="F7455" s="20">
        <v>0</v>
      </c>
    </row>
    <row r="7456" spans="2:6" x14ac:dyDescent="0.25">
      <c r="B7456" s="18">
        <v>7453</v>
      </c>
      <c r="C7456" s="29">
        <v>87606607.743336305</v>
      </c>
      <c r="D7456" s="29">
        <v>0</v>
      </c>
      <c r="E7456" s="29">
        <v>0</v>
      </c>
      <c r="F7456" s="20">
        <v>0</v>
      </c>
    </row>
    <row r="7457" spans="2:6" x14ac:dyDescent="0.25">
      <c r="B7457" s="18">
        <v>7454</v>
      </c>
      <c r="C7457" s="29">
        <v>175611244.68683875</v>
      </c>
      <c r="D7457" s="29">
        <v>0</v>
      </c>
      <c r="E7457" s="29">
        <v>0</v>
      </c>
      <c r="F7457" s="20">
        <v>0</v>
      </c>
    </row>
    <row r="7458" spans="2:6" x14ac:dyDescent="0.25">
      <c r="B7458" s="18">
        <v>7455</v>
      </c>
      <c r="C7458" s="29">
        <v>150451824.39174831</v>
      </c>
      <c r="D7458" s="29">
        <v>0</v>
      </c>
      <c r="E7458" s="29">
        <v>0</v>
      </c>
      <c r="F7458" s="20">
        <v>0</v>
      </c>
    </row>
    <row r="7459" spans="2:6" x14ac:dyDescent="0.25">
      <c r="B7459" s="18">
        <v>7456</v>
      </c>
      <c r="C7459" s="29">
        <v>98642972.171011403</v>
      </c>
      <c r="D7459" s="29">
        <v>0</v>
      </c>
      <c r="E7459" s="29">
        <v>0</v>
      </c>
      <c r="F7459" s="20">
        <v>0</v>
      </c>
    </row>
    <row r="7460" spans="2:6" x14ac:dyDescent="0.25">
      <c r="B7460" s="18">
        <v>7457</v>
      </c>
      <c r="C7460" s="29">
        <v>84937240.22937727</v>
      </c>
      <c r="D7460" s="29">
        <v>0</v>
      </c>
      <c r="E7460" s="29">
        <v>0</v>
      </c>
      <c r="F7460" s="20">
        <v>0</v>
      </c>
    </row>
    <row r="7461" spans="2:6" x14ac:dyDescent="0.25">
      <c r="B7461" s="18">
        <v>7458</v>
      </c>
      <c r="C7461" s="29">
        <v>138661837.90413064</v>
      </c>
      <c r="D7461" s="29">
        <v>0</v>
      </c>
      <c r="E7461" s="29">
        <v>0</v>
      </c>
      <c r="F7461" s="20">
        <v>0</v>
      </c>
    </row>
    <row r="7462" spans="2:6" x14ac:dyDescent="0.25">
      <c r="B7462" s="18">
        <v>7459</v>
      </c>
      <c r="C7462" s="29">
        <v>175432751.81295785</v>
      </c>
      <c r="D7462" s="29">
        <v>0</v>
      </c>
      <c r="E7462" s="29">
        <v>0</v>
      </c>
      <c r="F7462" s="20">
        <v>0</v>
      </c>
    </row>
    <row r="7463" spans="2:6" x14ac:dyDescent="0.25">
      <c r="B7463" s="18">
        <v>7460</v>
      </c>
      <c r="C7463" s="29">
        <v>74608531.951611221</v>
      </c>
      <c r="D7463" s="29">
        <v>0</v>
      </c>
      <c r="E7463" s="29">
        <v>0</v>
      </c>
      <c r="F7463" s="20">
        <v>0</v>
      </c>
    </row>
    <row r="7464" spans="2:6" x14ac:dyDescent="0.25">
      <c r="B7464" s="18">
        <v>7461</v>
      </c>
      <c r="C7464" s="29">
        <v>113771497.96397516</v>
      </c>
      <c r="D7464" s="29">
        <v>0</v>
      </c>
      <c r="E7464" s="29">
        <v>0</v>
      </c>
      <c r="F7464" s="20">
        <v>0</v>
      </c>
    </row>
    <row r="7465" spans="2:6" x14ac:dyDescent="0.25">
      <c r="B7465" s="18">
        <v>7462</v>
      </c>
      <c r="C7465" s="29">
        <v>100223181.15521981</v>
      </c>
      <c r="D7465" s="29">
        <v>0</v>
      </c>
      <c r="E7465" s="29">
        <v>0</v>
      </c>
      <c r="F7465" s="20">
        <v>0</v>
      </c>
    </row>
    <row r="7466" spans="2:6" x14ac:dyDescent="0.25">
      <c r="B7466" s="18">
        <v>7463</v>
      </c>
      <c r="C7466" s="29">
        <v>86850394.909970641</v>
      </c>
      <c r="D7466" s="29">
        <v>0</v>
      </c>
      <c r="E7466" s="29">
        <v>0</v>
      </c>
      <c r="F7466" s="20">
        <v>0</v>
      </c>
    </row>
    <row r="7467" spans="2:6" x14ac:dyDescent="0.25">
      <c r="B7467" s="18">
        <v>7464</v>
      </c>
      <c r="C7467" s="29">
        <v>92449125.009499624</v>
      </c>
      <c r="D7467" s="29">
        <v>0</v>
      </c>
      <c r="E7467" s="29">
        <v>0</v>
      </c>
      <c r="F7467" s="20">
        <v>0</v>
      </c>
    </row>
    <row r="7468" spans="2:6" x14ac:dyDescent="0.25">
      <c r="B7468" s="18">
        <v>7465</v>
      </c>
      <c r="C7468" s="29">
        <v>101963668.85310076</v>
      </c>
      <c r="D7468" s="29">
        <v>0</v>
      </c>
      <c r="E7468" s="29">
        <v>0</v>
      </c>
      <c r="F7468" s="20">
        <v>0</v>
      </c>
    </row>
    <row r="7469" spans="2:6" x14ac:dyDescent="0.25">
      <c r="B7469" s="18">
        <v>7466</v>
      </c>
      <c r="C7469" s="29">
        <v>94306253.081489161</v>
      </c>
      <c r="D7469" s="29">
        <v>0</v>
      </c>
      <c r="E7469" s="29">
        <v>0</v>
      </c>
      <c r="F7469" s="20">
        <v>0</v>
      </c>
    </row>
    <row r="7470" spans="2:6" x14ac:dyDescent="0.25">
      <c r="B7470" s="18">
        <v>7467</v>
      </c>
      <c r="C7470" s="29">
        <v>88168823.874531895</v>
      </c>
      <c r="D7470" s="29">
        <v>0</v>
      </c>
      <c r="E7470" s="29">
        <v>0</v>
      </c>
      <c r="F7470" s="20">
        <v>0</v>
      </c>
    </row>
    <row r="7471" spans="2:6" x14ac:dyDescent="0.25">
      <c r="B7471" s="18">
        <v>7468</v>
      </c>
      <c r="C7471" s="29">
        <v>104415127.62613267</v>
      </c>
      <c r="D7471" s="29">
        <v>0</v>
      </c>
      <c r="E7471" s="29">
        <v>0</v>
      </c>
      <c r="F7471" s="20">
        <v>0</v>
      </c>
    </row>
    <row r="7472" spans="2:6" x14ac:dyDescent="0.25">
      <c r="B7472" s="18">
        <v>7469</v>
      </c>
      <c r="C7472" s="29">
        <v>85894272.150374949</v>
      </c>
      <c r="D7472" s="29">
        <v>0</v>
      </c>
      <c r="E7472" s="29">
        <v>0</v>
      </c>
      <c r="F7472" s="20">
        <v>0</v>
      </c>
    </row>
    <row r="7473" spans="2:6" x14ac:dyDescent="0.25">
      <c r="B7473" s="18">
        <v>7470</v>
      </c>
      <c r="C7473" s="29">
        <v>116738917.57127741</v>
      </c>
      <c r="D7473" s="29">
        <v>0</v>
      </c>
      <c r="E7473" s="29">
        <v>0</v>
      </c>
      <c r="F7473" s="20">
        <v>0</v>
      </c>
    </row>
    <row r="7474" spans="2:6" x14ac:dyDescent="0.25">
      <c r="B7474" s="18">
        <v>7471</v>
      </c>
      <c r="C7474" s="29">
        <v>127685701.95468718</v>
      </c>
      <c r="D7474" s="29">
        <v>0</v>
      </c>
      <c r="E7474" s="29">
        <v>0</v>
      </c>
      <c r="F7474" s="20">
        <v>0</v>
      </c>
    </row>
    <row r="7475" spans="2:6" x14ac:dyDescent="0.25">
      <c r="B7475" s="18">
        <v>7472</v>
      </c>
      <c r="C7475" s="29">
        <v>110685005.00493664</v>
      </c>
      <c r="D7475" s="29">
        <v>0</v>
      </c>
      <c r="E7475" s="29">
        <v>0</v>
      </c>
      <c r="F7475" s="20">
        <v>0</v>
      </c>
    </row>
    <row r="7476" spans="2:6" x14ac:dyDescent="0.25">
      <c r="B7476" s="18">
        <v>7473</v>
      </c>
      <c r="C7476" s="29">
        <v>77755020.006003901</v>
      </c>
      <c r="D7476" s="29">
        <v>0</v>
      </c>
      <c r="E7476" s="29">
        <v>0</v>
      </c>
      <c r="F7476" s="20">
        <v>0</v>
      </c>
    </row>
    <row r="7477" spans="2:6" x14ac:dyDescent="0.25">
      <c r="B7477" s="18">
        <v>7474</v>
      </c>
      <c r="C7477" s="29">
        <v>91667717.281888142</v>
      </c>
      <c r="D7477" s="29">
        <v>0</v>
      </c>
      <c r="E7477" s="29">
        <v>0</v>
      </c>
      <c r="F7477" s="20">
        <v>0</v>
      </c>
    </row>
    <row r="7478" spans="2:6" x14ac:dyDescent="0.25">
      <c r="B7478" s="18">
        <v>7475</v>
      </c>
      <c r="C7478" s="29">
        <v>100159332.14451174</v>
      </c>
      <c r="D7478" s="29">
        <v>0</v>
      </c>
      <c r="E7478" s="29">
        <v>0</v>
      </c>
      <c r="F7478" s="20">
        <v>0</v>
      </c>
    </row>
    <row r="7479" spans="2:6" x14ac:dyDescent="0.25">
      <c r="B7479" s="18">
        <v>7476</v>
      </c>
      <c r="C7479" s="29">
        <v>105846582.77888493</v>
      </c>
      <c r="D7479" s="29">
        <v>0</v>
      </c>
      <c r="E7479" s="29">
        <v>0</v>
      </c>
      <c r="F7479" s="20">
        <v>0</v>
      </c>
    </row>
    <row r="7480" spans="2:6" x14ac:dyDescent="0.25">
      <c r="B7480" s="18">
        <v>7477</v>
      </c>
      <c r="C7480" s="29">
        <v>79185301.091078088</v>
      </c>
      <c r="D7480" s="29">
        <v>0</v>
      </c>
      <c r="E7480" s="29">
        <v>0</v>
      </c>
      <c r="F7480" s="20">
        <v>0</v>
      </c>
    </row>
    <row r="7481" spans="2:6" x14ac:dyDescent="0.25">
      <c r="B7481" s="18">
        <v>7478</v>
      </c>
      <c r="C7481" s="29">
        <v>99568745.883841589</v>
      </c>
      <c r="D7481" s="29">
        <v>0</v>
      </c>
      <c r="E7481" s="29">
        <v>0</v>
      </c>
      <c r="F7481" s="20">
        <v>0</v>
      </c>
    </row>
    <row r="7482" spans="2:6" x14ac:dyDescent="0.25">
      <c r="B7482" s="18">
        <v>7479</v>
      </c>
      <c r="C7482" s="29">
        <v>88630388.184681937</v>
      </c>
      <c r="D7482" s="29">
        <v>0</v>
      </c>
      <c r="E7482" s="29">
        <v>0</v>
      </c>
      <c r="F7482" s="20">
        <v>0</v>
      </c>
    </row>
    <row r="7483" spans="2:6" x14ac:dyDescent="0.25">
      <c r="B7483" s="18">
        <v>7480</v>
      </c>
      <c r="C7483" s="29">
        <v>116845642.68004444</v>
      </c>
      <c r="D7483" s="29">
        <v>0</v>
      </c>
      <c r="E7483" s="29">
        <v>0</v>
      </c>
      <c r="F7483" s="20">
        <v>0</v>
      </c>
    </row>
    <row r="7484" spans="2:6" x14ac:dyDescent="0.25">
      <c r="B7484" s="18">
        <v>7481</v>
      </c>
      <c r="C7484" s="29">
        <v>95096834.764353722</v>
      </c>
      <c r="D7484" s="29">
        <v>0</v>
      </c>
      <c r="E7484" s="29">
        <v>0</v>
      </c>
      <c r="F7484" s="20">
        <v>0</v>
      </c>
    </row>
    <row r="7485" spans="2:6" x14ac:dyDescent="0.25">
      <c r="B7485" s="18">
        <v>7482</v>
      </c>
      <c r="C7485" s="29">
        <v>153770791.23763576</v>
      </c>
      <c r="D7485" s="29">
        <v>0</v>
      </c>
      <c r="E7485" s="29">
        <v>0</v>
      </c>
      <c r="F7485" s="20">
        <v>0</v>
      </c>
    </row>
    <row r="7486" spans="2:6" x14ac:dyDescent="0.25">
      <c r="B7486" s="18">
        <v>7483</v>
      </c>
      <c r="C7486" s="29">
        <v>111844132.46557395</v>
      </c>
      <c r="D7486" s="29">
        <v>0</v>
      </c>
      <c r="E7486" s="29">
        <v>0</v>
      </c>
      <c r="F7486" s="20">
        <v>0</v>
      </c>
    </row>
    <row r="7487" spans="2:6" x14ac:dyDescent="0.25">
      <c r="B7487" s="18">
        <v>7484</v>
      </c>
      <c r="C7487" s="29">
        <v>91233446.491070315</v>
      </c>
      <c r="D7487" s="29">
        <v>0</v>
      </c>
      <c r="E7487" s="29">
        <v>0</v>
      </c>
      <c r="F7487" s="20">
        <v>0</v>
      </c>
    </row>
    <row r="7488" spans="2:6" x14ac:dyDescent="0.25">
      <c r="B7488" s="18">
        <v>7485</v>
      </c>
      <c r="C7488" s="29">
        <v>134541139.2756528</v>
      </c>
      <c r="D7488" s="29">
        <v>0</v>
      </c>
      <c r="E7488" s="29">
        <v>0</v>
      </c>
      <c r="F7488" s="20">
        <v>0</v>
      </c>
    </row>
    <row r="7489" spans="2:6" x14ac:dyDescent="0.25">
      <c r="B7489" s="18">
        <v>7486</v>
      </c>
      <c r="C7489" s="29">
        <v>79383619.733996719</v>
      </c>
      <c r="D7489" s="29">
        <v>0</v>
      </c>
      <c r="E7489" s="29">
        <v>0</v>
      </c>
      <c r="F7489" s="20">
        <v>0</v>
      </c>
    </row>
    <row r="7490" spans="2:6" x14ac:dyDescent="0.25">
      <c r="B7490" s="18">
        <v>7487</v>
      </c>
      <c r="C7490" s="29">
        <v>100988245.16172327</v>
      </c>
      <c r="D7490" s="29">
        <v>0</v>
      </c>
      <c r="E7490" s="29">
        <v>0</v>
      </c>
      <c r="F7490" s="20">
        <v>0</v>
      </c>
    </row>
    <row r="7491" spans="2:6" x14ac:dyDescent="0.25">
      <c r="B7491" s="18">
        <v>7488</v>
      </c>
      <c r="C7491" s="29">
        <v>81654010.360509709</v>
      </c>
      <c r="D7491" s="29">
        <v>0</v>
      </c>
      <c r="E7491" s="29">
        <v>0</v>
      </c>
      <c r="F7491" s="20">
        <v>0</v>
      </c>
    </row>
    <row r="7492" spans="2:6" x14ac:dyDescent="0.25">
      <c r="B7492" s="18">
        <v>7489</v>
      </c>
      <c r="C7492" s="29">
        <v>113632604.78250638</v>
      </c>
      <c r="D7492" s="29">
        <v>0</v>
      </c>
      <c r="E7492" s="29">
        <v>0</v>
      </c>
      <c r="F7492" s="20">
        <v>0</v>
      </c>
    </row>
    <row r="7493" spans="2:6" x14ac:dyDescent="0.25">
      <c r="B7493" s="18">
        <v>7490</v>
      </c>
      <c r="C7493" s="29">
        <v>81273678.724101543</v>
      </c>
      <c r="D7493" s="29">
        <v>0</v>
      </c>
      <c r="E7493" s="29">
        <v>0</v>
      </c>
      <c r="F7493" s="20">
        <v>0</v>
      </c>
    </row>
    <row r="7494" spans="2:6" x14ac:dyDescent="0.25">
      <c r="B7494" s="18">
        <v>7491</v>
      </c>
      <c r="C7494" s="29">
        <v>104449282.46631058</v>
      </c>
      <c r="D7494" s="29">
        <v>0</v>
      </c>
      <c r="E7494" s="29">
        <v>0</v>
      </c>
      <c r="F7494" s="20">
        <v>0</v>
      </c>
    </row>
    <row r="7495" spans="2:6" x14ac:dyDescent="0.25">
      <c r="B7495" s="18">
        <v>7492</v>
      </c>
      <c r="C7495" s="29">
        <v>131518597.41530663</v>
      </c>
      <c r="D7495" s="29">
        <v>0</v>
      </c>
      <c r="E7495" s="29">
        <v>0</v>
      </c>
      <c r="F7495" s="20">
        <v>0</v>
      </c>
    </row>
    <row r="7496" spans="2:6" x14ac:dyDescent="0.25">
      <c r="B7496" s="18">
        <v>7493</v>
      </c>
      <c r="C7496" s="29">
        <v>126458101.85842374</v>
      </c>
      <c r="D7496" s="29">
        <v>0</v>
      </c>
      <c r="E7496" s="29">
        <v>0</v>
      </c>
      <c r="F7496" s="20">
        <v>0</v>
      </c>
    </row>
    <row r="7497" spans="2:6" x14ac:dyDescent="0.25">
      <c r="B7497" s="18">
        <v>7494</v>
      </c>
      <c r="C7497" s="29">
        <v>89267352.255265176</v>
      </c>
      <c r="D7497" s="29">
        <v>0</v>
      </c>
      <c r="E7497" s="29">
        <v>0</v>
      </c>
      <c r="F7497" s="20">
        <v>0</v>
      </c>
    </row>
    <row r="7498" spans="2:6" x14ac:dyDescent="0.25">
      <c r="B7498" s="18">
        <v>7495</v>
      </c>
      <c r="C7498" s="29">
        <v>96372882.006523326</v>
      </c>
      <c r="D7498" s="29">
        <v>0</v>
      </c>
      <c r="E7498" s="29">
        <v>0</v>
      </c>
      <c r="F7498" s="20">
        <v>0</v>
      </c>
    </row>
    <row r="7499" spans="2:6" x14ac:dyDescent="0.25">
      <c r="B7499" s="18">
        <v>7496</v>
      </c>
      <c r="C7499" s="29">
        <v>81650612.099198669</v>
      </c>
      <c r="D7499" s="29">
        <v>0</v>
      </c>
      <c r="E7499" s="29">
        <v>0</v>
      </c>
      <c r="F7499" s="20">
        <v>0</v>
      </c>
    </row>
    <row r="7500" spans="2:6" x14ac:dyDescent="0.25">
      <c r="B7500" s="18">
        <v>7497</v>
      </c>
      <c r="C7500" s="29">
        <v>86593874.196677342</v>
      </c>
      <c r="D7500" s="29">
        <v>0</v>
      </c>
      <c r="E7500" s="29">
        <v>0</v>
      </c>
      <c r="F7500" s="20">
        <v>0</v>
      </c>
    </row>
    <row r="7501" spans="2:6" x14ac:dyDescent="0.25">
      <c r="B7501" s="18">
        <v>7498</v>
      </c>
      <c r="C7501" s="29">
        <v>97074492.389796108</v>
      </c>
      <c r="D7501" s="29">
        <v>0</v>
      </c>
      <c r="E7501" s="29">
        <v>0</v>
      </c>
      <c r="F7501" s="20">
        <v>0</v>
      </c>
    </row>
    <row r="7502" spans="2:6" x14ac:dyDescent="0.25">
      <c r="B7502" s="18">
        <v>7499</v>
      </c>
      <c r="C7502" s="29">
        <v>175391936.11163783</v>
      </c>
      <c r="D7502" s="29">
        <v>0</v>
      </c>
      <c r="E7502" s="29">
        <v>0</v>
      </c>
      <c r="F7502" s="20">
        <v>0</v>
      </c>
    </row>
    <row r="7503" spans="2:6" x14ac:dyDescent="0.25">
      <c r="B7503" s="18">
        <v>7500</v>
      </c>
      <c r="C7503" s="29">
        <v>114698831.25642021</v>
      </c>
      <c r="D7503" s="29">
        <v>0</v>
      </c>
      <c r="E7503" s="29">
        <v>0</v>
      </c>
      <c r="F7503" s="20">
        <v>0</v>
      </c>
    </row>
    <row r="7504" spans="2:6" x14ac:dyDescent="0.25">
      <c r="B7504" s="18">
        <v>7501</v>
      </c>
      <c r="C7504" s="29">
        <v>85864387.917288989</v>
      </c>
      <c r="D7504" s="29">
        <v>0</v>
      </c>
      <c r="E7504" s="29">
        <v>0</v>
      </c>
      <c r="F7504" s="20">
        <v>0</v>
      </c>
    </row>
    <row r="7505" spans="2:6" x14ac:dyDescent="0.25">
      <c r="B7505" s="18">
        <v>7502</v>
      </c>
      <c r="C7505" s="29">
        <v>103237335.44410428</v>
      </c>
      <c r="D7505" s="29">
        <v>0</v>
      </c>
      <c r="E7505" s="29">
        <v>0</v>
      </c>
      <c r="F7505" s="20">
        <v>0</v>
      </c>
    </row>
    <row r="7506" spans="2:6" x14ac:dyDescent="0.25">
      <c r="B7506" s="18">
        <v>7503</v>
      </c>
      <c r="C7506" s="29">
        <v>81164376.472329706</v>
      </c>
      <c r="D7506" s="29">
        <v>0</v>
      </c>
      <c r="E7506" s="29">
        <v>0</v>
      </c>
      <c r="F7506" s="20">
        <v>0</v>
      </c>
    </row>
    <row r="7507" spans="2:6" x14ac:dyDescent="0.25">
      <c r="B7507" s="18">
        <v>7504</v>
      </c>
      <c r="C7507" s="29">
        <v>122983151.6704305</v>
      </c>
      <c r="D7507" s="29">
        <v>0</v>
      </c>
      <c r="E7507" s="29">
        <v>0</v>
      </c>
      <c r="F7507" s="20">
        <v>0</v>
      </c>
    </row>
    <row r="7508" spans="2:6" x14ac:dyDescent="0.25">
      <c r="B7508" s="18">
        <v>7505</v>
      </c>
      <c r="C7508" s="29">
        <v>88130510.362787753</v>
      </c>
      <c r="D7508" s="29">
        <v>0</v>
      </c>
      <c r="E7508" s="29">
        <v>0</v>
      </c>
      <c r="F7508" s="20">
        <v>0</v>
      </c>
    </row>
    <row r="7509" spans="2:6" x14ac:dyDescent="0.25">
      <c r="B7509" s="18">
        <v>7506</v>
      </c>
      <c r="C7509" s="29">
        <v>121340225.63698588</v>
      </c>
      <c r="D7509" s="29">
        <v>0</v>
      </c>
      <c r="E7509" s="29">
        <v>0</v>
      </c>
      <c r="F7509" s="20">
        <v>0</v>
      </c>
    </row>
    <row r="7510" spans="2:6" x14ac:dyDescent="0.25">
      <c r="B7510" s="18">
        <v>7507</v>
      </c>
      <c r="C7510" s="29">
        <v>112300486.84044352</v>
      </c>
      <c r="D7510" s="29">
        <v>0</v>
      </c>
      <c r="E7510" s="29">
        <v>0</v>
      </c>
      <c r="F7510" s="20">
        <v>0</v>
      </c>
    </row>
    <row r="7511" spans="2:6" x14ac:dyDescent="0.25">
      <c r="B7511" s="18">
        <v>7508</v>
      </c>
      <c r="C7511" s="29">
        <v>84350262.347861335</v>
      </c>
      <c r="D7511" s="29">
        <v>0</v>
      </c>
      <c r="E7511" s="29">
        <v>0</v>
      </c>
      <c r="F7511" s="20">
        <v>0</v>
      </c>
    </row>
    <row r="7512" spans="2:6" x14ac:dyDescent="0.25">
      <c r="B7512" s="18">
        <v>7509</v>
      </c>
      <c r="C7512" s="29">
        <v>95185491.541812286</v>
      </c>
      <c r="D7512" s="29">
        <v>0</v>
      </c>
      <c r="E7512" s="29">
        <v>0</v>
      </c>
      <c r="F7512" s="20">
        <v>0</v>
      </c>
    </row>
    <row r="7513" spans="2:6" x14ac:dyDescent="0.25">
      <c r="B7513" s="18">
        <v>7510</v>
      </c>
      <c r="C7513" s="29">
        <v>152900539.20017371</v>
      </c>
      <c r="D7513" s="29">
        <v>0</v>
      </c>
      <c r="E7513" s="29">
        <v>0</v>
      </c>
      <c r="F7513" s="20">
        <v>0</v>
      </c>
    </row>
    <row r="7514" spans="2:6" x14ac:dyDescent="0.25">
      <c r="B7514" s="18">
        <v>7511</v>
      </c>
      <c r="C7514" s="29">
        <v>124073492.87784651</v>
      </c>
      <c r="D7514" s="29">
        <v>0</v>
      </c>
      <c r="E7514" s="29">
        <v>0</v>
      </c>
      <c r="F7514" s="20">
        <v>0</v>
      </c>
    </row>
    <row r="7515" spans="2:6" x14ac:dyDescent="0.25">
      <c r="B7515" s="18">
        <v>7512</v>
      </c>
      <c r="C7515" s="29">
        <v>92063001.944510803</v>
      </c>
      <c r="D7515" s="29">
        <v>0</v>
      </c>
      <c r="E7515" s="29">
        <v>0</v>
      </c>
      <c r="F7515" s="20">
        <v>0</v>
      </c>
    </row>
    <row r="7516" spans="2:6" x14ac:dyDescent="0.25">
      <c r="B7516" s="18">
        <v>7513</v>
      </c>
      <c r="C7516" s="29">
        <v>176559554.03240815</v>
      </c>
      <c r="D7516" s="29">
        <v>0</v>
      </c>
      <c r="E7516" s="29">
        <v>0</v>
      </c>
      <c r="F7516" s="20">
        <v>0</v>
      </c>
    </row>
    <row r="7517" spans="2:6" x14ac:dyDescent="0.25">
      <c r="B7517" s="18">
        <v>7514</v>
      </c>
      <c r="C7517" s="29">
        <v>136805412.03421801</v>
      </c>
      <c r="D7517" s="29">
        <v>0</v>
      </c>
      <c r="E7517" s="29">
        <v>0</v>
      </c>
      <c r="F7517" s="20">
        <v>0</v>
      </c>
    </row>
    <row r="7518" spans="2:6" x14ac:dyDescent="0.25">
      <c r="B7518" s="18">
        <v>7515</v>
      </c>
      <c r="C7518" s="29">
        <v>163685188.28562179</v>
      </c>
      <c r="D7518" s="29">
        <v>0</v>
      </c>
      <c r="E7518" s="29">
        <v>0</v>
      </c>
      <c r="F7518" s="20">
        <v>0</v>
      </c>
    </row>
    <row r="7519" spans="2:6" x14ac:dyDescent="0.25">
      <c r="B7519" s="18">
        <v>7516</v>
      </c>
      <c r="C7519" s="29">
        <v>116455538.12381046</v>
      </c>
      <c r="D7519" s="29">
        <v>0</v>
      </c>
      <c r="E7519" s="29">
        <v>0</v>
      </c>
      <c r="F7519" s="20">
        <v>0</v>
      </c>
    </row>
    <row r="7520" spans="2:6" x14ac:dyDescent="0.25">
      <c r="B7520" s="18">
        <v>7517</v>
      </c>
      <c r="C7520" s="29">
        <v>140500087.8211579</v>
      </c>
      <c r="D7520" s="29">
        <v>0</v>
      </c>
      <c r="E7520" s="29">
        <v>0</v>
      </c>
      <c r="F7520" s="20">
        <v>0</v>
      </c>
    </row>
    <row r="7521" spans="2:6" x14ac:dyDescent="0.25">
      <c r="B7521" s="18">
        <v>7518</v>
      </c>
      <c r="C7521" s="29">
        <v>87589710.831861675</v>
      </c>
      <c r="D7521" s="29">
        <v>0</v>
      </c>
      <c r="E7521" s="29">
        <v>0</v>
      </c>
      <c r="F7521" s="20">
        <v>0</v>
      </c>
    </row>
    <row r="7522" spans="2:6" x14ac:dyDescent="0.25">
      <c r="B7522" s="18">
        <v>7519</v>
      </c>
      <c r="C7522" s="29">
        <v>94352552.859875575</v>
      </c>
      <c r="D7522" s="29">
        <v>0</v>
      </c>
      <c r="E7522" s="29">
        <v>0</v>
      </c>
      <c r="F7522" s="20">
        <v>0</v>
      </c>
    </row>
    <row r="7523" spans="2:6" x14ac:dyDescent="0.25">
      <c r="B7523" s="18">
        <v>7520</v>
      </c>
      <c r="C7523" s="29">
        <v>72422996.183849603</v>
      </c>
      <c r="D7523" s="29">
        <v>0</v>
      </c>
      <c r="E7523" s="29">
        <v>0</v>
      </c>
      <c r="F7523" s="20">
        <v>0</v>
      </c>
    </row>
    <row r="7524" spans="2:6" x14ac:dyDescent="0.25">
      <c r="B7524" s="18">
        <v>7521</v>
      </c>
      <c r="C7524" s="29">
        <v>88549714.491610765</v>
      </c>
      <c r="D7524" s="29">
        <v>0</v>
      </c>
      <c r="E7524" s="29">
        <v>0</v>
      </c>
      <c r="F7524" s="20">
        <v>0</v>
      </c>
    </row>
    <row r="7525" spans="2:6" x14ac:dyDescent="0.25">
      <c r="B7525" s="18">
        <v>7522</v>
      </c>
      <c r="C7525" s="29">
        <v>80529327.519869834</v>
      </c>
      <c r="D7525" s="29">
        <v>0</v>
      </c>
      <c r="E7525" s="29">
        <v>0</v>
      </c>
      <c r="F7525" s="20">
        <v>0</v>
      </c>
    </row>
    <row r="7526" spans="2:6" x14ac:dyDescent="0.25">
      <c r="B7526" s="18">
        <v>7523</v>
      </c>
      <c r="C7526" s="29">
        <v>97706346.466387838</v>
      </c>
      <c r="D7526" s="29">
        <v>0</v>
      </c>
      <c r="E7526" s="29">
        <v>0</v>
      </c>
      <c r="F7526" s="20">
        <v>0</v>
      </c>
    </row>
    <row r="7527" spans="2:6" x14ac:dyDescent="0.25">
      <c r="B7527" s="18">
        <v>7524</v>
      </c>
      <c r="C7527" s="29">
        <v>77265393.249663055</v>
      </c>
      <c r="D7527" s="29">
        <v>0</v>
      </c>
      <c r="E7527" s="29">
        <v>0</v>
      </c>
      <c r="F7527" s="20">
        <v>0</v>
      </c>
    </row>
    <row r="7528" spans="2:6" x14ac:dyDescent="0.25">
      <c r="B7528" s="18">
        <v>7525</v>
      </c>
      <c r="C7528" s="29">
        <v>85418339.937204063</v>
      </c>
      <c r="D7528" s="29">
        <v>0</v>
      </c>
      <c r="E7528" s="29">
        <v>0</v>
      </c>
      <c r="F7528" s="20">
        <v>0</v>
      </c>
    </row>
    <row r="7529" spans="2:6" x14ac:dyDescent="0.25">
      <c r="B7529" s="18">
        <v>7526</v>
      </c>
      <c r="C7529" s="29">
        <v>106934064.5668968</v>
      </c>
      <c r="D7529" s="29">
        <v>0</v>
      </c>
      <c r="E7529" s="29">
        <v>0</v>
      </c>
      <c r="F7529" s="20">
        <v>0</v>
      </c>
    </row>
    <row r="7530" spans="2:6" x14ac:dyDescent="0.25">
      <c r="B7530" s="18">
        <v>7527</v>
      </c>
      <c r="C7530" s="29">
        <v>84439750.199378818</v>
      </c>
      <c r="D7530" s="29">
        <v>0</v>
      </c>
      <c r="E7530" s="29">
        <v>0</v>
      </c>
      <c r="F7530" s="20">
        <v>0</v>
      </c>
    </row>
    <row r="7531" spans="2:6" x14ac:dyDescent="0.25">
      <c r="B7531" s="18">
        <v>7528</v>
      </c>
      <c r="C7531" s="29">
        <v>112339831.45783429</v>
      </c>
      <c r="D7531" s="29">
        <v>0</v>
      </c>
      <c r="E7531" s="29">
        <v>0</v>
      </c>
      <c r="F7531" s="20">
        <v>0</v>
      </c>
    </row>
    <row r="7532" spans="2:6" x14ac:dyDescent="0.25">
      <c r="B7532" s="18">
        <v>7529</v>
      </c>
      <c r="C7532" s="29">
        <v>75898295.641013265</v>
      </c>
      <c r="D7532" s="29">
        <v>0</v>
      </c>
      <c r="E7532" s="29">
        <v>0</v>
      </c>
      <c r="F7532" s="20">
        <v>0</v>
      </c>
    </row>
    <row r="7533" spans="2:6" x14ac:dyDescent="0.25">
      <c r="B7533" s="18">
        <v>7530</v>
      </c>
      <c r="C7533" s="29">
        <v>186900933.8501302</v>
      </c>
      <c r="D7533" s="29">
        <v>0</v>
      </c>
      <c r="E7533" s="29">
        <v>0</v>
      </c>
      <c r="F7533" s="20">
        <v>0</v>
      </c>
    </row>
    <row r="7534" spans="2:6" x14ac:dyDescent="0.25">
      <c r="B7534" s="18">
        <v>7531</v>
      </c>
      <c r="C7534" s="29">
        <v>70729728.988478243</v>
      </c>
      <c r="D7534" s="29">
        <v>0</v>
      </c>
      <c r="E7534" s="29">
        <v>0</v>
      </c>
      <c r="F7534" s="20">
        <v>0</v>
      </c>
    </row>
    <row r="7535" spans="2:6" x14ac:dyDescent="0.25">
      <c r="B7535" s="18">
        <v>7532</v>
      </c>
      <c r="C7535" s="29">
        <v>137733939.63137296</v>
      </c>
      <c r="D7535" s="29">
        <v>0</v>
      </c>
      <c r="E7535" s="29">
        <v>0</v>
      </c>
      <c r="F7535" s="20">
        <v>0</v>
      </c>
    </row>
    <row r="7536" spans="2:6" x14ac:dyDescent="0.25">
      <c r="B7536" s="18">
        <v>7533</v>
      </c>
      <c r="C7536" s="29">
        <v>94050204.530184373</v>
      </c>
      <c r="D7536" s="29">
        <v>0</v>
      </c>
      <c r="E7536" s="29">
        <v>0</v>
      </c>
      <c r="F7536" s="20">
        <v>0</v>
      </c>
    </row>
    <row r="7537" spans="2:6" x14ac:dyDescent="0.25">
      <c r="B7537" s="18">
        <v>7534</v>
      </c>
      <c r="C7537" s="29">
        <v>76492656.666029304</v>
      </c>
      <c r="D7537" s="29">
        <v>0</v>
      </c>
      <c r="E7537" s="29">
        <v>0</v>
      </c>
      <c r="F7537" s="20">
        <v>0</v>
      </c>
    </row>
    <row r="7538" spans="2:6" x14ac:dyDescent="0.25">
      <c r="B7538" s="18">
        <v>7535</v>
      </c>
      <c r="C7538" s="29">
        <v>92442318.54039222</v>
      </c>
      <c r="D7538" s="29">
        <v>0</v>
      </c>
      <c r="E7538" s="29">
        <v>0</v>
      </c>
      <c r="F7538" s="20">
        <v>0</v>
      </c>
    </row>
    <row r="7539" spans="2:6" x14ac:dyDescent="0.25">
      <c r="B7539" s="18">
        <v>7536</v>
      </c>
      <c r="C7539" s="29">
        <v>99664518.542546466</v>
      </c>
      <c r="D7539" s="29">
        <v>0</v>
      </c>
      <c r="E7539" s="29">
        <v>0</v>
      </c>
      <c r="F7539" s="20">
        <v>0</v>
      </c>
    </row>
    <row r="7540" spans="2:6" x14ac:dyDescent="0.25">
      <c r="B7540" s="18">
        <v>7537</v>
      </c>
      <c r="C7540" s="29">
        <v>130849951.26156202</v>
      </c>
      <c r="D7540" s="29">
        <v>0</v>
      </c>
      <c r="E7540" s="29">
        <v>0</v>
      </c>
      <c r="F7540" s="20">
        <v>0</v>
      </c>
    </row>
    <row r="7541" spans="2:6" x14ac:dyDescent="0.25">
      <c r="B7541" s="18">
        <v>7538</v>
      </c>
      <c r="C7541" s="29">
        <v>94433896.893569812</v>
      </c>
      <c r="D7541" s="29">
        <v>0</v>
      </c>
      <c r="E7541" s="29">
        <v>0</v>
      </c>
      <c r="F7541" s="20">
        <v>0</v>
      </c>
    </row>
    <row r="7542" spans="2:6" x14ac:dyDescent="0.25">
      <c r="B7542" s="18">
        <v>7539</v>
      </c>
      <c r="C7542" s="29">
        <v>90657511.209525228</v>
      </c>
      <c r="D7542" s="29">
        <v>0</v>
      </c>
      <c r="E7542" s="29">
        <v>0</v>
      </c>
      <c r="F7542" s="20">
        <v>0</v>
      </c>
    </row>
    <row r="7543" spans="2:6" x14ac:dyDescent="0.25">
      <c r="B7543" s="18">
        <v>7540</v>
      </c>
      <c r="C7543" s="29">
        <v>103876480.34122404</v>
      </c>
      <c r="D7543" s="29">
        <v>0</v>
      </c>
      <c r="E7543" s="29">
        <v>0</v>
      </c>
      <c r="F7543" s="20">
        <v>0</v>
      </c>
    </row>
    <row r="7544" spans="2:6" x14ac:dyDescent="0.25">
      <c r="B7544" s="18">
        <v>7541</v>
      </c>
      <c r="C7544" s="29">
        <v>85994588.219174519</v>
      </c>
      <c r="D7544" s="29">
        <v>0</v>
      </c>
      <c r="E7544" s="29">
        <v>0</v>
      </c>
      <c r="F7544" s="20">
        <v>0</v>
      </c>
    </row>
    <row r="7545" spans="2:6" x14ac:dyDescent="0.25">
      <c r="B7545" s="18">
        <v>7542</v>
      </c>
      <c r="C7545" s="29">
        <v>124825343.01898462</v>
      </c>
      <c r="D7545" s="29">
        <v>0</v>
      </c>
      <c r="E7545" s="29">
        <v>0</v>
      </c>
      <c r="F7545" s="20">
        <v>0</v>
      </c>
    </row>
    <row r="7546" spans="2:6" x14ac:dyDescent="0.25">
      <c r="B7546" s="18">
        <v>7543</v>
      </c>
      <c r="C7546" s="29">
        <v>89831582.162435696</v>
      </c>
      <c r="D7546" s="29">
        <v>0</v>
      </c>
      <c r="E7546" s="29">
        <v>0</v>
      </c>
      <c r="F7546" s="20">
        <v>0</v>
      </c>
    </row>
    <row r="7547" spans="2:6" x14ac:dyDescent="0.25">
      <c r="B7547" s="18">
        <v>7544</v>
      </c>
      <c r="C7547" s="29">
        <v>142669277.17540723</v>
      </c>
      <c r="D7547" s="29">
        <v>0</v>
      </c>
      <c r="E7547" s="29">
        <v>0</v>
      </c>
      <c r="F7547" s="20">
        <v>0</v>
      </c>
    </row>
    <row r="7548" spans="2:6" x14ac:dyDescent="0.25">
      <c r="B7548" s="18">
        <v>7545</v>
      </c>
      <c r="C7548" s="29">
        <v>87273427.809097305</v>
      </c>
      <c r="D7548" s="29">
        <v>0</v>
      </c>
      <c r="E7548" s="29">
        <v>0</v>
      </c>
      <c r="F7548" s="20">
        <v>0</v>
      </c>
    </row>
    <row r="7549" spans="2:6" x14ac:dyDescent="0.25">
      <c r="B7549" s="18">
        <v>7546</v>
      </c>
      <c r="C7549" s="29">
        <v>155345230.36365116</v>
      </c>
      <c r="D7549" s="29">
        <v>0</v>
      </c>
      <c r="E7549" s="29">
        <v>0</v>
      </c>
      <c r="F7549" s="20">
        <v>0</v>
      </c>
    </row>
    <row r="7550" spans="2:6" x14ac:dyDescent="0.25">
      <c r="B7550" s="18">
        <v>7547</v>
      </c>
      <c r="C7550" s="29">
        <v>83312717.278364882</v>
      </c>
      <c r="D7550" s="29">
        <v>0</v>
      </c>
      <c r="E7550" s="29">
        <v>0</v>
      </c>
      <c r="F7550" s="20">
        <v>0</v>
      </c>
    </row>
    <row r="7551" spans="2:6" x14ac:dyDescent="0.25">
      <c r="B7551" s="18">
        <v>7548</v>
      </c>
      <c r="C7551" s="29">
        <v>83333910.353530496</v>
      </c>
      <c r="D7551" s="29">
        <v>0</v>
      </c>
      <c r="E7551" s="29">
        <v>0</v>
      </c>
      <c r="F7551" s="20">
        <v>0</v>
      </c>
    </row>
    <row r="7552" spans="2:6" x14ac:dyDescent="0.25">
      <c r="B7552" s="18">
        <v>7549</v>
      </c>
      <c r="C7552" s="29">
        <v>115840785.28874525</v>
      </c>
      <c r="D7552" s="29">
        <v>0</v>
      </c>
      <c r="E7552" s="29">
        <v>0</v>
      </c>
      <c r="F7552" s="20">
        <v>0</v>
      </c>
    </row>
    <row r="7553" spans="2:6" x14ac:dyDescent="0.25">
      <c r="B7553" s="18">
        <v>7550</v>
      </c>
      <c r="C7553" s="29">
        <v>136476924.95606703</v>
      </c>
      <c r="D7553" s="29">
        <v>0</v>
      </c>
      <c r="E7553" s="29">
        <v>0</v>
      </c>
      <c r="F7553" s="20">
        <v>0</v>
      </c>
    </row>
    <row r="7554" spans="2:6" x14ac:dyDescent="0.25">
      <c r="B7554" s="18">
        <v>7551</v>
      </c>
      <c r="C7554" s="29">
        <v>100631779.77829756</v>
      </c>
      <c r="D7554" s="29">
        <v>0</v>
      </c>
      <c r="E7554" s="29">
        <v>0</v>
      </c>
      <c r="F7554" s="20">
        <v>0</v>
      </c>
    </row>
    <row r="7555" spans="2:6" x14ac:dyDescent="0.25">
      <c r="B7555" s="18">
        <v>7552</v>
      </c>
      <c r="C7555" s="29">
        <v>91585571.103799656</v>
      </c>
      <c r="D7555" s="29">
        <v>0</v>
      </c>
      <c r="E7555" s="29">
        <v>0</v>
      </c>
      <c r="F7555" s="20">
        <v>0</v>
      </c>
    </row>
    <row r="7556" spans="2:6" x14ac:dyDescent="0.25">
      <c r="B7556" s="18">
        <v>7553</v>
      </c>
      <c r="C7556" s="29">
        <v>99205691.146209285</v>
      </c>
      <c r="D7556" s="29">
        <v>0</v>
      </c>
      <c r="E7556" s="29">
        <v>0</v>
      </c>
      <c r="F7556" s="20">
        <v>0</v>
      </c>
    </row>
    <row r="7557" spans="2:6" x14ac:dyDescent="0.25">
      <c r="B7557" s="18">
        <v>7554</v>
      </c>
      <c r="C7557" s="29">
        <v>136199063.22713876</v>
      </c>
      <c r="D7557" s="29">
        <v>0</v>
      </c>
      <c r="E7557" s="29">
        <v>0</v>
      </c>
      <c r="F7557" s="20">
        <v>0</v>
      </c>
    </row>
    <row r="7558" spans="2:6" x14ac:dyDescent="0.25">
      <c r="B7558" s="18">
        <v>7555</v>
      </c>
      <c r="C7558" s="29">
        <v>91075136.0579824</v>
      </c>
      <c r="D7558" s="29">
        <v>0</v>
      </c>
      <c r="E7558" s="29">
        <v>0</v>
      </c>
      <c r="F7558" s="20">
        <v>0</v>
      </c>
    </row>
    <row r="7559" spans="2:6" x14ac:dyDescent="0.25">
      <c r="B7559" s="18">
        <v>7556</v>
      </c>
      <c r="C7559" s="29">
        <v>108727908.29940808</v>
      </c>
      <c r="D7559" s="29">
        <v>0</v>
      </c>
      <c r="E7559" s="29">
        <v>0</v>
      </c>
      <c r="F7559" s="20">
        <v>0</v>
      </c>
    </row>
    <row r="7560" spans="2:6" x14ac:dyDescent="0.25">
      <c r="B7560" s="18">
        <v>7557</v>
      </c>
      <c r="C7560" s="29">
        <v>87700683.302209809</v>
      </c>
      <c r="D7560" s="29">
        <v>0</v>
      </c>
      <c r="E7560" s="29">
        <v>0</v>
      </c>
      <c r="F7560" s="20">
        <v>0</v>
      </c>
    </row>
    <row r="7561" spans="2:6" x14ac:dyDescent="0.25">
      <c r="B7561" s="18">
        <v>7558</v>
      </c>
      <c r="C7561" s="29">
        <v>158004109.70283145</v>
      </c>
      <c r="D7561" s="29">
        <v>0</v>
      </c>
      <c r="E7561" s="29">
        <v>0</v>
      </c>
      <c r="F7561" s="20">
        <v>0</v>
      </c>
    </row>
    <row r="7562" spans="2:6" x14ac:dyDescent="0.25">
      <c r="B7562" s="18">
        <v>7559</v>
      </c>
      <c r="C7562" s="29">
        <v>141049434.43185294</v>
      </c>
      <c r="D7562" s="29">
        <v>0</v>
      </c>
      <c r="E7562" s="29">
        <v>0</v>
      </c>
      <c r="F7562" s="20">
        <v>0</v>
      </c>
    </row>
    <row r="7563" spans="2:6" x14ac:dyDescent="0.25">
      <c r="B7563" s="18">
        <v>7560</v>
      </c>
      <c r="C7563" s="29">
        <v>76871144.360148355</v>
      </c>
      <c r="D7563" s="29">
        <v>0</v>
      </c>
      <c r="E7563" s="29">
        <v>0</v>
      </c>
      <c r="F7563" s="20">
        <v>0</v>
      </c>
    </row>
    <row r="7564" spans="2:6" x14ac:dyDescent="0.25">
      <c r="B7564" s="18">
        <v>7561</v>
      </c>
      <c r="C7564" s="29">
        <v>84299636.716268599</v>
      </c>
      <c r="D7564" s="29">
        <v>0</v>
      </c>
      <c r="E7564" s="29">
        <v>0</v>
      </c>
      <c r="F7564" s="20">
        <v>0</v>
      </c>
    </row>
    <row r="7565" spans="2:6" x14ac:dyDescent="0.25">
      <c r="B7565" s="18">
        <v>7562</v>
      </c>
      <c r="C7565" s="29">
        <v>116698337.71380723</v>
      </c>
      <c r="D7565" s="29">
        <v>0</v>
      </c>
      <c r="E7565" s="29">
        <v>0</v>
      </c>
      <c r="F7565" s="20">
        <v>0</v>
      </c>
    </row>
    <row r="7566" spans="2:6" x14ac:dyDescent="0.25">
      <c r="B7566" s="18">
        <v>7563</v>
      </c>
      <c r="C7566" s="29">
        <v>95326807.270634204</v>
      </c>
      <c r="D7566" s="29">
        <v>0</v>
      </c>
      <c r="E7566" s="29">
        <v>0</v>
      </c>
      <c r="F7566" s="20">
        <v>0</v>
      </c>
    </row>
    <row r="7567" spans="2:6" x14ac:dyDescent="0.25">
      <c r="B7567" s="18">
        <v>7564</v>
      </c>
      <c r="C7567" s="29">
        <v>89523144.62865299</v>
      </c>
      <c r="D7567" s="29">
        <v>0</v>
      </c>
      <c r="E7567" s="29">
        <v>0</v>
      </c>
      <c r="F7567" s="20">
        <v>0</v>
      </c>
    </row>
    <row r="7568" spans="2:6" x14ac:dyDescent="0.25">
      <c r="B7568" s="18">
        <v>7565</v>
      </c>
      <c r="C7568" s="29">
        <v>94887479.268908903</v>
      </c>
      <c r="D7568" s="29">
        <v>0</v>
      </c>
      <c r="E7568" s="29">
        <v>0</v>
      </c>
      <c r="F7568" s="20">
        <v>0</v>
      </c>
    </row>
    <row r="7569" spans="2:6" x14ac:dyDescent="0.25">
      <c r="B7569" s="18">
        <v>7566</v>
      </c>
      <c r="C7569" s="29">
        <v>105234743.40210469</v>
      </c>
      <c r="D7569" s="29">
        <v>0</v>
      </c>
      <c r="E7569" s="29">
        <v>0</v>
      </c>
      <c r="F7569" s="20">
        <v>0</v>
      </c>
    </row>
    <row r="7570" spans="2:6" x14ac:dyDescent="0.25">
      <c r="B7570" s="18">
        <v>7567</v>
      </c>
      <c r="C7570" s="29">
        <v>104967755.46840914</v>
      </c>
      <c r="D7570" s="29">
        <v>0</v>
      </c>
      <c r="E7570" s="29">
        <v>0</v>
      </c>
      <c r="F7570" s="20">
        <v>0</v>
      </c>
    </row>
    <row r="7571" spans="2:6" x14ac:dyDescent="0.25">
      <c r="B7571" s="18">
        <v>7568</v>
      </c>
      <c r="C7571" s="29">
        <v>110739308.04443191</v>
      </c>
      <c r="D7571" s="29">
        <v>0</v>
      </c>
      <c r="E7571" s="29">
        <v>0</v>
      </c>
      <c r="F7571" s="20">
        <v>0</v>
      </c>
    </row>
    <row r="7572" spans="2:6" x14ac:dyDescent="0.25">
      <c r="B7572" s="18">
        <v>7569</v>
      </c>
      <c r="C7572" s="29">
        <v>95258133.539488778</v>
      </c>
      <c r="D7572" s="29">
        <v>0</v>
      </c>
      <c r="E7572" s="29">
        <v>0</v>
      </c>
      <c r="F7572" s="20">
        <v>0</v>
      </c>
    </row>
    <row r="7573" spans="2:6" x14ac:dyDescent="0.25">
      <c r="B7573" s="18">
        <v>7570</v>
      </c>
      <c r="C7573" s="29">
        <v>97031436.168360025</v>
      </c>
      <c r="D7573" s="29">
        <v>0</v>
      </c>
      <c r="E7573" s="29">
        <v>0</v>
      </c>
      <c r="F7573" s="20">
        <v>0</v>
      </c>
    </row>
    <row r="7574" spans="2:6" x14ac:dyDescent="0.25">
      <c r="B7574" s="18">
        <v>7571</v>
      </c>
      <c r="C7574" s="29">
        <v>96228025.954121307</v>
      </c>
      <c r="D7574" s="29">
        <v>0</v>
      </c>
      <c r="E7574" s="29">
        <v>0</v>
      </c>
      <c r="F7574" s="20">
        <v>0</v>
      </c>
    </row>
    <row r="7575" spans="2:6" x14ac:dyDescent="0.25">
      <c r="B7575" s="18">
        <v>7572</v>
      </c>
      <c r="C7575" s="29">
        <v>141812361.33751008</v>
      </c>
      <c r="D7575" s="29">
        <v>0</v>
      </c>
      <c r="E7575" s="29">
        <v>0</v>
      </c>
      <c r="F7575" s="20">
        <v>0</v>
      </c>
    </row>
    <row r="7576" spans="2:6" x14ac:dyDescent="0.25">
      <c r="B7576" s="18">
        <v>7573</v>
      </c>
      <c r="C7576" s="29">
        <v>98123516.747816563</v>
      </c>
      <c r="D7576" s="29">
        <v>0</v>
      </c>
      <c r="E7576" s="29">
        <v>0</v>
      </c>
      <c r="F7576" s="20">
        <v>0</v>
      </c>
    </row>
    <row r="7577" spans="2:6" x14ac:dyDescent="0.25">
      <c r="B7577" s="18">
        <v>7574</v>
      </c>
      <c r="C7577" s="29">
        <v>94840672.5847653</v>
      </c>
      <c r="D7577" s="29">
        <v>0</v>
      </c>
      <c r="E7577" s="29">
        <v>0</v>
      </c>
      <c r="F7577" s="20">
        <v>0</v>
      </c>
    </row>
    <row r="7578" spans="2:6" x14ac:dyDescent="0.25">
      <c r="B7578" s="18">
        <v>7575</v>
      </c>
      <c r="C7578" s="29">
        <v>89825889.13155894</v>
      </c>
      <c r="D7578" s="29">
        <v>0</v>
      </c>
      <c r="E7578" s="29">
        <v>0</v>
      </c>
      <c r="F7578" s="20">
        <v>0</v>
      </c>
    </row>
    <row r="7579" spans="2:6" x14ac:dyDescent="0.25">
      <c r="B7579" s="18">
        <v>7576</v>
      </c>
      <c r="C7579" s="29">
        <v>115740495.53114265</v>
      </c>
      <c r="D7579" s="29">
        <v>0</v>
      </c>
      <c r="E7579" s="29">
        <v>0</v>
      </c>
      <c r="F7579" s="20">
        <v>0</v>
      </c>
    </row>
    <row r="7580" spans="2:6" x14ac:dyDescent="0.25">
      <c r="B7580" s="18">
        <v>7577</v>
      </c>
      <c r="C7580" s="29">
        <v>120106105.79652418</v>
      </c>
      <c r="D7580" s="29">
        <v>0</v>
      </c>
      <c r="E7580" s="29">
        <v>0</v>
      </c>
      <c r="F7580" s="20">
        <v>0</v>
      </c>
    </row>
    <row r="7581" spans="2:6" x14ac:dyDescent="0.25">
      <c r="B7581" s="18">
        <v>7578</v>
      </c>
      <c r="C7581" s="29">
        <v>104553917.57282311</v>
      </c>
      <c r="D7581" s="29">
        <v>0</v>
      </c>
      <c r="E7581" s="29">
        <v>0</v>
      </c>
      <c r="F7581" s="20">
        <v>0</v>
      </c>
    </row>
    <row r="7582" spans="2:6" x14ac:dyDescent="0.25">
      <c r="B7582" s="18">
        <v>7579</v>
      </c>
      <c r="C7582" s="29">
        <v>111308526.89712398</v>
      </c>
      <c r="D7582" s="29">
        <v>0</v>
      </c>
      <c r="E7582" s="29">
        <v>0</v>
      </c>
      <c r="F7582" s="20">
        <v>0</v>
      </c>
    </row>
    <row r="7583" spans="2:6" x14ac:dyDescent="0.25">
      <c r="B7583" s="18">
        <v>7580</v>
      </c>
      <c r="C7583" s="29">
        <v>90092559.665816456</v>
      </c>
      <c r="D7583" s="29">
        <v>0</v>
      </c>
      <c r="E7583" s="29">
        <v>0</v>
      </c>
      <c r="F7583" s="20">
        <v>0</v>
      </c>
    </row>
    <row r="7584" spans="2:6" x14ac:dyDescent="0.25">
      <c r="B7584" s="18">
        <v>7581</v>
      </c>
      <c r="C7584" s="29">
        <v>106544054.68698911</v>
      </c>
      <c r="D7584" s="29">
        <v>0</v>
      </c>
      <c r="E7584" s="29">
        <v>0</v>
      </c>
      <c r="F7584" s="20">
        <v>0</v>
      </c>
    </row>
    <row r="7585" spans="2:6" x14ac:dyDescent="0.25">
      <c r="B7585" s="18">
        <v>7582</v>
      </c>
      <c r="C7585" s="29">
        <v>112845689.53835943</v>
      </c>
      <c r="D7585" s="29">
        <v>0</v>
      </c>
      <c r="E7585" s="29">
        <v>0</v>
      </c>
      <c r="F7585" s="20">
        <v>0</v>
      </c>
    </row>
    <row r="7586" spans="2:6" x14ac:dyDescent="0.25">
      <c r="B7586" s="18">
        <v>7583</v>
      </c>
      <c r="C7586" s="29">
        <v>80273227.864391744</v>
      </c>
      <c r="D7586" s="29">
        <v>0</v>
      </c>
      <c r="E7586" s="29">
        <v>0</v>
      </c>
      <c r="F7586" s="20">
        <v>0</v>
      </c>
    </row>
    <row r="7587" spans="2:6" x14ac:dyDescent="0.25">
      <c r="B7587" s="18">
        <v>7584</v>
      </c>
      <c r="C7587" s="29">
        <v>88946969.980569854</v>
      </c>
      <c r="D7587" s="29">
        <v>0</v>
      </c>
      <c r="E7587" s="29">
        <v>0</v>
      </c>
      <c r="F7587" s="20">
        <v>0</v>
      </c>
    </row>
    <row r="7588" spans="2:6" x14ac:dyDescent="0.25">
      <c r="B7588" s="18">
        <v>7585</v>
      </c>
      <c r="C7588" s="29">
        <v>115472536.89497149</v>
      </c>
      <c r="D7588" s="29">
        <v>0</v>
      </c>
      <c r="E7588" s="29">
        <v>0</v>
      </c>
      <c r="F7588" s="20">
        <v>0</v>
      </c>
    </row>
    <row r="7589" spans="2:6" x14ac:dyDescent="0.25">
      <c r="B7589" s="18">
        <v>7586</v>
      </c>
      <c r="C7589" s="29">
        <v>152740968.84278455</v>
      </c>
      <c r="D7589" s="29">
        <v>0</v>
      </c>
      <c r="E7589" s="29">
        <v>0</v>
      </c>
      <c r="F7589" s="20">
        <v>0</v>
      </c>
    </row>
    <row r="7590" spans="2:6" x14ac:dyDescent="0.25">
      <c r="B7590" s="18">
        <v>7587</v>
      </c>
      <c r="C7590" s="29">
        <v>86364226.207497895</v>
      </c>
      <c r="D7590" s="29">
        <v>0</v>
      </c>
      <c r="E7590" s="29">
        <v>0</v>
      </c>
      <c r="F7590" s="20">
        <v>0</v>
      </c>
    </row>
    <row r="7591" spans="2:6" x14ac:dyDescent="0.25">
      <c r="B7591" s="18">
        <v>7588</v>
      </c>
      <c r="C7591" s="29">
        <v>177868094.85327053</v>
      </c>
      <c r="D7591" s="29">
        <v>0</v>
      </c>
      <c r="E7591" s="29">
        <v>0</v>
      </c>
      <c r="F7591" s="20">
        <v>0</v>
      </c>
    </row>
    <row r="7592" spans="2:6" x14ac:dyDescent="0.25">
      <c r="B7592" s="18">
        <v>7589</v>
      </c>
      <c r="C7592" s="29">
        <v>131744452.58916509</v>
      </c>
      <c r="D7592" s="29">
        <v>0</v>
      </c>
      <c r="E7592" s="29">
        <v>0</v>
      </c>
      <c r="F7592" s="20">
        <v>0</v>
      </c>
    </row>
    <row r="7593" spans="2:6" x14ac:dyDescent="0.25">
      <c r="B7593" s="18">
        <v>7590</v>
      </c>
      <c r="C7593" s="29">
        <v>169676033.67616478</v>
      </c>
      <c r="D7593" s="29">
        <v>0</v>
      </c>
      <c r="E7593" s="29">
        <v>0</v>
      </c>
      <c r="F7593" s="20">
        <v>0</v>
      </c>
    </row>
    <row r="7594" spans="2:6" x14ac:dyDescent="0.25">
      <c r="B7594" s="18">
        <v>7591</v>
      </c>
      <c r="C7594" s="29">
        <v>86648791.097977117</v>
      </c>
      <c r="D7594" s="29">
        <v>0</v>
      </c>
      <c r="E7594" s="29">
        <v>0</v>
      </c>
      <c r="F7594" s="20">
        <v>0</v>
      </c>
    </row>
    <row r="7595" spans="2:6" x14ac:dyDescent="0.25">
      <c r="B7595" s="18">
        <v>7592</v>
      </c>
      <c r="C7595" s="29">
        <v>155740804.10258508</v>
      </c>
      <c r="D7595" s="29">
        <v>0</v>
      </c>
      <c r="E7595" s="29">
        <v>0</v>
      </c>
      <c r="F7595" s="20">
        <v>0</v>
      </c>
    </row>
    <row r="7596" spans="2:6" x14ac:dyDescent="0.25">
      <c r="B7596" s="18">
        <v>7593</v>
      </c>
      <c r="C7596" s="29">
        <v>81226743.162563443</v>
      </c>
      <c r="D7596" s="29">
        <v>0</v>
      </c>
      <c r="E7596" s="29">
        <v>0</v>
      </c>
      <c r="F7596" s="20">
        <v>0</v>
      </c>
    </row>
    <row r="7597" spans="2:6" x14ac:dyDescent="0.25">
      <c r="B7597" s="18">
        <v>7594</v>
      </c>
      <c r="C7597" s="29">
        <v>147684533.98875004</v>
      </c>
      <c r="D7597" s="29">
        <v>0</v>
      </c>
      <c r="E7597" s="29">
        <v>0</v>
      </c>
      <c r="F7597" s="20">
        <v>0</v>
      </c>
    </row>
    <row r="7598" spans="2:6" x14ac:dyDescent="0.25">
      <c r="B7598" s="18">
        <v>7595</v>
      </c>
      <c r="C7598" s="29">
        <v>80239225.581655726</v>
      </c>
      <c r="D7598" s="29">
        <v>0</v>
      </c>
      <c r="E7598" s="29">
        <v>0</v>
      </c>
      <c r="F7598" s="20">
        <v>0</v>
      </c>
    </row>
    <row r="7599" spans="2:6" x14ac:dyDescent="0.25">
      <c r="B7599" s="18">
        <v>7596</v>
      </c>
      <c r="C7599" s="29">
        <v>156335022.31471321</v>
      </c>
      <c r="D7599" s="29">
        <v>0</v>
      </c>
      <c r="E7599" s="29">
        <v>0</v>
      </c>
      <c r="F7599" s="20">
        <v>0</v>
      </c>
    </row>
    <row r="7600" spans="2:6" x14ac:dyDescent="0.25">
      <c r="B7600" s="18">
        <v>7597</v>
      </c>
      <c r="C7600" s="29">
        <v>113405833.77186686</v>
      </c>
      <c r="D7600" s="29">
        <v>0</v>
      </c>
      <c r="E7600" s="29">
        <v>0</v>
      </c>
      <c r="F7600" s="20">
        <v>0</v>
      </c>
    </row>
    <row r="7601" spans="2:6" x14ac:dyDescent="0.25">
      <c r="B7601" s="18">
        <v>7598</v>
      </c>
      <c r="C7601" s="29">
        <v>81561257.814324483</v>
      </c>
      <c r="D7601" s="29">
        <v>0</v>
      </c>
      <c r="E7601" s="29">
        <v>0</v>
      </c>
      <c r="F7601" s="20">
        <v>0</v>
      </c>
    </row>
    <row r="7602" spans="2:6" x14ac:dyDescent="0.25">
      <c r="B7602" s="18">
        <v>7599</v>
      </c>
      <c r="C7602" s="29">
        <v>99989490.057215109</v>
      </c>
      <c r="D7602" s="29">
        <v>0</v>
      </c>
      <c r="E7602" s="29">
        <v>0</v>
      </c>
      <c r="F7602" s="20">
        <v>0</v>
      </c>
    </row>
    <row r="7603" spans="2:6" x14ac:dyDescent="0.25">
      <c r="B7603" s="18">
        <v>7600</v>
      </c>
      <c r="C7603" s="29">
        <v>119406004.02992427</v>
      </c>
      <c r="D7603" s="29">
        <v>0</v>
      </c>
      <c r="E7603" s="29">
        <v>0</v>
      </c>
      <c r="F7603" s="20">
        <v>0</v>
      </c>
    </row>
    <row r="7604" spans="2:6" x14ac:dyDescent="0.25">
      <c r="B7604" s="18">
        <v>7601</v>
      </c>
      <c r="C7604" s="29">
        <v>134501231.3719238</v>
      </c>
      <c r="D7604" s="29">
        <v>0</v>
      </c>
      <c r="E7604" s="29">
        <v>0</v>
      </c>
      <c r="F7604" s="20">
        <v>0</v>
      </c>
    </row>
    <row r="7605" spans="2:6" x14ac:dyDescent="0.25">
      <c r="B7605" s="18">
        <v>7602</v>
      </c>
      <c r="C7605" s="29">
        <v>79164866.737018451</v>
      </c>
      <c r="D7605" s="29">
        <v>0</v>
      </c>
      <c r="E7605" s="29">
        <v>0</v>
      </c>
      <c r="F7605" s="20">
        <v>0</v>
      </c>
    </row>
    <row r="7606" spans="2:6" x14ac:dyDescent="0.25">
      <c r="B7606" s="18">
        <v>7603</v>
      </c>
      <c r="C7606" s="29">
        <v>118224141.56101365</v>
      </c>
      <c r="D7606" s="29">
        <v>0</v>
      </c>
      <c r="E7606" s="29">
        <v>0</v>
      </c>
      <c r="F7606" s="20">
        <v>0</v>
      </c>
    </row>
    <row r="7607" spans="2:6" x14ac:dyDescent="0.25">
      <c r="B7607" s="18">
        <v>7604</v>
      </c>
      <c r="C7607" s="29">
        <v>98475042.931884632</v>
      </c>
      <c r="D7607" s="29">
        <v>0</v>
      </c>
      <c r="E7607" s="29">
        <v>0</v>
      </c>
      <c r="F7607" s="20">
        <v>0</v>
      </c>
    </row>
    <row r="7608" spans="2:6" x14ac:dyDescent="0.25">
      <c r="B7608" s="18">
        <v>7605</v>
      </c>
      <c r="C7608" s="29">
        <v>81671429.618070692</v>
      </c>
      <c r="D7608" s="29">
        <v>0</v>
      </c>
      <c r="E7608" s="29">
        <v>0</v>
      </c>
      <c r="F7608" s="20">
        <v>0</v>
      </c>
    </row>
    <row r="7609" spans="2:6" x14ac:dyDescent="0.25">
      <c r="B7609" s="18">
        <v>7606</v>
      </c>
      <c r="C7609" s="29">
        <v>84572524.07690993</v>
      </c>
      <c r="D7609" s="29">
        <v>0</v>
      </c>
      <c r="E7609" s="29">
        <v>0</v>
      </c>
      <c r="F7609" s="20">
        <v>0</v>
      </c>
    </row>
    <row r="7610" spans="2:6" x14ac:dyDescent="0.25">
      <c r="B7610" s="18">
        <v>7607</v>
      </c>
      <c r="C7610" s="29">
        <v>123288105.86632033</v>
      </c>
      <c r="D7610" s="29">
        <v>0</v>
      </c>
      <c r="E7610" s="29">
        <v>0</v>
      </c>
      <c r="F7610" s="20">
        <v>0</v>
      </c>
    </row>
    <row r="7611" spans="2:6" x14ac:dyDescent="0.25">
      <c r="B7611" s="18">
        <v>7608</v>
      </c>
      <c r="C7611" s="29">
        <v>123021988.99803551</v>
      </c>
      <c r="D7611" s="29">
        <v>0</v>
      </c>
      <c r="E7611" s="29">
        <v>0</v>
      </c>
      <c r="F7611" s="20">
        <v>0</v>
      </c>
    </row>
    <row r="7612" spans="2:6" x14ac:dyDescent="0.25">
      <c r="B7612" s="18">
        <v>7609</v>
      </c>
      <c r="C7612" s="29">
        <v>97882687.850986391</v>
      </c>
      <c r="D7612" s="29">
        <v>0</v>
      </c>
      <c r="E7612" s="29">
        <v>0</v>
      </c>
      <c r="F7612" s="20">
        <v>0</v>
      </c>
    </row>
    <row r="7613" spans="2:6" x14ac:dyDescent="0.25">
      <c r="B7613" s="18">
        <v>7610</v>
      </c>
      <c r="C7613" s="29">
        <v>132108802.80222443</v>
      </c>
      <c r="D7613" s="29">
        <v>0</v>
      </c>
      <c r="E7613" s="29">
        <v>0</v>
      </c>
      <c r="F7613" s="20">
        <v>0</v>
      </c>
    </row>
    <row r="7614" spans="2:6" x14ac:dyDescent="0.25">
      <c r="B7614" s="18">
        <v>7611</v>
      </c>
      <c r="C7614" s="29">
        <v>101135539.62086938</v>
      </c>
      <c r="D7614" s="29">
        <v>0</v>
      </c>
      <c r="E7614" s="29">
        <v>0</v>
      </c>
      <c r="F7614" s="20">
        <v>0</v>
      </c>
    </row>
    <row r="7615" spans="2:6" x14ac:dyDescent="0.25">
      <c r="B7615" s="18">
        <v>7612</v>
      </c>
      <c r="C7615" s="29">
        <v>90620381.617924869</v>
      </c>
      <c r="D7615" s="29">
        <v>0</v>
      </c>
      <c r="E7615" s="29">
        <v>0</v>
      </c>
      <c r="F7615" s="20">
        <v>0</v>
      </c>
    </row>
    <row r="7616" spans="2:6" x14ac:dyDescent="0.25">
      <c r="B7616" s="18">
        <v>7613</v>
      </c>
      <c r="C7616" s="29">
        <v>93280348.192469433</v>
      </c>
      <c r="D7616" s="29">
        <v>0</v>
      </c>
      <c r="E7616" s="29">
        <v>0</v>
      </c>
      <c r="F7616" s="20">
        <v>0</v>
      </c>
    </row>
    <row r="7617" spans="2:6" x14ac:dyDescent="0.25">
      <c r="B7617" s="18">
        <v>7614</v>
      </c>
      <c r="C7617" s="29">
        <v>95248295.455806926</v>
      </c>
      <c r="D7617" s="29">
        <v>0</v>
      </c>
      <c r="E7617" s="29">
        <v>0</v>
      </c>
      <c r="F7617" s="20">
        <v>0</v>
      </c>
    </row>
    <row r="7618" spans="2:6" x14ac:dyDescent="0.25">
      <c r="B7618" s="18">
        <v>7615</v>
      </c>
      <c r="C7618" s="29">
        <v>120041288.83041589</v>
      </c>
      <c r="D7618" s="29">
        <v>0</v>
      </c>
      <c r="E7618" s="29">
        <v>0</v>
      </c>
      <c r="F7618" s="20">
        <v>0</v>
      </c>
    </row>
    <row r="7619" spans="2:6" x14ac:dyDescent="0.25">
      <c r="B7619" s="18">
        <v>7616</v>
      </c>
      <c r="C7619" s="29">
        <v>106623047.67692934</v>
      </c>
      <c r="D7619" s="29">
        <v>0</v>
      </c>
      <c r="E7619" s="29">
        <v>0</v>
      </c>
      <c r="F7619" s="20">
        <v>0</v>
      </c>
    </row>
    <row r="7620" spans="2:6" x14ac:dyDescent="0.25">
      <c r="B7620" s="18">
        <v>7617</v>
      </c>
      <c r="C7620" s="29">
        <v>96985878.444275245</v>
      </c>
      <c r="D7620" s="29">
        <v>0</v>
      </c>
      <c r="E7620" s="29">
        <v>0</v>
      </c>
      <c r="F7620" s="20">
        <v>0</v>
      </c>
    </row>
    <row r="7621" spans="2:6" x14ac:dyDescent="0.25">
      <c r="B7621" s="18">
        <v>7618</v>
      </c>
      <c r="C7621" s="29">
        <v>111074103.75632608</v>
      </c>
      <c r="D7621" s="29">
        <v>0</v>
      </c>
      <c r="E7621" s="29">
        <v>0</v>
      </c>
      <c r="F7621" s="20">
        <v>0</v>
      </c>
    </row>
    <row r="7622" spans="2:6" x14ac:dyDescent="0.25">
      <c r="B7622" s="18">
        <v>7619</v>
      </c>
      <c r="C7622" s="29">
        <v>91838712.980399206</v>
      </c>
      <c r="D7622" s="29">
        <v>0</v>
      </c>
      <c r="E7622" s="29">
        <v>0</v>
      </c>
      <c r="F7622" s="20">
        <v>0</v>
      </c>
    </row>
    <row r="7623" spans="2:6" x14ac:dyDescent="0.25">
      <c r="B7623" s="18">
        <v>7620</v>
      </c>
      <c r="C7623" s="29">
        <v>83685230.609016716</v>
      </c>
      <c r="D7623" s="29">
        <v>0</v>
      </c>
      <c r="E7623" s="29">
        <v>0</v>
      </c>
      <c r="F7623" s="20">
        <v>0</v>
      </c>
    </row>
    <row r="7624" spans="2:6" x14ac:dyDescent="0.25">
      <c r="B7624" s="18">
        <v>7621</v>
      </c>
      <c r="C7624" s="29">
        <v>164466436.18867424</v>
      </c>
      <c r="D7624" s="29">
        <v>0</v>
      </c>
      <c r="E7624" s="29">
        <v>0</v>
      </c>
      <c r="F7624" s="20">
        <v>0</v>
      </c>
    </row>
    <row r="7625" spans="2:6" x14ac:dyDescent="0.25">
      <c r="B7625" s="18">
        <v>7622</v>
      </c>
      <c r="C7625" s="29">
        <v>96988674.119299397</v>
      </c>
      <c r="D7625" s="29">
        <v>0</v>
      </c>
      <c r="E7625" s="29">
        <v>0</v>
      </c>
      <c r="F7625" s="20">
        <v>0</v>
      </c>
    </row>
    <row r="7626" spans="2:6" x14ac:dyDescent="0.25">
      <c r="B7626" s="18">
        <v>7623</v>
      </c>
      <c r="C7626" s="29">
        <v>87152715.216142267</v>
      </c>
      <c r="D7626" s="29">
        <v>0</v>
      </c>
      <c r="E7626" s="29">
        <v>0</v>
      </c>
      <c r="F7626" s="20">
        <v>0</v>
      </c>
    </row>
    <row r="7627" spans="2:6" x14ac:dyDescent="0.25">
      <c r="B7627" s="18">
        <v>7624</v>
      </c>
      <c r="C7627" s="29">
        <v>100333233.26453307</v>
      </c>
      <c r="D7627" s="29">
        <v>0</v>
      </c>
      <c r="E7627" s="29">
        <v>0</v>
      </c>
      <c r="F7627" s="20">
        <v>0</v>
      </c>
    </row>
    <row r="7628" spans="2:6" x14ac:dyDescent="0.25">
      <c r="B7628" s="18">
        <v>7625</v>
      </c>
      <c r="C7628" s="29">
        <v>76022430.026537612</v>
      </c>
      <c r="D7628" s="29">
        <v>0</v>
      </c>
      <c r="E7628" s="29">
        <v>0</v>
      </c>
      <c r="F7628" s="20">
        <v>0</v>
      </c>
    </row>
    <row r="7629" spans="2:6" x14ac:dyDescent="0.25">
      <c r="B7629" s="18">
        <v>7626</v>
      </c>
      <c r="C7629" s="29">
        <v>87583595.996734709</v>
      </c>
      <c r="D7629" s="29">
        <v>0</v>
      </c>
      <c r="E7629" s="29">
        <v>0</v>
      </c>
      <c r="F7629" s="20">
        <v>0</v>
      </c>
    </row>
    <row r="7630" spans="2:6" x14ac:dyDescent="0.25">
      <c r="B7630" s="18">
        <v>7627</v>
      </c>
      <c r="C7630" s="29">
        <v>85524354.451105937</v>
      </c>
      <c r="D7630" s="29">
        <v>0</v>
      </c>
      <c r="E7630" s="29">
        <v>0</v>
      </c>
      <c r="F7630" s="20">
        <v>0</v>
      </c>
    </row>
    <row r="7631" spans="2:6" x14ac:dyDescent="0.25">
      <c r="B7631" s="18">
        <v>7628</v>
      </c>
      <c r="C7631" s="29">
        <v>93957186.40280512</v>
      </c>
      <c r="D7631" s="29">
        <v>0</v>
      </c>
      <c r="E7631" s="29">
        <v>0</v>
      </c>
      <c r="F7631" s="20">
        <v>0</v>
      </c>
    </row>
    <row r="7632" spans="2:6" x14ac:dyDescent="0.25">
      <c r="B7632" s="18">
        <v>7629</v>
      </c>
      <c r="C7632" s="29">
        <v>95907002.372921735</v>
      </c>
      <c r="D7632" s="29">
        <v>0</v>
      </c>
      <c r="E7632" s="29">
        <v>0</v>
      </c>
      <c r="F7632" s="20">
        <v>0</v>
      </c>
    </row>
    <row r="7633" spans="2:6" x14ac:dyDescent="0.25">
      <c r="B7633" s="18">
        <v>7630</v>
      </c>
      <c r="C7633" s="29">
        <v>81182129.077999249</v>
      </c>
      <c r="D7633" s="29">
        <v>0</v>
      </c>
      <c r="E7633" s="29">
        <v>0</v>
      </c>
      <c r="F7633" s="20">
        <v>0</v>
      </c>
    </row>
    <row r="7634" spans="2:6" x14ac:dyDescent="0.25">
      <c r="B7634" s="18">
        <v>7631</v>
      </c>
      <c r="C7634" s="29">
        <v>80808921.297604442</v>
      </c>
      <c r="D7634" s="29">
        <v>0</v>
      </c>
      <c r="E7634" s="29">
        <v>0</v>
      </c>
      <c r="F7634" s="20">
        <v>0</v>
      </c>
    </row>
    <row r="7635" spans="2:6" x14ac:dyDescent="0.25">
      <c r="B7635" s="18">
        <v>7632</v>
      </c>
      <c r="C7635" s="29">
        <v>100226988.66656017</v>
      </c>
      <c r="D7635" s="29">
        <v>0</v>
      </c>
      <c r="E7635" s="29">
        <v>0</v>
      </c>
      <c r="F7635" s="20">
        <v>0</v>
      </c>
    </row>
    <row r="7636" spans="2:6" x14ac:dyDescent="0.25">
      <c r="B7636" s="18">
        <v>7633</v>
      </c>
      <c r="C7636" s="29">
        <v>87384821.394526035</v>
      </c>
      <c r="D7636" s="29">
        <v>0</v>
      </c>
      <c r="E7636" s="29">
        <v>0</v>
      </c>
      <c r="F7636" s="20">
        <v>0</v>
      </c>
    </row>
    <row r="7637" spans="2:6" x14ac:dyDescent="0.25">
      <c r="B7637" s="18">
        <v>7634</v>
      </c>
      <c r="C7637" s="29">
        <v>87523665.265953019</v>
      </c>
      <c r="D7637" s="29">
        <v>0</v>
      </c>
      <c r="E7637" s="29">
        <v>0</v>
      </c>
      <c r="F7637" s="20">
        <v>0</v>
      </c>
    </row>
    <row r="7638" spans="2:6" x14ac:dyDescent="0.25">
      <c r="B7638" s="18">
        <v>7635</v>
      </c>
      <c r="C7638" s="29">
        <v>89394584.94144921</v>
      </c>
      <c r="D7638" s="29">
        <v>0</v>
      </c>
      <c r="E7638" s="29">
        <v>0</v>
      </c>
      <c r="F7638" s="20">
        <v>0</v>
      </c>
    </row>
    <row r="7639" spans="2:6" x14ac:dyDescent="0.25">
      <c r="B7639" s="18">
        <v>7636</v>
      </c>
      <c r="C7639" s="29">
        <v>89254403.34829545</v>
      </c>
      <c r="D7639" s="29">
        <v>0</v>
      </c>
      <c r="E7639" s="29">
        <v>0</v>
      </c>
      <c r="F7639" s="20">
        <v>0</v>
      </c>
    </row>
    <row r="7640" spans="2:6" x14ac:dyDescent="0.25">
      <c r="B7640" s="18">
        <v>7637</v>
      </c>
      <c r="C7640" s="29">
        <v>88901955.04362008</v>
      </c>
      <c r="D7640" s="29">
        <v>0</v>
      </c>
      <c r="E7640" s="29">
        <v>0</v>
      </c>
      <c r="F7640" s="20">
        <v>0</v>
      </c>
    </row>
    <row r="7641" spans="2:6" x14ac:dyDescent="0.25">
      <c r="B7641" s="18">
        <v>7638</v>
      </c>
      <c r="C7641" s="29">
        <v>90242178.277754158</v>
      </c>
      <c r="D7641" s="29">
        <v>0</v>
      </c>
      <c r="E7641" s="29">
        <v>0</v>
      </c>
      <c r="F7641" s="20">
        <v>0</v>
      </c>
    </row>
    <row r="7642" spans="2:6" x14ac:dyDescent="0.25">
      <c r="B7642" s="18">
        <v>7639</v>
      </c>
      <c r="C7642" s="29">
        <v>176145800.71694171</v>
      </c>
      <c r="D7642" s="29">
        <v>0</v>
      </c>
      <c r="E7642" s="29">
        <v>0</v>
      </c>
      <c r="F7642" s="20">
        <v>0</v>
      </c>
    </row>
    <row r="7643" spans="2:6" x14ac:dyDescent="0.25">
      <c r="B7643" s="18">
        <v>7640</v>
      </c>
      <c r="C7643" s="29">
        <v>86945836.809655949</v>
      </c>
      <c r="D7643" s="29">
        <v>0</v>
      </c>
      <c r="E7643" s="29">
        <v>0</v>
      </c>
      <c r="F7643" s="20">
        <v>0</v>
      </c>
    </row>
    <row r="7644" spans="2:6" x14ac:dyDescent="0.25">
      <c r="B7644" s="18">
        <v>7641</v>
      </c>
      <c r="C7644" s="29">
        <v>119840341.17829351</v>
      </c>
      <c r="D7644" s="29">
        <v>0</v>
      </c>
      <c r="E7644" s="29">
        <v>0</v>
      </c>
      <c r="F7644" s="20">
        <v>0</v>
      </c>
    </row>
    <row r="7645" spans="2:6" x14ac:dyDescent="0.25">
      <c r="B7645" s="18">
        <v>7642</v>
      </c>
      <c r="C7645" s="29">
        <v>110036218.06025536</v>
      </c>
      <c r="D7645" s="29">
        <v>0</v>
      </c>
      <c r="E7645" s="29">
        <v>0</v>
      </c>
      <c r="F7645" s="20">
        <v>0</v>
      </c>
    </row>
    <row r="7646" spans="2:6" x14ac:dyDescent="0.25">
      <c r="B7646" s="18">
        <v>7643</v>
      </c>
      <c r="C7646" s="29">
        <v>98330439.51812683</v>
      </c>
      <c r="D7646" s="29">
        <v>0</v>
      </c>
      <c r="E7646" s="29">
        <v>0</v>
      </c>
      <c r="F7646" s="20">
        <v>0</v>
      </c>
    </row>
    <row r="7647" spans="2:6" x14ac:dyDescent="0.25">
      <c r="B7647" s="18">
        <v>7644</v>
      </c>
      <c r="C7647" s="29">
        <v>88795859.067725509</v>
      </c>
      <c r="D7647" s="29">
        <v>0</v>
      </c>
      <c r="E7647" s="29">
        <v>0</v>
      </c>
      <c r="F7647" s="20">
        <v>0</v>
      </c>
    </row>
    <row r="7648" spans="2:6" x14ac:dyDescent="0.25">
      <c r="B7648" s="18">
        <v>7645</v>
      </c>
      <c r="C7648" s="29">
        <v>90219895.782722473</v>
      </c>
      <c r="D7648" s="29">
        <v>0</v>
      </c>
      <c r="E7648" s="29">
        <v>0</v>
      </c>
      <c r="F7648" s="20">
        <v>0</v>
      </c>
    </row>
    <row r="7649" spans="2:6" x14ac:dyDescent="0.25">
      <c r="B7649" s="18">
        <v>7646</v>
      </c>
      <c r="C7649" s="29">
        <v>113282064.76617378</v>
      </c>
      <c r="D7649" s="29">
        <v>0</v>
      </c>
      <c r="E7649" s="29">
        <v>0</v>
      </c>
      <c r="F7649" s="20">
        <v>0</v>
      </c>
    </row>
    <row r="7650" spans="2:6" x14ac:dyDescent="0.25">
      <c r="B7650" s="18">
        <v>7647</v>
      </c>
      <c r="C7650" s="29">
        <v>139908876.28424746</v>
      </c>
      <c r="D7650" s="29">
        <v>0</v>
      </c>
      <c r="E7650" s="29">
        <v>0</v>
      </c>
      <c r="F7650" s="20">
        <v>0</v>
      </c>
    </row>
    <row r="7651" spans="2:6" x14ac:dyDescent="0.25">
      <c r="B7651" s="18">
        <v>7648</v>
      </c>
      <c r="C7651" s="29">
        <v>111684106.77487139</v>
      </c>
      <c r="D7651" s="29">
        <v>0</v>
      </c>
      <c r="E7651" s="29">
        <v>0</v>
      </c>
      <c r="F7651" s="20">
        <v>0</v>
      </c>
    </row>
    <row r="7652" spans="2:6" x14ac:dyDescent="0.25">
      <c r="B7652" s="18">
        <v>7649</v>
      </c>
      <c r="C7652" s="29">
        <v>101239802.74892879</v>
      </c>
      <c r="D7652" s="29">
        <v>0</v>
      </c>
      <c r="E7652" s="29">
        <v>0</v>
      </c>
      <c r="F7652" s="20">
        <v>0</v>
      </c>
    </row>
    <row r="7653" spans="2:6" x14ac:dyDescent="0.25">
      <c r="B7653" s="18">
        <v>7650</v>
      </c>
      <c r="C7653" s="29">
        <v>99176009.279785335</v>
      </c>
      <c r="D7653" s="29">
        <v>0</v>
      </c>
      <c r="E7653" s="29">
        <v>0</v>
      </c>
      <c r="F7653" s="20">
        <v>0</v>
      </c>
    </row>
    <row r="7654" spans="2:6" x14ac:dyDescent="0.25">
      <c r="B7654" s="18">
        <v>7651</v>
      </c>
      <c r="C7654" s="29">
        <v>139882160.80185682</v>
      </c>
      <c r="D7654" s="29">
        <v>0</v>
      </c>
      <c r="E7654" s="29">
        <v>0</v>
      </c>
      <c r="F7654" s="20">
        <v>0</v>
      </c>
    </row>
    <row r="7655" spans="2:6" x14ac:dyDescent="0.25">
      <c r="B7655" s="18">
        <v>7652</v>
      </c>
      <c r="C7655" s="29">
        <v>94668752.094728664</v>
      </c>
      <c r="D7655" s="29">
        <v>0</v>
      </c>
      <c r="E7655" s="29">
        <v>0</v>
      </c>
      <c r="F7655" s="20">
        <v>0</v>
      </c>
    </row>
    <row r="7656" spans="2:6" x14ac:dyDescent="0.25">
      <c r="B7656" s="18">
        <v>7653</v>
      </c>
      <c r="C7656" s="29">
        <v>141167475.71328238</v>
      </c>
      <c r="D7656" s="29">
        <v>0</v>
      </c>
      <c r="E7656" s="29">
        <v>0</v>
      </c>
      <c r="F7656" s="20">
        <v>0</v>
      </c>
    </row>
    <row r="7657" spans="2:6" x14ac:dyDescent="0.25">
      <c r="B7657" s="18">
        <v>7654</v>
      </c>
      <c r="C7657" s="29">
        <v>85874987.799207643</v>
      </c>
      <c r="D7657" s="29">
        <v>0</v>
      </c>
      <c r="E7657" s="29">
        <v>0</v>
      </c>
      <c r="F7657" s="20">
        <v>0</v>
      </c>
    </row>
    <row r="7658" spans="2:6" x14ac:dyDescent="0.25">
      <c r="B7658" s="18">
        <v>7655</v>
      </c>
      <c r="C7658" s="29">
        <v>133068982.65638348</v>
      </c>
      <c r="D7658" s="29">
        <v>0</v>
      </c>
      <c r="E7658" s="29">
        <v>0</v>
      </c>
      <c r="F7658" s="20">
        <v>0</v>
      </c>
    </row>
    <row r="7659" spans="2:6" x14ac:dyDescent="0.25">
      <c r="B7659" s="18">
        <v>7656</v>
      </c>
      <c r="C7659" s="29">
        <v>126208030.94457324</v>
      </c>
      <c r="D7659" s="29">
        <v>0</v>
      </c>
      <c r="E7659" s="29">
        <v>0</v>
      </c>
      <c r="F7659" s="20">
        <v>0</v>
      </c>
    </row>
    <row r="7660" spans="2:6" x14ac:dyDescent="0.25">
      <c r="B7660" s="18">
        <v>7657</v>
      </c>
      <c r="C7660" s="29">
        <v>85147327.821015865</v>
      </c>
      <c r="D7660" s="29">
        <v>0</v>
      </c>
      <c r="E7660" s="29">
        <v>0</v>
      </c>
      <c r="F7660" s="20">
        <v>0</v>
      </c>
    </row>
    <row r="7661" spans="2:6" x14ac:dyDescent="0.25">
      <c r="B7661" s="18">
        <v>7658</v>
      </c>
      <c r="C7661" s="29">
        <v>80145895.92683509</v>
      </c>
      <c r="D7661" s="29">
        <v>0</v>
      </c>
      <c r="E7661" s="29">
        <v>0</v>
      </c>
      <c r="F7661" s="20">
        <v>0</v>
      </c>
    </row>
    <row r="7662" spans="2:6" x14ac:dyDescent="0.25">
      <c r="B7662" s="18">
        <v>7659</v>
      </c>
      <c r="C7662" s="29">
        <v>120594932.51848459</v>
      </c>
      <c r="D7662" s="29">
        <v>0</v>
      </c>
      <c r="E7662" s="29">
        <v>0</v>
      </c>
      <c r="F7662" s="20">
        <v>0</v>
      </c>
    </row>
    <row r="7663" spans="2:6" x14ac:dyDescent="0.25">
      <c r="B7663" s="18">
        <v>7660</v>
      </c>
      <c r="C7663" s="29">
        <v>80138277.689519599</v>
      </c>
      <c r="D7663" s="29">
        <v>0</v>
      </c>
      <c r="E7663" s="29">
        <v>0</v>
      </c>
      <c r="F7663" s="20">
        <v>0</v>
      </c>
    </row>
    <row r="7664" spans="2:6" x14ac:dyDescent="0.25">
      <c r="B7664" s="18">
        <v>7661</v>
      </c>
      <c r="C7664" s="29">
        <v>125172642.98152147</v>
      </c>
      <c r="D7664" s="29">
        <v>0</v>
      </c>
      <c r="E7664" s="29">
        <v>0</v>
      </c>
      <c r="F7664" s="20">
        <v>0</v>
      </c>
    </row>
    <row r="7665" spans="2:6" x14ac:dyDescent="0.25">
      <c r="B7665" s="18">
        <v>7662</v>
      </c>
      <c r="C7665" s="29">
        <v>124972064.12576471</v>
      </c>
      <c r="D7665" s="29">
        <v>0</v>
      </c>
      <c r="E7665" s="29">
        <v>0</v>
      </c>
      <c r="F7665" s="20">
        <v>0</v>
      </c>
    </row>
    <row r="7666" spans="2:6" x14ac:dyDescent="0.25">
      <c r="B7666" s="18">
        <v>7663</v>
      </c>
      <c r="C7666" s="29">
        <v>163806297.72446999</v>
      </c>
      <c r="D7666" s="29">
        <v>0</v>
      </c>
      <c r="E7666" s="29">
        <v>0</v>
      </c>
      <c r="F7666" s="20">
        <v>0</v>
      </c>
    </row>
    <row r="7667" spans="2:6" x14ac:dyDescent="0.25">
      <c r="B7667" s="18">
        <v>7664</v>
      </c>
      <c r="C7667" s="29">
        <v>72410448.013219595</v>
      </c>
      <c r="D7667" s="29">
        <v>0</v>
      </c>
      <c r="E7667" s="29">
        <v>0</v>
      </c>
      <c r="F7667" s="20">
        <v>0</v>
      </c>
    </row>
    <row r="7668" spans="2:6" x14ac:dyDescent="0.25">
      <c r="B7668" s="18">
        <v>7665</v>
      </c>
      <c r="C7668" s="29">
        <v>70742021.768064916</v>
      </c>
      <c r="D7668" s="29">
        <v>0</v>
      </c>
      <c r="E7668" s="29">
        <v>0</v>
      </c>
      <c r="F7668" s="20">
        <v>0</v>
      </c>
    </row>
    <row r="7669" spans="2:6" x14ac:dyDescent="0.25">
      <c r="B7669" s="18">
        <v>7666</v>
      </c>
      <c r="C7669" s="29">
        <v>92514090.384183362</v>
      </c>
      <c r="D7669" s="29">
        <v>0</v>
      </c>
      <c r="E7669" s="29">
        <v>0</v>
      </c>
      <c r="F7669" s="20">
        <v>0</v>
      </c>
    </row>
    <row r="7670" spans="2:6" x14ac:dyDescent="0.25">
      <c r="B7670" s="18">
        <v>7667</v>
      </c>
      <c r="C7670" s="29">
        <v>130538090.22927742</v>
      </c>
      <c r="D7670" s="29">
        <v>0</v>
      </c>
      <c r="E7670" s="29">
        <v>0</v>
      </c>
      <c r="F7670" s="20">
        <v>0</v>
      </c>
    </row>
    <row r="7671" spans="2:6" x14ac:dyDescent="0.25">
      <c r="B7671" s="18">
        <v>7668</v>
      </c>
      <c r="C7671" s="29">
        <v>102181270.248037</v>
      </c>
      <c r="D7671" s="29">
        <v>0</v>
      </c>
      <c r="E7671" s="29">
        <v>0</v>
      </c>
      <c r="F7671" s="20">
        <v>0</v>
      </c>
    </row>
    <row r="7672" spans="2:6" x14ac:dyDescent="0.25">
      <c r="B7672" s="18">
        <v>7669</v>
      </c>
      <c r="C7672" s="29">
        <v>113602131.02216978</v>
      </c>
      <c r="D7672" s="29">
        <v>0</v>
      </c>
      <c r="E7672" s="29">
        <v>0</v>
      </c>
      <c r="F7672" s="20">
        <v>0</v>
      </c>
    </row>
    <row r="7673" spans="2:6" x14ac:dyDescent="0.25">
      <c r="B7673" s="18">
        <v>7670</v>
      </c>
      <c r="C7673" s="29">
        <v>81314843.493625283</v>
      </c>
      <c r="D7673" s="29">
        <v>0</v>
      </c>
      <c r="E7673" s="29">
        <v>0</v>
      </c>
      <c r="F7673" s="20">
        <v>0</v>
      </c>
    </row>
    <row r="7674" spans="2:6" x14ac:dyDescent="0.25">
      <c r="B7674" s="18">
        <v>7671</v>
      </c>
      <c r="C7674" s="29">
        <v>136260677.61383122</v>
      </c>
      <c r="D7674" s="29">
        <v>0</v>
      </c>
      <c r="E7674" s="29">
        <v>0</v>
      </c>
      <c r="F7674" s="20">
        <v>0</v>
      </c>
    </row>
    <row r="7675" spans="2:6" x14ac:dyDescent="0.25">
      <c r="B7675" s="18">
        <v>7672</v>
      </c>
      <c r="C7675" s="29">
        <v>120833594.69517939</v>
      </c>
      <c r="D7675" s="29">
        <v>0</v>
      </c>
      <c r="E7675" s="29">
        <v>0</v>
      </c>
      <c r="F7675" s="20">
        <v>0</v>
      </c>
    </row>
    <row r="7676" spans="2:6" x14ac:dyDescent="0.25">
      <c r="B7676" s="18">
        <v>7673</v>
      </c>
      <c r="C7676" s="29">
        <v>90285354.190930352</v>
      </c>
      <c r="D7676" s="29">
        <v>0</v>
      </c>
      <c r="E7676" s="29">
        <v>0</v>
      </c>
      <c r="F7676" s="20">
        <v>0</v>
      </c>
    </row>
    <row r="7677" spans="2:6" x14ac:dyDescent="0.25">
      <c r="B7677" s="18">
        <v>7674</v>
      </c>
      <c r="C7677" s="29">
        <v>103116222.13884485</v>
      </c>
      <c r="D7677" s="29">
        <v>0</v>
      </c>
      <c r="E7677" s="29">
        <v>0</v>
      </c>
      <c r="F7677" s="20">
        <v>0</v>
      </c>
    </row>
    <row r="7678" spans="2:6" x14ac:dyDescent="0.25">
      <c r="B7678" s="18">
        <v>7675</v>
      </c>
      <c r="C7678" s="29">
        <v>107913829.99541461</v>
      </c>
      <c r="D7678" s="29">
        <v>0</v>
      </c>
      <c r="E7678" s="29">
        <v>0</v>
      </c>
      <c r="F7678" s="20">
        <v>0</v>
      </c>
    </row>
    <row r="7679" spans="2:6" x14ac:dyDescent="0.25">
      <c r="B7679" s="18">
        <v>7676</v>
      </c>
      <c r="C7679" s="29">
        <v>88437414.155183926</v>
      </c>
      <c r="D7679" s="29">
        <v>0</v>
      </c>
      <c r="E7679" s="29">
        <v>0</v>
      </c>
      <c r="F7679" s="20">
        <v>0</v>
      </c>
    </row>
    <row r="7680" spans="2:6" x14ac:dyDescent="0.25">
      <c r="B7680" s="18">
        <v>7677</v>
      </c>
      <c r="C7680" s="29">
        <v>88421940.818822712</v>
      </c>
      <c r="D7680" s="29">
        <v>0</v>
      </c>
      <c r="E7680" s="29">
        <v>0</v>
      </c>
      <c r="F7680" s="20">
        <v>0</v>
      </c>
    </row>
    <row r="7681" spans="2:6" x14ac:dyDescent="0.25">
      <c r="B7681" s="18">
        <v>7678</v>
      </c>
      <c r="C7681" s="29">
        <v>98793670.174663097</v>
      </c>
      <c r="D7681" s="29">
        <v>0</v>
      </c>
      <c r="E7681" s="29">
        <v>0</v>
      </c>
      <c r="F7681" s="20">
        <v>0</v>
      </c>
    </row>
    <row r="7682" spans="2:6" x14ac:dyDescent="0.25">
      <c r="B7682" s="18">
        <v>7679</v>
      </c>
      <c r="C7682" s="29">
        <v>56492988.390614972</v>
      </c>
      <c r="D7682" s="29">
        <v>0</v>
      </c>
      <c r="E7682" s="29">
        <v>0</v>
      </c>
      <c r="F7682" s="20">
        <v>0</v>
      </c>
    </row>
    <row r="7683" spans="2:6" x14ac:dyDescent="0.25">
      <c r="B7683" s="18">
        <v>7680</v>
      </c>
      <c r="C7683" s="29">
        <v>106172823.47961009</v>
      </c>
      <c r="D7683" s="29">
        <v>0</v>
      </c>
      <c r="E7683" s="29">
        <v>0</v>
      </c>
      <c r="F7683" s="20">
        <v>0</v>
      </c>
    </row>
    <row r="7684" spans="2:6" x14ac:dyDescent="0.25">
      <c r="B7684" s="18">
        <v>7681</v>
      </c>
      <c r="C7684" s="29">
        <v>84205581.147095725</v>
      </c>
      <c r="D7684" s="29">
        <v>0</v>
      </c>
      <c r="E7684" s="29">
        <v>0</v>
      </c>
      <c r="F7684" s="20">
        <v>0</v>
      </c>
    </row>
    <row r="7685" spans="2:6" x14ac:dyDescent="0.25">
      <c r="B7685" s="18">
        <v>7682</v>
      </c>
      <c r="C7685" s="29">
        <v>107368399.66902293</v>
      </c>
      <c r="D7685" s="29">
        <v>0</v>
      </c>
      <c r="E7685" s="29">
        <v>0</v>
      </c>
      <c r="F7685" s="20">
        <v>0</v>
      </c>
    </row>
    <row r="7686" spans="2:6" x14ac:dyDescent="0.25">
      <c r="B7686" s="18">
        <v>7683</v>
      </c>
      <c r="C7686" s="29">
        <v>112289440.77790183</v>
      </c>
      <c r="D7686" s="29">
        <v>0</v>
      </c>
      <c r="E7686" s="29">
        <v>0</v>
      </c>
      <c r="F7686" s="20">
        <v>0</v>
      </c>
    </row>
    <row r="7687" spans="2:6" x14ac:dyDescent="0.25">
      <c r="B7687" s="18">
        <v>7684</v>
      </c>
      <c r="C7687" s="29">
        <v>93518985.422283053</v>
      </c>
      <c r="D7687" s="29">
        <v>0</v>
      </c>
      <c r="E7687" s="29">
        <v>0</v>
      </c>
      <c r="F7687" s="20">
        <v>0</v>
      </c>
    </row>
    <row r="7688" spans="2:6" x14ac:dyDescent="0.25">
      <c r="B7688" s="18">
        <v>7685</v>
      </c>
      <c r="C7688" s="29">
        <v>85175761.101429045</v>
      </c>
      <c r="D7688" s="29">
        <v>0</v>
      </c>
      <c r="E7688" s="29">
        <v>0</v>
      </c>
      <c r="F7688" s="20">
        <v>0</v>
      </c>
    </row>
    <row r="7689" spans="2:6" x14ac:dyDescent="0.25">
      <c r="B7689" s="18">
        <v>7686</v>
      </c>
      <c r="C7689" s="29">
        <v>97714545.69209525</v>
      </c>
      <c r="D7689" s="29">
        <v>0</v>
      </c>
      <c r="E7689" s="29">
        <v>0</v>
      </c>
      <c r="F7689" s="20">
        <v>0</v>
      </c>
    </row>
    <row r="7690" spans="2:6" x14ac:dyDescent="0.25">
      <c r="B7690" s="18">
        <v>7687</v>
      </c>
      <c r="C7690" s="29">
        <v>103953758.71908076</v>
      </c>
      <c r="D7690" s="29">
        <v>0</v>
      </c>
      <c r="E7690" s="29">
        <v>0</v>
      </c>
      <c r="F7690" s="20">
        <v>0</v>
      </c>
    </row>
    <row r="7691" spans="2:6" x14ac:dyDescent="0.25">
      <c r="B7691" s="18">
        <v>7688</v>
      </c>
      <c r="C7691" s="29">
        <v>81703609.979233071</v>
      </c>
      <c r="D7691" s="29">
        <v>0</v>
      </c>
      <c r="E7691" s="29">
        <v>0</v>
      </c>
      <c r="F7691" s="20">
        <v>0</v>
      </c>
    </row>
    <row r="7692" spans="2:6" x14ac:dyDescent="0.25">
      <c r="B7692" s="18">
        <v>7689</v>
      </c>
      <c r="C7692" s="29">
        <v>84248439.301151901</v>
      </c>
      <c r="D7692" s="29">
        <v>0</v>
      </c>
      <c r="E7692" s="29">
        <v>0</v>
      </c>
      <c r="F7692" s="20">
        <v>0</v>
      </c>
    </row>
    <row r="7693" spans="2:6" x14ac:dyDescent="0.25">
      <c r="B7693" s="18">
        <v>7690</v>
      </c>
      <c r="C7693" s="29">
        <v>88331923.811672553</v>
      </c>
      <c r="D7693" s="29">
        <v>0</v>
      </c>
      <c r="E7693" s="29">
        <v>0</v>
      </c>
      <c r="F7693" s="20">
        <v>0</v>
      </c>
    </row>
    <row r="7694" spans="2:6" x14ac:dyDescent="0.25">
      <c r="B7694" s="18">
        <v>7691</v>
      </c>
      <c r="C7694" s="29">
        <v>99807813.631659061</v>
      </c>
      <c r="D7694" s="29">
        <v>0</v>
      </c>
      <c r="E7694" s="29">
        <v>0</v>
      </c>
      <c r="F7694" s="20">
        <v>0</v>
      </c>
    </row>
    <row r="7695" spans="2:6" x14ac:dyDescent="0.25">
      <c r="B7695" s="18">
        <v>7692</v>
      </c>
      <c r="C7695" s="29">
        <v>88292249.294054538</v>
      </c>
      <c r="D7695" s="29">
        <v>0</v>
      </c>
      <c r="E7695" s="29">
        <v>0</v>
      </c>
      <c r="F7695" s="20">
        <v>0</v>
      </c>
    </row>
    <row r="7696" spans="2:6" x14ac:dyDescent="0.25">
      <c r="B7696" s="18">
        <v>7693</v>
      </c>
      <c r="C7696" s="29">
        <v>117605423.93612692</v>
      </c>
      <c r="D7696" s="29">
        <v>0</v>
      </c>
      <c r="E7696" s="29">
        <v>0</v>
      </c>
      <c r="F7696" s="20">
        <v>0</v>
      </c>
    </row>
    <row r="7697" spans="2:6" x14ac:dyDescent="0.25">
      <c r="B7697" s="18">
        <v>7694</v>
      </c>
      <c r="C7697" s="29">
        <v>75760436.169000164</v>
      </c>
      <c r="D7697" s="29">
        <v>0</v>
      </c>
      <c r="E7697" s="29">
        <v>0</v>
      </c>
      <c r="F7697" s="20">
        <v>0</v>
      </c>
    </row>
    <row r="7698" spans="2:6" x14ac:dyDescent="0.25">
      <c r="B7698" s="18">
        <v>7695</v>
      </c>
      <c r="C7698" s="29">
        <v>127534803.1339422</v>
      </c>
      <c r="D7698" s="29">
        <v>0</v>
      </c>
      <c r="E7698" s="29">
        <v>0</v>
      </c>
      <c r="F7698" s="20">
        <v>0</v>
      </c>
    </row>
    <row r="7699" spans="2:6" x14ac:dyDescent="0.25">
      <c r="B7699" s="18">
        <v>7696</v>
      </c>
      <c r="C7699" s="29">
        <v>108067973.43791917</v>
      </c>
      <c r="D7699" s="29">
        <v>0</v>
      </c>
      <c r="E7699" s="29">
        <v>0</v>
      </c>
      <c r="F7699" s="20">
        <v>0</v>
      </c>
    </row>
    <row r="7700" spans="2:6" x14ac:dyDescent="0.25">
      <c r="B7700" s="18">
        <v>7697</v>
      </c>
      <c r="C7700" s="29">
        <v>98215606.026758268</v>
      </c>
      <c r="D7700" s="29">
        <v>0</v>
      </c>
      <c r="E7700" s="29">
        <v>0</v>
      </c>
      <c r="F7700" s="20">
        <v>0</v>
      </c>
    </row>
    <row r="7701" spans="2:6" x14ac:dyDescent="0.25">
      <c r="B7701" s="18">
        <v>7698</v>
      </c>
      <c r="C7701" s="29">
        <v>97033256.555910438</v>
      </c>
      <c r="D7701" s="29">
        <v>0</v>
      </c>
      <c r="E7701" s="29">
        <v>0</v>
      </c>
      <c r="F7701" s="20">
        <v>0</v>
      </c>
    </row>
    <row r="7702" spans="2:6" x14ac:dyDescent="0.25">
      <c r="B7702" s="18">
        <v>7699</v>
      </c>
      <c r="C7702" s="29">
        <v>117534572.47024462</v>
      </c>
      <c r="D7702" s="29">
        <v>0</v>
      </c>
      <c r="E7702" s="29">
        <v>0</v>
      </c>
      <c r="F7702" s="20">
        <v>0</v>
      </c>
    </row>
    <row r="7703" spans="2:6" x14ac:dyDescent="0.25">
      <c r="B7703" s="18">
        <v>7700</v>
      </c>
      <c r="C7703" s="29">
        <v>118331601.60120332</v>
      </c>
      <c r="D7703" s="29">
        <v>0</v>
      </c>
      <c r="E7703" s="29">
        <v>0</v>
      </c>
      <c r="F7703" s="20">
        <v>0</v>
      </c>
    </row>
    <row r="7704" spans="2:6" x14ac:dyDescent="0.25">
      <c r="B7704" s="18">
        <v>7701</v>
      </c>
      <c r="C7704" s="29">
        <v>94584363.010129496</v>
      </c>
      <c r="D7704" s="29">
        <v>0</v>
      </c>
      <c r="E7704" s="29">
        <v>0</v>
      </c>
      <c r="F7704" s="20">
        <v>0</v>
      </c>
    </row>
    <row r="7705" spans="2:6" x14ac:dyDescent="0.25">
      <c r="B7705" s="18">
        <v>7702</v>
      </c>
      <c r="C7705" s="29">
        <v>129219233.07154246</v>
      </c>
      <c r="D7705" s="29">
        <v>0</v>
      </c>
      <c r="E7705" s="29">
        <v>0</v>
      </c>
      <c r="F7705" s="20">
        <v>0</v>
      </c>
    </row>
    <row r="7706" spans="2:6" x14ac:dyDescent="0.25">
      <c r="B7706" s="18">
        <v>7703</v>
      </c>
      <c r="C7706" s="29">
        <v>133351444.48875251</v>
      </c>
      <c r="D7706" s="29">
        <v>0</v>
      </c>
      <c r="E7706" s="29">
        <v>0</v>
      </c>
      <c r="F7706" s="20">
        <v>0</v>
      </c>
    </row>
    <row r="7707" spans="2:6" x14ac:dyDescent="0.25">
      <c r="B7707" s="18">
        <v>7704</v>
      </c>
      <c r="C7707" s="29">
        <v>151197693.3264561</v>
      </c>
      <c r="D7707" s="29">
        <v>0</v>
      </c>
      <c r="E7707" s="29">
        <v>0</v>
      </c>
      <c r="F7707" s="20">
        <v>0</v>
      </c>
    </row>
    <row r="7708" spans="2:6" x14ac:dyDescent="0.25">
      <c r="B7708" s="18">
        <v>7705</v>
      </c>
      <c r="C7708" s="29">
        <v>92843253.890013665</v>
      </c>
      <c r="D7708" s="29">
        <v>0</v>
      </c>
      <c r="E7708" s="29">
        <v>0</v>
      </c>
      <c r="F7708" s="20">
        <v>0</v>
      </c>
    </row>
    <row r="7709" spans="2:6" x14ac:dyDescent="0.25">
      <c r="B7709" s="18">
        <v>7706</v>
      </c>
      <c r="C7709" s="29">
        <v>91980870.729022637</v>
      </c>
      <c r="D7709" s="29">
        <v>0</v>
      </c>
      <c r="E7709" s="29">
        <v>0</v>
      </c>
      <c r="F7709" s="20">
        <v>0</v>
      </c>
    </row>
    <row r="7710" spans="2:6" x14ac:dyDescent="0.25">
      <c r="B7710" s="18">
        <v>7707</v>
      </c>
      <c r="C7710" s="29">
        <v>95639728.407233849</v>
      </c>
      <c r="D7710" s="29">
        <v>0</v>
      </c>
      <c r="E7710" s="29">
        <v>0</v>
      </c>
      <c r="F7710" s="20">
        <v>0</v>
      </c>
    </row>
    <row r="7711" spans="2:6" x14ac:dyDescent="0.25">
      <c r="B7711" s="18">
        <v>7708</v>
      </c>
      <c r="C7711" s="29">
        <v>95938137.680558741</v>
      </c>
      <c r="D7711" s="29">
        <v>0</v>
      </c>
      <c r="E7711" s="29">
        <v>0</v>
      </c>
      <c r="F7711" s="20">
        <v>0</v>
      </c>
    </row>
    <row r="7712" spans="2:6" x14ac:dyDescent="0.25">
      <c r="B7712" s="18">
        <v>7709</v>
      </c>
      <c r="C7712" s="29">
        <v>132988966.74470669</v>
      </c>
      <c r="D7712" s="29">
        <v>0</v>
      </c>
      <c r="E7712" s="29">
        <v>0</v>
      </c>
      <c r="F7712" s="20">
        <v>0</v>
      </c>
    </row>
    <row r="7713" spans="2:6" x14ac:dyDescent="0.25">
      <c r="B7713" s="18">
        <v>7710</v>
      </c>
      <c r="C7713" s="29">
        <v>168645447.82150573</v>
      </c>
      <c r="D7713" s="29">
        <v>0</v>
      </c>
      <c r="E7713" s="29">
        <v>0</v>
      </c>
      <c r="F7713" s="20">
        <v>0</v>
      </c>
    </row>
    <row r="7714" spans="2:6" x14ac:dyDescent="0.25">
      <c r="B7714" s="18">
        <v>7711</v>
      </c>
      <c r="C7714" s="29">
        <v>70573430.93013005</v>
      </c>
      <c r="D7714" s="29">
        <v>0</v>
      </c>
      <c r="E7714" s="29">
        <v>0</v>
      </c>
      <c r="F7714" s="20">
        <v>0</v>
      </c>
    </row>
    <row r="7715" spans="2:6" x14ac:dyDescent="0.25">
      <c r="B7715" s="18">
        <v>7712</v>
      </c>
      <c r="C7715" s="29">
        <v>83611733.424596637</v>
      </c>
      <c r="D7715" s="29">
        <v>0</v>
      </c>
      <c r="E7715" s="29">
        <v>0</v>
      </c>
      <c r="F7715" s="20">
        <v>0</v>
      </c>
    </row>
    <row r="7716" spans="2:6" x14ac:dyDescent="0.25">
      <c r="B7716" s="18">
        <v>7713</v>
      </c>
      <c r="C7716" s="29">
        <v>79441151.345971972</v>
      </c>
      <c r="D7716" s="29">
        <v>0</v>
      </c>
      <c r="E7716" s="29">
        <v>0</v>
      </c>
      <c r="F7716" s="20">
        <v>0</v>
      </c>
    </row>
    <row r="7717" spans="2:6" x14ac:dyDescent="0.25">
      <c r="B7717" s="18">
        <v>7714</v>
      </c>
      <c r="C7717" s="29">
        <v>93296682.30617176</v>
      </c>
      <c r="D7717" s="29">
        <v>0</v>
      </c>
      <c r="E7717" s="29">
        <v>0</v>
      </c>
      <c r="F7717" s="20">
        <v>0</v>
      </c>
    </row>
    <row r="7718" spans="2:6" x14ac:dyDescent="0.25">
      <c r="B7718" s="18">
        <v>7715</v>
      </c>
      <c r="C7718" s="29">
        <v>138749553.28704414</v>
      </c>
      <c r="D7718" s="29">
        <v>0</v>
      </c>
      <c r="E7718" s="29">
        <v>0</v>
      </c>
      <c r="F7718" s="20">
        <v>0</v>
      </c>
    </row>
    <row r="7719" spans="2:6" x14ac:dyDescent="0.25">
      <c r="B7719" s="18">
        <v>7716</v>
      </c>
      <c r="C7719" s="29">
        <v>137658992.6686635</v>
      </c>
      <c r="D7719" s="29">
        <v>0</v>
      </c>
      <c r="E7719" s="29">
        <v>0</v>
      </c>
      <c r="F7719" s="20">
        <v>0</v>
      </c>
    </row>
    <row r="7720" spans="2:6" x14ac:dyDescent="0.25">
      <c r="B7720" s="18">
        <v>7717</v>
      </c>
      <c r="C7720" s="29">
        <v>72019086.727292061</v>
      </c>
      <c r="D7720" s="29">
        <v>0</v>
      </c>
      <c r="E7720" s="29">
        <v>0</v>
      </c>
      <c r="F7720" s="20">
        <v>0</v>
      </c>
    </row>
    <row r="7721" spans="2:6" x14ac:dyDescent="0.25">
      <c r="B7721" s="18">
        <v>7718</v>
      </c>
      <c r="C7721" s="29">
        <v>108745584.16440031</v>
      </c>
      <c r="D7721" s="29">
        <v>0</v>
      </c>
      <c r="E7721" s="29">
        <v>0</v>
      </c>
      <c r="F7721" s="20">
        <v>0</v>
      </c>
    </row>
    <row r="7722" spans="2:6" x14ac:dyDescent="0.25">
      <c r="B7722" s="18">
        <v>7719</v>
      </c>
      <c r="C7722" s="29">
        <v>107332012.86304151</v>
      </c>
      <c r="D7722" s="29">
        <v>0</v>
      </c>
      <c r="E7722" s="29">
        <v>0</v>
      </c>
      <c r="F7722" s="20">
        <v>0</v>
      </c>
    </row>
    <row r="7723" spans="2:6" x14ac:dyDescent="0.25">
      <c r="B7723" s="18">
        <v>7720</v>
      </c>
      <c r="C7723" s="29">
        <v>95610040.874612302</v>
      </c>
      <c r="D7723" s="29">
        <v>0</v>
      </c>
      <c r="E7723" s="29">
        <v>0</v>
      </c>
      <c r="F7723" s="20">
        <v>0</v>
      </c>
    </row>
    <row r="7724" spans="2:6" x14ac:dyDescent="0.25">
      <c r="B7724" s="18">
        <v>7721</v>
      </c>
      <c r="C7724" s="29">
        <v>113760775.14797878</v>
      </c>
      <c r="D7724" s="29">
        <v>0</v>
      </c>
      <c r="E7724" s="29">
        <v>0</v>
      </c>
      <c r="F7724" s="20">
        <v>0</v>
      </c>
    </row>
    <row r="7725" spans="2:6" x14ac:dyDescent="0.25">
      <c r="B7725" s="18">
        <v>7722</v>
      </c>
      <c r="C7725" s="29">
        <v>110097143.60674925</v>
      </c>
      <c r="D7725" s="29">
        <v>0</v>
      </c>
      <c r="E7725" s="29">
        <v>0</v>
      </c>
      <c r="F7725" s="20">
        <v>0</v>
      </c>
    </row>
    <row r="7726" spans="2:6" x14ac:dyDescent="0.25">
      <c r="B7726" s="18">
        <v>7723</v>
      </c>
      <c r="C7726" s="29">
        <v>98995994.072323769</v>
      </c>
      <c r="D7726" s="29">
        <v>0</v>
      </c>
      <c r="E7726" s="29">
        <v>0</v>
      </c>
      <c r="F7726" s="20">
        <v>0</v>
      </c>
    </row>
    <row r="7727" spans="2:6" x14ac:dyDescent="0.25">
      <c r="B7727" s="18">
        <v>7724</v>
      </c>
      <c r="C7727" s="29">
        <v>127880592.87209919</v>
      </c>
      <c r="D7727" s="29">
        <v>0</v>
      </c>
      <c r="E7727" s="29">
        <v>0</v>
      </c>
      <c r="F7727" s="20">
        <v>0</v>
      </c>
    </row>
    <row r="7728" spans="2:6" x14ac:dyDescent="0.25">
      <c r="B7728" s="18">
        <v>7725</v>
      </c>
      <c r="C7728" s="29">
        <v>88266662.191214755</v>
      </c>
      <c r="D7728" s="29">
        <v>0</v>
      </c>
      <c r="E7728" s="29">
        <v>0</v>
      </c>
      <c r="F7728" s="20">
        <v>0</v>
      </c>
    </row>
    <row r="7729" spans="2:6" x14ac:dyDescent="0.25">
      <c r="B7729" s="18">
        <v>7726</v>
      </c>
      <c r="C7729" s="29">
        <v>97738462.84846282</v>
      </c>
      <c r="D7729" s="29">
        <v>0</v>
      </c>
      <c r="E7729" s="29">
        <v>0</v>
      </c>
      <c r="F7729" s="20">
        <v>0</v>
      </c>
    </row>
    <row r="7730" spans="2:6" x14ac:dyDescent="0.25">
      <c r="B7730" s="18">
        <v>7727</v>
      </c>
      <c r="C7730" s="29">
        <v>80999507.031486079</v>
      </c>
      <c r="D7730" s="29">
        <v>0</v>
      </c>
      <c r="E7730" s="29">
        <v>0</v>
      </c>
      <c r="F7730" s="20">
        <v>0</v>
      </c>
    </row>
    <row r="7731" spans="2:6" x14ac:dyDescent="0.25">
      <c r="B7731" s="18">
        <v>7728</v>
      </c>
      <c r="C7731" s="29">
        <v>101353332.76504414</v>
      </c>
      <c r="D7731" s="29">
        <v>0</v>
      </c>
      <c r="E7731" s="29">
        <v>0</v>
      </c>
      <c r="F7731" s="20">
        <v>0</v>
      </c>
    </row>
    <row r="7732" spans="2:6" x14ac:dyDescent="0.25">
      <c r="B7732" s="18">
        <v>7729</v>
      </c>
      <c r="C7732" s="29">
        <v>96989389.358120367</v>
      </c>
      <c r="D7732" s="29">
        <v>0</v>
      </c>
      <c r="E7732" s="29">
        <v>0</v>
      </c>
      <c r="F7732" s="20">
        <v>0</v>
      </c>
    </row>
    <row r="7733" spans="2:6" x14ac:dyDescent="0.25">
      <c r="B7733" s="18">
        <v>7730</v>
      </c>
      <c r="C7733" s="29">
        <v>120466599.03401366</v>
      </c>
      <c r="D7733" s="29">
        <v>0</v>
      </c>
      <c r="E7733" s="29">
        <v>0</v>
      </c>
      <c r="F7733" s="20">
        <v>0</v>
      </c>
    </row>
    <row r="7734" spans="2:6" x14ac:dyDescent="0.25">
      <c r="B7734" s="18">
        <v>7731</v>
      </c>
      <c r="C7734" s="29">
        <v>111003818.10717544</v>
      </c>
      <c r="D7734" s="29">
        <v>0</v>
      </c>
      <c r="E7734" s="29">
        <v>0</v>
      </c>
      <c r="F7734" s="20">
        <v>0</v>
      </c>
    </row>
    <row r="7735" spans="2:6" x14ac:dyDescent="0.25">
      <c r="B7735" s="18">
        <v>7732</v>
      </c>
      <c r="C7735" s="29">
        <v>101025797.71865858</v>
      </c>
      <c r="D7735" s="29">
        <v>0</v>
      </c>
      <c r="E7735" s="29">
        <v>0</v>
      </c>
      <c r="F7735" s="20">
        <v>0</v>
      </c>
    </row>
    <row r="7736" spans="2:6" x14ac:dyDescent="0.25">
      <c r="B7736" s="18">
        <v>7733</v>
      </c>
      <c r="C7736" s="29">
        <v>83641311.939690173</v>
      </c>
      <c r="D7736" s="29">
        <v>0</v>
      </c>
      <c r="E7736" s="29">
        <v>0</v>
      </c>
      <c r="F7736" s="20">
        <v>0</v>
      </c>
    </row>
    <row r="7737" spans="2:6" x14ac:dyDescent="0.25">
      <c r="B7737" s="18">
        <v>7734</v>
      </c>
      <c r="C7737" s="29">
        <v>82914037.964487717</v>
      </c>
      <c r="D7737" s="29">
        <v>0</v>
      </c>
      <c r="E7737" s="29">
        <v>0</v>
      </c>
      <c r="F7737" s="20">
        <v>0</v>
      </c>
    </row>
    <row r="7738" spans="2:6" x14ac:dyDescent="0.25">
      <c r="B7738" s="18">
        <v>7735</v>
      </c>
      <c r="C7738" s="29">
        <v>86825618.624326766</v>
      </c>
      <c r="D7738" s="29">
        <v>0</v>
      </c>
      <c r="E7738" s="29">
        <v>0</v>
      </c>
      <c r="F7738" s="20">
        <v>0</v>
      </c>
    </row>
    <row r="7739" spans="2:6" x14ac:dyDescent="0.25">
      <c r="B7739" s="18">
        <v>7736</v>
      </c>
      <c r="C7739" s="29">
        <v>83306930.470459357</v>
      </c>
      <c r="D7739" s="29">
        <v>0</v>
      </c>
      <c r="E7739" s="29">
        <v>0</v>
      </c>
      <c r="F7739" s="20">
        <v>0</v>
      </c>
    </row>
    <row r="7740" spans="2:6" x14ac:dyDescent="0.25">
      <c r="B7740" s="18">
        <v>7737</v>
      </c>
      <c r="C7740" s="29">
        <v>85397623.013553932</v>
      </c>
      <c r="D7740" s="29">
        <v>0</v>
      </c>
      <c r="E7740" s="29">
        <v>0</v>
      </c>
      <c r="F7740" s="20">
        <v>0</v>
      </c>
    </row>
    <row r="7741" spans="2:6" x14ac:dyDescent="0.25">
      <c r="B7741" s="18">
        <v>7738</v>
      </c>
      <c r="C7741" s="29">
        <v>103175119.92894737</v>
      </c>
      <c r="D7741" s="29">
        <v>0</v>
      </c>
      <c r="E7741" s="29">
        <v>0</v>
      </c>
      <c r="F7741" s="20">
        <v>0</v>
      </c>
    </row>
    <row r="7742" spans="2:6" x14ac:dyDescent="0.25">
      <c r="B7742" s="18">
        <v>7739</v>
      </c>
      <c r="C7742" s="29">
        <v>130138046.9730892</v>
      </c>
      <c r="D7742" s="29">
        <v>0</v>
      </c>
      <c r="E7742" s="29">
        <v>0</v>
      </c>
      <c r="F7742" s="20">
        <v>0</v>
      </c>
    </row>
    <row r="7743" spans="2:6" x14ac:dyDescent="0.25">
      <c r="B7743" s="18">
        <v>7740</v>
      </c>
      <c r="C7743" s="29">
        <v>105457984.03092988</v>
      </c>
      <c r="D7743" s="29">
        <v>0</v>
      </c>
      <c r="E7743" s="29">
        <v>0</v>
      </c>
      <c r="F7743" s="20">
        <v>0</v>
      </c>
    </row>
    <row r="7744" spans="2:6" x14ac:dyDescent="0.25">
      <c r="B7744" s="18">
        <v>7741</v>
      </c>
      <c r="C7744" s="29">
        <v>94015650.700727567</v>
      </c>
      <c r="D7744" s="29">
        <v>0</v>
      </c>
      <c r="E7744" s="29">
        <v>0</v>
      </c>
      <c r="F7744" s="20">
        <v>0</v>
      </c>
    </row>
    <row r="7745" spans="2:6" x14ac:dyDescent="0.25">
      <c r="B7745" s="18">
        <v>7742</v>
      </c>
      <c r="C7745" s="29">
        <v>90139734.101604775</v>
      </c>
      <c r="D7745" s="29">
        <v>0</v>
      </c>
      <c r="E7745" s="29">
        <v>0</v>
      </c>
      <c r="F7745" s="20">
        <v>0</v>
      </c>
    </row>
    <row r="7746" spans="2:6" x14ac:dyDescent="0.25">
      <c r="B7746" s="18">
        <v>7743</v>
      </c>
      <c r="C7746" s="29">
        <v>136794571.64677018</v>
      </c>
      <c r="D7746" s="29">
        <v>0</v>
      </c>
      <c r="E7746" s="29">
        <v>0</v>
      </c>
      <c r="F7746" s="20">
        <v>0</v>
      </c>
    </row>
    <row r="7747" spans="2:6" x14ac:dyDescent="0.25">
      <c r="B7747" s="18">
        <v>7744</v>
      </c>
      <c r="C7747" s="29">
        <v>140447052.76044887</v>
      </c>
      <c r="D7747" s="29">
        <v>0</v>
      </c>
      <c r="E7747" s="29">
        <v>0</v>
      </c>
      <c r="F7747" s="20">
        <v>0</v>
      </c>
    </row>
    <row r="7748" spans="2:6" x14ac:dyDescent="0.25">
      <c r="B7748" s="18">
        <v>7745</v>
      </c>
      <c r="C7748" s="29">
        <v>93109088.165567204</v>
      </c>
      <c r="D7748" s="29">
        <v>0</v>
      </c>
      <c r="E7748" s="29">
        <v>0</v>
      </c>
      <c r="F7748" s="20">
        <v>0</v>
      </c>
    </row>
    <row r="7749" spans="2:6" x14ac:dyDescent="0.25">
      <c r="B7749" s="18">
        <v>7746</v>
      </c>
      <c r="C7749" s="29">
        <v>100813029.7591821</v>
      </c>
      <c r="D7749" s="29">
        <v>0</v>
      </c>
      <c r="E7749" s="29">
        <v>0</v>
      </c>
      <c r="F7749" s="20">
        <v>0</v>
      </c>
    </row>
    <row r="7750" spans="2:6" x14ac:dyDescent="0.25">
      <c r="B7750" s="18">
        <v>7747</v>
      </c>
      <c r="C7750" s="29">
        <v>80230742.852576584</v>
      </c>
      <c r="D7750" s="29">
        <v>0</v>
      </c>
      <c r="E7750" s="29">
        <v>0</v>
      </c>
      <c r="F7750" s="20">
        <v>0</v>
      </c>
    </row>
    <row r="7751" spans="2:6" x14ac:dyDescent="0.25">
      <c r="B7751" s="18">
        <v>7748</v>
      </c>
      <c r="C7751" s="29">
        <v>84675852.4468669</v>
      </c>
      <c r="D7751" s="29">
        <v>0</v>
      </c>
      <c r="E7751" s="29">
        <v>0</v>
      </c>
      <c r="F7751" s="20">
        <v>0</v>
      </c>
    </row>
    <row r="7752" spans="2:6" x14ac:dyDescent="0.25">
      <c r="B7752" s="18">
        <v>7749</v>
      </c>
      <c r="C7752" s="29">
        <v>109120092.713054</v>
      </c>
      <c r="D7752" s="29">
        <v>0</v>
      </c>
      <c r="E7752" s="29">
        <v>0</v>
      </c>
      <c r="F7752" s="20">
        <v>0</v>
      </c>
    </row>
    <row r="7753" spans="2:6" x14ac:dyDescent="0.25">
      <c r="B7753" s="18">
        <v>7750</v>
      </c>
      <c r="C7753" s="29">
        <v>97234647.624494806</v>
      </c>
      <c r="D7753" s="29">
        <v>0</v>
      </c>
      <c r="E7753" s="29">
        <v>0</v>
      </c>
      <c r="F7753" s="20">
        <v>0</v>
      </c>
    </row>
    <row r="7754" spans="2:6" x14ac:dyDescent="0.25">
      <c r="B7754" s="18">
        <v>7751</v>
      </c>
      <c r="C7754" s="29">
        <v>87372995.305106789</v>
      </c>
      <c r="D7754" s="29">
        <v>0</v>
      </c>
      <c r="E7754" s="29">
        <v>0</v>
      </c>
      <c r="F7754" s="20">
        <v>0</v>
      </c>
    </row>
    <row r="7755" spans="2:6" x14ac:dyDescent="0.25">
      <c r="B7755" s="18">
        <v>7752</v>
      </c>
      <c r="C7755" s="29">
        <v>76941607.269937918</v>
      </c>
      <c r="D7755" s="29">
        <v>0</v>
      </c>
      <c r="E7755" s="29">
        <v>0</v>
      </c>
      <c r="F7755" s="20">
        <v>0</v>
      </c>
    </row>
    <row r="7756" spans="2:6" x14ac:dyDescent="0.25">
      <c r="B7756" s="18">
        <v>7753</v>
      </c>
      <c r="C7756" s="29">
        <v>130597398.06784511</v>
      </c>
      <c r="D7756" s="29">
        <v>0</v>
      </c>
      <c r="E7756" s="29">
        <v>0</v>
      </c>
      <c r="F7756" s="20">
        <v>0</v>
      </c>
    </row>
    <row r="7757" spans="2:6" x14ac:dyDescent="0.25">
      <c r="B7757" s="18">
        <v>7754</v>
      </c>
      <c r="C7757" s="29">
        <v>160464009.79421952</v>
      </c>
      <c r="D7757" s="29">
        <v>0</v>
      </c>
      <c r="E7757" s="29">
        <v>0</v>
      </c>
      <c r="F7757" s="20">
        <v>0</v>
      </c>
    </row>
    <row r="7758" spans="2:6" x14ac:dyDescent="0.25">
      <c r="B7758" s="18">
        <v>7755</v>
      </c>
      <c r="C7758" s="29">
        <v>76528050.609084412</v>
      </c>
      <c r="D7758" s="29">
        <v>0</v>
      </c>
      <c r="E7758" s="29">
        <v>0</v>
      </c>
      <c r="F7758" s="20">
        <v>0</v>
      </c>
    </row>
    <row r="7759" spans="2:6" x14ac:dyDescent="0.25">
      <c r="B7759" s="18">
        <v>7756</v>
      </c>
      <c r="C7759" s="29">
        <v>101863629.94377162</v>
      </c>
      <c r="D7759" s="29">
        <v>0</v>
      </c>
      <c r="E7759" s="29">
        <v>0</v>
      </c>
      <c r="F7759" s="20">
        <v>0</v>
      </c>
    </row>
    <row r="7760" spans="2:6" x14ac:dyDescent="0.25">
      <c r="B7760" s="18">
        <v>7757</v>
      </c>
      <c r="C7760" s="29">
        <v>201553335.33807653</v>
      </c>
      <c r="D7760" s="29">
        <v>0</v>
      </c>
      <c r="E7760" s="29">
        <v>0</v>
      </c>
      <c r="F7760" s="20">
        <v>0</v>
      </c>
    </row>
    <row r="7761" spans="2:6" x14ac:dyDescent="0.25">
      <c r="B7761" s="18">
        <v>7758</v>
      </c>
      <c r="C7761" s="29">
        <v>79527095.435207978</v>
      </c>
      <c r="D7761" s="29">
        <v>0</v>
      </c>
      <c r="E7761" s="29">
        <v>0</v>
      </c>
      <c r="F7761" s="20">
        <v>0</v>
      </c>
    </row>
    <row r="7762" spans="2:6" x14ac:dyDescent="0.25">
      <c r="B7762" s="18">
        <v>7759</v>
      </c>
      <c r="C7762" s="29">
        <v>116005582.20850334</v>
      </c>
      <c r="D7762" s="29">
        <v>0</v>
      </c>
      <c r="E7762" s="29">
        <v>0</v>
      </c>
      <c r="F7762" s="20">
        <v>0</v>
      </c>
    </row>
    <row r="7763" spans="2:6" x14ac:dyDescent="0.25">
      <c r="B7763" s="18">
        <v>7760</v>
      </c>
      <c r="C7763" s="29">
        <v>99042762.63818264</v>
      </c>
      <c r="D7763" s="29">
        <v>0</v>
      </c>
      <c r="E7763" s="29">
        <v>0</v>
      </c>
      <c r="F7763" s="20">
        <v>0</v>
      </c>
    </row>
    <row r="7764" spans="2:6" x14ac:dyDescent="0.25">
      <c r="B7764" s="18">
        <v>7761</v>
      </c>
      <c r="C7764" s="29">
        <v>74421553.773334622</v>
      </c>
      <c r="D7764" s="29">
        <v>0</v>
      </c>
      <c r="E7764" s="29">
        <v>0</v>
      </c>
      <c r="F7764" s="20">
        <v>0</v>
      </c>
    </row>
    <row r="7765" spans="2:6" x14ac:dyDescent="0.25">
      <c r="B7765" s="18">
        <v>7762</v>
      </c>
      <c r="C7765" s="29">
        <v>146920303.75185013</v>
      </c>
      <c r="D7765" s="29">
        <v>0</v>
      </c>
      <c r="E7765" s="29">
        <v>0</v>
      </c>
      <c r="F7765" s="20">
        <v>0</v>
      </c>
    </row>
    <row r="7766" spans="2:6" x14ac:dyDescent="0.25">
      <c r="B7766" s="18">
        <v>7763</v>
      </c>
      <c r="C7766" s="29">
        <v>86203434.352664143</v>
      </c>
      <c r="D7766" s="29">
        <v>0</v>
      </c>
      <c r="E7766" s="29">
        <v>0</v>
      </c>
      <c r="F7766" s="20">
        <v>0</v>
      </c>
    </row>
    <row r="7767" spans="2:6" x14ac:dyDescent="0.25">
      <c r="B7767" s="18">
        <v>7764</v>
      </c>
      <c r="C7767" s="29">
        <v>89521665.657150149</v>
      </c>
      <c r="D7767" s="29">
        <v>0</v>
      </c>
      <c r="E7767" s="29">
        <v>0</v>
      </c>
      <c r="F7767" s="20">
        <v>0</v>
      </c>
    </row>
    <row r="7768" spans="2:6" x14ac:dyDescent="0.25">
      <c r="B7768" s="18">
        <v>7765</v>
      </c>
      <c r="C7768" s="29">
        <v>105053792.50921205</v>
      </c>
      <c r="D7768" s="29">
        <v>0</v>
      </c>
      <c r="E7768" s="29">
        <v>0</v>
      </c>
      <c r="F7768" s="20">
        <v>0</v>
      </c>
    </row>
    <row r="7769" spans="2:6" x14ac:dyDescent="0.25">
      <c r="B7769" s="18">
        <v>7766</v>
      </c>
      <c r="C7769" s="29">
        <v>90636796.833579957</v>
      </c>
      <c r="D7769" s="29">
        <v>0</v>
      </c>
      <c r="E7769" s="29">
        <v>0</v>
      </c>
      <c r="F7769" s="20">
        <v>0</v>
      </c>
    </row>
    <row r="7770" spans="2:6" x14ac:dyDescent="0.25">
      <c r="B7770" s="18">
        <v>7767</v>
      </c>
      <c r="C7770" s="29">
        <v>92583565.35966441</v>
      </c>
      <c r="D7770" s="29">
        <v>0</v>
      </c>
      <c r="E7770" s="29">
        <v>0</v>
      </c>
      <c r="F7770" s="20">
        <v>0</v>
      </c>
    </row>
    <row r="7771" spans="2:6" x14ac:dyDescent="0.25">
      <c r="B7771" s="18">
        <v>7768</v>
      </c>
      <c r="C7771" s="29">
        <v>95004121.689886883</v>
      </c>
      <c r="D7771" s="29">
        <v>0</v>
      </c>
      <c r="E7771" s="29">
        <v>0</v>
      </c>
      <c r="F7771" s="20">
        <v>0</v>
      </c>
    </row>
    <row r="7772" spans="2:6" x14ac:dyDescent="0.25">
      <c r="B7772" s="18">
        <v>7769</v>
      </c>
      <c r="C7772" s="29">
        <v>68372493.527096018</v>
      </c>
      <c r="D7772" s="29">
        <v>0</v>
      </c>
      <c r="E7772" s="29">
        <v>0</v>
      </c>
      <c r="F7772" s="20">
        <v>0</v>
      </c>
    </row>
    <row r="7773" spans="2:6" x14ac:dyDescent="0.25">
      <c r="B7773" s="18">
        <v>7770</v>
      </c>
      <c r="C7773" s="29">
        <v>94954370.254876927</v>
      </c>
      <c r="D7773" s="29">
        <v>0</v>
      </c>
      <c r="E7773" s="29">
        <v>0</v>
      </c>
      <c r="F7773" s="20">
        <v>0</v>
      </c>
    </row>
    <row r="7774" spans="2:6" x14ac:dyDescent="0.25">
      <c r="B7774" s="18">
        <v>7771</v>
      </c>
      <c r="C7774" s="29">
        <v>105709836.09838529</v>
      </c>
      <c r="D7774" s="29">
        <v>0</v>
      </c>
      <c r="E7774" s="29">
        <v>0</v>
      </c>
      <c r="F7774" s="20">
        <v>0</v>
      </c>
    </row>
    <row r="7775" spans="2:6" x14ac:dyDescent="0.25">
      <c r="B7775" s="18">
        <v>7772</v>
      </c>
      <c r="C7775" s="29">
        <v>70497390.905598775</v>
      </c>
      <c r="D7775" s="29">
        <v>0</v>
      </c>
      <c r="E7775" s="29">
        <v>0</v>
      </c>
      <c r="F7775" s="20">
        <v>0</v>
      </c>
    </row>
    <row r="7776" spans="2:6" x14ac:dyDescent="0.25">
      <c r="B7776" s="18">
        <v>7773</v>
      </c>
      <c r="C7776" s="29">
        <v>108815643.18234788</v>
      </c>
      <c r="D7776" s="29">
        <v>0</v>
      </c>
      <c r="E7776" s="29">
        <v>0</v>
      </c>
      <c r="F7776" s="20">
        <v>0</v>
      </c>
    </row>
    <row r="7777" spans="2:6" x14ac:dyDescent="0.25">
      <c r="B7777" s="18">
        <v>7774</v>
      </c>
      <c r="C7777" s="29">
        <v>116487412.8509451</v>
      </c>
      <c r="D7777" s="29">
        <v>0</v>
      </c>
      <c r="E7777" s="29">
        <v>0</v>
      </c>
      <c r="F7777" s="20">
        <v>0</v>
      </c>
    </row>
    <row r="7778" spans="2:6" x14ac:dyDescent="0.25">
      <c r="B7778" s="18">
        <v>7775</v>
      </c>
      <c r="C7778" s="29">
        <v>96700928.926430553</v>
      </c>
      <c r="D7778" s="29">
        <v>0</v>
      </c>
      <c r="E7778" s="29">
        <v>0</v>
      </c>
      <c r="F7778" s="20">
        <v>0</v>
      </c>
    </row>
    <row r="7779" spans="2:6" x14ac:dyDescent="0.25">
      <c r="B7779" s="18">
        <v>7776</v>
      </c>
      <c r="C7779" s="29">
        <v>79316051.059976369</v>
      </c>
      <c r="D7779" s="29">
        <v>0</v>
      </c>
      <c r="E7779" s="29">
        <v>0</v>
      </c>
      <c r="F7779" s="20">
        <v>0</v>
      </c>
    </row>
    <row r="7780" spans="2:6" x14ac:dyDescent="0.25">
      <c r="B7780" s="18">
        <v>7777</v>
      </c>
      <c r="C7780" s="29">
        <v>131479506.84676193</v>
      </c>
      <c r="D7780" s="29">
        <v>0</v>
      </c>
      <c r="E7780" s="29">
        <v>0</v>
      </c>
      <c r="F7780" s="20">
        <v>0</v>
      </c>
    </row>
    <row r="7781" spans="2:6" x14ac:dyDescent="0.25">
      <c r="B7781" s="18">
        <v>7778</v>
      </c>
      <c r="C7781" s="29">
        <v>115310154.42653365</v>
      </c>
      <c r="D7781" s="29">
        <v>0</v>
      </c>
      <c r="E7781" s="29">
        <v>0</v>
      </c>
      <c r="F7781" s="20">
        <v>0</v>
      </c>
    </row>
    <row r="7782" spans="2:6" x14ac:dyDescent="0.25">
      <c r="B7782" s="18">
        <v>7779</v>
      </c>
      <c r="C7782" s="29">
        <v>95075723.368538633</v>
      </c>
      <c r="D7782" s="29">
        <v>0</v>
      </c>
      <c r="E7782" s="29">
        <v>0</v>
      </c>
      <c r="F7782" s="20">
        <v>0</v>
      </c>
    </row>
    <row r="7783" spans="2:6" x14ac:dyDescent="0.25">
      <c r="B7783" s="18">
        <v>7780</v>
      </c>
      <c r="C7783" s="29">
        <v>113658886.03189197</v>
      </c>
      <c r="D7783" s="29">
        <v>0</v>
      </c>
      <c r="E7783" s="29">
        <v>0</v>
      </c>
      <c r="F7783" s="20">
        <v>0</v>
      </c>
    </row>
    <row r="7784" spans="2:6" x14ac:dyDescent="0.25">
      <c r="B7784" s="18">
        <v>7781</v>
      </c>
      <c r="C7784" s="29">
        <v>101866900.86109975</v>
      </c>
      <c r="D7784" s="29">
        <v>0</v>
      </c>
      <c r="E7784" s="29">
        <v>0</v>
      </c>
      <c r="F7784" s="20">
        <v>0</v>
      </c>
    </row>
    <row r="7785" spans="2:6" x14ac:dyDescent="0.25">
      <c r="B7785" s="18">
        <v>7782</v>
      </c>
      <c r="C7785" s="29">
        <v>119182004.33666511</v>
      </c>
      <c r="D7785" s="29">
        <v>0</v>
      </c>
      <c r="E7785" s="29">
        <v>0</v>
      </c>
      <c r="F7785" s="20">
        <v>0</v>
      </c>
    </row>
    <row r="7786" spans="2:6" x14ac:dyDescent="0.25">
      <c r="B7786" s="18">
        <v>7783</v>
      </c>
      <c r="C7786" s="29">
        <v>85954697.892602563</v>
      </c>
      <c r="D7786" s="29">
        <v>0</v>
      </c>
      <c r="E7786" s="29">
        <v>0</v>
      </c>
      <c r="F7786" s="20">
        <v>0</v>
      </c>
    </row>
    <row r="7787" spans="2:6" x14ac:dyDescent="0.25">
      <c r="B7787" s="18">
        <v>7784</v>
      </c>
      <c r="C7787" s="29">
        <v>128771504.95247312</v>
      </c>
      <c r="D7787" s="29">
        <v>0</v>
      </c>
      <c r="E7787" s="29">
        <v>0</v>
      </c>
      <c r="F7787" s="20">
        <v>0</v>
      </c>
    </row>
    <row r="7788" spans="2:6" x14ac:dyDescent="0.25">
      <c r="B7788" s="18">
        <v>7785</v>
      </c>
      <c r="C7788" s="29">
        <v>114124436.14535342</v>
      </c>
      <c r="D7788" s="29">
        <v>0</v>
      </c>
      <c r="E7788" s="29">
        <v>0</v>
      </c>
      <c r="F7788" s="20">
        <v>0</v>
      </c>
    </row>
    <row r="7789" spans="2:6" x14ac:dyDescent="0.25">
      <c r="B7789" s="18">
        <v>7786</v>
      </c>
      <c r="C7789" s="29">
        <v>81711800.493535042</v>
      </c>
      <c r="D7789" s="29">
        <v>0</v>
      </c>
      <c r="E7789" s="29">
        <v>0</v>
      </c>
      <c r="F7789" s="20">
        <v>0</v>
      </c>
    </row>
    <row r="7790" spans="2:6" x14ac:dyDescent="0.25">
      <c r="B7790" s="18">
        <v>7787</v>
      </c>
      <c r="C7790" s="29">
        <v>101511030.49189197</v>
      </c>
      <c r="D7790" s="29">
        <v>0</v>
      </c>
      <c r="E7790" s="29">
        <v>0</v>
      </c>
      <c r="F7790" s="20">
        <v>0</v>
      </c>
    </row>
    <row r="7791" spans="2:6" x14ac:dyDescent="0.25">
      <c r="B7791" s="18">
        <v>7788</v>
      </c>
      <c r="C7791" s="29">
        <v>127718457.97025645</v>
      </c>
      <c r="D7791" s="29">
        <v>0</v>
      </c>
      <c r="E7791" s="29">
        <v>0</v>
      </c>
      <c r="F7791" s="20">
        <v>0</v>
      </c>
    </row>
    <row r="7792" spans="2:6" x14ac:dyDescent="0.25">
      <c r="B7792" s="18">
        <v>7789</v>
      </c>
      <c r="C7792" s="29">
        <v>89499833.313283518</v>
      </c>
      <c r="D7792" s="29">
        <v>0</v>
      </c>
      <c r="E7792" s="29">
        <v>0</v>
      </c>
      <c r="F7792" s="20">
        <v>0</v>
      </c>
    </row>
    <row r="7793" spans="2:6" x14ac:dyDescent="0.25">
      <c r="B7793" s="18">
        <v>7790</v>
      </c>
      <c r="C7793" s="29">
        <v>70394923.922828227</v>
      </c>
      <c r="D7793" s="29">
        <v>0</v>
      </c>
      <c r="E7793" s="29">
        <v>0</v>
      </c>
      <c r="F7793" s="20">
        <v>0</v>
      </c>
    </row>
    <row r="7794" spans="2:6" x14ac:dyDescent="0.25">
      <c r="B7794" s="18">
        <v>7791</v>
      </c>
      <c r="C7794" s="29">
        <v>110174428.414593</v>
      </c>
      <c r="D7794" s="29">
        <v>0</v>
      </c>
      <c r="E7794" s="29">
        <v>0</v>
      </c>
      <c r="F7794" s="20">
        <v>0</v>
      </c>
    </row>
    <row r="7795" spans="2:6" x14ac:dyDescent="0.25">
      <c r="B7795" s="18">
        <v>7792</v>
      </c>
      <c r="C7795" s="29">
        <v>92811716.712029114</v>
      </c>
      <c r="D7795" s="29">
        <v>0</v>
      </c>
      <c r="E7795" s="29">
        <v>0</v>
      </c>
      <c r="F7795" s="20">
        <v>0</v>
      </c>
    </row>
    <row r="7796" spans="2:6" x14ac:dyDescent="0.25">
      <c r="B7796" s="18">
        <v>7793</v>
      </c>
      <c r="C7796" s="29">
        <v>119250378.56463939</v>
      </c>
      <c r="D7796" s="29">
        <v>0</v>
      </c>
      <c r="E7796" s="29">
        <v>0</v>
      </c>
      <c r="F7796" s="20">
        <v>0</v>
      </c>
    </row>
    <row r="7797" spans="2:6" x14ac:dyDescent="0.25">
      <c r="B7797" s="18">
        <v>7794</v>
      </c>
      <c r="C7797" s="29">
        <v>108995846.093206</v>
      </c>
      <c r="D7797" s="29">
        <v>0</v>
      </c>
      <c r="E7797" s="29">
        <v>0</v>
      </c>
      <c r="F7797" s="20">
        <v>0</v>
      </c>
    </row>
    <row r="7798" spans="2:6" x14ac:dyDescent="0.25">
      <c r="B7798" s="18">
        <v>7795</v>
      </c>
      <c r="C7798" s="29">
        <v>92797121.096931726</v>
      </c>
      <c r="D7798" s="29">
        <v>0</v>
      </c>
      <c r="E7798" s="29">
        <v>0</v>
      </c>
      <c r="F7798" s="20">
        <v>0</v>
      </c>
    </row>
    <row r="7799" spans="2:6" x14ac:dyDescent="0.25">
      <c r="B7799" s="18">
        <v>7796</v>
      </c>
      <c r="C7799" s="29">
        <v>113620692.49256688</v>
      </c>
      <c r="D7799" s="29">
        <v>0</v>
      </c>
      <c r="E7799" s="29">
        <v>0</v>
      </c>
      <c r="F7799" s="20">
        <v>0</v>
      </c>
    </row>
    <row r="7800" spans="2:6" x14ac:dyDescent="0.25">
      <c r="B7800" s="18">
        <v>7797</v>
      </c>
      <c r="C7800" s="29">
        <v>103410257.66461255</v>
      </c>
      <c r="D7800" s="29">
        <v>0</v>
      </c>
      <c r="E7800" s="29">
        <v>0</v>
      </c>
      <c r="F7800" s="20">
        <v>0</v>
      </c>
    </row>
    <row r="7801" spans="2:6" x14ac:dyDescent="0.25">
      <c r="B7801" s="18">
        <v>7798</v>
      </c>
      <c r="C7801" s="29">
        <v>75704876.138308093</v>
      </c>
      <c r="D7801" s="29">
        <v>0</v>
      </c>
      <c r="E7801" s="29">
        <v>0</v>
      </c>
      <c r="F7801" s="20">
        <v>0</v>
      </c>
    </row>
    <row r="7802" spans="2:6" x14ac:dyDescent="0.25">
      <c r="B7802" s="18">
        <v>7799</v>
      </c>
      <c r="C7802" s="29">
        <v>106380097.90567382</v>
      </c>
      <c r="D7802" s="29">
        <v>0</v>
      </c>
      <c r="E7802" s="29">
        <v>0</v>
      </c>
      <c r="F7802" s="20">
        <v>0</v>
      </c>
    </row>
    <row r="7803" spans="2:6" x14ac:dyDescent="0.25">
      <c r="B7803" s="18">
        <v>7800</v>
      </c>
      <c r="C7803" s="29">
        <v>107289406.88116407</v>
      </c>
      <c r="D7803" s="29">
        <v>0</v>
      </c>
      <c r="E7803" s="29">
        <v>0</v>
      </c>
      <c r="F7803" s="20">
        <v>0</v>
      </c>
    </row>
    <row r="7804" spans="2:6" x14ac:dyDescent="0.25">
      <c r="B7804" s="18">
        <v>7801</v>
      </c>
      <c r="C7804" s="29">
        <v>109424709.00892659</v>
      </c>
      <c r="D7804" s="29">
        <v>0</v>
      </c>
      <c r="E7804" s="29">
        <v>0</v>
      </c>
      <c r="F7804" s="20">
        <v>0</v>
      </c>
    </row>
    <row r="7805" spans="2:6" x14ac:dyDescent="0.25">
      <c r="B7805" s="18">
        <v>7802</v>
      </c>
      <c r="C7805" s="29">
        <v>88917705.251231611</v>
      </c>
      <c r="D7805" s="29">
        <v>0</v>
      </c>
      <c r="E7805" s="29">
        <v>0</v>
      </c>
      <c r="F7805" s="20">
        <v>0</v>
      </c>
    </row>
    <row r="7806" spans="2:6" x14ac:dyDescent="0.25">
      <c r="B7806" s="18">
        <v>7803</v>
      </c>
      <c r="C7806" s="29">
        <v>109529966.26835497</v>
      </c>
      <c r="D7806" s="29">
        <v>0</v>
      </c>
      <c r="E7806" s="29">
        <v>0</v>
      </c>
      <c r="F7806" s="20">
        <v>0</v>
      </c>
    </row>
    <row r="7807" spans="2:6" x14ac:dyDescent="0.25">
      <c r="B7807" s="18">
        <v>7804</v>
      </c>
      <c r="C7807" s="29">
        <v>121381846.49676551</v>
      </c>
      <c r="D7807" s="29">
        <v>0</v>
      </c>
      <c r="E7807" s="29">
        <v>0</v>
      </c>
      <c r="F7807" s="20">
        <v>0</v>
      </c>
    </row>
    <row r="7808" spans="2:6" x14ac:dyDescent="0.25">
      <c r="B7808" s="18">
        <v>7805</v>
      </c>
      <c r="C7808" s="29">
        <v>114609444.73281424</v>
      </c>
      <c r="D7808" s="29">
        <v>0</v>
      </c>
      <c r="E7808" s="29">
        <v>0</v>
      </c>
      <c r="F7808" s="20">
        <v>0</v>
      </c>
    </row>
    <row r="7809" spans="2:6" x14ac:dyDescent="0.25">
      <c r="B7809" s="18">
        <v>7806</v>
      </c>
      <c r="C7809" s="29">
        <v>118565212.08627078</v>
      </c>
      <c r="D7809" s="29">
        <v>0</v>
      </c>
      <c r="E7809" s="29">
        <v>0</v>
      </c>
      <c r="F7809" s="20">
        <v>0</v>
      </c>
    </row>
    <row r="7810" spans="2:6" x14ac:dyDescent="0.25">
      <c r="B7810" s="18">
        <v>7807</v>
      </c>
      <c r="C7810" s="29">
        <v>134079032.3487054</v>
      </c>
      <c r="D7810" s="29">
        <v>0</v>
      </c>
      <c r="E7810" s="29">
        <v>0</v>
      </c>
      <c r="F7810" s="20">
        <v>0</v>
      </c>
    </row>
    <row r="7811" spans="2:6" x14ac:dyDescent="0.25">
      <c r="B7811" s="18">
        <v>7808</v>
      </c>
      <c r="C7811" s="29">
        <v>106989063.3348508</v>
      </c>
      <c r="D7811" s="29">
        <v>0</v>
      </c>
      <c r="E7811" s="29">
        <v>0</v>
      </c>
      <c r="F7811" s="20">
        <v>0</v>
      </c>
    </row>
    <row r="7812" spans="2:6" x14ac:dyDescent="0.25">
      <c r="B7812" s="18">
        <v>7809</v>
      </c>
      <c r="C7812" s="29">
        <v>107856523.99078751</v>
      </c>
      <c r="D7812" s="29">
        <v>0</v>
      </c>
      <c r="E7812" s="29">
        <v>0</v>
      </c>
      <c r="F7812" s="20">
        <v>0</v>
      </c>
    </row>
    <row r="7813" spans="2:6" x14ac:dyDescent="0.25">
      <c r="B7813" s="18">
        <v>7810</v>
      </c>
      <c r="C7813" s="29">
        <v>114978539.08136654</v>
      </c>
      <c r="D7813" s="29">
        <v>0</v>
      </c>
      <c r="E7813" s="29">
        <v>0</v>
      </c>
      <c r="F7813" s="20">
        <v>0</v>
      </c>
    </row>
    <row r="7814" spans="2:6" x14ac:dyDescent="0.25">
      <c r="B7814" s="18">
        <v>7811</v>
      </c>
      <c r="C7814" s="29">
        <v>94908728.157189056</v>
      </c>
      <c r="D7814" s="29">
        <v>0</v>
      </c>
      <c r="E7814" s="29">
        <v>0</v>
      </c>
      <c r="F7814" s="20">
        <v>0</v>
      </c>
    </row>
    <row r="7815" spans="2:6" x14ac:dyDescent="0.25">
      <c r="B7815" s="18">
        <v>7812</v>
      </c>
      <c r="C7815" s="29">
        <v>87449394.870350227</v>
      </c>
      <c r="D7815" s="29">
        <v>0</v>
      </c>
      <c r="E7815" s="29">
        <v>0</v>
      </c>
      <c r="F7815" s="20">
        <v>0</v>
      </c>
    </row>
    <row r="7816" spans="2:6" x14ac:dyDescent="0.25">
      <c r="B7816" s="18">
        <v>7813</v>
      </c>
      <c r="C7816" s="29">
        <v>96672280.169930711</v>
      </c>
      <c r="D7816" s="29">
        <v>0</v>
      </c>
      <c r="E7816" s="29">
        <v>0</v>
      </c>
      <c r="F7816" s="20">
        <v>0</v>
      </c>
    </row>
    <row r="7817" spans="2:6" x14ac:dyDescent="0.25">
      <c r="B7817" s="18">
        <v>7814</v>
      </c>
      <c r="C7817" s="29">
        <v>115773664.09537719</v>
      </c>
      <c r="D7817" s="29">
        <v>0</v>
      </c>
      <c r="E7817" s="29">
        <v>0</v>
      </c>
      <c r="F7817" s="20">
        <v>0</v>
      </c>
    </row>
    <row r="7818" spans="2:6" x14ac:dyDescent="0.25">
      <c r="B7818" s="18">
        <v>7815</v>
      </c>
      <c r="C7818" s="29">
        <v>88849219.964529723</v>
      </c>
      <c r="D7818" s="29">
        <v>0</v>
      </c>
      <c r="E7818" s="29">
        <v>0</v>
      </c>
      <c r="F7818" s="20">
        <v>0</v>
      </c>
    </row>
    <row r="7819" spans="2:6" x14ac:dyDescent="0.25">
      <c r="B7819" s="18">
        <v>7816</v>
      </c>
      <c r="C7819" s="29">
        <v>120802443.63389052</v>
      </c>
      <c r="D7819" s="29">
        <v>0</v>
      </c>
      <c r="E7819" s="29">
        <v>0</v>
      </c>
      <c r="F7819" s="20">
        <v>0</v>
      </c>
    </row>
    <row r="7820" spans="2:6" x14ac:dyDescent="0.25">
      <c r="B7820" s="18">
        <v>7817</v>
      </c>
      <c r="C7820" s="29">
        <v>140991972.25520164</v>
      </c>
      <c r="D7820" s="29">
        <v>0</v>
      </c>
      <c r="E7820" s="29">
        <v>0</v>
      </c>
      <c r="F7820" s="20">
        <v>0</v>
      </c>
    </row>
    <row r="7821" spans="2:6" x14ac:dyDescent="0.25">
      <c r="B7821" s="18">
        <v>7818</v>
      </c>
      <c r="C7821" s="29">
        <v>116706184.56541459</v>
      </c>
      <c r="D7821" s="29">
        <v>0</v>
      </c>
      <c r="E7821" s="29">
        <v>0</v>
      </c>
      <c r="F7821" s="20">
        <v>0</v>
      </c>
    </row>
    <row r="7822" spans="2:6" x14ac:dyDescent="0.25">
      <c r="B7822" s="18">
        <v>7819</v>
      </c>
      <c r="C7822" s="29">
        <v>114268453.64685145</v>
      </c>
      <c r="D7822" s="29">
        <v>0</v>
      </c>
      <c r="E7822" s="29">
        <v>0</v>
      </c>
      <c r="F7822" s="20">
        <v>0</v>
      </c>
    </row>
    <row r="7823" spans="2:6" x14ac:dyDescent="0.25">
      <c r="B7823" s="18">
        <v>7820</v>
      </c>
      <c r="C7823" s="29">
        <v>88994777.310361877</v>
      </c>
      <c r="D7823" s="29">
        <v>0</v>
      </c>
      <c r="E7823" s="29">
        <v>0</v>
      </c>
      <c r="F7823" s="20">
        <v>0</v>
      </c>
    </row>
    <row r="7824" spans="2:6" x14ac:dyDescent="0.25">
      <c r="B7824" s="18">
        <v>7821</v>
      </c>
      <c r="C7824" s="29">
        <v>83963436.216013014</v>
      </c>
      <c r="D7824" s="29">
        <v>0</v>
      </c>
      <c r="E7824" s="29">
        <v>0</v>
      </c>
      <c r="F7824" s="20">
        <v>0</v>
      </c>
    </row>
    <row r="7825" spans="2:6" x14ac:dyDescent="0.25">
      <c r="B7825" s="18">
        <v>7822</v>
      </c>
      <c r="C7825" s="29">
        <v>91008818.439311653</v>
      </c>
      <c r="D7825" s="29">
        <v>0</v>
      </c>
      <c r="E7825" s="29">
        <v>0</v>
      </c>
      <c r="F7825" s="20">
        <v>0</v>
      </c>
    </row>
    <row r="7826" spans="2:6" x14ac:dyDescent="0.25">
      <c r="B7826" s="18">
        <v>7823</v>
      </c>
      <c r="C7826" s="29">
        <v>114508544.16979775</v>
      </c>
      <c r="D7826" s="29">
        <v>0</v>
      </c>
      <c r="E7826" s="29">
        <v>0</v>
      </c>
      <c r="F7826" s="20">
        <v>0</v>
      </c>
    </row>
    <row r="7827" spans="2:6" x14ac:dyDescent="0.25">
      <c r="B7827" s="18">
        <v>7824</v>
      </c>
      <c r="C7827" s="29">
        <v>79600147.637277246</v>
      </c>
      <c r="D7827" s="29">
        <v>0</v>
      </c>
      <c r="E7827" s="29">
        <v>0</v>
      </c>
      <c r="F7827" s="20">
        <v>0</v>
      </c>
    </row>
    <row r="7828" spans="2:6" x14ac:dyDescent="0.25">
      <c r="B7828" s="18">
        <v>7825</v>
      </c>
      <c r="C7828" s="29">
        <v>91782486.439299867</v>
      </c>
      <c r="D7828" s="29">
        <v>0</v>
      </c>
      <c r="E7828" s="29">
        <v>0</v>
      </c>
      <c r="F7828" s="20">
        <v>0</v>
      </c>
    </row>
    <row r="7829" spans="2:6" x14ac:dyDescent="0.25">
      <c r="B7829" s="18">
        <v>7826</v>
      </c>
      <c r="C7829" s="29">
        <v>83105913.555112392</v>
      </c>
      <c r="D7829" s="29">
        <v>0</v>
      </c>
      <c r="E7829" s="29">
        <v>0</v>
      </c>
      <c r="F7829" s="20">
        <v>0</v>
      </c>
    </row>
    <row r="7830" spans="2:6" x14ac:dyDescent="0.25">
      <c r="B7830" s="18">
        <v>7827</v>
      </c>
      <c r="C7830" s="29">
        <v>100894855.91313876</v>
      </c>
      <c r="D7830" s="29">
        <v>0</v>
      </c>
      <c r="E7830" s="29">
        <v>0</v>
      </c>
      <c r="F7830" s="20">
        <v>0</v>
      </c>
    </row>
    <row r="7831" spans="2:6" x14ac:dyDescent="0.25">
      <c r="B7831" s="18">
        <v>7828</v>
      </c>
      <c r="C7831" s="29">
        <v>87787133.149058357</v>
      </c>
      <c r="D7831" s="29">
        <v>0</v>
      </c>
      <c r="E7831" s="29">
        <v>0</v>
      </c>
      <c r="F7831" s="20">
        <v>0</v>
      </c>
    </row>
    <row r="7832" spans="2:6" x14ac:dyDescent="0.25">
      <c r="B7832" s="18">
        <v>7829</v>
      </c>
      <c r="C7832" s="29">
        <v>126597264.02277739</v>
      </c>
      <c r="D7832" s="29">
        <v>0</v>
      </c>
      <c r="E7832" s="29">
        <v>0</v>
      </c>
      <c r="F7832" s="20">
        <v>0</v>
      </c>
    </row>
    <row r="7833" spans="2:6" x14ac:dyDescent="0.25">
      <c r="B7833" s="18">
        <v>7830</v>
      </c>
      <c r="C7833" s="29">
        <v>80516288.351398662</v>
      </c>
      <c r="D7833" s="29">
        <v>0</v>
      </c>
      <c r="E7833" s="29">
        <v>0</v>
      </c>
      <c r="F7833" s="20">
        <v>0</v>
      </c>
    </row>
    <row r="7834" spans="2:6" x14ac:dyDescent="0.25">
      <c r="B7834" s="18">
        <v>7831</v>
      </c>
      <c r="C7834" s="29">
        <v>80388073.467751667</v>
      </c>
      <c r="D7834" s="29">
        <v>0</v>
      </c>
      <c r="E7834" s="29">
        <v>0</v>
      </c>
      <c r="F7834" s="20">
        <v>0</v>
      </c>
    </row>
    <row r="7835" spans="2:6" x14ac:dyDescent="0.25">
      <c r="B7835" s="18">
        <v>7832</v>
      </c>
      <c r="C7835" s="29">
        <v>104423751.51759379</v>
      </c>
      <c r="D7835" s="29">
        <v>0</v>
      </c>
      <c r="E7835" s="29">
        <v>0</v>
      </c>
      <c r="F7835" s="20">
        <v>0</v>
      </c>
    </row>
    <row r="7836" spans="2:6" x14ac:dyDescent="0.25">
      <c r="B7836" s="18">
        <v>7833</v>
      </c>
      <c r="C7836" s="29">
        <v>108257944.85927464</v>
      </c>
      <c r="D7836" s="29">
        <v>0</v>
      </c>
      <c r="E7836" s="29">
        <v>0</v>
      </c>
      <c r="F7836" s="20">
        <v>0</v>
      </c>
    </row>
    <row r="7837" spans="2:6" x14ac:dyDescent="0.25">
      <c r="B7837" s="18">
        <v>7834</v>
      </c>
      <c r="C7837" s="29">
        <v>153232975.71889299</v>
      </c>
      <c r="D7837" s="29">
        <v>0</v>
      </c>
      <c r="E7837" s="29">
        <v>0</v>
      </c>
      <c r="F7837" s="20">
        <v>0</v>
      </c>
    </row>
    <row r="7838" spans="2:6" x14ac:dyDescent="0.25">
      <c r="B7838" s="18">
        <v>7835</v>
      </c>
      <c r="C7838" s="29">
        <v>130543787.16620453</v>
      </c>
      <c r="D7838" s="29">
        <v>0</v>
      </c>
      <c r="E7838" s="29">
        <v>0</v>
      </c>
      <c r="F7838" s="20">
        <v>0</v>
      </c>
    </row>
    <row r="7839" spans="2:6" x14ac:dyDescent="0.25">
      <c r="B7839" s="18">
        <v>7836</v>
      </c>
      <c r="C7839" s="29">
        <v>86438967.198505357</v>
      </c>
      <c r="D7839" s="29">
        <v>0</v>
      </c>
      <c r="E7839" s="29">
        <v>0</v>
      </c>
      <c r="F7839" s="20">
        <v>0</v>
      </c>
    </row>
    <row r="7840" spans="2:6" x14ac:dyDescent="0.25">
      <c r="B7840" s="18">
        <v>7837</v>
      </c>
      <c r="C7840" s="29">
        <v>93606945.850048438</v>
      </c>
      <c r="D7840" s="29">
        <v>0</v>
      </c>
      <c r="E7840" s="29">
        <v>0</v>
      </c>
      <c r="F7840" s="20">
        <v>0</v>
      </c>
    </row>
    <row r="7841" spans="2:6" x14ac:dyDescent="0.25">
      <c r="B7841" s="18">
        <v>7838</v>
      </c>
      <c r="C7841" s="29">
        <v>143788500.37112287</v>
      </c>
      <c r="D7841" s="29">
        <v>0</v>
      </c>
      <c r="E7841" s="29">
        <v>0</v>
      </c>
      <c r="F7841" s="20">
        <v>0</v>
      </c>
    </row>
    <row r="7842" spans="2:6" x14ac:dyDescent="0.25">
      <c r="B7842" s="18">
        <v>7839</v>
      </c>
      <c r="C7842" s="29">
        <v>86164839.819811881</v>
      </c>
      <c r="D7842" s="29">
        <v>0</v>
      </c>
      <c r="E7842" s="29">
        <v>0</v>
      </c>
      <c r="F7842" s="20">
        <v>0</v>
      </c>
    </row>
    <row r="7843" spans="2:6" x14ac:dyDescent="0.25">
      <c r="B7843" s="18">
        <v>7840</v>
      </c>
      <c r="C7843" s="29">
        <v>100564368.66624947</v>
      </c>
      <c r="D7843" s="29">
        <v>0</v>
      </c>
      <c r="E7843" s="29">
        <v>0</v>
      </c>
      <c r="F7843" s="20">
        <v>0</v>
      </c>
    </row>
    <row r="7844" spans="2:6" x14ac:dyDescent="0.25">
      <c r="B7844" s="18">
        <v>7841</v>
      </c>
      <c r="C7844" s="29">
        <v>124535026.11217526</v>
      </c>
      <c r="D7844" s="29">
        <v>0</v>
      </c>
      <c r="E7844" s="29">
        <v>0</v>
      </c>
      <c r="F7844" s="20">
        <v>0</v>
      </c>
    </row>
    <row r="7845" spans="2:6" x14ac:dyDescent="0.25">
      <c r="B7845" s="18">
        <v>7842</v>
      </c>
      <c r="C7845" s="29">
        <v>94878725.142885774</v>
      </c>
      <c r="D7845" s="29">
        <v>0</v>
      </c>
      <c r="E7845" s="29">
        <v>0</v>
      </c>
      <c r="F7845" s="20">
        <v>0</v>
      </c>
    </row>
    <row r="7846" spans="2:6" x14ac:dyDescent="0.25">
      <c r="B7846" s="18">
        <v>7843</v>
      </c>
      <c r="C7846" s="29">
        <v>79094742.078357965</v>
      </c>
      <c r="D7846" s="29">
        <v>0</v>
      </c>
      <c r="E7846" s="29">
        <v>0</v>
      </c>
      <c r="F7846" s="20">
        <v>0</v>
      </c>
    </row>
    <row r="7847" spans="2:6" x14ac:dyDescent="0.25">
      <c r="B7847" s="18">
        <v>7844</v>
      </c>
      <c r="C7847" s="29">
        <v>82050092.166642666</v>
      </c>
      <c r="D7847" s="29">
        <v>0</v>
      </c>
      <c r="E7847" s="29">
        <v>0</v>
      </c>
      <c r="F7847" s="20">
        <v>0</v>
      </c>
    </row>
    <row r="7848" spans="2:6" x14ac:dyDescent="0.25">
      <c r="B7848" s="18">
        <v>7845</v>
      </c>
      <c r="C7848" s="29">
        <v>85654840.995838851</v>
      </c>
      <c r="D7848" s="29">
        <v>0</v>
      </c>
      <c r="E7848" s="29">
        <v>0</v>
      </c>
      <c r="F7848" s="20">
        <v>0</v>
      </c>
    </row>
    <row r="7849" spans="2:6" x14ac:dyDescent="0.25">
      <c r="B7849" s="18">
        <v>7846</v>
      </c>
      <c r="C7849" s="29">
        <v>90459725.801519722</v>
      </c>
      <c r="D7849" s="29">
        <v>0</v>
      </c>
      <c r="E7849" s="29">
        <v>0</v>
      </c>
      <c r="F7849" s="20">
        <v>0</v>
      </c>
    </row>
    <row r="7850" spans="2:6" x14ac:dyDescent="0.25">
      <c r="B7850" s="18">
        <v>7847</v>
      </c>
      <c r="C7850" s="29">
        <v>167775884.52665475</v>
      </c>
      <c r="D7850" s="29">
        <v>0</v>
      </c>
      <c r="E7850" s="29">
        <v>0</v>
      </c>
      <c r="F7850" s="20">
        <v>0</v>
      </c>
    </row>
    <row r="7851" spans="2:6" x14ac:dyDescent="0.25">
      <c r="B7851" s="18">
        <v>7848</v>
      </c>
      <c r="C7851" s="29">
        <v>87412057.345015451</v>
      </c>
      <c r="D7851" s="29">
        <v>0</v>
      </c>
      <c r="E7851" s="29">
        <v>0</v>
      </c>
      <c r="F7851" s="20">
        <v>0</v>
      </c>
    </row>
    <row r="7852" spans="2:6" x14ac:dyDescent="0.25">
      <c r="B7852" s="18">
        <v>7849</v>
      </c>
      <c r="C7852" s="29">
        <v>101801368.4949562</v>
      </c>
      <c r="D7852" s="29">
        <v>0</v>
      </c>
      <c r="E7852" s="29">
        <v>0</v>
      </c>
      <c r="F7852" s="20">
        <v>0</v>
      </c>
    </row>
    <row r="7853" spans="2:6" x14ac:dyDescent="0.25">
      <c r="B7853" s="18">
        <v>7850</v>
      </c>
      <c r="C7853" s="29">
        <v>72024430.25082545</v>
      </c>
      <c r="D7853" s="29">
        <v>0</v>
      </c>
      <c r="E7853" s="29">
        <v>0</v>
      </c>
      <c r="F7853" s="20">
        <v>0</v>
      </c>
    </row>
    <row r="7854" spans="2:6" x14ac:dyDescent="0.25">
      <c r="B7854" s="18">
        <v>7851</v>
      </c>
      <c r="C7854" s="29">
        <v>80960915.12130633</v>
      </c>
      <c r="D7854" s="29">
        <v>0</v>
      </c>
      <c r="E7854" s="29">
        <v>0</v>
      </c>
      <c r="F7854" s="20">
        <v>0</v>
      </c>
    </row>
    <row r="7855" spans="2:6" x14ac:dyDescent="0.25">
      <c r="B7855" s="18">
        <v>7852</v>
      </c>
      <c r="C7855" s="29">
        <v>100019902.27453768</v>
      </c>
      <c r="D7855" s="29">
        <v>0</v>
      </c>
      <c r="E7855" s="29">
        <v>0</v>
      </c>
      <c r="F7855" s="20">
        <v>0</v>
      </c>
    </row>
    <row r="7856" spans="2:6" x14ac:dyDescent="0.25">
      <c r="B7856" s="18">
        <v>7853</v>
      </c>
      <c r="C7856" s="29">
        <v>104484928.78703085</v>
      </c>
      <c r="D7856" s="29">
        <v>0</v>
      </c>
      <c r="E7856" s="29">
        <v>0</v>
      </c>
      <c r="F7856" s="20">
        <v>0</v>
      </c>
    </row>
    <row r="7857" spans="2:6" x14ac:dyDescent="0.25">
      <c r="B7857" s="18">
        <v>7854</v>
      </c>
      <c r="C7857" s="29">
        <v>110832646.48042248</v>
      </c>
      <c r="D7857" s="29">
        <v>0</v>
      </c>
      <c r="E7857" s="29">
        <v>0</v>
      </c>
      <c r="F7857" s="20">
        <v>0</v>
      </c>
    </row>
    <row r="7858" spans="2:6" x14ac:dyDescent="0.25">
      <c r="B7858" s="18">
        <v>7855</v>
      </c>
      <c r="C7858" s="29">
        <v>91037790.868749067</v>
      </c>
      <c r="D7858" s="29">
        <v>0</v>
      </c>
      <c r="E7858" s="29">
        <v>0</v>
      </c>
      <c r="F7858" s="20">
        <v>0</v>
      </c>
    </row>
    <row r="7859" spans="2:6" x14ac:dyDescent="0.25">
      <c r="B7859" s="18">
        <v>7856</v>
      </c>
      <c r="C7859" s="29">
        <v>96372864.718580052</v>
      </c>
      <c r="D7859" s="29">
        <v>0</v>
      </c>
      <c r="E7859" s="29">
        <v>0</v>
      </c>
      <c r="F7859" s="20">
        <v>0</v>
      </c>
    </row>
    <row r="7860" spans="2:6" x14ac:dyDescent="0.25">
      <c r="B7860" s="18">
        <v>7857</v>
      </c>
      <c r="C7860" s="29">
        <v>143182341.55731568</v>
      </c>
      <c r="D7860" s="29">
        <v>0</v>
      </c>
      <c r="E7860" s="29">
        <v>0</v>
      </c>
      <c r="F7860" s="20">
        <v>0</v>
      </c>
    </row>
    <row r="7861" spans="2:6" x14ac:dyDescent="0.25">
      <c r="B7861" s="18">
        <v>7858</v>
      </c>
      <c r="C7861" s="29">
        <v>98403856.313958675</v>
      </c>
      <c r="D7861" s="29">
        <v>0</v>
      </c>
      <c r="E7861" s="29">
        <v>0</v>
      </c>
      <c r="F7861" s="20">
        <v>0</v>
      </c>
    </row>
    <row r="7862" spans="2:6" x14ac:dyDescent="0.25">
      <c r="B7862" s="18">
        <v>7859</v>
      </c>
      <c r="C7862" s="29">
        <v>113227224.20484042</v>
      </c>
      <c r="D7862" s="29">
        <v>0</v>
      </c>
      <c r="E7862" s="29">
        <v>0</v>
      </c>
      <c r="F7862" s="20">
        <v>0</v>
      </c>
    </row>
    <row r="7863" spans="2:6" x14ac:dyDescent="0.25">
      <c r="B7863" s="18">
        <v>7860</v>
      </c>
      <c r="C7863" s="29">
        <v>86793377.829986393</v>
      </c>
      <c r="D7863" s="29">
        <v>0</v>
      </c>
      <c r="E7863" s="29">
        <v>0</v>
      </c>
      <c r="F7863" s="20">
        <v>0</v>
      </c>
    </row>
    <row r="7864" spans="2:6" x14ac:dyDescent="0.25">
      <c r="B7864" s="18">
        <v>7861</v>
      </c>
      <c r="C7864" s="29">
        <v>102405564.51235047</v>
      </c>
      <c r="D7864" s="29">
        <v>0</v>
      </c>
      <c r="E7864" s="29">
        <v>0</v>
      </c>
      <c r="F7864" s="20">
        <v>0</v>
      </c>
    </row>
    <row r="7865" spans="2:6" x14ac:dyDescent="0.25">
      <c r="B7865" s="18">
        <v>7862</v>
      </c>
      <c r="C7865" s="29">
        <v>96742771.657219708</v>
      </c>
      <c r="D7865" s="29">
        <v>0</v>
      </c>
      <c r="E7865" s="29">
        <v>0</v>
      </c>
      <c r="F7865" s="20">
        <v>0</v>
      </c>
    </row>
    <row r="7866" spans="2:6" x14ac:dyDescent="0.25">
      <c r="B7866" s="18">
        <v>7863</v>
      </c>
      <c r="C7866" s="29">
        <v>98843118.194707468</v>
      </c>
      <c r="D7866" s="29">
        <v>0</v>
      </c>
      <c r="E7866" s="29">
        <v>0</v>
      </c>
      <c r="F7866" s="20">
        <v>0</v>
      </c>
    </row>
    <row r="7867" spans="2:6" x14ac:dyDescent="0.25">
      <c r="B7867" s="18">
        <v>7864</v>
      </c>
      <c r="C7867" s="29">
        <v>98654670.62791115</v>
      </c>
      <c r="D7867" s="29">
        <v>0</v>
      </c>
      <c r="E7867" s="29">
        <v>0</v>
      </c>
      <c r="F7867" s="20">
        <v>0</v>
      </c>
    </row>
    <row r="7868" spans="2:6" x14ac:dyDescent="0.25">
      <c r="B7868" s="18">
        <v>7865</v>
      </c>
      <c r="C7868" s="29">
        <v>130799557.07837978</v>
      </c>
      <c r="D7868" s="29">
        <v>0</v>
      </c>
      <c r="E7868" s="29">
        <v>0</v>
      </c>
      <c r="F7868" s="20">
        <v>0</v>
      </c>
    </row>
    <row r="7869" spans="2:6" x14ac:dyDescent="0.25">
      <c r="B7869" s="18">
        <v>7866</v>
      </c>
      <c r="C7869" s="29">
        <v>129395044.73136404</v>
      </c>
      <c r="D7869" s="29">
        <v>0</v>
      </c>
      <c r="E7869" s="29">
        <v>0</v>
      </c>
      <c r="F7869" s="20">
        <v>0</v>
      </c>
    </row>
    <row r="7870" spans="2:6" x14ac:dyDescent="0.25">
      <c r="B7870" s="18">
        <v>7867</v>
      </c>
      <c r="C7870" s="29">
        <v>84275342.340214893</v>
      </c>
      <c r="D7870" s="29">
        <v>0</v>
      </c>
      <c r="E7870" s="29">
        <v>0</v>
      </c>
      <c r="F7870" s="20">
        <v>0</v>
      </c>
    </row>
    <row r="7871" spans="2:6" x14ac:dyDescent="0.25">
      <c r="B7871" s="18">
        <v>7868</v>
      </c>
      <c r="C7871" s="29">
        <v>118149802.34058772</v>
      </c>
      <c r="D7871" s="29">
        <v>0</v>
      </c>
      <c r="E7871" s="29">
        <v>0</v>
      </c>
      <c r="F7871" s="20">
        <v>0</v>
      </c>
    </row>
    <row r="7872" spans="2:6" x14ac:dyDescent="0.25">
      <c r="B7872" s="18">
        <v>7869</v>
      </c>
      <c r="C7872" s="29">
        <v>108741974.32321294</v>
      </c>
      <c r="D7872" s="29">
        <v>0</v>
      </c>
      <c r="E7872" s="29">
        <v>0</v>
      </c>
      <c r="F7872" s="20">
        <v>0</v>
      </c>
    </row>
    <row r="7873" spans="2:6" x14ac:dyDescent="0.25">
      <c r="B7873" s="18">
        <v>7870</v>
      </c>
      <c r="C7873" s="29">
        <v>77648514.569321692</v>
      </c>
      <c r="D7873" s="29">
        <v>0</v>
      </c>
      <c r="E7873" s="29">
        <v>0</v>
      </c>
      <c r="F7873" s="20">
        <v>0</v>
      </c>
    </row>
    <row r="7874" spans="2:6" x14ac:dyDescent="0.25">
      <c r="B7874" s="18">
        <v>7871</v>
      </c>
      <c r="C7874" s="29">
        <v>103542265.77239592</v>
      </c>
      <c r="D7874" s="29">
        <v>0</v>
      </c>
      <c r="E7874" s="29">
        <v>0</v>
      </c>
      <c r="F7874" s="20">
        <v>0</v>
      </c>
    </row>
    <row r="7875" spans="2:6" x14ac:dyDescent="0.25">
      <c r="B7875" s="18">
        <v>7872</v>
      </c>
      <c r="C7875" s="29">
        <v>181128905.8636156</v>
      </c>
      <c r="D7875" s="29">
        <v>0</v>
      </c>
      <c r="E7875" s="29">
        <v>0</v>
      </c>
      <c r="F7875" s="20">
        <v>0</v>
      </c>
    </row>
    <row r="7876" spans="2:6" x14ac:dyDescent="0.25">
      <c r="B7876" s="18">
        <v>7873</v>
      </c>
      <c r="C7876" s="29">
        <v>101403132.33816189</v>
      </c>
      <c r="D7876" s="29">
        <v>0</v>
      </c>
      <c r="E7876" s="29">
        <v>0</v>
      </c>
      <c r="F7876" s="20">
        <v>0</v>
      </c>
    </row>
    <row r="7877" spans="2:6" x14ac:dyDescent="0.25">
      <c r="B7877" s="18">
        <v>7874</v>
      </c>
      <c r="C7877" s="29">
        <v>131065487.34309636</v>
      </c>
      <c r="D7877" s="29">
        <v>0</v>
      </c>
      <c r="E7877" s="29">
        <v>0</v>
      </c>
      <c r="F7877" s="20">
        <v>0</v>
      </c>
    </row>
    <row r="7878" spans="2:6" x14ac:dyDescent="0.25">
      <c r="B7878" s="18">
        <v>7875</v>
      </c>
      <c r="C7878" s="29">
        <v>79641809.582749262</v>
      </c>
      <c r="D7878" s="29">
        <v>0</v>
      </c>
      <c r="E7878" s="29">
        <v>0</v>
      </c>
      <c r="F7878" s="20">
        <v>0</v>
      </c>
    </row>
    <row r="7879" spans="2:6" x14ac:dyDescent="0.25">
      <c r="B7879" s="18">
        <v>7876</v>
      </c>
      <c r="C7879" s="29">
        <v>97415805.276803672</v>
      </c>
      <c r="D7879" s="29">
        <v>0</v>
      </c>
      <c r="E7879" s="29">
        <v>0</v>
      </c>
      <c r="F7879" s="20">
        <v>0</v>
      </c>
    </row>
    <row r="7880" spans="2:6" x14ac:dyDescent="0.25">
      <c r="B7880" s="18">
        <v>7877</v>
      </c>
      <c r="C7880" s="29">
        <v>75692786.038715795</v>
      </c>
      <c r="D7880" s="29">
        <v>0</v>
      </c>
      <c r="E7880" s="29">
        <v>0</v>
      </c>
      <c r="F7880" s="20">
        <v>0</v>
      </c>
    </row>
    <row r="7881" spans="2:6" x14ac:dyDescent="0.25">
      <c r="B7881" s="18">
        <v>7878</v>
      </c>
      <c r="C7881" s="29">
        <v>110021802.66075587</v>
      </c>
      <c r="D7881" s="29">
        <v>0</v>
      </c>
      <c r="E7881" s="29">
        <v>0</v>
      </c>
      <c r="F7881" s="20">
        <v>0</v>
      </c>
    </row>
    <row r="7882" spans="2:6" x14ac:dyDescent="0.25">
      <c r="B7882" s="18">
        <v>7879</v>
      </c>
      <c r="C7882" s="29">
        <v>77904568.7491723</v>
      </c>
      <c r="D7882" s="29">
        <v>0</v>
      </c>
      <c r="E7882" s="29">
        <v>0</v>
      </c>
      <c r="F7882" s="20">
        <v>0</v>
      </c>
    </row>
    <row r="7883" spans="2:6" x14ac:dyDescent="0.25">
      <c r="B7883" s="18">
        <v>7880</v>
      </c>
      <c r="C7883" s="29">
        <v>85029368.72895886</v>
      </c>
      <c r="D7883" s="29">
        <v>0</v>
      </c>
      <c r="E7883" s="29">
        <v>0</v>
      </c>
      <c r="F7883" s="20">
        <v>0</v>
      </c>
    </row>
    <row r="7884" spans="2:6" x14ac:dyDescent="0.25">
      <c r="B7884" s="18">
        <v>7881</v>
      </c>
      <c r="C7884" s="29">
        <v>109724170.34626706</v>
      </c>
      <c r="D7884" s="29">
        <v>0</v>
      </c>
      <c r="E7884" s="29">
        <v>0</v>
      </c>
      <c r="F7884" s="20">
        <v>0</v>
      </c>
    </row>
    <row r="7885" spans="2:6" x14ac:dyDescent="0.25">
      <c r="B7885" s="18">
        <v>7882</v>
      </c>
      <c r="C7885" s="29">
        <v>79115548.450345248</v>
      </c>
      <c r="D7885" s="29">
        <v>0</v>
      </c>
      <c r="E7885" s="29">
        <v>0</v>
      </c>
      <c r="F7885" s="20">
        <v>0</v>
      </c>
    </row>
    <row r="7886" spans="2:6" x14ac:dyDescent="0.25">
      <c r="B7886" s="18">
        <v>7883</v>
      </c>
      <c r="C7886" s="29">
        <v>96781175.182221398</v>
      </c>
      <c r="D7886" s="29">
        <v>0</v>
      </c>
      <c r="E7886" s="29">
        <v>0</v>
      </c>
      <c r="F7886" s="20">
        <v>0</v>
      </c>
    </row>
    <row r="7887" spans="2:6" x14ac:dyDescent="0.25">
      <c r="B7887" s="18">
        <v>7884</v>
      </c>
      <c r="C7887" s="29">
        <v>101198474.61060269</v>
      </c>
      <c r="D7887" s="29">
        <v>0</v>
      </c>
      <c r="E7887" s="29">
        <v>0</v>
      </c>
      <c r="F7887" s="20">
        <v>0</v>
      </c>
    </row>
    <row r="7888" spans="2:6" x14ac:dyDescent="0.25">
      <c r="B7888" s="18">
        <v>7885</v>
      </c>
      <c r="C7888" s="29">
        <v>112707032.7256664</v>
      </c>
      <c r="D7888" s="29">
        <v>0</v>
      </c>
      <c r="E7888" s="29">
        <v>0</v>
      </c>
      <c r="F7888" s="20">
        <v>0</v>
      </c>
    </row>
    <row r="7889" spans="2:6" x14ac:dyDescent="0.25">
      <c r="B7889" s="18">
        <v>7886</v>
      </c>
      <c r="C7889" s="29">
        <v>88271579.99135913</v>
      </c>
      <c r="D7889" s="29">
        <v>0</v>
      </c>
      <c r="E7889" s="29">
        <v>0</v>
      </c>
      <c r="F7889" s="20">
        <v>0</v>
      </c>
    </row>
    <row r="7890" spans="2:6" x14ac:dyDescent="0.25">
      <c r="B7890" s="18">
        <v>7887</v>
      </c>
      <c r="C7890" s="29">
        <v>168381018.12647495</v>
      </c>
      <c r="D7890" s="29">
        <v>0</v>
      </c>
      <c r="E7890" s="29">
        <v>0</v>
      </c>
      <c r="F7890" s="20">
        <v>0</v>
      </c>
    </row>
    <row r="7891" spans="2:6" x14ac:dyDescent="0.25">
      <c r="B7891" s="18">
        <v>7888</v>
      </c>
      <c r="C7891" s="29">
        <v>90118063.574774191</v>
      </c>
      <c r="D7891" s="29">
        <v>0</v>
      </c>
      <c r="E7891" s="29">
        <v>0</v>
      </c>
      <c r="F7891" s="20">
        <v>0</v>
      </c>
    </row>
    <row r="7892" spans="2:6" x14ac:dyDescent="0.25">
      <c r="B7892" s="18">
        <v>7889</v>
      </c>
      <c r="C7892" s="29">
        <v>81675597.704346836</v>
      </c>
      <c r="D7892" s="29">
        <v>0</v>
      </c>
      <c r="E7892" s="29">
        <v>0</v>
      </c>
      <c r="F7892" s="20">
        <v>0</v>
      </c>
    </row>
    <row r="7893" spans="2:6" x14ac:dyDescent="0.25">
      <c r="B7893" s="18">
        <v>7890</v>
      </c>
      <c r="C7893" s="29">
        <v>100688183.49756271</v>
      </c>
      <c r="D7893" s="29">
        <v>0</v>
      </c>
      <c r="E7893" s="29">
        <v>0</v>
      </c>
      <c r="F7893" s="20">
        <v>0</v>
      </c>
    </row>
    <row r="7894" spans="2:6" x14ac:dyDescent="0.25">
      <c r="B7894" s="18">
        <v>7891</v>
      </c>
      <c r="C7894" s="29">
        <v>129698191.95801117</v>
      </c>
      <c r="D7894" s="29">
        <v>0</v>
      </c>
      <c r="E7894" s="29">
        <v>0</v>
      </c>
      <c r="F7894" s="20">
        <v>0</v>
      </c>
    </row>
    <row r="7895" spans="2:6" x14ac:dyDescent="0.25">
      <c r="B7895" s="18">
        <v>7892</v>
      </c>
      <c r="C7895" s="29">
        <v>117582749.00448814</v>
      </c>
      <c r="D7895" s="29">
        <v>0</v>
      </c>
      <c r="E7895" s="29">
        <v>0</v>
      </c>
      <c r="F7895" s="20">
        <v>0</v>
      </c>
    </row>
    <row r="7896" spans="2:6" x14ac:dyDescent="0.25">
      <c r="B7896" s="18">
        <v>7893</v>
      </c>
      <c r="C7896" s="29">
        <v>109678395.41801895</v>
      </c>
      <c r="D7896" s="29">
        <v>0</v>
      </c>
      <c r="E7896" s="29">
        <v>0</v>
      </c>
      <c r="F7896" s="20">
        <v>0</v>
      </c>
    </row>
    <row r="7897" spans="2:6" x14ac:dyDescent="0.25">
      <c r="B7897" s="18">
        <v>7894</v>
      </c>
      <c r="C7897" s="29">
        <v>87059870.218405664</v>
      </c>
      <c r="D7897" s="29">
        <v>0</v>
      </c>
      <c r="E7897" s="29">
        <v>0</v>
      </c>
      <c r="F7897" s="20">
        <v>0</v>
      </c>
    </row>
    <row r="7898" spans="2:6" x14ac:dyDescent="0.25">
      <c r="B7898" s="18">
        <v>7895</v>
      </c>
      <c r="C7898" s="29">
        <v>95810820.106156662</v>
      </c>
      <c r="D7898" s="29">
        <v>0</v>
      </c>
      <c r="E7898" s="29">
        <v>0</v>
      </c>
      <c r="F7898" s="20">
        <v>0</v>
      </c>
    </row>
    <row r="7899" spans="2:6" x14ac:dyDescent="0.25">
      <c r="B7899" s="18">
        <v>7896</v>
      </c>
      <c r="C7899" s="29">
        <v>124714364.49997</v>
      </c>
      <c r="D7899" s="29">
        <v>0</v>
      </c>
      <c r="E7899" s="29">
        <v>0</v>
      </c>
      <c r="F7899" s="20">
        <v>0</v>
      </c>
    </row>
    <row r="7900" spans="2:6" x14ac:dyDescent="0.25">
      <c r="B7900" s="18">
        <v>7897</v>
      </c>
      <c r="C7900" s="29">
        <v>93363767.779343888</v>
      </c>
      <c r="D7900" s="29">
        <v>0</v>
      </c>
      <c r="E7900" s="29">
        <v>0</v>
      </c>
      <c r="F7900" s="20">
        <v>0</v>
      </c>
    </row>
    <row r="7901" spans="2:6" x14ac:dyDescent="0.25">
      <c r="B7901" s="18">
        <v>7898</v>
      </c>
      <c r="C7901" s="29">
        <v>119702432.05155514</v>
      </c>
      <c r="D7901" s="29">
        <v>0</v>
      </c>
      <c r="E7901" s="29">
        <v>0</v>
      </c>
      <c r="F7901" s="20">
        <v>0</v>
      </c>
    </row>
    <row r="7902" spans="2:6" x14ac:dyDescent="0.25">
      <c r="B7902" s="18">
        <v>7899</v>
      </c>
      <c r="C7902" s="29">
        <v>132851911.00630765</v>
      </c>
      <c r="D7902" s="29">
        <v>0</v>
      </c>
      <c r="E7902" s="29">
        <v>0</v>
      </c>
      <c r="F7902" s="20">
        <v>0</v>
      </c>
    </row>
    <row r="7903" spans="2:6" x14ac:dyDescent="0.25">
      <c r="B7903" s="18">
        <v>7900</v>
      </c>
      <c r="C7903" s="29">
        <v>144336483.31824034</v>
      </c>
      <c r="D7903" s="29">
        <v>0</v>
      </c>
      <c r="E7903" s="29">
        <v>0</v>
      </c>
      <c r="F7903" s="20">
        <v>0</v>
      </c>
    </row>
    <row r="7904" spans="2:6" x14ac:dyDescent="0.25">
      <c r="B7904" s="18">
        <v>7901</v>
      </c>
      <c r="C7904" s="29">
        <v>83286494.491011918</v>
      </c>
      <c r="D7904" s="29">
        <v>0</v>
      </c>
      <c r="E7904" s="29">
        <v>0</v>
      </c>
      <c r="F7904" s="20">
        <v>0</v>
      </c>
    </row>
    <row r="7905" spans="2:6" x14ac:dyDescent="0.25">
      <c r="B7905" s="18">
        <v>7902</v>
      </c>
      <c r="C7905" s="29">
        <v>133981734.76292458</v>
      </c>
      <c r="D7905" s="29">
        <v>0</v>
      </c>
      <c r="E7905" s="29">
        <v>0</v>
      </c>
      <c r="F7905" s="20">
        <v>0</v>
      </c>
    </row>
    <row r="7906" spans="2:6" x14ac:dyDescent="0.25">
      <c r="B7906" s="18">
        <v>7903</v>
      </c>
      <c r="C7906" s="29">
        <v>105225864.15876926</v>
      </c>
      <c r="D7906" s="29">
        <v>0</v>
      </c>
      <c r="E7906" s="29">
        <v>0</v>
      </c>
      <c r="F7906" s="20">
        <v>0</v>
      </c>
    </row>
    <row r="7907" spans="2:6" x14ac:dyDescent="0.25">
      <c r="B7907" s="18">
        <v>7904</v>
      </c>
      <c r="C7907" s="29">
        <v>116752691.61432281</v>
      </c>
      <c r="D7907" s="29">
        <v>0</v>
      </c>
      <c r="E7907" s="29">
        <v>0</v>
      </c>
      <c r="F7907" s="20">
        <v>0</v>
      </c>
    </row>
    <row r="7908" spans="2:6" x14ac:dyDescent="0.25">
      <c r="B7908" s="18">
        <v>7905</v>
      </c>
      <c r="C7908" s="29">
        <v>111309630.17894116</v>
      </c>
      <c r="D7908" s="29">
        <v>0</v>
      </c>
      <c r="E7908" s="29">
        <v>0</v>
      </c>
      <c r="F7908" s="20">
        <v>0</v>
      </c>
    </row>
    <row r="7909" spans="2:6" x14ac:dyDescent="0.25">
      <c r="B7909" s="18">
        <v>7906</v>
      </c>
      <c r="C7909" s="29">
        <v>77817529.896340907</v>
      </c>
      <c r="D7909" s="29">
        <v>0</v>
      </c>
      <c r="E7909" s="29">
        <v>0</v>
      </c>
      <c r="F7909" s="20">
        <v>0</v>
      </c>
    </row>
    <row r="7910" spans="2:6" x14ac:dyDescent="0.25">
      <c r="B7910" s="18">
        <v>7907</v>
      </c>
      <c r="C7910" s="29">
        <v>78780555.14093703</v>
      </c>
      <c r="D7910" s="29">
        <v>0</v>
      </c>
      <c r="E7910" s="29">
        <v>0</v>
      </c>
      <c r="F7910" s="20">
        <v>0</v>
      </c>
    </row>
    <row r="7911" spans="2:6" x14ac:dyDescent="0.25">
      <c r="B7911" s="18">
        <v>7908</v>
      </c>
      <c r="C7911" s="29">
        <v>152888423.49372429</v>
      </c>
      <c r="D7911" s="29">
        <v>0</v>
      </c>
      <c r="E7911" s="29">
        <v>0</v>
      </c>
      <c r="F7911" s="20">
        <v>0</v>
      </c>
    </row>
    <row r="7912" spans="2:6" x14ac:dyDescent="0.25">
      <c r="B7912" s="18">
        <v>7909</v>
      </c>
      <c r="C7912" s="29">
        <v>111024509.97161722</v>
      </c>
      <c r="D7912" s="29">
        <v>0</v>
      </c>
      <c r="E7912" s="29">
        <v>0</v>
      </c>
      <c r="F7912" s="20">
        <v>0</v>
      </c>
    </row>
    <row r="7913" spans="2:6" x14ac:dyDescent="0.25">
      <c r="B7913" s="18">
        <v>7910</v>
      </c>
      <c r="C7913" s="29">
        <v>112094117.93052471</v>
      </c>
      <c r="D7913" s="29">
        <v>0</v>
      </c>
      <c r="E7913" s="29">
        <v>0</v>
      </c>
      <c r="F7913" s="20">
        <v>0</v>
      </c>
    </row>
    <row r="7914" spans="2:6" x14ac:dyDescent="0.25">
      <c r="B7914" s="18">
        <v>7911</v>
      </c>
      <c r="C7914" s="29">
        <v>152679140.35955617</v>
      </c>
      <c r="D7914" s="29">
        <v>0</v>
      </c>
      <c r="E7914" s="29">
        <v>0</v>
      </c>
      <c r="F7914" s="20">
        <v>0</v>
      </c>
    </row>
    <row r="7915" spans="2:6" x14ac:dyDescent="0.25">
      <c r="B7915" s="18">
        <v>7912</v>
      </c>
      <c r="C7915" s="29">
        <v>81677699.250114024</v>
      </c>
      <c r="D7915" s="29">
        <v>0</v>
      </c>
      <c r="E7915" s="29">
        <v>0</v>
      </c>
      <c r="F7915" s="20">
        <v>0</v>
      </c>
    </row>
    <row r="7916" spans="2:6" x14ac:dyDescent="0.25">
      <c r="B7916" s="18">
        <v>7913</v>
      </c>
      <c r="C7916" s="29">
        <v>169125898.63300586</v>
      </c>
      <c r="D7916" s="29">
        <v>0</v>
      </c>
      <c r="E7916" s="29">
        <v>0</v>
      </c>
      <c r="F7916" s="20">
        <v>0</v>
      </c>
    </row>
    <row r="7917" spans="2:6" x14ac:dyDescent="0.25">
      <c r="B7917" s="18">
        <v>7914</v>
      </c>
      <c r="C7917" s="29">
        <v>108796505.52290292</v>
      </c>
      <c r="D7917" s="29">
        <v>0</v>
      </c>
      <c r="E7917" s="29">
        <v>0</v>
      </c>
      <c r="F7917" s="20">
        <v>0</v>
      </c>
    </row>
    <row r="7918" spans="2:6" x14ac:dyDescent="0.25">
      <c r="B7918" s="18">
        <v>7915</v>
      </c>
      <c r="C7918" s="29">
        <v>113782682.02058256</v>
      </c>
      <c r="D7918" s="29">
        <v>0</v>
      </c>
      <c r="E7918" s="29">
        <v>0</v>
      </c>
      <c r="F7918" s="20">
        <v>0</v>
      </c>
    </row>
    <row r="7919" spans="2:6" x14ac:dyDescent="0.25">
      <c r="B7919" s="18">
        <v>7916</v>
      </c>
      <c r="C7919" s="29">
        <v>84604767.405170232</v>
      </c>
      <c r="D7919" s="29">
        <v>0</v>
      </c>
      <c r="E7919" s="29">
        <v>0</v>
      </c>
      <c r="F7919" s="20">
        <v>0</v>
      </c>
    </row>
    <row r="7920" spans="2:6" x14ac:dyDescent="0.25">
      <c r="B7920" s="18">
        <v>7917</v>
      </c>
      <c r="C7920" s="29">
        <v>104283070.41483612</v>
      </c>
      <c r="D7920" s="29">
        <v>0</v>
      </c>
      <c r="E7920" s="29">
        <v>0</v>
      </c>
      <c r="F7920" s="20">
        <v>0</v>
      </c>
    </row>
    <row r="7921" spans="2:6" x14ac:dyDescent="0.25">
      <c r="B7921" s="18">
        <v>7918</v>
      </c>
      <c r="C7921" s="29">
        <v>77094632.945692152</v>
      </c>
      <c r="D7921" s="29">
        <v>0</v>
      </c>
      <c r="E7921" s="29">
        <v>0</v>
      </c>
      <c r="F7921" s="20">
        <v>0</v>
      </c>
    </row>
    <row r="7922" spans="2:6" x14ac:dyDescent="0.25">
      <c r="B7922" s="18">
        <v>7919</v>
      </c>
      <c r="C7922" s="29">
        <v>76959947.215538338</v>
      </c>
      <c r="D7922" s="29">
        <v>0</v>
      </c>
      <c r="E7922" s="29">
        <v>0</v>
      </c>
      <c r="F7922" s="20">
        <v>0</v>
      </c>
    </row>
    <row r="7923" spans="2:6" x14ac:dyDescent="0.25">
      <c r="B7923" s="18">
        <v>7920</v>
      </c>
      <c r="C7923" s="29">
        <v>119349268.06692386</v>
      </c>
      <c r="D7923" s="29">
        <v>0</v>
      </c>
      <c r="E7923" s="29">
        <v>0</v>
      </c>
      <c r="F7923" s="20">
        <v>0</v>
      </c>
    </row>
    <row r="7924" spans="2:6" x14ac:dyDescent="0.25">
      <c r="B7924" s="18">
        <v>7921</v>
      </c>
      <c r="C7924" s="29">
        <v>93546551.322552279</v>
      </c>
      <c r="D7924" s="29">
        <v>0</v>
      </c>
      <c r="E7924" s="29">
        <v>0</v>
      </c>
      <c r="F7924" s="20">
        <v>0</v>
      </c>
    </row>
    <row r="7925" spans="2:6" x14ac:dyDescent="0.25">
      <c r="B7925" s="18">
        <v>7922</v>
      </c>
      <c r="C7925" s="29">
        <v>94661570.892405167</v>
      </c>
      <c r="D7925" s="29">
        <v>0</v>
      </c>
      <c r="E7925" s="29">
        <v>0</v>
      </c>
      <c r="F7925" s="20">
        <v>0</v>
      </c>
    </row>
    <row r="7926" spans="2:6" x14ac:dyDescent="0.25">
      <c r="B7926" s="18">
        <v>7923</v>
      </c>
      <c r="C7926" s="29">
        <v>88079982.035014808</v>
      </c>
      <c r="D7926" s="29">
        <v>0</v>
      </c>
      <c r="E7926" s="29">
        <v>0</v>
      </c>
      <c r="F7926" s="20">
        <v>0</v>
      </c>
    </row>
    <row r="7927" spans="2:6" x14ac:dyDescent="0.25">
      <c r="B7927" s="18">
        <v>7924</v>
      </c>
      <c r="C7927" s="29">
        <v>112652167.81109108</v>
      </c>
      <c r="D7927" s="29">
        <v>0</v>
      </c>
      <c r="E7927" s="29">
        <v>0</v>
      </c>
      <c r="F7927" s="20">
        <v>0</v>
      </c>
    </row>
    <row r="7928" spans="2:6" x14ac:dyDescent="0.25">
      <c r="B7928" s="18">
        <v>7925</v>
      </c>
      <c r="C7928" s="29">
        <v>106643208.10336795</v>
      </c>
      <c r="D7928" s="29">
        <v>0</v>
      </c>
      <c r="E7928" s="29">
        <v>0</v>
      </c>
      <c r="F7928" s="20">
        <v>0</v>
      </c>
    </row>
    <row r="7929" spans="2:6" x14ac:dyDescent="0.25">
      <c r="B7929" s="18">
        <v>7926</v>
      </c>
      <c r="C7929" s="29">
        <v>89653797.062751502</v>
      </c>
      <c r="D7929" s="29">
        <v>0</v>
      </c>
      <c r="E7929" s="29">
        <v>0</v>
      </c>
      <c r="F7929" s="20">
        <v>0</v>
      </c>
    </row>
    <row r="7930" spans="2:6" x14ac:dyDescent="0.25">
      <c r="B7930" s="18">
        <v>7927</v>
      </c>
      <c r="C7930" s="29">
        <v>128058288.98406419</v>
      </c>
      <c r="D7930" s="29">
        <v>0</v>
      </c>
      <c r="E7930" s="29">
        <v>0</v>
      </c>
      <c r="F7930" s="20">
        <v>0</v>
      </c>
    </row>
    <row r="7931" spans="2:6" x14ac:dyDescent="0.25">
      <c r="B7931" s="18">
        <v>7928</v>
      </c>
      <c r="C7931" s="29">
        <v>89669469.831339687</v>
      </c>
      <c r="D7931" s="29">
        <v>0</v>
      </c>
      <c r="E7931" s="29">
        <v>0</v>
      </c>
      <c r="F7931" s="20">
        <v>0</v>
      </c>
    </row>
    <row r="7932" spans="2:6" x14ac:dyDescent="0.25">
      <c r="B7932" s="18">
        <v>7929</v>
      </c>
      <c r="C7932" s="29">
        <v>88388216.182103381</v>
      </c>
      <c r="D7932" s="29">
        <v>0</v>
      </c>
      <c r="E7932" s="29">
        <v>0</v>
      </c>
      <c r="F7932" s="20">
        <v>0</v>
      </c>
    </row>
    <row r="7933" spans="2:6" x14ac:dyDescent="0.25">
      <c r="B7933" s="18">
        <v>7930</v>
      </c>
      <c r="C7933" s="29">
        <v>93700975.426057324</v>
      </c>
      <c r="D7933" s="29">
        <v>0</v>
      </c>
      <c r="E7933" s="29">
        <v>0</v>
      </c>
      <c r="F7933" s="20">
        <v>0</v>
      </c>
    </row>
    <row r="7934" spans="2:6" x14ac:dyDescent="0.25">
      <c r="B7934" s="18">
        <v>7931</v>
      </c>
      <c r="C7934" s="29">
        <v>97434792.055868447</v>
      </c>
      <c r="D7934" s="29">
        <v>0</v>
      </c>
      <c r="E7934" s="29">
        <v>0</v>
      </c>
      <c r="F7934" s="20">
        <v>0</v>
      </c>
    </row>
    <row r="7935" spans="2:6" x14ac:dyDescent="0.25">
      <c r="B7935" s="18">
        <v>7932</v>
      </c>
      <c r="C7935" s="29">
        <v>93221822.528205112</v>
      </c>
      <c r="D7935" s="29">
        <v>0</v>
      </c>
      <c r="E7935" s="29">
        <v>0</v>
      </c>
      <c r="F7935" s="20">
        <v>0</v>
      </c>
    </row>
    <row r="7936" spans="2:6" x14ac:dyDescent="0.25">
      <c r="B7936" s="18">
        <v>7933</v>
      </c>
      <c r="C7936" s="29">
        <v>99014581.574685678</v>
      </c>
      <c r="D7936" s="29">
        <v>0</v>
      </c>
      <c r="E7936" s="29">
        <v>0</v>
      </c>
      <c r="F7936" s="20">
        <v>0</v>
      </c>
    </row>
    <row r="7937" spans="2:6" x14ac:dyDescent="0.25">
      <c r="B7937" s="18">
        <v>7934</v>
      </c>
      <c r="C7937" s="29">
        <v>85499935.112911135</v>
      </c>
      <c r="D7937" s="29">
        <v>0</v>
      </c>
      <c r="E7937" s="29">
        <v>0</v>
      </c>
      <c r="F7937" s="20">
        <v>0</v>
      </c>
    </row>
    <row r="7938" spans="2:6" x14ac:dyDescent="0.25">
      <c r="B7938" s="18">
        <v>7935</v>
      </c>
      <c r="C7938" s="29">
        <v>112003096.56632343</v>
      </c>
      <c r="D7938" s="29">
        <v>0</v>
      </c>
      <c r="E7938" s="29">
        <v>0</v>
      </c>
      <c r="F7938" s="20">
        <v>0</v>
      </c>
    </row>
    <row r="7939" spans="2:6" x14ac:dyDescent="0.25">
      <c r="B7939" s="18">
        <v>7936</v>
      </c>
      <c r="C7939" s="29">
        <v>98953548.589897513</v>
      </c>
      <c r="D7939" s="29">
        <v>0</v>
      </c>
      <c r="E7939" s="29">
        <v>0</v>
      </c>
      <c r="F7939" s="20">
        <v>0</v>
      </c>
    </row>
    <row r="7940" spans="2:6" x14ac:dyDescent="0.25">
      <c r="B7940" s="18">
        <v>7937</v>
      </c>
      <c r="C7940" s="29">
        <v>101244545.68462645</v>
      </c>
      <c r="D7940" s="29">
        <v>0</v>
      </c>
      <c r="E7940" s="29">
        <v>0</v>
      </c>
      <c r="F7940" s="20">
        <v>0</v>
      </c>
    </row>
    <row r="7941" spans="2:6" x14ac:dyDescent="0.25">
      <c r="B7941" s="18">
        <v>7938</v>
      </c>
      <c r="C7941" s="29">
        <v>115060248.73052606</v>
      </c>
      <c r="D7941" s="29">
        <v>0</v>
      </c>
      <c r="E7941" s="29">
        <v>0</v>
      </c>
      <c r="F7941" s="20">
        <v>0</v>
      </c>
    </row>
    <row r="7942" spans="2:6" x14ac:dyDescent="0.25">
      <c r="B7942" s="18">
        <v>7939</v>
      </c>
      <c r="C7942" s="29">
        <v>91871953.631199792</v>
      </c>
      <c r="D7942" s="29">
        <v>0</v>
      </c>
      <c r="E7942" s="29">
        <v>0</v>
      </c>
      <c r="F7942" s="20">
        <v>0</v>
      </c>
    </row>
    <row r="7943" spans="2:6" x14ac:dyDescent="0.25">
      <c r="B7943" s="18">
        <v>7940</v>
      </c>
      <c r="C7943" s="29">
        <v>107037675.36556952</v>
      </c>
      <c r="D7943" s="29">
        <v>0</v>
      </c>
      <c r="E7943" s="29">
        <v>0</v>
      </c>
      <c r="F7943" s="20">
        <v>0</v>
      </c>
    </row>
    <row r="7944" spans="2:6" x14ac:dyDescent="0.25">
      <c r="B7944" s="18">
        <v>7941</v>
      </c>
      <c r="C7944" s="29">
        <v>136131838.68128592</v>
      </c>
      <c r="D7944" s="29">
        <v>0</v>
      </c>
      <c r="E7944" s="29">
        <v>0</v>
      </c>
      <c r="F7944" s="20">
        <v>0</v>
      </c>
    </row>
    <row r="7945" spans="2:6" x14ac:dyDescent="0.25">
      <c r="B7945" s="18">
        <v>7942</v>
      </c>
      <c r="C7945" s="29">
        <v>91796935.560509026</v>
      </c>
      <c r="D7945" s="29">
        <v>0</v>
      </c>
      <c r="E7945" s="29">
        <v>0</v>
      </c>
      <c r="F7945" s="20">
        <v>0</v>
      </c>
    </row>
    <row r="7946" spans="2:6" x14ac:dyDescent="0.25">
      <c r="B7946" s="18">
        <v>7943</v>
      </c>
      <c r="C7946" s="29">
        <v>81387557.881323442</v>
      </c>
      <c r="D7946" s="29">
        <v>0</v>
      </c>
      <c r="E7946" s="29">
        <v>0</v>
      </c>
      <c r="F7946" s="20">
        <v>0</v>
      </c>
    </row>
    <row r="7947" spans="2:6" x14ac:dyDescent="0.25">
      <c r="B7947" s="18">
        <v>7944</v>
      </c>
      <c r="C7947" s="29">
        <v>155157869.17859828</v>
      </c>
      <c r="D7947" s="29">
        <v>0</v>
      </c>
      <c r="E7947" s="29">
        <v>0</v>
      </c>
      <c r="F7947" s="20">
        <v>0</v>
      </c>
    </row>
    <row r="7948" spans="2:6" x14ac:dyDescent="0.25">
      <c r="B7948" s="18">
        <v>7945</v>
      </c>
      <c r="C7948" s="29">
        <v>95103231.136708349</v>
      </c>
      <c r="D7948" s="29">
        <v>0</v>
      </c>
      <c r="E7948" s="29">
        <v>0</v>
      </c>
      <c r="F7948" s="20">
        <v>0</v>
      </c>
    </row>
    <row r="7949" spans="2:6" x14ac:dyDescent="0.25">
      <c r="B7949" s="18">
        <v>7946</v>
      </c>
      <c r="C7949" s="29">
        <v>113271822.24835688</v>
      </c>
      <c r="D7949" s="29">
        <v>0</v>
      </c>
      <c r="E7949" s="29">
        <v>0</v>
      </c>
      <c r="F7949" s="20">
        <v>0</v>
      </c>
    </row>
    <row r="7950" spans="2:6" x14ac:dyDescent="0.25">
      <c r="B7950" s="18">
        <v>7947</v>
      </c>
      <c r="C7950" s="29">
        <v>123970469.59840019</v>
      </c>
      <c r="D7950" s="29">
        <v>0</v>
      </c>
      <c r="E7950" s="29">
        <v>0</v>
      </c>
      <c r="F7950" s="20">
        <v>0</v>
      </c>
    </row>
    <row r="7951" spans="2:6" x14ac:dyDescent="0.25">
      <c r="B7951" s="18">
        <v>7948</v>
      </c>
      <c r="C7951" s="29">
        <v>134096363.62698233</v>
      </c>
      <c r="D7951" s="29">
        <v>0</v>
      </c>
      <c r="E7951" s="29">
        <v>0</v>
      </c>
      <c r="F7951" s="20">
        <v>0</v>
      </c>
    </row>
    <row r="7952" spans="2:6" x14ac:dyDescent="0.25">
      <c r="B7952" s="18">
        <v>7949</v>
      </c>
      <c r="C7952" s="29">
        <v>64382246.072155923</v>
      </c>
      <c r="D7952" s="29">
        <v>0</v>
      </c>
      <c r="E7952" s="29">
        <v>0</v>
      </c>
      <c r="F7952" s="20">
        <v>0</v>
      </c>
    </row>
    <row r="7953" spans="2:6" x14ac:dyDescent="0.25">
      <c r="B7953" s="18">
        <v>7950</v>
      </c>
      <c r="C7953" s="29">
        <v>87842792.095998392</v>
      </c>
      <c r="D7953" s="29">
        <v>0</v>
      </c>
      <c r="E7953" s="29">
        <v>0</v>
      </c>
      <c r="F7953" s="20">
        <v>0</v>
      </c>
    </row>
    <row r="7954" spans="2:6" x14ac:dyDescent="0.25">
      <c r="B7954" s="18">
        <v>7951</v>
      </c>
      <c r="C7954" s="29">
        <v>93805565.460541472</v>
      </c>
      <c r="D7954" s="29">
        <v>0</v>
      </c>
      <c r="E7954" s="29">
        <v>0</v>
      </c>
      <c r="F7954" s="20">
        <v>0</v>
      </c>
    </row>
    <row r="7955" spans="2:6" x14ac:dyDescent="0.25">
      <c r="B7955" s="18">
        <v>7952</v>
      </c>
      <c r="C7955" s="29">
        <v>97662820.6592976</v>
      </c>
      <c r="D7955" s="29">
        <v>0</v>
      </c>
      <c r="E7955" s="29">
        <v>0</v>
      </c>
      <c r="F7955" s="20">
        <v>0</v>
      </c>
    </row>
    <row r="7956" spans="2:6" x14ac:dyDescent="0.25">
      <c r="B7956" s="18">
        <v>7953</v>
      </c>
      <c r="C7956" s="29">
        <v>102610630.52010509</v>
      </c>
      <c r="D7956" s="29">
        <v>0</v>
      </c>
      <c r="E7956" s="29">
        <v>0</v>
      </c>
      <c r="F7956" s="20">
        <v>0</v>
      </c>
    </row>
    <row r="7957" spans="2:6" x14ac:dyDescent="0.25">
      <c r="B7957" s="18">
        <v>7954</v>
      </c>
      <c r="C7957" s="29">
        <v>86961364.504831135</v>
      </c>
      <c r="D7957" s="29">
        <v>0</v>
      </c>
      <c r="E7957" s="29">
        <v>0</v>
      </c>
      <c r="F7957" s="20">
        <v>0</v>
      </c>
    </row>
    <row r="7958" spans="2:6" x14ac:dyDescent="0.25">
      <c r="B7958" s="18">
        <v>7955</v>
      </c>
      <c r="C7958" s="29">
        <v>93972115.031639725</v>
      </c>
      <c r="D7958" s="29">
        <v>0</v>
      </c>
      <c r="E7958" s="29">
        <v>0</v>
      </c>
      <c r="F7958" s="20">
        <v>0</v>
      </c>
    </row>
    <row r="7959" spans="2:6" x14ac:dyDescent="0.25">
      <c r="B7959" s="18">
        <v>7956</v>
      </c>
      <c r="C7959" s="29">
        <v>93147853.98247312</v>
      </c>
      <c r="D7959" s="29">
        <v>0</v>
      </c>
      <c r="E7959" s="29">
        <v>0</v>
      </c>
      <c r="F7959" s="20">
        <v>0</v>
      </c>
    </row>
    <row r="7960" spans="2:6" x14ac:dyDescent="0.25">
      <c r="B7960" s="18">
        <v>7957</v>
      </c>
      <c r="C7960" s="29">
        <v>88986158.003605098</v>
      </c>
      <c r="D7960" s="29">
        <v>0</v>
      </c>
      <c r="E7960" s="29">
        <v>0</v>
      </c>
      <c r="F7960" s="20">
        <v>0</v>
      </c>
    </row>
    <row r="7961" spans="2:6" x14ac:dyDescent="0.25">
      <c r="B7961" s="18">
        <v>7958</v>
      </c>
      <c r="C7961" s="29">
        <v>131562035.27802204</v>
      </c>
      <c r="D7961" s="29">
        <v>0</v>
      </c>
      <c r="E7961" s="29">
        <v>0</v>
      </c>
      <c r="F7961" s="20">
        <v>0</v>
      </c>
    </row>
    <row r="7962" spans="2:6" x14ac:dyDescent="0.25">
      <c r="B7962" s="18">
        <v>7959</v>
      </c>
      <c r="C7962" s="29">
        <v>130196265.30190241</v>
      </c>
      <c r="D7962" s="29">
        <v>0</v>
      </c>
      <c r="E7962" s="29">
        <v>0</v>
      </c>
      <c r="F7962" s="20">
        <v>0</v>
      </c>
    </row>
    <row r="7963" spans="2:6" x14ac:dyDescent="0.25">
      <c r="B7963" s="18">
        <v>7960</v>
      </c>
      <c r="C7963" s="29">
        <v>88962558.644064441</v>
      </c>
      <c r="D7963" s="29">
        <v>0</v>
      </c>
      <c r="E7963" s="29">
        <v>0</v>
      </c>
      <c r="F7963" s="20">
        <v>0</v>
      </c>
    </row>
    <row r="7964" spans="2:6" x14ac:dyDescent="0.25">
      <c r="B7964" s="18">
        <v>7961</v>
      </c>
      <c r="C7964" s="29">
        <v>82367309.619083971</v>
      </c>
      <c r="D7964" s="29">
        <v>0</v>
      </c>
      <c r="E7964" s="29">
        <v>0</v>
      </c>
      <c r="F7964" s="20">
        <v>0</v>
      </c>
    </row>
    <row r="7965" spans="2:6" x14ac:dyDescent="0.25">
      <c r="B7965" s="18">
        <v>7962</v>
      </c>
      <c r="C7965" s="29">
        <v>99410207.454123214</v>
      </c>
      <c r="D7965" s="29">
        <v>0</v>
      </c>
      <c r="E7965" s="29">
        <v>0</v>
      </c>
      <c r="F7965" s="20">
        <v>0</v>
      </c>
    </row>
    <row r="7966" spans="2:6" x14ac:dyDescent="0.25">
      <c r="B7966" s="18">
        <v>7963</v>
      </c>
      <c r="C7966" s="29">
        <v>124233105.89650103</v>
      </c>
      <c r="D7966" s="29">
        <v>0</v>
      </c>
      <c r="E7966" s="29">
        <v>0</v>
      </c>
      <c r="F7966" s="20">
        <v>0</v>
      </c>
    </row>
    <row r="7967" spans="2:6" x14ac:dyDescent="0.25">
      <c r="B7967" s="18">
        <v>7964</v>
      </c>
      <c r="C7967" s="29">
        <v>115267707.89014864</v>
      </c>
      <c r="D7967" s="29">
        <v>0</v>
      </c>
      <c r="E7967" s="29">
        <v>0</v>
      </c>
      <c r="F7967" s="20">
        <v>0</v>
      </c>
    </row>
    <row r="7968" spans="2:6" x14ac:dyDescent="0.25">
      <c r="B7968" s="18">
        <v>7965</v>
      </c>
      <c r="C7968" s="29">
        <v>132958494.32730888</v>
      </c>
      <c r="D7968" s="29">
        <v>0</v>
      </c>
      <c r="E7968" s="29">
        <v>0</v>
      </c>
      <c r="F7968" s="20">
        <v>0</v>
      </c>
    </row>
    <row r="7969" spans="2:6" x14ac:dyDescent="0.25">
      <c r="B7969" s="18">
        <v>7966</v>
      </c>
      <c r="C7969" s="29">
        <v>92682710.173024684</v>
      </c>
      <c r="D7969" s="29">
        <v>0</v>
      </c>
      <c r="E7969" s="29">
        <v>0</v>
      </c>
      <c r="F7969" s="20">
        <v>0</v>
      </c>
    </row>
    <row r="7970" spans="2:6" x14ac:dyDescent="0.25">
      <c r="B7970" s="18">
        <v>7967</v>
      </c>
      <c r="C7970" s="29">
        <v>115747574.21383147</v>
      </c>
      <c r="D7970" s="29">
        <v>0</v>
      </c>
      <c r="E7970" s="29">
        <v>0</v>
      </c>
      <c r="F7970" s="20">
        <v>0</v>
      </c>
    </row>
    <row r="7971" spans="2:6" x14ac:dyDescent="0.25">
      <c r="B7971" s="18">
        <v>7968</v>
      </c>
      <c r="C7971" s="29">
        <v>100545658.14855699</v>
      </c>
      <c r="D7971" s="29">
        <v>0</v>
      </c>
      <c r="E7971" s="29">
        <v>0</v>
      </c>
      <c r="F7971" s="20">
        <v>0</v>
      </c>
    </row>
    <row r="7972" spans="2:6" x14ac:dyDescent="0.25">
      <c r="B7972" s="18">
        <v>7969</v>
      </c>
      <c r="C7972" s="29">
        <v>65795590.001950592</v>
      </c>
      <c r="D7972" s="29">
        <v>0</v>
      </c>
      <c r="E7972" s="29">
        <v>0</v>
      </c>
      <c r="F7972" s="20">
        <v>0</v>
      </c>
    </row>
    <row r="7973" spans="2:6" x14ac:dyDescent="0.25">
      <c r="B7973" s="18">
        <v>7970</v>
      </c>
      <c r="C7973" s="29">
        <v>92637571.063922599</v>
      </c>
      <c r="D7973" s="29">
        <v>0</v>
      </c>
      <c r="E7973" s="29">
        <v>0</v>
      </c>
      <c r="F7973" s="20">
        <v>0</v>
      </c>
    </row>
    <row r="7974" spans="2:6" x14ac:dyDescent="0.25">
      <c r="B7974" s="18">
        <v>7971</v>
      </c>
      <c r="C7974" s="29">
        <v>76403769.526684463</v>
      </c>
      <c r="D7974" s="29">
        <v>0</v>
      </c>
      <c r="E7974" s="29">
        <v>0</v>
      </c>
      <c r="F7974" s="20">
        <v>0</v>
      </c>
    </row>
    <row r="7975" spans="2:6" x14ac:dyDescent="0.25">
      <c r="B7975" s="18">
        <v>7972</v>
      </c>
      <c r="C7975" s="29">
        <v>100549348.3970108</v>
      </c>
      <c r="D7975" s="29">
        <v>0</v>
      </c>
      <c r="E7975" s="29">
        <v>0</v>
      </c>
      <c r="F7975" s="20">
        <v>0</v>
      </c>
    </row>
    <row r="7976" spans="2:6" x14ac:dyDescent="0.25">
      <c r="B7976" s="18">
        <v>7973</v>
      </c>
      <c r="C7976" s="29">
        <v>131008088.45558381</v>
      </c>
      <c r="D7976" s="29">
        <v>0</v>
      </c>
      <c r="E7976" s="29">
        <v>0</v>
      </c>
      <c r="F7976" s="20">
        <v>0</v>
      </c>
    </row>
    <row r="7977" spans="2:6" x14ac:dyDescent="0.25">
      <c r="B7977" s="18">
        <v>7974</v>
      </c>
      <c r="C7977" s="29">
        <v>124442296.99676259</v>
      </c>
      <c r="D7977" s="29">
        <v>0</v>
      </c>
      <c r="E7977" s="29">
        <v>0</v>
      </c>
      <c r="F7977" s="20">
        <v>0</v>
      </c>
    </row>
    <row r="7978" spans="2:6" x14ac:dyDescent="0.25">
      <c r="B7978" s="18">
        <v>7975</v>
      </c>
      <c r="C7978" s="29">
        <v>124838754.56164078</v>
      </c>
      <c r="D7978" s="29">
        <v>0</v>
      </c>
      <c r="E7978" s="29">
        <v>0</v>
      </c>
      <c r="F7978" s="20">
        <v>0</v>
      </c>
    </row>
    <row r="7979" spans="2:6" x14ac:dyDescent="0.25">
      <c r="B7979" s="18">
        <v>7976</v>
      </c>
      <c r="C7979" s="29">
        <v>127139586.47415818</v>
      </c>
      <c r="D7979" s="29">
        <v>0</v>
      </c>
      <c r="E7979" s="29">
        <v>0</v>
      </c>
      <c r="F7979" s="20">
        <v>0</v>
      </c>
    </row>
    <row r="7980" spans="2:6" x14ac:dyDescent="0.25">
      <c r="B7980" s="18">
        <v>7977</v>
      </c>
      <c r="C7980" s="29">
        <v>108230546.73641875</v>
      </c>
      <c r="D7980" s="29">
        <v>0</v>
      </c>
      <c r="E7980" s="29">
        <v>0</v>
      </c>
      <c r="F7980" s="20">
        <v>0</v>
      </c>
    </row>
    <row r="7981" spans="2:6" x14ac:dyDescent="0.25">
      <c r="B7981" s="18">
        <v>7978</v>
      </c>
      <c r="C7981" s="29">
        <v>89793118.417619944</v>
      </c>
      <c r="D7981" s="29">
        <v>0</v>
      </c>
      <c r="E7981" s="29">
        <v>0</v>
      </c>
      <c r="F7981" s="20">
        <v>0</v>
      </c>
    </row>
    <row r="7982" spans="2:6" x14ac:dyDescent="0.25">
      <c r="B7982" s="18">
        <v>7979</v>
      </c>
      <c r="C7982" s="29">
        <v>104860926.98121166</v>
      </c>
      <c r="D7982" s="29">
        <v>0</v>
      </c>
      <c r="E7982" s="29">
        <v>0</v>
      </c>
      <c r="F7982" s="20">
        <v>0</v>
      </c>
    </row>
    <row r="7983" spans="2:6" x14ac:dyDescent="0.25">
      <c r="B7983" s="18">
        <v>7980</v>
      </c>
      <c r="C7983" s="29">
        <v>119342215.40556966</v>
      </c>
      <c r="D7983" s="29">
        <v>0</v>
      </c>
      <c r="E7983" s="29">
        <v>0</v>
      </c>
      <c r="F7983" s="20">
        <v>0</v>
      </c>
    </row>
    <row r="7984" spans="2:6" x14ac:dyDescent="0.25">
      <c r="B7984" s="18">
        <v>7981</v>
      </c>
      <c r="C7984" s="29">
        <v>108387140.04046027</v>
      </c>
      <c r="D7984" s="29">
        <v>0</v>
      </c>
      <c r="E7984" s="29">
        <v>0</v>
      </c>
      <c r="F7984" s="20">
        <v>0</v>
      </c>
    </row>
    <row r="7985" spans="2:6" x14ac:dyDescent="0.25">
      <c r="B7985" s="18">
        <v>7982</v>
      </c>
      <c r="C7985" s="29">
        <v>80249374.346973151</v>
      </c>
      <c r="D7985" s="29">
        <v>0</v>
      </c>
      <c r="E7985" s="29">
        <v>0</v>
      </c>
      <c r="F7985" s="20">
        <v>0</v>
      </c>
    </row>
    <row r="7986" spans="2:6" x14ac:dyDescent="0.25">
      <c r="B7986" s="18">
        <v>7983</v>
      </c>
      <c r="C7986" s="29">
        <v>84263309.463302881</v>
      </c>
      <c r="D7986" s="29">
        <v>0</v>
      </c>
      <c r="E7986" s="29">
        <v>0</v>
      </c>
      <c r="F7986" s="20">
        <v>0</v>
      </c>
    </row>
    <row r="7987" spans="2:6" x14ac:dyDescent="0.25">
      <c r="B7987" s="18">
        <v>7984</v>
      </c>
      <c r="C7987" s="29">
        <v>101381700.30445364</v>
      </c>
      <c r="D7987" s="29">
        <v>0</v>
      </c>
      <c r="E7987" s="29">
        <v>0</v>
      </c>
      <c r="F7987" s="20">
        <v>0</v>
      </c>
    </row>
    <row r="7988" spans="2:6" x14ac:dyDescent="0.25">
      <c r="B7988" s="18">
        <v>7985</v>
      </c>
      <c r="C7988" s="29">
        <v>97395953.185888082</v>
      </c>
      <c r="D7988" s="29">
        <v>0</v>
      </c>
      <c r="E7988" s="29">
        <v>0</v>
      </c>
      <c r="F7988" s="20">
        <v>0</v>
      </c>
    </row>
    <row r="7989" spans="2:6" x14ac:dyDescent="0.25">
      <c r="B7989" s="18">
        <v>7986</v>
      </c>
      <c r="C7989" s="29">
        <v>125853224.75128996</v>
      </c>
      <c r="D7989" s="29">
        <v>0</v>
      </c>
      <c r="E7989" s="29">
        <v>0</v>
      </c>
      <c r="F7989" s="20">
        <v>0</v>
      </c>
    </row>
    <row r="7990" spans="2:6" x14ac:dyDescent="0.25">
      <c r="B7990" s="18">
        <v>7987</v>
      </c>
      <c r="C7990" s="29">
        <v>82655334.725488737</v>
      </c>
      <c r="D7990" s="29">
        <v>0</v>
      </c>
      <c r="E7990" s="29">
        <v>0</v>
      </c>
      <c r="F7990" s="20">
        <v>0</v>
      </c>
    </row>
    <row r="7991" spans="2:6" x14ac:dyDescent="0.25">
      <c r="B7991" s="18">
        <v>7988</v>
      </c>
      <c r="C7991" s="29">
        <v>130863638.97896111</v>
      </c>
      <c r="D7991" s="29">
        <v>0</v>
      </c>
      <c r="E7991" s="29">
        <v>0</v>
      </c>
      <c r="F7991" s="20">
        <v>0</v>
      </c>
    </row>
    <row r="7992" spans="2:6" x14ac:dyDescent="0.25">
      <c r="B7992" s="18">
        <v>7989</v>
      </c>
      <c r="C7992" s="29">
        <v>131540022.645715</v>
      </c>
      <c r="D7992" s="29">
        <v>0</v>
      </c>
      <c r="E7992" s="29">
        <v>0</v>
      </c>
      <c r="F7992" s="20">
        <v>0</v>
      </c>
    </row>
    <row r="7993" spans="2:6" x14ac:dyDescent="0.25">
      <c r="B7993" s="18">
        <v>7990</v>
      </c>
      <c r="C7993" s="29">
        <v>91612924.889413789</v>
      </c>
      <c r="D7993" s="29">
        <v>0</v>
      </c>
      <c r="E7993" s="29">
        <v>0</v>
      </c>
      <c r="F7993" s="20">
        <v>0</v>
      </c>
    </row>
    <row r="7994" spans="2:6" x14ac:dyDescent="0.25">
      <c r="B7994" s="18">
        <v>7991</v>
      </c>
      <c r="C7994" s="29">
        <v>84061587.21109809</v>
      </c>
      <c r="D7994" s="29">
        <v>0</v>
      </c>
      <c r="E7994" s="29">
        <v>0</v>
      </c>
      <c r="F7994" s="20">
        <v>0</v>
      </c>
    </row>
    <row r="7995" spans="2:6" x14ac:dyDescent="0.25">
      <c r="B7995" s="18">
        <v>7992</v>
      </c>
      <c r="C7995" s="29">
        <v>92783126.975736305</v>
      </c>
      <c r="D7995" s="29">
        <v>0</v>
      </c>
      <c r="E7995" s="29">
        <v>0</v>
      </c>
      <c r="F7995" s="20">
        <v>0</v>
      </c>
    </row>
    <row r="7996" spans="2:6" x14ac:dyDescent="0.25">
      <c r="B7996" s="18">
        <v>7993</v>
      </c>
      <c r="C7996" s="29">
        <v>90325535.750746518</v>
      </c>
      <c r="D7996" s="29">
        <v>0</v>
      </c>
      <c r="E7996" s="29">
        <v>0</v>
      </c>
      <c r="F7996" s="20">
        <v>0</v>
      </c>
    </row>
    <row r="7997" spans="2:6" x14ac:dyDescent="0.25">
      <c r="B7997" s="18">
        <v>7994</v>
      </c>
      <c r="C7997" s="29">
        <v>46290052.761449084</v>
      </c>
      <c r="D7997" s="29">
        <v>0</v>
      </c>
      <c r="E7997" s="29">
        <v>0</v>
      </c>
      <c r="F7997" s="20">
        <v>0</v>
      </c>
    </row>
    <row r="7998" spans="2:6" x14ac:dyDescent="0.25">
      <c r="B7998" s="18">
        <v>7995</v>
      </c>
      <c r="C7998" s="29">
        <v>161259817.81337517</v>
      </c>
      <c r="D7998" s="29">
        <v>0</v>
      </c>
      <c r="E7998" s="29">
        <v>0</v>
      </c>
      <c r="F7998" s="20">
        <v>0</v>
      </c>
    </row>
    <row r="7999" spans="2:6" x14ac:dyDescent="0.25">
      <c r="B7999" s="18">
        <v>7996</v>
      </c>
      <c r="C7999" s="29">
        <v>87050839.134995908</v>
      </c>
      <c r="D7999" s="29">
        <v>0</v>
      </c>
      <c r="E7999" s="29">
        <v>0</v>
      </c>
      <c r="F7999" s="20">
        <v>0</v>
      </c>
    </row>
    <row r="8000" spans="2:6" x14ac:dyDescent="0.25">
      <c r="B8000" s="18">
        <v>7997</v>
      </c>
      <c r="C8000" s="29">
        <v>85853750.941020578</v>
      </c>
      <c r="D8000" s="29">
        <v>0</v>
      </c>
      <c r="E8000" s="29">
        <v>0</v>
      </c>
      <c r="F8000" s="20">
        <v>0</v>
      </c>
    </row>
    <row r="8001" spans="2:6" x14ac:dyDescent="0.25">
      <c r="B8001" s="18">
        <v>7998</v>
      </c>
      <c r="C8001" s="29">
        <v>151116963.61059821</v>
      </c>
      <c r="D8001" s="29">
        <v>0</v>
      </c>
      <c r="E8001" s="29">
        <v>0</v>
      </c>
      <c r="F8001" s="20">
        <v>0</v>
      </c>
    </row>
    <row r="8002" spans="2:6" x14ac:dyDescent="0.25">
      <c r="B8002" s="18">
        <v>7999</v>
      </c>
      <c r="C8002" s="29">
        <v>89398237.51186578</v>
      </c>
      <c r="D8002" s="29">
        <v>0</v>
      </c>
      <c r="E8002" s="29">
        <v>0</v>
      </c>
      <c r="F8002" s="20">
        <v>0</v>
      </c>
    </row>
    <row r="8003" spans="2:6" x14ac:dyDescent="0.25">
      <c r="B8003" s="18">
        <v>8000</v>
      </c>
      <c r="C8003" s="29">
        <v>97838287.342705816</v>
      </c>
      <c r="D8003" s="29">
        <v>0</v>
      </c>
      <c r="E8003" s="29">
        <v>0</v>
      </c>
      <c r="F8003" s="20">
        <v>0</v>
      </c>
    </row>
    <row r="8004" spans="2:6" x14ac:dyDescent="0.25">
      <c r="B8004" s="18">
        <v>8001</v>
      </c>
      <c r="C8004" s="29">
        <v>190590485.91862035</v>
      </c>
      <c r="D8004" s="29">
        <v>0</v>
      </c>
      <c r="E8004" s="29">
        <v>0</v>
      </c>
      <c r="F8004" s="20">
        <v>0</v>
      </c>
    </row>
    <row r="8005" spans="2:6" x14ac:dyDescent="0.25">
      <c r="B8005" s="18">
        <v>8002</v>
      </c>
      <c r="C8005" s="29">
        <v>94084226.531522706</v>
      </c>
      <c r="D8005" s="29">
        <v>0</v>
      </c>
      <c r="E8005" s="29">
        <v>0</v>
      </c>
      <c r="F8005" s="20">
        <v>0</v>
      </c>
    </row>
    <row r="8006" spans="2:6" x14ac:dyDescent="0.25">
      <c r="B8006" s="18">
        <v>8003</v>
      </c>
      <c r="C8006" s="29">
        <v>101675789.96954431</v>
      </c>
      <c r="D8006" s="29">
        <v>0</v>
      </c>
      <c r="E8006" s="29">
        <v>0</v>
      </c>
      <c r="F8006" s="20">
        <v>0</v>
      </c>
    </row>
    <row r="8007" spans="2:6" x14ac:dyDescent="0.25">
      <c r="B8007" s="18">
        <v>8004</v>
      </c>
      <c r="C8007" s="29">
        <v>60947820.413583472</v>
      </c>
      <c r="D8007" s="29">
        <v>0</v>
      </c>
      <c r="E8007" s="29">
        <v>0</v>
      </c>
      <c r="F8007" s="20">
        <v>0</v>
      </c>
    </row>
    <row r="8008" spans="2:6" x14ac:dyDescent="0.25">
      <c r="B8008" s="18">
        <v>8005</v>
      </c>
      <c r="C8008" s="29">
        <v>130892439.58790989</v>
      </c>
      <c r="D8008" s="29">
        <v>0</v>
      </c>
      <c r="E8008" s="29">
        <v>0</v>
      </c>
      <c r="F8008" s="20">
        <v>0</v>
      </c>
    </row>
    <row r="8009" spans="2:6" x14ac:dyDescent="0.25">
      <c r="B8009" s="18">
        <v>8006</v>
      </c>
      <c r="C8009" s="29">
        <v>91839625.22532396</v>
      </c>
      <c r="D8009" s="29">
        <v>0</v>
      </c>
      <c r="E8009" s="29">
        <v>0</v>
      </c>
      <c r="F8009" s="20">
        <v>0</v>
      </c>
    </row>
    <row r="8010" spans="2:6" x14ac:dyDescent="0.25">
      <c r="B8010" s="18">
        <v>8007</v>
      </c>
      <c r="C8010" s="29">
        <v>86106150.487617582</v>
      </c>
      <c r="D8010" s="29">
        <v>0</v>
      </c>
      <c r="E8010" s="29">
        <v>0</v>
      </c>
      <c r="F8010" s="20">
        <v>0</v>
      </c>
    </row>
    <row r="8011" spans="2:6" x14ac:dyDescent="0.25">
      <c r="B8011" s="18">
        <v>8008</v>
      </c>
      <c r="C8011" s="29">
        <v>96852451.793421894</v>
      </c>
      <c r="D8011" s="29">
        <v>0</v>
      </c>
      <c r="E8011" s="29">
        <v>0</v>
      </c>
      <c r="F8011" s="20">
        <v>0</v>
      </c>
    </row>
    <row r="8012" spans="2:6" x14ac:dyDescent="0.25">
      <c r="B8012" s="18">
        <v>8009</v>
      </c>
      <c r="C8012" s="29">
        <v>107902489.73787619</v>
      </c>
      <c r="D8012" s="29">
        <v>0</v>
      </c>
      <c r="E8012" s="29">
        <v>0</v>
      </c>
      <c r="F8012" s="20">
        <v>0</v>
      </c>
    </row>
    <row r="8013" spans="2:6" x14ac:dyDescent="0.25">
      <c r="B8013" s="18">
        <v>8010</v>
      </c>
      <c r="C8013" s="29">
        <v>98763406.487252995</v>
      </c>
      <c r="D8013" s="29">
        <v>0</v>
      </c>
      <c r="E8013" s="29">
        <v>0</v>
      </c>
      <c r="F8013" s="20">
        <v>0</v>
      </c>
    </row>
    <row r="8014" spans="2:6" x14ac:dyDescent="0.25">
      <c r="B8014" s="18">
        <v>8011</v>
      </c>
      <c r="C8014" s="29">
        <v>103495237.64153987</v>
      </c>
      <c r="D8014" s="29">
        <v>0</v>
      </c>
      <c r="E8014" s="29">
        <v>0</v>
      </c>
      <c r="F8014" s="20">
        <v>0</v>
      </c>
    </row>
    <row r="8015" spans="2:6" x14ac:dyDescent="0.25">
      <c r="B8015" s="18">
        <v>8012</v>
      </c>
      <c r="C8015" s="29">
        <v>120487014.35723175</v>
      </c>
      <c r="D8015" s="29">
        <v>0</v>
      </c>
      <c r="E8015" s="29">
        <v>0</v>
      </c>
      <c r="F8015" s="20">
        <v>0</v>
      </c>
    </row>
    <row r="8016" spans="2:6" x14ac:dyDescent="0.25">
      <c r="B8016" s="18">
        <v>8013</v>
      </c>
      <c r="C8016" s="29">
        <v>92337935.460224494</v>
      </c>
      <c r="D8016" s="29">
        <v>0</v>
      </c>
      <c r="E8016" s="29">
        <v>0</v>
      </c>
      <c r="F8016" s="20">
        <v>0</v>
      </c>
    </row>
    <row r="8017" spans="2:6" x14ac:dyDescent="0.25">
      <c r="B8017" s="18">
        <v>8014</v>
      </c>
      <c r="C8017" s="29">
        <v>79813976.679512367</v>
      </c>
      <c r="D8017" s="29">
        <v>0</v>
      </c>
      <c r="E8017" s="29">
        <v>0</v>
      </c>
      <c r="F8017" s="20">
        <v>0</v>
      </c>
    </row>
    <row r="8018" spans="2:6" x14ac:dyDescent="0.25">
      <c r="B8018" s="18">
        <v>8015</v>
      </c>
      <c r="C8018" s="29">
        <v>58662621.25282947</v>
      </c>
      <c r="D8018" s="29">
        <v>0</v>
      </c>
      <c r="E8018" s="29">
        <v>0</v>
      </c>
      <c r="F8018" s="20">
        <v>0</v>
      </c>
    </row>
    <row r="8019" spans="2:6" x14ac:dyDescent="0.25">
      <c r="B8019" s="18">
        <v>8016</v>
      </c>
      <c r="C8019" s="29">
        <v>133283313.66239037</v>
      </c>
      <c r="D8019" s="29">
        <v>0</v>
      </c>
      <c r="E8019" s="29">
        <v>0</v>
      </c>
      <c r="F8019" s="20">
        <v>0</v>
      </c>
    </row>
    <row r="8020" spans="2:6" x14ac:dyDescent="0.25">
      <c r="B8020" s="18">
        <v>8017</v>
      </c>
      <c r="C8020" s="29">
        <v>77153330.747276172</v>
      </c>
      <c r="D8020" s="29">
        <v>0</v>
      </c>
      <c r="E8020" s="29">
        <v>0</v>
      </c>
      <c r="F8020" s="20">
        <v>0</v>
      </c>
    </row>
    <row r="8021" spans="2:6" x14ac:dyDescent="0.25">
      <c r="B8021" s="18">
        <v>8018</v>
      </c>
      <c r="C8021" s="29">
        <v>97113301.006403595</v>
      </c>
      <c r="D8021" s="29">
        <v>0</v>
      </c>
      <c r="E8021" s="29">
        <v>0</v>
      </c>
      <c r="F8021" s="20">
        <v>0</v>
      </c>
    </row>
    <row r="8022" spans="2:6" x14ac:dyDescent="0.25">
      <c r="B8022" s="18">
        <v>8019</v>
      </c>
      <c r="C8022" s="29">
        <v>136444524.36038563</v>
      </c>
      <c r="D8022" s="29">
        <v>0</v>
      </c>
      <c r="E8022" s="29">
        <v>0</v>
      </c>
      <c r="F8022" s="20">
        <v>0</v>
      </c>
    </row>
    <row r="8023" spans="2:6" x14ac:dyDescent="0.25">
      <c r="B8023" s="18">
        <v>8020</v>
      </c>
      <c r="C8023" s="29">
        <v>101779665.3123538</v>
      </c>
      <c r="D8023" s="29">
        <v>0</v>
      </c>
      <c r="E8023" s="29">
        <v>0</v>
      </c>
      <c r="F8023" s="20">
        <v>0</v>
      </c>
    </row>
    <row r="8024" spans="2:6" x14ac:dyDescent="0.25">
      <c r="B8024" s="18">
        <v>8021</v>
      </c>
      <c r="C8024" s="29">
        <v>80185386.738245472</v>
      </c>
      <c r="D8024" s="29">
        <v>0</v>
      </c>
      <c r="E8024" s="29">
        <v>0</v>
      </c>
      <c r="F8024" s="20">
        <v>0</v>
      </c>
    </row>
    <row r="8025" spans="2:6" x14ac:dyDescent="0.25">
      <c r="B8025" s="18">
        <v>8022</v>
      </c>
      <c r="C8025" s="29">
        <v>90462595.409787461</v>
      </c>
      <c r="D8025" s="29">
        <v>0</v>
      </c>
      <c r="E8025" s="29">
        <v>0</v>
      </c>
      <c r="F8025" s="20">
        <v>0</v>
      </c>
    </row>
    <row r="8026" spans="2:6" x14ac:dyDescent="0.25">
      <c r="B8026" s="18">
        <v>8023</v>
      </c>
      <c r="C8026" s="29">
        <v>106910859.06428638</v>
      </c>
      <c r="D8026" s="29">
        <v>0</v>
      </c>
      <c r="E8026" s="29">
        <v>0</v>
      </c>
      <c r="F8026" s="20">
        <v>0</v>
      </c>
    </row>
    <row r="8027" spans="2:6" x14ac:dyDescent="0.25">
      <c r="B8027" s="18">
        <v>8024</v>
      </c>
      <c r="C8027" s="29">
        <v>111569534.33744895</v>
      </c>
      <c r="D8027" s="29">
        <v>0</v>
      </c>
      <c r="E8027" s="29">
        <v>0</v>
      </c>
      <c r="F8027" s="20">
        <v>0</v>
      </c>
    </row>
    <row r="8028" spans="2:6" x14ac:dyDescent="0.25">
      <c r="B8028" s="18">
        <v>8025</v>
      </c>
      <c r="C8028" s="29">
        <v>100941527.8936256</v>
      </c>
      <c r="D8028" s="29">
        <v>0</v>
      </c>
      <c r="E8028" s="29">
        <v>0</v>
      </c>
      <c r="F8028" s="20">
        <v>0</v>
      </c>
    </row>
    <row r="8029" spans="2:6" x14ac:dyDescent="0.25">
      <c r="B8029" s="18">
        <v>8026</v>
      </c>
      <c r="C8029" s="29">
        <v>93401098.156072184</v>
      </c>
      <c r="D8029" s="29">
        <v>0</v>
      </c>
      <c r="E8029" s="29">
        <v>0</v>
      </c>
      <c r="F8029" s="20">
        <v>0</v>
      </c>
    </row>
    <row r="8030" spans="2:6" x14ac:dyDescent="0.25">
      <c r="B8030" s="18">
        <v>8027</v>
      </c>
      <c r="C8030" s="29">
        <v>115716742.77313267</v>
      </c>
      <c r="D8030" s="29">
        <v>0</v>
      </c>
      <c r="E8030" s="29">
        <v>0</v>
      </c>
      <c r="F8030" s="20">
        <v>0</v>
      </c>
    </row>
    <row r="8031" spans="2:6" x14ac:dyDescent="0.25">
      <c r="B8031" s="18">
        <v>8028</v>
      </c>
      <c r="C8031" s="29">
        <v>99299547.26913096</v>
      </c>
      <c r="D8031" s="29">
        <v>0</v>
      </c>
      <c r="E8031" s="29">
        <v>0</v>
      </c>
      <c r="F8031" s="20">
        <v>0</v>
      </c>
    </row>
    <row r="8032" spans="2:6" x14ac:dyDescent="0.25">
      <c r="B8032" s="18">
        <v>8029</v>
      </c>
      <c r="C8032" s="29">
        <v>75783556.425361797</v>
      </c>
      <c r="D8032" s="29">
        <v>0</v>
      </c>
      <c r="E8032" s="29">
        <v>0</v>
      </c>
      <c r="F8032" s="20">
        <v>0</v>
      </c>
    </row>
    <row r="8033" spans="2:6" x14ac:dyDescent="0.25">
      <c r="B8033" s="18">
        <v>8030</v>
      </c>
      <c r="C8033" s="29">
        <v>101691369.95676231</v>
      </c>
      <c r="D8033" s="29">
        <v>0</v>
      </c>
      <c r="E8033" s="29">
        <v>0</v>
      </c>
      <c r="F8033" s="20">
        <v>0</v>
      </c>
    </row>
    <row r="8034" spans="2:6" x14ac:dyDescent="0.25">
      <c r="B8034" s="18">
        <v>8031</v>
      </c>
      <c r="C8034" s="29">
        <v>138958929.63203675</v>
      </c>
      <c r="D8034" s="29">
        <v>0</v>
      </c>
      <c r="E8034" s="29">
        <v>0</v>
      </c>
      <c r="F8034" s="20">
        <v>0</v>
      </c>
    </row>
    <row r="8035" spans="2:6" x14ac:dyDescent="0.25">
      <c r="B8035" s="18">
        <v>8032</v>
      </c>
      <c r="C8035" s="29">
        <v>117629391.78237627</v>
      </c>
      <c r="D8035" s="29">
        <v>0</v>
      </c>
      <c r="E8035" s="29">
        <v>0</v>
      </c>
      <c r="F8035" s="20">
        <v>0</v>
      </c>
    </row>
    <row r="8036" spans="2:6" x14ac:dyDescent="0.25">
      <c r="B8036" s="18">
        <v>8033</v>
      </c>
      <c r="C8036" s="29">
        <v>102014030.69233871</v>
      </c>
      <c r="D8036" s="29">
        <v>0</v>
      </c>
      <c r="E8036" s="29">
        <v>0</v>
      </c>
      <c r="F8036" s="20">
        <v>0</v>
      </c>
    </row>
    <row r="8037" spans="2:6" x14ac:dyDescent="0.25">
      <c r="B8037" s="18">
        <v>8034</v>
      </c>
      <c r="C8037" s="29">
        <v>99500708.173559338</v>
      </c>
      <c r="D8037" s="29">
        <v>0</v>
      </c>
      <c r="E8037" s="29">
        <v>0</v>
      </c>
      <c r="F8037" s="20">
        <v>0</v>
      </c>
    </row>
    <row r="8038" spans="2:6" x14ac:dyDescent="0.25">
      <c r="B8038" s="18">
        <v>8035</v>
      </c>
      <c r="C8038" s="29">
        <v>128376228.63771577</v>
      </c>
      <c r="D8038" s="29">
        <v>0</v>
      </c>
      <c r="E8038" s="29">
        <v>0</v>
      </c>
      <c r="F8038" s="20">
        <v>0</v>
      </c>
    </row>
    <row r="8039" spans="2:6" x14ac:dyDescent="0.25">
      <c r="B8039" s="18">
        <v>8036</v>
      </c>
      <c r="C8039" s="29">
        <v>97642032.230008289</v>
      </c>
      <c r="D8039" s="29">
        <v>0</v>
      </c>
      <c r="E8039" s="29">
        <v>0</v>
      </c>
      <c r="F8039" s="20">
        <v>0</v>
      </c>
    </row>
    <row r="8040" spans="2:6" x14ac:dyDescent="0.25">
      <c r="B8040" s="18">
        <v>8037</v>
      </c>
      <c r="C8040" s="29">
        <v>79140917.920180306</v>
      </c>
      <c r="D8040" s="29">
        <v>0</v>
      </c>
      <c r="E8040" s="29">
        <v>0</v>
      </c>
      <c r="F8040" s="20">
        <v>0</v>
      </c>
    </row>
    <row r="8041" spans="2:6" x14ac:dyDescent="0.25">
      <c r="B8041" s="18">
        <v>8038</v>
      </c>
      <c r="C8041" s="29">
        <v>81319879.394443929</v>
      </c>
      <c r="D8041" s="29">
        <v>0</v>
      </c>
      <c r="E8041" s="29">
        <v>0</v>
      </c>
      <c r="F8041" s="20">
        <v>0</v>
      </c>
    </row>
    <row r="8042" spans="2:6" x14ac:dyDescent="0.25">
      <c r="B8042" s="18">
        <v>8039</v>
      </c>
      <c r="C8042" s="29">
        <v>104729349.27117124</v>
      </c>
      <c r="D8042" s="29">
        <v>0</v>
      </c>
      <c r="E8042" s="29">
        <v>0</v>
      </c>
      <c r="F8042" s="20">
        <v>0</v>
      </c>
    </row>
    <row r="8043" spans="2:6" x14ac:dyDescent="0.25">
      <c r="B8043" s="18">
        <v>8040</v>
      </c>
      <c r="C8043" s="29">
        <v>97905710.681602076</v>
      </c>
      <c r="D8043" s="29">
        <v>0</v>
      </c>
      <c r="E8043" s="29">
        <v>0</v>
      </c>
      <c r="F8043" s="20">
        <v>0</v>
      </c>
    </row>
    <row r="8044" spans="2:6" x14ac:dyDescent="0.25">
      <c r="B8044" s="18">
        <v>8041</v>
      </c>
      <c r="C8044" s="29">
        <v>94555702.602017149</v>
      </c>
      <c r="D8044" s="29">
        <v>0</v>
      </c>
      <c r="E8044" s="29">
        <v>0</v>
      </c>
      <c r="F8044" s="20">
        <v>0</v>
      </c>
    </row>
    <row r="8045" spans="2:6" x14ac:dyDescent="0.25">
      <c r="B8045" s="18">
        <v>8042</v>
      </c>
      <c r="C8045" s="29">
        <v>103809053.34551124</v>
      </c>
      <c r="D8045" s="29">
        <v>0</v>
      </c>
      <c r="E8045" s="29">
        <v>0</v>
      </c>
      <c r="F8045" s="20">
        <v>0</v>
      </c>
    </row>
    <row r="8046" spans="2:6" x14ac:dyDescent="0.25">
      <c r="B8046" s="18">
        <v>8043</v>
      </c>
      <c r="C8046" s="29">
        <v>119608946.12222634</v>
      </c>
      <c r="D8046" s="29">
        <v>0</v>
      </c>
      <c r="E8046" s="29">
        <v>0</v>
      </c>
      <c r="F8046" s="20">
        <v>0</v>
      </c>
    </row>
    <row r="8047" spans="2:6" x14ac:dyDescent="0.25">
      <c r="B8047" s="18">
        <v>8044</v>
      </c>
      <c r="C8047" s="29">
        <v>115357163.78855042</v>
      </c>
      <c r="D8047" s="29">
        <v>0</v>
      </c>
      <c r="E8047" s="29">
        <v>0</v>
      </c>
      <c r="F8047" s="20">
        <v>0</v>
      </c>
    </row>
    <row r="8048" spans="2:6" x14ac:dyDescent="0.25">
      <c r="B8048" s="18">
        <v>8045</v>
      </c>
      <c r="C8048" s="29">
        <v>103930216.4672575</v>
      </c>
      <c r="D8048" s="29">
        <v>0</v>
      </c>
      <c r="E8048" s="29">
        <v>0</v>
      </c>
      <c r="F8048" s="20">
        <v>0</v>
      </c>
    </row>
    <row r="8049" spans="2:6" x14ac:dyDescent="0.25">
      <c r="B8049" s="18">
        <v>8046</v>
      </c>
      <c r="C8049" s="29">
        <v>85589833.15180932</v>
      </c>
      <c r="D8049" s="29">
        <v>0</v>
      </c>
      <c r="E8049" s="29">
        <v>0</v>
      </c>
      <c r="F8049" s="20">
        <v>0</v>
      </c>
    </row>
    <row r="8050" spans="2:6" x14ac:dyDescent="0.25">
      <c r="B8050" s="18">
        <v>8047</v>
      </c>
      <c r="C8050" s="29">
        <v>112982111.29321493</v>
      </c>
      <c r="D8050" s="29">
        <v>0</v>
      </c>
      <c r="E8050" s="29">
        <v>0</v>
      </c>
      <c r="F8050" s="20">
        <v>0</v>
      </c>
    </row>
    <row r="8051" spans="2:6" x14ac:dyDescent="0.25">
      <c r="B8051" s="18">
        <v>8048</v>
      </c>
      <c r="C8051" s="29">
        <v>89313262.333347186</v>
      </c>
      <c r="D8051" s="29">
        <v>0</v>
      </c>
      <c r="E8051" s="29">
        <v>0</v>
      </c>
      <c r="F8051" s="20">
        <v>0</v>
      </c>
    </row>
    <row r="8052" spans="2:6" x14ac:dyDescent="0.25">
      <c r="B8052" s="18">
        <v>8049</v>
      </c>
      <c r="C8052" s="29">
        <v>146075573.78156108</v>
      </c>
      <c r="D8052" s="29">
        <v>0</v>
      </c>
      <c r="E8052" s="29">
        <v>0</v>
      </c>
      <c r="F8052" s="20">
        <v>0</v>
      </c>
    </row>
    <row r="8053" spans="2:6" x14ac:dyDescent="0.25">
      <c r="B8053" s="18">
        <v>8050</v>
      </c>
      <c r="C8053" s="29">
        <v>110267997.55247918</v>
      </c>
      <c r="D8053" s="29">
        <v>0</v>
      </c>
      <c r="E8053" s="29">
        <v>0</v>
      </c>
      <c r="F8053" s="20">
        <v>0</v>
      </c>
    </row>
    <row r="8054" spans="2:6" x14ac:dyDescent="0.25">
      <c r="B8054" s="18">
        <v>8051</v>
      </c>
      <c r="C8054" s="29">
        <v>110996295.48732474</v>
      </c>
      <c r="D8054" s="29">
        <v>0</v>
      </c>
      <c r="E8054" s="29">
        <v>0</v>
      </c>
      <c r="F8054" s="20">
        <v>0</v>
      </c>
    </row>
    <row r="8055" spans="2:6" x14ac:dyDescent="0.25">
      <c r="B8055" s="18">
        <v>8052</v>
      </c>
      <c r="C8055" s="29">
        <v>79351889.893431857</v>
      </c>
      <c r="D8055" s="29">
        <v>0</v>
      </c>
      <c r="E8055" s="29">
        <v>0</v>
      </c>
      <c r="F8055" s="20">
        <v>0</v>
      </c>
    </row>
    <row r="8056" spans="2:6" x14ac:dyDescent="0.25">
      <c r="B8056" s="18">
        <v>8053</v>
      </c>
      <c r="C8056" s="29">
        <v>98431598.698437616</v>
      </c>
      <c r="D8056" s="29">
        <v>0</v>
      </c>
      <c r="E8056" s="29">
        <v>0</v>
      </c>
      <c r="F8056" s="20">
        <v>0</v>
      </c>
    </row>
    <row r="8057" spans="2:6" x14ac:dyDescent="0.25">
      <c r="B8057" s="18">
        <v>8054</v>
      </c>
      <c r="C8057" s="29">
        <v>128630284.31475626</v>
      </c>
      <c r="D8057" s="29">
        <v>0</v>
      </c>
      <c r="E8057" s="29">
        <v>0</v>
      </c>
      <c r="F8057" s="20">
        <v>0</v>
      </c>
    </row>
    <row r="8058" spans="2:6" x14ac:dyDescent="0.25">
      <c r="B8058" s="18">
        <v>8055</v>
      </c>
      <c r="C8058" s="29">
        <v>100415252.71689178</v>
      </c>
      <c r="D8058" s="29">
        <v>0</v>
      </c>
      <c r="E8058" s="29">
        <v>0</v>
      </c>
      <c r="F8058" s="20">
        <v>0</v>
      </c>
    </row>
    <row r="8059" spans="2:6" x14ac:dyDescent="0.25">
      <c r="B8059" s="18">
        <v>8056</v>
      </c>
      <c r="C8059" s="29">
        <v>144982537.63848126</v>
      </c>
      <c r="D8059" s="29">
        <v>0</v>
      </c>
      <c r="E8059" s="29">
        <v>0</v>
      </c>
      <c r="F8059" s="20">
        <v>0</v>
      </c>
    </row>
    <row r="8060" spans="2:6" x14ac:dyDescent="0.25">
      <c r="B8060" s="18">
        <v>8057</v>
      </c>
      <c r="C8060" s="29">
        <v>104339758.36612254</v>
      </c>
      <c r="D8060" s="29">
        <v>0</v>
      </c>
      <c r="E8060" s="29">
        <v>0</v>
      </c>
      <c r="F8060" s="20">
        <v>0</v>
      </c>
    </row>
    <row r="8061" spans="2:6" x14ac:dyDescent="0.25">
      <c r="B8061" s="18">
        <v>8058</v>
      </c>
      <c r="C8061" s="29">
        <v>81804345.323103905</v>
      </c>
      <c r="D8061" s="29">
        <v>0</v>
      </c>
      <c r="E8061" s="29">
        <v>0</v>
      </c>
      <c r="F8061" s="20">
        <v>0</v>
      </c>
    </row>
    <row r="8062" spans="2:6" x14ac:dyDescent="0.25">
      <c r="B8062" s="18">
        <v>8059</v>
      </c>
      <c r="C8062" s="29">
        <v>76970841.444854468</v>
      </c>
      <c r="D8062" s="29">
        <v>0</v>
      </c>
      <c r="E8062" s="29">
        <v>0</v>
      </c>
      <c r="F8062" s="20">
        <v>0</v>
      </c>
    </row>
    <row r="8063" spans="2:6" x14ac:dyDescent="0.25">
      <c r="B8063" s="18">
        <v>8060</v>
      </c>
      <c r="C8063" s="29">
        <v>183390798.85407758</v>
      </c>
      <c r="D8063" s="29">
        <v>0</v>
      </c>
      <c r="E8063" s="29">
        <v>0</v>
      </c>
      <c r="F8063" s="20">
        <v>0</v>
      </c>
    </row>
    <row r="8064" spans="2:6" x14ac:dyDescent="0.25">
      <c r="B8064" s="18">
        <v>8061</v>
      </c>
      <c r="C8064" s="29">
        <v>80375166.67576693</v>
      </c>
      <c r="D8064" s="29">
        <v>0</v>
      </c>
      <c r="E8064" s="29">
        <v>0</v>
      </c>
      <c r="F8064" s="20">
        <v>0</v>
      </c>
    </row>
    <row r="8065" spans="2:6" x14ac:dyDescent="0.25">
      <c r="B8065" s="18">
        <v>8062</v>
      </c>
      <c r="C8065" s="29">
        <v>90948141.600594074</v>
      </c>
      <c r="D8065" s="29">
        <v>0</v>
      </c>
      <c r="E8065" s="29">
        <v>0</v>
      </c>
      <c r="F8065" s="20">
        <v>0</v>
      </c>
    </row>
    <row r="8066" spans="2:6" x14ac:dyDescent="0.25">
      <c r="B8066" s="18">
        <v>8063</v>
      </c>
      <c r="C8066" s="29">
        <v>111396929.25016914</v>
      </c>
      <c r="D8066" s="29">
        <v>0</v>
      </c>
      <c r="E8066" s="29">
        <v>0</v>
      </c>
      <c r="F8066" s="20">
        <v>0</v>
      </c>
    </row>
    <row r="8067" spans="2:6" x14ac:dyDescent="0.25">
      <c r="B8067" s="18">
        <v>8064</v>
      </c>
      <c r="C8067" s="29">
        <v>64684486.920785218</v>
      </c>
      <c r="D8067" s="29">
        <v>0</v>
      </c>
      <c r="E8067" s="29">
        <v>0</v>
      </c>
      <c r="F8067" s="20">
        <v>0</v>
      </c>
    </row>
    <row r="8068" spans="2:6" x14ac:dyDescent="0.25">
      <c r="B8068" s="18">
        <v>8065</v>
      </c>
      <c r="C8068" s="29">
        <v>95660485.397799984</v>
      </c>
      <c r="D8068" s="29">
        <v>0</v>
      </c>
      <c r="E8068" s="29">
        <v>0</v>
      </c>
      <c r="F8068" s="20">
        <v>0</v>
      </c>
    </row>
    <row r="8069" spans="2:6" x14ac:dyDescent="0.25">
      <c r="B8069" s="18">
        <v>8066</v>
      </c>
      <c r="C8069" s="29">
        <v>111438654.58822133</v>
      </c>
      <c r="D8069" s="29">
        <v>0</v>
      </c>
      <c r="E8069" s="29">
        <v>0</v>
      </c>
      <c r="F8069" s="20">
        <v>0</v>
      </c>
    </row>
    <row r="8070" spans="2:6" x14ac:dyDescent="0.25">
      <c r="B8070" s="18">
        <v>8067</v>
      </c>
      <c r="C8070" s="29">
        <v>164721681.86656904</v>
      </c>
      <c r="D8070" s="29">
        <v>0</v>
      </c>
      <c r="E8070" s="29">
        <v>0</v>
      </c>
      <c r="F8070" s="20">
        <v>0</v>
      </c>
    </row>
    <row r="8071" spans="2:6" x14ac:dyDescent="0.25">
      <c r="B8071" s="18">
        <v>8068</v>
      </c>
      <c r="C8071" s="29">
        <v>97578300.522990137</v>
      </c>
      <c r="D8071" s="29">
        <v>0</v>
      </c>
      <c r="E8071" s="29">
        <v>0</v>
      </c>
      <c r="F8071" s="20">
        <v>0</v>
      </c>
    </row>
    <row r="8072" spans="2:6" x14ac:dyDescent="0.25">
      <c r="B8072" s="18">
        <v>8069</v>
      </c>
      <c r="C8072" s="29">
        <v>114756092.82709101</v>
      </c>
      <c r="D8072" s="29">
        <v>0</v>
      </c>
      <c r="E8072" s="29">
        <v>0</v>
      </c>
      <c r="F8072" s="20">
        <v>0</v>
      </c>
    </row>
    <row r="8073" spans="2:6" x14ac:dyDescent="0.25">
      <c r="B8073" s="18">
        <v>8070</v>
      </c>
      <c r="C8073" s="29">
        <v>110560936.94409677</v>
      </c>
      <c r="D8073" s="29">
        <v>0</v>
      </c>
      <c r="E8073" s="29">
        <v>0</v>
      </c>
      <c r="F8073" s="20">
        <v>0</v>
      </c>
    </row>
    <row r="8074" spans="2:6" x14ac:dyDescent="0.25">
      <c r="B8074" s="18">
        <v>8071</v>
      </c>
      <c r="C8074" s="29">
        <v>94067264.161242157</v>
      </c>
      <c r="D8074" s="29">
        <v>0</v>
      </c>
      <c r="E8074" s="29">
        <v>0</v>
      </c>
      <c r="F8074" s="20">
        <v>0</v>
      </c>
    </row>
    <row r="8075" spans="2:6" x14ac:dyDescent="0.25">
      <c r="B8075" s="18">
        <v>8072</v>
      </c>
      <c r="C8075" s="29">
        <v>127653367.05255984</v>
      </c>
      <c r="D8075" s="29">
        <v>0</v>
      </c>
      <c r="E8075" s="29">
        <v>0</v>
      </c>
      <c r="F8075" s="20">
        <v>0</v>
      </c>
    </row>
    <row r="8076" spans="2:6" x14ac:dyDescent="0.25">
      <c r="B8076" s="18">
        <v>8073</v>
      </c>
      <c r="C8076" s="29">
        <v>94062650.178884938</v>
      </c>
      <c r="D8076" s="29">
        <v>0</v>
      </c>
      <c r="E8076" s="29">
        <v>0</v>
      </c>
      <c r="F8076" s="20">
        <v>0</v>
      </c>
    </row>
    <row r="8077" spans="2:6" x14ac:dyDescent="0.25">
      <c r="B8077" s="18">
        <v>8074</v>
      </c>
      <c r="C8077" s="29">
        <v>98518659.179115593</v>
      </c>
      <c r="D8077" s="29">
        <v>0</v>
      </c>
      <c r="E8077" s="29">
        <v>0</v>
      </c>
      <c r="F8077" s="20">
        <v>0</v>
      </c>
    </row>
    <row r="8078" spans="2:6" x14ac:dyDescent="0.25">
      <c r="B8078" s="18">
        <v>8075</v>
      </c>
      <c r="C8078" s="29">
        <v>99485009.048990533</v>
      </c>
      <c r="D8078" s="29">
        <v>0</v>
      </c>
      <c r="E8078" s="29">
        <v>0</v>
      </c>
      <c r="F8078" s="20">
        <v>0</v>
      </c>
    </row>
    <row r="8079" spans="2:6" x14ac:dyDescent="0.25">
      <c r="B8079" s="18">
        <v>8076</v>
      </c>
      <c r="C8079" s="29">
        <v>98185222.932723582</v>
      </c>
      <c r="D8079" s="29">
        <v>0</v>
      </c>
      <c r="E8079" s="29">
        <v>0</v>
      </c>
      <c r="F8079" s="20">
        <v>0</v>
      </c>
    </row>
    <row r="8080" spans="2:6" x14ac:dyDescent="0.25">
      <c r="B8080" s="18">
        <v>8077</v>
      </c>
      <c r="C8080" s="29">
        <v>90543042.339279965</v>
      </c>
      <c r="D8080" s="29">
        <v>0</v>
      </c>
      <c r="E8080" s="29">
        <v>0</v>
      </c>
      <c r="F8080" s="20">
        <v>0</v>
      </c>
    </row>
    <row r="8081" spans="2:6" x14ac:dyDescent="0.25">
      <c r="B8081" s="18">
        <v>8078</v>
      </c>
      <c r="C8081" s="29">
        <v>82484318.130877912</v>
      </c>
      <c r="D8081" s="29">
        <v>0</v>
      </c>
      <c r="E8081" s="29">
        <v>0</v>
      </c>
      <c r="F8081" s="20">
        <v>0</v>
      </c>
    </row>
    <row r="8082" spans="2:6" x14ac:dyDescent="0.25">
      <c r="B8082" s="18">
        <v>8079</v>
      </c>
      <c r="C8082" s="29">
        <v>94087390.388583839</v>
      </c>
      <c r="D8082" s="29">
        <v>0</v>
      </c>
      <c r="E8082" s="29">
        <v>0</v>
      </c>
      <c r="F8082" s="20">
        <v>0</v>
      </c>
    </row>
    <row r="8083" spans="2:6" x14ac:dyDescent="0.25">
      <c r="B8083" s="18">
        <v>8080</v>
      </c>
      <c r="C8083" s="29">
        <v>112355835.47312574</v>
      </c>
      <c r="D8083" s="29">
        <v>0</v>
      </c>
      <c r="E8083" s="29">
        <v>0</v>
      </c>
      <c r="F8083" s="20">
        <v>0</v>
      </c>
    </row>
    <row r="8084" spans="2:6" x14ac:dyDescent="0.25">
      <c r="B8084" s="18">
        <v>8081</v>
      </c>
      <c r="C8084" s="29">
        <v>125621170.13113609</v>
      </c>
      <c r="D8084" s="29">
        <v>0</v>
      </c>
      <c r="E8084" s="29">
        <v>0</v>
      </c>
      <c r="F8084" s="20">
        <v>0</v>
      </c>
    </row>
    <row r="8085" spans="2:6" x14ac:dyDescent="0.25">
      <c r="B8085" s="18">
        <v>8082</v>
      </c>
      <c r="C8085" s="29">
        <v>106445951.36450109</v>
      </c>
      <c r="D8085" s="29">
        <v>0</v>
      </c>
      <c r="E8085" s="29">
        <v>0</v>
      </c>
      <c r="F8085" s="20">
        <v>0</v>
      </c>
    </row>
    <row r="8086" spans="2:6" x14ac:dyDescent="0.25">
      <c r="B8086" s="18">
        <v>8083</v>
      </c>
      <c r="C8086" s="29">
        <v>100464740.03560832</v>
      </c>
      <c r="D8086" s="29">
        <v>0</v>
      </c>
      <c r="E8086" s="29">
        <v>0</v>
      </c>
      <c r="F8086" s="20">
        <v>0</v>
      </c>
    </row>
    <row r="8087" spans="2:6" x14ac:dyDescent="0.25">
      <c r="B8087" s="18">
        <v>8084</v>
      </c>
      <c r="C8087" s="29">
        <v>112784882.87651578</v>
      </c>
      <c r="D8087" s="29">
        <v>0</v>
      </c>
      <c r="E8087" s="29">
        <v>0</v>
      </c>
      <c r="F8087" s="20">
        <v>0</v>
      </c>
    </row>
    <row r="8088" spans="2:6" x14ac:dyDescent="0.25">
      <c r="B8088" s="18">
        <v>8085</v>
      </c>
      <c r="C8088" s="29">
        <v>122341672.58595905</v>
      </c>
      <c r="D8088" s="29">
        <v>0</v>
      </c>
      <c r="E8088" s="29">
        <v>0</v>
      </c>
      <c r="F8088" s="20">
        <v>0</v>
      </c>
    </row>
    <row r="8089" spans="2:6" x14ac:dyDescent="0.25">
      <c r="B8089" s="18">
        <v>8086</v>
      </c>
      <c r="C8089" s="29">
        <v>96880112.063762411</v>
      </c>
      <c r="D8089" s="29">
        <v>0</v>
      </c>
      <c r="E8089" s="29">
        <v>0</v>
      </c>
      <c r="F8089" s="20">
        <v>0</v>
      </c>
    </row>
    <row r="8090" spans="2:6" x14ac:dyDescent="0.25">
      <c r="B8090" s="18">
        <v>8087</v>
      </c>
      <c r="C8090" s="29">
        <v>87348003.664383352</v>
      </c>
      <c r="D8090" s="29">
        <v>0</v>
      </c>
      <c r="E8090" s="29">
        <v>0</v>
      </c>
      <c r="F8090" s="20">
        <v>0</v>
      </c>
    </row>
    <row r="8091" spans="2:6" x14ac:dyDescent="0.25">
      <c r="B8091" s="18">
        <v>8088</v>
      </c>
      <c r="C8091" s="29">
        <v>91959771.851829425</v>
      </c>
      <c r="D8091" s="29">
        <v>0</v>
      </c>
      <c r="E8091" s="29">
        <v>0</v>
      </c>
      <c r="F8091" s="20">
        <v>0</v>
      </c>
    </row>
    <row r="8092" spans="2:6" x14ac:dyDescent="0.25">
      <c r="B8092" s="18">
        <v>8089</v>
      </c>
      <c r="C8092" s="29">
        <v>93172505.893400177</v>
      </c>
      <c r="D8092" s="29">
        <v>0</v>
      </c>
      <c r="E8092" s="29">
        <v>0</v>
      </c>
      <c r="F8092" s="20">
        <v>0</v>
      </c>
    </row>
    <row r="8093" spans="2:6" x14ac:dyDescent="0.25">
      <c r="B8093" s="18">
        <v>8090</v>
      </c>
      <c r="C8093" s="29">
        <v>97956021.235387862</v>
      </c>
      <c r="D8093" s="29">
        <v>0</v>
      </c>
      <c r="E8093" s="29">
        <v>0</v>
      </c>
      <c r="F8093" s="20">
        <v>0</v>
      </c>
    </row>
    <row r="8094" spans="2:6" x14ac:dyDescent="0.25">
      <c r="B8094" s="18">
        <v>8091</v>
      </c>
      <c r="C8094" s="29">
        <v>120453182.10604891</v>
      </c>
      <c r="D8094" s="29">
        <v>0</v>
      </c>
      <c r="E8094" s="29">
        <v>0</v>
      </c>
      <c r="F8094" s="20">
        <v>0</v>
      </c>
    </row>
    <row r="8095" spans="2:6" x14ac:dyDescent="0.25">
      <c r="B8095" s="18">
        <v>8092</v>
      </c>
      <c r="C8095" s="29">
        <v>139026879.79170531</v>
      </c>
      <c r="D8095" s="29">
        <v>0</v>
      </c>
      <c r="E8095" s="29">
        <v>0</v>
      </c>
      <c r="F8095" s="20">
        <v>0</v>
      </c>
    </row>
    <row r="8096" spans="2:6" x14ac:dyDescent="0.25">
      <c r="B8096" s="18">
        <v>8093</v>
      </c>
      <c r="C8096" s="29">
        <v>91468730.856766447</v>
      </c>
      <c r="D8096" s="29">
        <v>0</v>
      </c>
      <c r="E8096" s="29">
        <v>0</v>
      </c>
      <c r="F8096" s="20">
        <v>0</v>
      </c>
    </row>
    <row r="8097" spans="2:6" x14ac:dyDescent="0.25">
      <c r="B8097" s="18">
        <v>8094</v>
      </c>
      <c r="C8097" s="29">
        <v>85617873.302477226</v>
      </c>
      <c r="D8097" s="29">
        <v>0</v>
      </c>
      <c r="E8097" s="29">
        <v>0</v>
      </c>
      <c r="F8097" s="20">
        <v>0</v>
      </c>
    </row>
    <row r="8098" spans="2:6" x14ac:dyDescent="0.25">
      <c r="B8098" s="18">
        <v>8095</v>
      </c>
      <c r="C8098" s="29">
        <v>98363012.705839217</v>
      </c>
      <c r="D8098" s="29">
        <v>0</v>
      </c>
      <c r="E8098" s="29">
        <v>0</v>
      </c>
      <c r="F8098" s="20">
        <v>0</v>
      </c>
    </row>
    <row r="8099" spans="2:6" x14ac:dyDescent="0.25">
      <c r="B8099" s="18">
        <v>8096</v>
      </c>
      <c r="C8099" s="29">
        <v>82590364.262236938</v>
      </c>
      <c r="D8099" s="29">
        <v>0</v>
      </c>
      <c r="E8099" s="29">
        <v>0</v>
      </c>
      <c r="F8099" s="20">
        <v>0</v>
      </c>
    </row>
    <row r="8100" spans="2:6" x14ac:dyDescent="0.25">
      <c r="B8100" s="18">
        <v>8097</v>
      </c>
      <c r="C8100" s="29">
        <v>149320659.82786646</v>
      </c>
      <c r="D8100" s="29">
        <v>0</v>
      </c>
      <c r="E8100" s="29">
        <v>0</v>
      </c>
      <c r="F8100" s="20">
        <v>0</v>
      </c>
    </row>
    <row r="8101" spans="2:6" x14ac:dyDescent="0.25">
      <c r="B8101" s="18">
        <v>8098</v>
      </c>
      <c r="C8101" s="29">
        <v>99392031.546739265</v>
      </c>
      <c r="D8101" s="29">
        <v>0</v>
      </c>
      <c r="E8101" s="29">
        <v>0</v>
      </c>
      <c r="F8101" s="20">
        <v>0</v>
      </c>
    </row>
    <row r="8102" spans="2:6" x14ac:dyDescent="0.25">
      <c r="B8102" s="18">
        <v>8099</v>
      </c>
      <c r="C8102" s="29">
        <v>113123012.93449357</v>
      </c>
      <c r="D8102" s="29">
        <v>0</v>
      </c>
      <c r="E8102" s="29">
        <v>0</v>
      </c>
      <c r="F8102" s="20">
        <v>0</v>
      </c>
    </row>
    <row r="8103" spans="2:6" x14ac:dyDescent="0.25">
      <c r="B8103" s="18">
        <v>8100</v>
      </c>
      <c r="C8103" s="29">
        <v>109913213.72817405</v>
      </c>
      <c r="D8103" s="29">
        <v>0</v>
      </c>
      <c r="E8103" s="29">
        <v>0</v>
      </c>
      <c r="F8103" s="20">
        <v>0</v>
      </c>
    </row>
    <row r="8104" spans="2:6" x14ac:dyDescent="0.25">
      <c r="B8104" s="18">
        <v>8101</v>
      </c>
      <c r="C8104" s="29">
        <v>80146946.258093089</v>
      </c>
      <c r="D8104" s="29">
        <v>0</v>
      </c>
      <c r="E8104" s="29">
        <v>0</v>
      </c>
      <c r="F8104" s="20">
        <v>0</v>
      </c>
    </row>
    <row r="8105" spans="2:6" x14ac:dyDescent="0.25">
      <c r="B8105" s="18">
        <v>8102</v>
      </c>
      <c r="C8105" s="29">
        <v>93785980.271092087</v>
      </c>
      <c r="D8105" s="29">
        <v>0</v>
      </c>
      <c r="E8105" s="29">
        <v>0</v>
      </c>
      <c r="F8105" s="20">
        <v>0</v>
      </c>
    </row>
    <row r="8106" spans="2:6" x14ac:dyDescent="0.25">
      <c r="B8106" s="18">
        <v>8103</v>
      </c>
      <c r="C8106" s="29">
        <v>87613581.986591563</v>
      </c>
      <c r="D8106" s="29">
        <v>0</v>
      </c>
      <c r="E8106" s="29">
        <v>0</v>
      </c>
      <c r="F8106" s="20">
        <v>0</v>
      </c>
    </row>
    <row r="8107" spans="2:6" x14ac:dyDescent="0.25">
      <c r="B8107" s="18">
        <v>8104</v>
      </c>
      <c r="C8107" s="29">
        <v>76102133.520236656</v>
      </c>
      <c r="D8107" s="29">
        <v>0</v>
      </c>
      <c r="E8107" s="29">
        <v>0</v>
      </c>
      <c r="F8107" s="20">
        <v>0</v>
      </c>
    </row>
    <row r="8108" spans="2:6" x14ac:dyDescent="0.25">
      <c r="B8108" s="18">
        <v>8105</v>
      </c>
      <c r="C8108" s="29">
        <v>112245207.727533</v>
      </c>
      <c r="D8108" s="29">
        <v>0</v>
      </c>
      <c r="E8108" s="29">
        <v>0</v>
      </c>
      <c r="F8108" s="20">
        <v>0</v>
      </c>
    </row>
    <row r="8109" spans="2:6" x14ac:dyDescent="0.25">
      <c r="B8109" s="18">
        <v>8106</v>
      </c>
      <c r="C8109" s="29">
        <v>87030007.457977444</v>
      </c>
      <c r="D8109" s="29">
        <v>0</v>
      </c>
      <c r="E8109" s="29">
        <v>0</v>
      </c>
      <c r="F8109" s="20">
        <v>0</v>
      </c>
    </row>
    <row r="8110" spans="2:6" x14ac:dyDescent="0.25">
      <c r="B8110" s="18">
        <v>8107</v>
      </c>
      <c r="C8110" s="29">
        <v>99454290.719840094</v>
      </c>
      <c r="D8110" s="29">
        <v>0</v>
      </c>
      <c r="E8110" s="29">
        <v>0</v>
      </c>
      <c r="F8110" s="20">
        <v>0</v>
      </c>
    </row>
    <row r="8111" spans="2:6" x14ac:dyDescent="0.25">
      <c r="B8111" s="18">
        <v>8108</v>
      </c>
      <c r="C8111" s="29">
        <v>115699373.58142787</v>
      </c>
      <c r="D8111" s="29">
        <v>0</v>
      </c>
      <c r="E8111" s="29">
        <v>0</v>
      </c>
      <c r="F8111" s="20">
        <v>0</v>
      </c>
    </row>
    <row r="8112" spans="2:6" x14ac:dyDescent="0.25">
      <c r="B8112" s="18">
        <v>8109</v>
      </c>
      <c r="C8112" s="29">
        <v>109692124.8649752</v>
      </c>
      <c r="D8112" s="29">
        <v>0</v>
      </c>
      <c r="E8112" s="29">
        <v>0</v>
      </c>
      <c r="F8112" s="20">
        <v>0</v>
      </c>
    </row>
    <row r="8113" spans="2:6" x14ac:dyDescent="0.25">
      <c r="B8113" s="18">
        <v>8110</v>
      </c>
      <c r="C8113" s="29">
        <v>99456084.147573009</v>
      </c>
      <c r="D8113" s="29">
        <v>0</v>
      </c>
      <c r="E8113" s="29">
        <v>0</v>
      </c>
      <c r="F8113" s="20">
        <v>0</v>
      </c>
    </row>
    <row r="8114" spans="2:6" x14ac:dyDescent="0.25">
      <c r="B8114" s="18">
        <v>8111</v>
      </c>
      <c r="C8114" s="29">
        <v>99367626.449767113</v>
      </c>
      <c r="D8114" s="29">
        <v>0</v>
      </c>
      <c r="E8114" s="29">
        <v>0</v>
      </c>
      <c r="F8114" s="20">
        <v>0</v>
      </c>
    </row>
    <row r="8115" spans="2:6" x14ac:dyDescent="0.25">
      <c r="B8115" s="18">
        <v>8112</v>
      </c>
      <c r="C8115" s="29">
        <v>113443462.03732683</v>
      </c>
      <c r="D8115" s="29">
        <v>0</v>
      </c>
      <c r="E8115" s="29">
        <v>0</v>
      </c>
      <c r="F8115" s="20">
        <v>0</v>
      </c>
    </row>
    <row r="8116" spans="2:6" x14ac:dyDescent="0.25">
      <c r="B8116" s="18">
        <v>8113</v>
      </c>
      <c r="C8116" s="29">
        <v>143678069.8370125</v>
      </c>
      <c r="D8116" s="29">
        <v>0</v>
      </c>
      <c r="E8116" s="29">
        <v>0</v>
      </c>
      <c r="F8116" s="20">
        <v>0</v>
      </c>
    </row>
    <row r="8117" spans="2:6" x14ac:dyDescent="0.25">
      <c r="B8117" s="18">
        <v>8114</v>
      </c>
      <c r="C8117" s="29">
        <v>108297306.19698356</v>
      </c>
      <c r="D8117" s="29">
        <v>0</v>
      </c>
      <c r="E8117" s="29">
        <v>0</v>
      </c>
      <c r="F8117" s="20">
        <v>0</v>
      </c>
    </row>
    <row r="8118" spans="2:6" x14ac:dyDescent="0.25">
      <c r="B8118" s="18">
        <v>8115</v>
      </c>
      <c r="C8118" s="29">
        <v>113317357.26960894</v>
      </c>
      <c r="D8118" s="29">
        <v>0</v>
      </c>
      <c r="E8118" s="29">
        <v>0</v>
      </c>
      <c r="F8118" s="20">
        <v>0</v>
      </c>
    </row>
    <row r="8119" spans="2:6" x14ac:dyDescent="0.25">
      <c r="B8119" s="18">
        <v>8116</v>
      </c>
      <c r="C8119" s="29">
        <v>104567642.09951575</v>
      </c>
      <c r="D8119" s="29">
        <v>0</v>
      </c>
      <c r="E8119" s="29">
        <v>0</v>
      </c>
      <c r="F8119" s="20">
        <v>0</v>
      </c>
    </row>
    <row r="8120" spans="2:6" x14ac:dyDescent="0.25">
      <c r="B8120" s="18">
        <v>8117</v>
      </c>
      <c r="C8120" s="29">
        <v>105181679.37674929</v>
      </c>
      <c r="D8120" s="29">
        <v>0</v>
      </c>
      <c r="E8120" s="29">
        <v>0</v>
      </c>
      <c r="F8120" s="20">
        <v>0</v>
      </c>
    </row>
    <row r="8121" spans="2:6" x14ac:dyDescent="0.25">
      <c r="B8121" s="18">
        <v>8118</v>
      </c>
      <c r="C8121" s="29">
        <v>95880763.575687602</v>
      </c>
      <c r="D8121" s="29">
        <v>0</v>
      </c>
      <c r="E8121" s="29">
        <v>0</v>
      </c>
      <c r="F8121" s="20">
        <v>0</v>
      </c>
    </row>
    <row r="8122" spans="2:6" x14ac:dyDescent="0.25">
      <c r="B8122" s="18">
        <v>8119</v>
      </c>
      <c r="C8122" s="29">
        <v>112371370.59157807</v>
      </c>
      <c r="D8122" s="29">
        <v>0</v>
      </c>
      <c r="E8122" s="29">
        <v>0</v>
      </c>
      <c r="F8122" s="20">
        <v>0</v>
      </c>
    </row>
    <row r="8123" spans="2:6" x14ac:dyDescent="0.25">
      <c r="B8123" s="18">
        <v>8120</v>
      </c>
      <c r="C8123" s="29">
        <v>79865214.881455183</v>
      </c>
      <c r="D8123" s="29">
        <v>0</v>
      </c>
      <c r="E8123" s="29">
        <v>0</v>
      </c>
      <c r="F8123" s="20">
        <v>0</v>
      </c>
    </row>
    <row r="8124" spans="2:6" x14ac:dyDescent="0.25">
      <c r="B8124" s="18">
        <v>8121</v>
      </c>
      <c r="C8124" s="29">
        <v>103425445.22726679</v>
      </c>
      <c r="D8124" s="29">
        <v>0</v>
      </c>
      <c r="E8124" s="29">
        <v>0</v>
      </c>
      <c r="F8124" s="20">
        <v>0</v>
      </c>
    </row>
    <row r="8125" spans="2:6" x14ac:dyDescent="0.25">
      <c r="B8125" s="18">
        <v>8122</v>
      </c>
      <c r="C8125" s="29">
        <v>108991426.03494959</v>
      </c>
      <c r="D8125" s="29">
        <v>0</v>
      </c>
      <c r="E8125" s="29">
        <v>0</v>
      </c>
      <c r="F8125" s="20">
        <v>0</v>
      </c>
    </row>
    <row r="8126" spans="2:6" x14ac:dyDescent="0.25">
      <c r="B8126" s="18">
        <v>8123</v>
      </c>
      <c r="C8126" s="29">
        <v>119947516.53693509</v>
      </c>
      <c r="D8126" s="29">
        <v>0</v>
      </c>
      <c r="E8126" s="29">
        <v>0</v>
      </c>
      <c r="F8126" s="20">
        <v>0</v>
      </c>
    </row>
    <row r="8127" spans="2:6" x14ac:dyDescent="0.25">
      <c r="B8127" s="18">
        <v>8124</v>
      </c>
      <c r="C8127" s="29">
        <v>87656044.61494334</v>
      </c>
      <c r="D8127" s="29">
        <v>0</v>
      </c>
      <c r="E8127" s="29">
        <v>0</v>
      </c>
      <c r="F8127" s="20">
        <v>0</v>
      </c>
    </row>
    <row r="8128" spans="2:6" x14ac:dyDescent="0.25">
      <c r="B8128" s="18">
        <v>8125</v>
      </c>
      <c r="C8128" s="29">
        <v>88511315.492076397</v>
      </c>
      <c r="D8128" s="29">
        <v>0</v>
      </c>
      <c r="E8128" s="29">
        <v>0</v>
      </c>
      <c r="F8128" s="20">
        <v>0</v>
      </c>
    </row>
    <row r="8129" spans="2:6" x14ac:dyDescent="0.25">
      <c r="B8129" s="18">
        <v>8126</v>
      </c>
      <c r="C8129" s="29">
        <v>120473709.95271288</v>
      </c>
      <c r="D8129" s="29">
        <v>0</v>
      </c>
      <c r="E8129" s="29">
        <v>0</v>
      </c>
      <c r="F8129" s="20">
        <v>0</v>
      </c>
    </row>
    <row r="8130" spans="2:6" x14ac:dyDescent="0.25">
      <c r="B8130" s="18">
        <v>8127</v>
      </c>
      <c r="C8130" s="29">
        <v>55886950.395971067</v>
      </c>
      <c r="D8130" s="29">
        <v>0</v>
      </c>
      <c r="E8130" s="29">
        <v>0</v>
      </c>
      <c r="F8130" s="20">
        <v>0</v>
      </c>
    </row>
    <row r="8131" spans="2:6" x14ac:dyDescent="0.25">
      <c r="B8131" s="18">
        <v>8128</v>
      </c>
      <c r="C8131" s="29">
        <v>88282335.076468721</v>
      </c>
      <c r="D8131" s="29">
        <v>0</v>
      </c>
      <c r="E8131" s="29">
        <v>0</v>
      </c>
      <c r="F8131" s="20">
        <v>0</v>
      </c>
    </row>
    <row r="8132" spans="2:6" x14ac:dyDescent="0.25">
      <c r="B8132" s="18">
        <v>8129</v>
      </c>
      <c r="C8132" s="29">
        <v>61659338.589933008</v>
      </c>
      <c r="D8132" s="29">
        <v>0</v>
      </c>
      <c r="E8132" s="29">
        <v>0</v>
      </c>
      <c r="F8132" s="20">
        <v>0</v>
      </c>
    </row>
    <row r="8133" spans="2:6" x14ac:dyDescent="0.25">
      <c r="B8133" s="18">
        <v>8130</v>
      </c>
      <c r="C8133" s="29">
        <v>117391095.34944139</v>
      </c>
      <c r="D8133" s="29">
        <v>0</v>
      </c>
      <c r="E8133" s="29">
        <v>0</v>
      </c>
      <c r="F8133" s="20">
        <v>0</v>
      </c>
    </row>
    <row r="8134" spans="2:6" x14ac:dyDescent="0.25">
      <c r="B8134" s="18">
        <v>8131</v>
      </c>
      <c r="C8134" s="29">
        <v>108921927.73231395</v>
      </c>
      <c r="D8134" s="29">
        <v>0</v>
      </c>
      <c r="E8134" s="29">
        <v>0</v>
      </c>
      <c r="F8134" s="20">
        <v>0</v>
      </c>
    </row>
    <row r="8135" spans="2:6" x14ac:dyDescent="0.25">
      <c r="B8135" s="18">
        <v>8132</v>
      </c>
      <c r="C8135" s="29">
        <v>71689522.863502666</v>
      </c>
      <c r="D8135" s="29">
        <v>0</v>
      </c>
      <c r="E8135" s="29">
        <v>0</v>
      </c>
      <c r="F8135" s="20">
        <v>0</v>
      </c>
    </row>
    <row r="8136" spans="2:6" x14ac:dyDescent="0.25">
      <c r="B8136" s="18">
        <v>8133</v>
      </c>
      <c r="C8136" s="29">
        <v>141244458.82807329</v>
      </c>
      <c r="D8136" s="29">
        <v>0</v>
      </c>
      <c r="E8136" s="29">
        <v>0</v>
      </c>
      <c r="F8136" s="20">
        <v>0</v>
      </c>
    </row>
    <row r="8137" spans="2:6" x14ac:dyDescent="0.25">
      <c r="B8137" s="18">
        <v>8134</v>
      </c>
      <c r="C8137" s="29">
        <v>84526990.704313502</v>
      </c>
      <c r="D8137" s="29">
        <v>0</v>
      </c>
      <c r="E8137" s="29">
        <v>0</v>
      </c>
      <c r="F8137" s="20">
        <v>0</v>
      </c>
    </row>
    <row r="8138" spans="2:6" x14ac:dyDescent="0.25">
      <c r="B8138" s="18">
        <v>8135</v>
      </c>
      <c r="C8138" s="29">
        <v>102522780.70025478</v>
      </c>
      <c r="D8138" s="29">
        <v>0</v>
      </c>
      <c r="E8138" s="29">
        <v>0</v>
      </c>
      <c r="F8138" s="20">
        <v>0</v>
      </c>
    </row>
    <row r="8139" spans="2:6" x14ac:dyDescent="0.25">
      <c r="B8139" s="18">
        <v>8136</v>
      </c>
      <c r="C8139" s="29">
        <v>85273305.891752392</v>
      </c>
      <c r="D8139" s="29">
        <v>0</v>
      </c>
      <c r="E8139" s="29">
        <v>0</v>
      </c>
      <c r="F8139" s="20">
        <v>0</v>
      </c>
    </row>
    <row r="8140" spans="2:6" x14ac:dyDescent="0.25">
      <c r="B8140" s="18">
        <v>8137</v>
      </c>
      <c r="C8140" s="29">
        <v>89366595.148490414</v>
      </c>
      <c r="D8140" s="29">
        <v>0</v>
      </c>
      <c r="E8140" s="29">
        <v>0</v>
      </c>
      <c r="F8140" s="20">
        <v>0</v>
      </c>
    </row>
    <row r="8141" spans="2:6" x14ac:dyDescent="0.25">
      <c r="B8141" s="18">
        <v>8138</v>
      </c>
      <c r="C8141" s="29">
        <v>111009707.79685692</v>
      </c>
      <c r="D8141" s="29">
        <v>0</v>
      </c>
      <c r="E8141" s="29">
        <v>0</v>
      </c>
      <c r="F8141" s="20">
        <v>0</v>
      </c>
    </row>
    <row r="8142" spans="2:6" x14ac:dyDescent="0.25">
      <c r="B8142" s="18">
        <v>8139</v>
      </c>
      <c r="C8142" s="29">
        <v>115629106.08123283</v>
      </c>
      <c r="D8142" s="29">
        <v>0</v>
      </c>
      <c r="E8142" s="29">
        <v>0</v>
      </c>
      <c r="F8142" s="20">
        <v>0</v>
      </c>
    </row>
    <row r="8143" spans="2:6" x14ac:dyDescent="0.25">
      <c r="B8143" s="18">
        <v>8140</v>
      </c>
      <c r="C8143" s="29">
        <v>101987300.96548663</v>
      </c>
      <c r="D8143" s="29">
        <v>0</v>
      </c>
      <c r="E8143" s="29">
        <v>0</v>
      </c>
      <c r="F8143" s="20">
        <v>0</v>
      </c>
    </row>
    <row r="8144" spans="2:6" x14ac:dyDescent="0.25">
      <c r="B8144" s="18">
        <v>8141</v>
      </c>
      <c r="C8144" s="29">
        <v>88396350.50293763</v>
      </c>
      <c r="D8144" s="29">
        <v>0</v>
      </c>
      <c r="E8144" s="29">
        <v>0</v>
      </c>
      <c r="F8144" s="20">
        <v>0</v>
      </c>
    </row>
    <row r="8145" spans="2:6" x14ac:dyDescent="0.25">
      <c r="B8145" s="18">
        <v>8142</v>
      </c>
      <c r="C8145" s="29">
        <v>85164344.840512455</v>
      </c>
      <c r="D8145" s="29">
        <v>0</v>
      </c>
      <c r="E8145" s="29">
        <v>0</v>
      </c>
      <c r="F8145" s="20">
        <v>0</v>
      </c>
    </row>
    <row r="8146" spans="2:6" x14ac:dyDescent="0.25">
      <c r="B8146" s="18">
        <v>8143</v>
      </c>
      <c r="C8146" s="29">
        <v>110567093.74341929</v>
      </c>
      <c r="D8146" s="29">
        <v>0</v>
      </c>
      <c r="E8146" s="29">
        <v>0</v>
      </c>
      <c r="F8146" s="20">
        <v>0</v>
      </c>
    </row>
    <row r="8147" spans="2:6" x14ac:dyDescent="0.25">
      <c r="B8147" s="18">
        <v>8144</v>
      </c>
      <c r="C8147" s="29">
        <v>83721095.563002795</v>
      </c>
      <c r="D8147" s="29">
        <v>0</v>
      </c>
      <c r="E8147" s="29">
        <v>0</v>
      </c>
      <c r="F8147" s="20">
        <v>0</v>
      </c>
    </row>
    <row r="8148" spans="2:6" x14ac:dyDescent="0.25">
      <c r="B8148" s="18">
        <v>8145</v>
      </c>
      <c r="C8148" s="29">
        <v>167094332.96449491</v>
      </c>
      <c r="D8148" s="29">
        <v>0</v>
      </c>
      <c r="E8148" s="29">
        <v>0</v>
      </c>
      <c r="F8148" s="20">
        <v>0</v>
      </c>
    </row>
    <row r="8149" spans="2:6" x14ac:dyDescent="0.25">
      <c r="B8149" s="18">
        <v>8146</v>
      </c>
      <c r="C8149" s="29">
        <v>95793046.015154272</v>
      </c>
      <c r="D8149" s="29">
        <v>0</v>
      </c>
      <c r="E8149" s="29">
        <v>0</v>
      </c>
      <c r="F8149" s="20">
        <v>0</v>
      </c>
    </row>
    <row r="8150" spans="2:6" x14ac:dyDescent="0.25">
      <c r="B8150" s="18">
        <v>8147</v>
      </c>
      <c r="C8150" s="29">
        <v>208241108.59522799</v>
      </c>
      <c r="D8150" s="29">
        <v>0</v>
      </c>
      <c r="E8150" s="29">
        <v>0</v>
      </c>
      <c r="F8150" s="20">
        <v>0</v>
      </c>
    </row>
    <row r="8151" spans="2:6" x14ac:dyDescent="0.25">
      <c r="B8151" s="18">
        <v>8148</v>
      </c>
      <c r="C8151" s="29">
        <v>116817646.60504778</v>
      </c>
      <c r="D8151" s="29">
        <v>0</v>
      </c>
      <c r="E8151" s="29">
        <v>0</v>
      </c>
      <c r="F8151" s="20">
        <v>0</v>
      </c>
    </row>
    <row r="8152" spans="2:6" x14ac:dyDescent="0.25">
      <c r="B8152" s="18">
        <v>8149</v>
      </c>
      <c r="C8152" s="29">
        <v>101292838.461191</v>
      </c>
      <c r="D8152" s="29">
        <v>0</v>
      </c>
      <c r="E8152" s="29">
        <v>0</v>
      </c>
      <c r="F8152" s="20">
        <v>0</v>
      </c>
    </row>
    <row r="8153" spans="2:6" x14ac:dyDescent="0.25">
      <c r="B8153" s="18">
        <v>8150</v>
      </c>
      <c r="C8153" s="29">
        <v>81644533.813577086</v>
      </c>
      <c r="D8153" s="29">
        <v>0</v>
      </c>
      <c r="E8153" s="29">
        <v>0</v>
      </c>
      <c r="F8153" s="20">
        <v>0</v>
      </c>
    </row>
    <row r="8154" spans="2:6" x14ac:dyDescent="0.25">
      <c r="B8154" s="18">
        <v>8151</v>
      </c>
      <c r="C8154" s="29">
        <v>97144505.190919265</v>
      </c>
      <c r="D8154" s="29">
        <v>0</v>
      </c>
      <c r="E8154" s="29">
        <v>0</v>
      </c>
      <c r="F8154" s="20">
        <v>0</v>
      </c>
    </row>
    <row r="8155" spans="2:6" x14ac:dyDescent="0.25">
      <c r="B8155" s="18">
        <v>8152</v>
      </c>
      <c r="C8155" s="29">
        <v>92471003.722728729</v>
      </c>
      <c r="D8155" s="29">
        <v>0</v>
      </c>
      <c r="E8155" s="29">
        <v>0</v>
      </c>
      <c r="F8155" s="20">
        <v>0</v>
      </c>
    </row>
    <row r="8156" spans="2:6" x14ac:dyDescent="0.25">
      <c r="B8156" s="18">
        <v>8153</v>
      </c>
      <c r="C8156" s="29">
        <v>108108820.8349814</v>
      </c>
      <c r="D8156" s="29">
        <v>0</v>
      </c>
      <c r="E8156" s="29">
        <v>0</v>
      </c>
      <c r="F8156" s="20">
        <v>0</v>
      </c>
    </row>
    <row r="8157" spans="2:6" x14ac:dyDescent="0.25">
      <c r="B8157" s="18">
        <v>8154</v>
      </c>
      <c r="C8157" s="29">
        <v>104589661.10454465</v>
      </c>
      <c r="D8157" s="29">
        <v>0</v>
      </c>
      <c r="E8157" s="29">
        <v>0</v>
      </c>
      <c r="F8157" s="20">
        <v>0</v>
      </c>
    </row>
    <row r="8158" spans="2:6" x14ac:dyDescent="0.25">
      <c r="B8158" s="18">
        <v>8155</v>
      </c>
      <c r="C8158" s="29">
        <v>147916706.89876205</v>
      </c>
      <c r="D8158" s="29">
        <v>0</v>
      </c>
      <c r="E8158" s="29">
        <v>0</v>
      </c>
      <c r="F8158" s="20">
        <v>0</v>
      </c>
    </row>
    <row r="8159" spans="2:6" x14ac:dyDescent="0.25">
      <c r="B8159" s="18">
        <v>8156</v>
      </c>
      <c r="C8159" s="29">
        <v>84810319.844719335</v>
      </c>
      <c r="D8159" s="29">
        <v>0</v>
      </c>
      <c r="E8159" s="29">
        <v>0</v>
      </c>
      <c r="F8159" s="20">
        <v>0</v>
      </c>
    </row>
    <row r="8160" spans="2:6" x14ac:dyDescent="0.25">
      <c r="B8160" s="18">
        <v>8157</v>
      </c>
      <c r="C8160" s="29">
        <v>117075326.1769032</v>
      </c>
      <c r="D8160" s="29">
        <v>0</v>
      </c>
      <c r="E8160" s="29">
        <v>0</v>
      </c>
      <c r="F8160" s="20">
        <v>0</v>
      </c>
    </row>
    <row r="8161" spans="2:6" x14ac:dyDescent="0.25">
      <c r="B8161" s="18">
        <v>8158</v>
      </c>
      <c r="C8161" s="29">
        <v>86410739.854195327</v>
      </c>
      <c r="D8161" s="29">
        <v>0</v>
      </c>
      <c r="E8161" s="29">
        <v>0</v>
      </c>
      <c r="F8161" s="20">
        <v>0</v>
      </c>
    </row>
    <row r="8162" spans="2:6" x14ac:dyDescent="0.25">
      <c r="B8162" s="18">
        <v>8159</v>
      </c>
      <c r="C8162" s="29">
        <v>110656653.10271956</v>
      </c>
      <c r="D8162" s="29">
        <v>0</v>
      </c>
      <c r="E8162" s="29">
        <v>0</v>
      </c>
      <c r="F8162" s="20">
        <v>0</v>
      </c>
    </row>
    <row r="8163" spans="2:6" x14ac:dyDescent="0.25">
      <c r="B8163" s="18">
        <v>8160</v>
      </c>
      <c r="C8163" s="29">
        <v>99704030.358905151</v>
      </c>
      <c r="D8163" s="29">
        <v>0</v>
      </c>
      <c r="E8163" s="29">
        <v>0</v>
      </c>
      <c r="F8163" s="20">
        <v>0</v>
      </c>
    </row>
    <row r="8164" spans="2:6" x14ac:dyDescent="0.25">
      <c r="B8164" s="18">
        <v>8161</v>
      </c>
      <c r="C8164" s="29">
        <v>93220880.289836511</v>
      </c>
      <c r="D8164" s="29">
        <v>0</v>
      </c>
      <c r="E8164" s="29">
        <v>0</v>
      </c>
      <c r="F8164" s="20">
        <v>0</v>
      </c>
    </row>
    <row r="8165" spans="2:6" x14ac:dyDescent="0.25">
      <c r="B8165" s="18">
        <v>8162</v>
      </c>
      <c r="C8165" s="29">
        <v>109716304.44336168</v>
      </c>
      <c r="D8165" s="29">
        <v>0</v>
      </c>
      <c r="E8165" s="29">
        <v>0</v>
      </c>
      <c r="F8165" s="20">
        <v>0</v>
      </c>
    </row>
    <row r="8166" spans="2:6" x14ac:dyDescent="0.25">
      <c r="B8166" s="18">
        <v>8163</v>
      </c>
      <c r="C8166" s="29">
        <v>90773099.567201406</v>
      </c>
      <c r="D8166" s="29">
        <v>0</v>
      </c>
      <c r="E8166" s="29">
        <v>0</v>
      </c>
      <c r="F8166" s="20">
        <v>0</v>
      </c>
    </row>
    <row r="8167" spans="2:6" x14ac:dyDescent="0.25">
      <c r="B8167" s="18">
        <v>8164</v>
      </c>
      <c r="C8167" s="29">
        <v>83836953.892355233</v>
      </c>
      <c r="D8167" s="29">
        <v>0</v>
      </c>
      <c r="E8167" s="29">
        <v>0</v>
      </c>
      <c r="F8167" s="20">
        <v>0</v>
      </c>
    </row>
    <row r="8168" spans="2:6" x14ac:dyDescent="0.25">
      <c r="B8168" s="18">
        <v>8165</v>
      </c>
      <c r="C8168" s="29">
        <v>97035298.698620334</v>
      </c>
      <c r="D8168" s="29">
        <v>0</v>
      </c>
      <c r="E8168" s="29">
        <v>0</v>
      </c>
      <c r="F8168" s="20">
        <v>0</v>
      </c>
    </row>
    <row r="8169" spans="2:6" x14ac:dyDescent="0.25">
      <c r="B8169" s="18">
        <v>8166</v>
      </c>
      <c r="C8169" s="29">
        <v>125426371.63173622</v>
      </c>
      <c r="D8169" s="29">
        <v>0</v>
      </c>
      <c r="E8169" s="29">
        <v>0</v>
      </c>
      <c r="F8169" s="20">
        <v>0</v>
      </c>
    </row>
    <row r="8170" spans="2:6" x14ac:dyDescent="0.25">
      <c r="B8170" s="18">
        <v>8167</v>
      </c>
      <c r="C8170" s="29">
        <v>97769796.496924758</v>
      </c>
      <c r="D8170" s="29">
        <v>0</v>
      </c>
      <c r="E8170" s="29">
        <v>0</v>
      </c>
      <c r="F8170" s="20">
        <v>0</v>
      </c>
    </row>
    <row r="8171" spans="2:6" x14ac:dyDescent="0.25">
      <c r="B8171" s="18">
        <v>8168</v>
      </c>
      <c r="C8171" s="29">
        <v>99249083.71179159</v>
      </c>
      <c r="D8171" s="29">
        <v>0</v>
      </c>
      <c r="E8171" s="29">
        <v>0</v>
      </c>
      <c r="F8171" s="20">
        <v>0</v>
      </c>
    </row>
    <row r="8172" spans="2:6" x14ac:dyDescent="0.25">
      <c r="B8172" s="18">
        <v>8169</v>
      </c>
      <c r="C8172" s="29">
        <v>107490675.96721394</v>
      </c>
      <c r="D8172" s="29">
        <v>0</v>
      </c>
      <c r="E8172" s="29">
        <v>0</v>
      </c>
      <c r="F8172" s="20">
        <v>0</v>
      </c>
    </row>
    <row r="8173" spans="2:6" x14ac:dyDescent="0.25">
      <c r="B8173" s="18">
        <v>8170</v>
      </c>
      <c r="C8173" s="29">
        <v>124339211.97732653</v>
      </c>
      <c r="D8173" s="29">
        <v>0</v>
      </c>
      <c r="E8173" s="29">
        <v>0</v>
      </c>
      <c r="F8173" s="20">
        <v>0</v>
      </c>
    </row>
    <row r="8174" spans="2:6" x14ac:dyDescent="0.25">
      <c r="B8174" s="18">
        <v>8171</v>
      </c>
      <c r="C8174" s="29">
        <v>102701853.09639224</v>
      </c>
      <c r="D8174" s="29">
        <v>0</v>
      </c>
      <c r="E8174" s="29">
        <v>0</v>
      </c>
      <c r="F8174" s="20">
        <v>0</v>
      </c>
    </row>
    <row r="8175" spans="2:6" x14ac:dyDescent="0.25">
      <c r="B8175" s="18">
        <v>8172</v>
      </c>
      <c r="C8175" s="29">
        <v>63311437.905810386</v>
      </c>
      <c r="D8175" s="29">
        <v>0</v>
      </c>
      <c r="E8175" s="29">
        <v>0</v>
      </c>
      <c r="F8175" s="20">
        <v>0</v>
      </c>
    </row>
    <row r="8176" spans="2:6" x14ac:dyDescent="0.25">
      <c r="B8176" s="18">
        <v>8173</v>
      </c>
      <c r="C8176" s="29">
        <v>106828212.55984873</v>
      </c>
      <c r="D8176" s="29">
        <v>0</v>
      </c>
      <c r="E8176" s="29">
        <v>0</v>
      </c>
      <c r="F8176" s="20">
        <v>0</v>
      </c>
    </row>
    <row r="8177" spans="2:6" x14ac:dyDescent="0.25">
      <c r="B8177" s="18">
        <v>8174</v>
      </c>
      <c r="C8177" s="29">
        <v>81116111.636538073</v>
      </c>
      <c r="D8177" s="29">
        <v>0</v>
      </c>
      <c r="E8177" s="29">
        <v>0</v>
      </c>
      <c r="F8177" s="20">
        <v>0</v>
      </c>
    </row>
    <row r="8178" spans="2:6" x14ac:dyDescent="0.25">
      <c r="B8178" s="18">
        <v>8175</v>
      </c>
      <c r="C8178" s="29">
        <v>117116057.51457207</v>
      </c>
      <c r="D8178" s="29">
        <v>0</v>
      </c>
      <c r="E8178" s="29">
        <v>0</v>
      </c>
      <c r="F8178" s="20">
        <v>0</v>
      </c>
    </row>
    <row r="8179" spans="2:6" x14ac:dyDescent="0.25">
      <c r="B8179" s="18">
        <v>8176</v>
      </c>
      <c r="C8179" s="29">
        <v>107198050.96870373</v>
      </c>
      <c r="D8179" s="29">
        <v>0</v>
      </c>
      <c r="E8179" s="29">
        <v>0</v>
      </c>
      <c r="F8179" s="20">
        <v>0</v>
      </c>
    </row>
    <row r="8180" spans="2:6" x14ac:dyDescent="0.25">
      <c r="B8180" s="18">
        <v>8177</v>
      </c>
      <c r="C8180" s="29">
        <v>103493891.0351072</v>
      </c>
      <c r="D8180" s="29">
        <v>0</v>
      </c>
      <c r="E8180" s="29">
        <v>0</v>
      </c>
      <c r="F8180" s="20">
        <v>0</v>
      </c>
    </row>
    <row r="8181" spans="2:6" x14ac:dyDescent="0.25">
      <c r="B8181" s="18">
        <v>8178</v>
      </c>
      <c r="C8181" s="29">
        <v>123735911.09996995</v>
      </c>
      <c r="D8181" s="29">
        <v>0</v>
      </c>
      <c r="E8181" s="29">
        <v>0</v>
      </c>
      <c r="F8181" s="20">
        <v>0</v>
      </c>
    </row>
    <row r="8182" spans="2:6" x14ac:dyDescent="0.25">
      <c r="B8182" s="18">
        <v>8179</v>
      </c>
      <c r="C8182" s="29">
        <v>179484056.80027062</v>
      </c>
      <c r="D8182" s="29">
        <v>0</v>
      </c>
      <c r="E8182" s="29">
        <v>0</v>
      </c>
      <c r="F8182" s="20">
        <v>0</v>
      </c>
    </row>
    <row r="8183" spans="2:6" x14ac:dyDescent="0.25">
      <c r="B8183" s="18">
        <v>8180</v>
      </c>
      <c r="C8183" s="29">
        <v>96539049.625474975</v>
      </c>
      <c r="D8183" s="29">
        <v>0</v>
      </c>
      <c r="E8183" s="29">
        <v>0</v>
      </c>
      <c r="F8183" s="20">
        <v>0</v>
      </c>
    </row>
    <row r="8184" spans="2:6" x14ac:dyDescent="0.25">
      <c r="B8184" s="18">
        <v>8181</v>
      </c>
      <c r="C8184" s="29">
        <v>125911101.09544261</v>
      </c>
      <c r="D8184" s="29">
        <v>0</v>
      </c>
      <c r="E8184" s="29">
        <v>0</v>
      </c>
      <c r="F8184" s="20">
        <v>0</v>
      </c>
    </row>
    <row r="8185" spans="2:6" x14ac:dyDescent="0.25">
      <c r="B8185" s="18">
        <v>8182</v>
      </c>
      <c r="C8185" s="29">
        <v>114623614.71093172</v>
      </c>
      <c r="D8185" s="29">
        <v>0</v>
      </c>
      <c r="E8185" s="29">
        <v>0</v>
      </c>
      <c r="F8185" s="20">
        <v>0</v>
      </c>
    </row>
    <row r="8186" spans="2:6" x14ac:dyDescent="0.25">
      <c r="B8186" s="18">
        <v>8183</v>
      </c>
      <c r="C8186" s="29">
        <v>93017112.221015602</v>
      </c>
      <c r="D8186" s="29">
        <v>0</v>
      </c>
      <c r="E8186" s="29">
        <v>0</v>
      </c>
      <c r="F8186" s="20">
        <v>0</v>
      </c>
    </row>
    <row r="8187" spans="2:6" x14ac:dyDescent="0.25">
      <c r="B8187" s="18">
        <v>8184</v>
      </c>
      <c r="C8187" s="29">
        <v>79546014.406838372</v>
      </c>
      <c r="D8187" s="29">
        <v>0</v>
      </c>
      <c r="E8187" s="29">
        <v>0</v>
      </c>
      <c r="F8187" s="20">
        <v>0</v>
      </c>
    </row>
    <row r="8188" spans="2:6" x14ac:dyDescent="0.25">
      <c r="B8188" s="18">
        <v>8185</v>
      </c>
      <c r="C8188" s="29">
        <v>118064164.72165972</v>
      </c>
      <c r="D8188" s="29">
        <v>0</v>
      </c>
      <c r="E8188" s="29">
        <v>0</v>
      </c>
      <c r="F8188" s="20">
        <v>0</v>
      </c>
    </row>
    <row r="8189" spans="2:6" x14ac:dyDescent="0.25">
      <c r="B8189" s="18">
        <v>8186</v>
      </c>
      <c r="C8189" s="29">
        <v>136188463.37734547</v>
      </c>
      <c r="D8189" s="29">
        <v>0</v>
      </c>
      <c r="E8189" s="29">
        <v>0</v>
      </c>
      <c r="F8189" s="20">
        <v>0</v>
      </c>
    </row>
    <row r="8190" spans="2:6" x14ac:dyDescent="0.25">
      <c r="B8190" s="18">
        <v>8187</v>
      </c>
      <c r="C8190" s="29">
        <v>111253026.16944577</v>
      </c>
      <c r="D8190" s="29">
        <v>0</v>
      </c>
      <c r="E8190" s="29">
        <v>0</v>
      </c>
      <c r="F8190" s="20">
        <v>0</v>
      </c>
    </row>
    <row r="8191" spans="2:6" x14ac:dyDescent="0.25">
      <c r="B8191" s="18">
        <v>8188</v>
      </c>
      <c r="C8191" s="29">
        <v>91288182.837213472</v>
      </c>
      <c r="D8191" s="29">
        <v>0</v>
      </c>
      <c r="E8191" s="29">
        <v>0</v>
      </c>
      <c r="F8191" s="20">
        <v>0</v>
      </c>
    </row>
    <row r="8192" spans="2:6" x14ac:dyDescent="0.25">
      <c r="B8192" s="18">
        <v>8189</v>
      </c>
      <c r="C8192" s="29">
        <v>144235819.09361666</v>
      </c>
      <c r="D8192" s="29">
        <v>0</v>
      </c>
      <c r="E8192" s="29">
        <v>0</v>
      </c>
      <c r="F8192" s="20">
        <v>0</v>
      </c>
    </row>
    <row r="8193" spans="2:6" x14ac:dyDescent="0.25">
      <c r="B8193" s="18">
        <v>8190</v>
      </c>
      <c r="C8193" s="29">
        <v>131992490.98802347</v>
      </c>
      <c r="D8193" s="29">
        <v>0</v>
      </c>
      <c r="E8193" s="29">
        <v>0</v>
      </c>
      <c r="F8193" s="20">
        <v>0</v>
      </c>
    </row>
    <row r="8194" spans="2:6" x14ac:dyDescent="0.25">
      <c r="B8194" s="18">
        <v>8191</v>
      </c>
      <c r="C8194" s="29">
        <v>158026356.20260233</v>
      </c>
      <c r="D8194" s="29">
        <v>0</v>
      </c>
      <c r="E8194" s="29">
        <v>0</v>
      </c>
      <c r="F8194" s="20">
        <v>0</v>
      </c>
    </row>
    <row r="8195" spans="2:6" x14ac:dyDescent="0.25">
      <c r="B8195" s="18">
        <v>8192</v>
      </c>
      <c r="C8195" s="29">
        <v>98516726.019418731</v>
      </c>
      <c r="D8195" s="29">
        <v>0</v>
      </c>
      <c r="E8195" s="29">
        <v>0</v>
      </c>
      <c r="F8195" s="20">
        <v>0</v>
      </c>
    </row>
    <row r="8196" spans="2:6" x14ac:dyDescent="0.25">
      <c r="B8196" s="18">
        <v>8193</v>
      </c>
      <c r="C8196" s="29">
        <v>84506837.106256291</v>
      </c>
      <c r="D8196" s="29">
        <v>0</v>
      </c>
      <c r="E8196" s="29">
        <v>0</v>
      </c>
      <c r="F8196" s="20">
        <v>0</v>
      </c>
    </row>
    <row r="8197" spans="2:6" x14ac:dyDescent="0.25">
      <c r="B8197" s="18">
        <v>8194</v>
      </c>
      <c r="C8197" s="29">
        <v>74605181.093977362</v>
      </c>
      <c r="D8197" s="29">
        <v>0</v>
      </c>
      <c r="E8197" s="29">
        <v>0</v>
      </c>
      <c r="F8197" s="20">
        <v>0</v>
      </c>
    </row>
    <row r="8198" spans="2:6" x14ac:dyDescent="0.25">
      <c r="B8198" s="18">
        <v>8195</v>
      </c>
      <c r="C8198" s="29">
        <v>83983430.843260825</v>
      </c>
      <c r="D8198" s="29">
        <v>0</v>
      </c>
      <c r="E8198" s="29">
        <v>0</v>
      </c>
      <c r="F8198" s="20">
        <v>0</v>
      </c>
    </row>
    <row r="8199" spans="2:6" x14ac:dyDescent="0.25">
      <c r="B8199" s="18">
        <v>8196</v>
      </c>
      <c r="C8199" s="29">
        <v>85306930.854642719</v>
      </c>
      <c r="D8199" s="29">
        <v>0</v>
      </c>
      <c r="E8199" s="29">
        <v>0</v>
      </c>
      <c r="F8199" s="20">
        <v>0</v>
      </c>
    </row>
    <row r="8200" spans="2:6" x14ac:dyDescent="0.25">
      <c r="B8200" s="18">
        <v>8197</v>
      </c>
      <c r="C8200" s="29">
        <v>117891259.10033378</v>
      </c>
      <c r="D8200" s="29">
        <v>0</v>
      </c>
      <c r="E8200" s="29">
        <v>0</v>
      </c>
      <c r="F8200" s="20">
        <v>0</v>
      </c>
    </row>
    <row r="8201" spans="2:6" x14ac:dyDescent="0.25">
      <c r="B8201" s="18">
        <v>8198</v>
      </c>
      <c r="C8201" s="29">
        <v>92472398.276179656</v>
      </c>
      <c r="D8201" s="29">
        <v>0</v>
      </c>
      <c r="E8201" s="29">
        <v>0</v>
      </c>
      <c r="F8201" s="20">
        <v>0</v>
      </c>
    </row>
    <row r="8202" spans="2:6" x14ac:dyDescent="0.25">
      <c r="B8202" s="18">
        <v>8199</v>
      </c>
      <c r="C8202" s="29">
        <v>102732312.78727204</v>
      </c>
      <c r="D8202" s="29">
        <v>0</v>
      </c>
      <c r="E8202" s="29">
        <v>0</v>
      </c>
      <c r="F8202" s="20">
        <v>0</v>
      </c>
    </row>
    <row r="8203" spans="2:6" x14ac:dyDescent="0.25">
      <c r="B8203" s="18">
        <v>8200</v>
      </c>
      <c r="C8203" s="29">
        <v>88750188.556828737</v>
      </c>
      <c r="D8203" s="29">
        <v>0</v>
      </c>
      <c r="E8203" s="29">
        <v>0</v>
      </c>
      <c r="F8203" s="20">
        <v>0</v>
      </c>
    </row>
    <row r="8204" spans="2:6" x14ac:dyDescent="0.25">
      <c r="B8204" s="18">
        <v>8201</v>
      </c>
      <c r="C8204" s="29">
        <v>138471203.70415014</v>
      </c>
      <c r="D8204" s="29">
        <v>0</v>
      </c>
      <c r="E8204" s="29">
        <v>0</v>
      </c>
      <c r="F8204" s="20">
        <v>0</v>
      </c>
    </row>
    <row r="8205" spans="2:6" x14ac:dyDescent="0.25">
      <c r="B8205" s="18">
        <v>8202</v>
      </c>
      <c r="C8205" s="29">
        <v>127475846.9355717</v>
      </c>
      <c r="D8205" s="29">
        <v>0</v>
      </c>
      <c r="E8205" s="29">
        <v>0</v>
      </c>
      <c r="F8205" s="20">
        <v>0</v>
      </c>
    </row>
    <row r="8206" spans="2:6" x14ac:dyDescent="0.25">
      <c r="B8206" s="18">
        <v>8203</v>
      </c>
      <c r="C8206" s="29">
        <v>110131580.06371495</v>
      </c>
      <c r="D8206" s="29">
        <v>0</v>
      </c>
      <c r="E8206" s="29">
        <v>0</v>
      </c>
      <c r="F8206" s="20">
        <v>0</v>
      </c>
    </row>
    <row r="8207" spans="2:6" x14ac:dyDescent="0.25">
      <c r="B8207" s="18">
        <v>8204</v>
      </c>
      <c r="C8207" s="29">
        <v>117509566.79594469</v>
      </c>
      <c r="D8207" s="29">
        <v>0</v>
      </c>
      <c r="E8207" s="29">
        <v>0</v>
      </c>
      <c r="F8207" s="20">
        <v>0</v>
      </c>
    </row>
    <row r="8208" spans="2:6" x14ac:dyDescent="0.25">
      <c r="B8208" s="18">
        <v>8205</v>
      </c>
      <c r="C8208" s="29">
        <v>96444992.296141282</v>
      </c>
      <c r="D8208" s="29">
        <v>0</v>
      </c>
      <c r="E8208" s="29">
        <v>0</v>
      </c>
      <c r="F8208" s="20">
        <v>0</v>
      </c>
    </row>
    <row r="8209" spans="2:6" x14ac:dyDescent="0.25">
      <c r="B8209" s="18">
        <v>8206</v>
      </c>
      <c r="C8209" s="29">
        <v>66033676.547747701</v>
      </c>
      <c r="D8209" s="29">
        <v>0</v>
      </c>
      <c r="E8209" s="29">
        <v>0</v>
      </c>
      <c r="F8209" s="20">
        <v>0</v>
      </c>
    </row>
    <row r="8210" spans="2:6" x14ac:dyDescent="0.25">
      <c r="B8210" s="18">
        <v>8207</v>
      </c>
      <c r="C8210" s="29">
        <v>110812381.28003618</v>
      </c>
      <c r="D8210" s="29">
        <v>0</v>
      </c>
      <c r="E8210" s="29">
        <v>0</v>
      </c>
      <c r="F8210" s="20">
        <v>0</v>
      </c>
    </row>
    <row r="8211" spans="2:6" x14ac:dyDescent="0.25">
      <c r="B8211" s="18">
        <v>8208</v>
      </c>
      <c r="C8211" s="29">
        <v>100051273.8975769</v>
      </c>
      <c r="D8211" s="29">
        <v>0</v>
      </c>
      <c r="E8211" s="29">
        <v>0</v>
      </c>
      <c r="F8211" s="20">
        <v>0</v>
      </c>
    </row>
    <row r="8212" spans="2:6" x14ac:dyDescent="0.25">
      <c r="B8212" s="18">
        <v>8209</v>
      </c>
      <c r="C8212" s="29">
        <v>66105983.895424351</v>
      </c>
      <c r="D8212" s="29">
        <v>0</v>
      </c>
      <c r="E8212" s="29">
        <v>0</v>
      </c>
      <c r="F8212" s="20">
        <v>0</v>
      </c>
    </row>
    <row r="8213" spans="2:6" x14ac:dyDescent="0.25">
      <c r="B8213" s="18">
        <v>8210</v>
      </c>
      <c r="C8213" s="29">
        <v>72700350.294440985</v>
      </c>
      <c r="D8213" s="29">
        <v>0</v>
      </c>
      <c r="E8213" s="29">
        <v>0</v>
      </c>
      <c r="F8213" s="20">
        <v>0</v>
      </c>
    </row>
    <row r="8214" spans="2:6" x14ac:dyDescent="0.25">
      <c r="B8214" s="18">
        <v>8211</v>
      </c>
      <c r="C8214" s="29">
        <v>108411031.88167521</v>
      </c>
      <c r="D8214" s="29">
        <v>0</v>
      </c>
      <c r="E8214" s="29">
        <v>0</v>
      </c>
      <c r="F8214" s="20">
        <v>0</v>
      </c>
    </row>
    <row r="8215" spans="2:6" x14ac:dyDescent="0.25">
      <c r="B8215" s="18">
        <v>8212</v>
      </c>
      <c r="C8215" s="29">
        <v>86130548.372042924</v>
      </c>
      <c r="D8215" s="29">
        <v>0</v>
      </c>
      <c r="E8215" s="29">
        <v>0</v>
      </c>
      <c r="F8215" s="20">
        <v>0</v>
      </c>
    </row>
    <row r="8216" spans="2:6" x14ac:dyDescent="0.25">
      <c r="B8216" s="18">
        <v>8213</v>
      </c>
      <c r="C8216" s="29">
        <v>100236944.86883695</v>
      </c>
      <c r="D8216" s="29">
        <v>0</v>
      </c>
      <c r="E8216" s="29">
        <v>0</v>
      </c>
      <c r="F8216" s="20">
        <v>0</v>
      </c>
    </row>
    <row r="8217" spans="2:6" x14ac:dyDescent="0.25">
      <c r="B8217" s="18">
        <v>8214</v>
      </c>
      <c r="C8217" s="29">
        <v>138700287.26608509</v>
      </c>
      <c r="D8217" s="29">
        <v>0</v>
      </c>
      <c r="E8217" s="29">
        <v>0</v>
      </c>
      <c r="F8217" s="20">
        <v>0</v>
      </c>
    </row>
    <row r="8218" spans="2:6" x14ac:dyDescent="0.25">
      <c r="B8218" s="18">
        <v>8215</v>
      </c>
      <c r="C8218" s="29">
        <v>84606141.56991528</v>
      </c>
      <c r="D8218" s="29">
        <v>0</v>
      </c>
      <c r="E8218" s="29">
        <v>0</v>
      </c>
      <c r="F8218" s="20">
        <v>0</v>
      </c>
    </row>
    <row r="8219" spans="2:6" x14ac:dyDescent="0.25">
      <c r="B8219" s="18">
        <v>8216</v>
      </c>
      <c r="C8219" s="29">
        <v>75479601.637542188</v>
      </c>
      <c r="D8219" s="29">
        <v>0</v>
      </c>
      <c r="E8219" s="29">
        <v>0</v>
      </c>
      <c r="F8219" s="20">
        <v>0</v>
      </c>
    </row>
    <row r="8220" spans="2:6" x14ac:dyDescent="0.25">
      <c r="B8220" s="18">
        <v>8217</v>
      </c>
      <c r="C8220" s="29">
        <v>177900138.93121246</v>
      </c>
      <c r="D8220" s="29">
        <v>0</v>
      </c>
      <c r="E8220" s="29">
        <v>0</v>
      </c>
      <c r="F8220" s="20">
        <v>0</v>
      </c>
    </row>
    <row r="8221" spans="2:6" x14ac:dyDescent="0.25">
      <c r="B8221" s="18">
        <v>8218</v>
      </c>
      <c r="C8221" s="29">
        <v>77088519.991216838</v>
      </c>
      <c r="D8221" s="29">
        <v>0</v>
      </c>
      <c r="E8221" s="29">
        <v>0</v>
      </c>
      <c r="F8221" s="20">
        <v>0</v>
      </c>
    </row>
    <row r="8222" spans="2:6" x14ac:dyDescent="0.25">
      <c r="B8222" s="18">
        <v>8219</v>
      </c>
      <c r="C8222" s="29">
        <v>119187542.4161707</v>
      </c>
      <c r="D8222" s="29">
        <v>0</v>
      </c>
      <c r="E8222" s="29">
        <v>0</v>
      </c>
      <c r="F8222" s="20">
        <v>0</v>
      </c>
    </row>
    <row r="8223" spans="2:6" x14ac:dyDescent="0.25">
      <c r="B8223" s="18">
        <v>8220</v>
      </c>
      <c r="C8223" s="29">
        <v>93296003.048283175</v>
      </c>
      <c r="D8223" s="29">
        <v>0</v>
      </c>
      <c r="E8223" s="29">
        <v>0</v>
      </c>
      <c r="F8223" s="20">
        <v>0</v>
      </c>
    </row>
    <row r="8224" spans="2:6" x14ac:dyDescent="0.25">
      <c r="B8224" s="18">
        <v>8221</v>
      </c>
      <c r="C8224" s="29">
        <v>84976130.12262404</v>
      </c>
      <c r="D8224" s="29">
        <v>0</v>
      </c>
      <c r="E8224" s="29">
        <v>0</v>
      </c>
      <c r="F8224" s="20">
        <v>0</v>
      </c>
    </row>
    <row r="8225" spans="2:6" x14ac:dyDescent="0.25">
      <c r="B8225" s="18">
        <v>8222</v>
      </c>
      <c r="C8225" s="29">
        <v>109591965.00599234</v>
      </c>
      <c r="D8225" s="29">
        <v>0</v>
      </c>
      <c r="E8225" s="29">
        <v>0</v>
      </c>
      <c r="F8225" s="20">
        <v>0</v>
      </c>
    </row>
    <row r="8226" spans="2:6" x14ac:dyDescent="0.25">
      <c r="B8226" s="18">
        <v>8223</v>
      </c>
      <c r="C8226" s="29">
        <v>94700775.926085919</v>
      </c>
      <c r="D8226" s="29">
        <v>0</v>
      </c>
      <c r="E8226" s="29">
        <v>0</v>
      </c>
      <c r="F8226" s="20">
        <v>0</v>
      </c>
    </row>
    <row r="8227" spans="2:6" x14ac:dyDescent="0.25">
      <c r="B8227" s="18">
        <v>8224</v>
      </c>
      <c r="C8227" s="29">
        <v>111797947.12472904</v>
      </c>
      <c r="D8227" s="29">
        <v>0</v>
      </c>
      <c r="E8227" s="29">
        <v>0</v>
      </c>
      <c r="F8227" s="20">
        <v>0</v>
      </c>
    </row>
    <row r="8228" spans="2:6" x14ac:dyDescent="0.25">
      <c r="B8228" s="18">
        <v>8225</v>
      </c>
      <c r="C8228" s="29">
        <v>98873594.260971621</v>
      </c>
      <c r="D8228" s="29">
        <v>0</v>
      </c>
      <c r="E8228" s="29">
        <v>0</v>
      </c>
      <c r="F8228" s="20">
        <v>0</v>
      </c>
    </row>
    <row r="8229" spans="2:6" x14ac:dyDescent="0.25">
      <c r="B8229" s="18">
        <v>8226</v>
      </c>
      <c r="C8229" s="29">
        <v>133316304.85939945</v>
      </c>
      <c r="D8229" s="29">
        <v>0</v>
      </c>
      <c r="E8229" s="29">
        <v>0</v>
      </c>
      <c r="F8229" s="20">
        <v>0</v>
      </c>
    </row>
    <row r="8230" spans="2:6" x14ac:dyDescent="0.25">
      <c r="B8230" s="18">
        <v>8227</v>
      </c>
      <c r="C8230" s="29">
        <v>123414599.26739478</v>
      </c>
      <c r="D8230" s="29">
        <v>0</v>
      </c>
      <c r="E8230" s="29">
        <v>0</v>
      </c>
      <c r="F8230" s="20">
        <v>0</v>
      </c>
    </row>
    <row r="8231" spans="2:6" x14ac:dyDescent="0.25">
      <c r="B8231" s="18">
        <v>8228</v>
      </c>
      <c r="C8231" s="29">
        <v>87470962.860939369</v>
      </c>
      <c r="D8231" s="29">
        <v>0</v>
      </c>
      <c r="E8231" s="29">
        <v>0</v>
      </c>
      <c r="F8231" s="20">
        <v>0</v>
      </c>
    </row>
    <row r="8232" spans="2:6" x14ac:dyDescent="0.25">
      <c r="B8232" s="18">
        <v>8229</v>
      </c>
      <c r="C8232" s="29">
        <v>159025589.22544381</v>
      </c>
      <c r="D8232" s="29">
        <v>0</v>
      </c>
      <c r="E8232" s="29">
        <v>0</v>
      </c>
      <c r="F8232" s="20">
        <v>0</v>
      </c>
    </row>
    <row r="8233" spans="2:6" x14ac:dyDescent="0.25">
      <c r="B8233" s="18">
        <v>8230</v>
      </c>
      <c r="C8233" s="29">
        <v>97908441.635421932</v>
      </c>
      <c r="D8233" s="29">
        <v>0</v>
      </c>
      <c r="E8233" s="29">
        <v>0</v>
      </c>
      <c r="F8233" s="20">
        <v>0</v>
      </c>
    </row>
    <row r="8234" spans="2:6" x14ac:dyDescent="0.25">
      <c r="B8234" s="18">
        <v>8231</v>
      </c>
      <c r="C8234" s="29">
        <v>83730371.143930689</v>
      </c>
      <c r="D8234" s="29">
        <v>0</v>
      </c>
      <c r="E8234" s="29">
        <v>0</v>
      </c>
      <c r="F8234" s="20">
        <v>0</v>
      </c>
    </row>
    <row r="8235" spans="2:6" x14ac:dyDescent="0.25">
      <c r="B8235" s="18">
        <v>8232</v>
      </c>
      <c r="C8235" s="29">
        <v>94752724.604706779</v>
      </c>
      <c r="D8235" s="29">
        <v>0</v>
      </c>
      <c r="E8235" s="29">
        <v>0</v>
      </c>
      <c r="F8235" s="20">
        <v>0</v>
      </c>
    </row>
    <row r="8236" spans="2:6" x14ac:dyDescent="0.25">
      <c r="B8236" s="18">
        <v>8233</v>
      </c>
      <c r="C8236" s="29">
        <v>93076282.644246206</v>
      </c>
      <c r="D8236" s="29">
        <v>0</v>
      </c>
      <c r="E8236" s="29">
        <v>0</v>
      </c>
      <c r="F8236" s="20">
        <v>0</v>
      </c>
    </row>
    <row r="8237" spans="2:6" x14ac:dyDescent="0.25">
      <c r="B8237" s="18">
        <v>8234</v>
      </c>
      <c r="C8237" s="29">
        <v>125901495.12591772</v>
      </c>
      <c r="D8237" s="29">
        <v>0</v>
      </c>
      <c r="E8237" s="29">
        <v>0</v>
      </c>
      <c r="F8237" s="20">
        <v>0</v>
      </c>
    </row>
    <row r="8238" spans="2:6" x14ac:dyDescent="0.25">
      <c r="B8238" s="18">
        <v>8235</v>
      </c>
      <c r="C8238" s="29">
        <v>52452203.928773448</v>
      </c>
      <c r="D8238" s="29">
        <v>0</v>
      </c>
      <c r="E8238" s="29">
        <v>0</v>
      </c>
      <c r="F8238" s="20">
        <v>0</v>
      </c>
    </row>
    <row r="8239" spans="2:6" x14ac:dyDescent="0.25">
      <c r="B8239" s="18">
        <v>8236</v>
      </c>
      <c r="C8239" s="29">
        <v>88393846.404748023</v>
      </c>
      <c r="D8239" s="29">
        <v>0</v>
      </c>
      <c r="E8239" s="29">
        <v>0</v>
      </c>
      <c r="F8239" s="20">
        <v>0</v>
      </c>
    </row>
    <row r="8240" spans="2:6" x14ac:dyDescent="0.25">
      <c r="B8240" s="18">
        <v>8237</v>
      </c>
      <c r="C8240" s="29">
        <v>105519496.06121325</v>
      </c>
      <c r="D8240" s="29">
        <v>0</v>
      </c>
      <c r="E8240" s="29">
        <v>0</v>
      </c>
      <c r="F8240" s="20">
        <v>0</v>
      </c>
    </row>
    <row r="8241" spans="2:6" x14ac:dyDescent="0.25">
      <c r="B8241" s="18">
        <v>8238</v>
      </c>
      <c r="C8241" s="29">
        <v>98251018.757466435</v>
      </c>
      <c r="D8241" s="29">
        <v>0</v>
      </c>
      <c r="E8241" s="29">
        <v>0</v>
      </c>
      <c r="F8241" s="20">
        <v>0</v>
      </c>
    </row>
    <row r="8242" spans="2:6" x14ac:dyDescent="0.25">
      <c r="B8242" s="18">
        <v>8239</v>
      </c>
      <c r="C8242" s="29">
        <v>157174090.56072578</v>
      </c>
      <c r="D8242" s="29">
        <v>0</v>
      </c>
      <c r="E8242" s="29">
        <v>0</v>
      </c>
      <c r="F8242" s="20">
        <v>0</v>
      </c>
    </row>
    <row r="8243" spans="2:6" x14ac:dyDescent="0.25">
      <c r="B8243" s="18">
        <v>8240</v>
      </c>
      <c r="C8243" s="29">
        <v>102810397.69372545</v>
      </c>
      <c r="D8243" s="29">
        <v>0</v>
      </c>
      <c r="E8243" s="29">
        <v>0</v>
      </c>
      <c r="F8243" s="20">
        <v>0</v>
      </c>
    </row>
    <row r="8244" spans="2:6" x14ac:dyDescent="0.25">
      <c r="B8244" s="18">
        <v>8241</v>
      </c>
      <c r="C8244" s="29">
        <v>165089189.70223117</v>
      </c>
      <c r="D8244" s="29">
        <v>0</v>
      </c>
      <c r="E8244" s="29">
        <v>0</v>
      </c>
      <c r="F8244" s="20">
        <v>0</v>
      </c>
    </row>
    <row r="8245" spans="2:6" x14ac:dyDescent="0.25">
      <c r="B8245" s="18">
        <v>8242</v>
      </c>
      <c r="C8245" s="29">
        <v>88696466.583320007</v>
      </c>
      <c r="D8245" s="29">
        <v>0</v>
      </c>
      <c r="E8245" s="29">
        <v>0</v>
      </c>
      <c r="F8245" s="20">
        <v>0</v>
      </c>
    </row>
    <row r="8246" spans="2:6" x14ac:dyDescent="0.25">
      <c r="B8246" s="18">
        <v>8243</v>
      </c>
      <c r="C8246" s="29">
        <v>143512842.51345736</v>
      </c>
      <c r="D8246" s="29">
        <v>0</v>
      </c>
      <c r="E8246" s="29">
        <v>0</v>
      </c>
      <c r="F8246" s="20">
        <v>0</v>
      </c>
    </row>
    <row r="8247" spans="2:6" x14ac:dyDescent="0.25">
      <c r="B8247" s="18">
        <v>8244</v>
      </c>
      <c r="C8247" s="29">
        <v>90264229.507913709</v>
      </c>
      <c r="D8247" s="29">
        <v>0</v>
      </c>
      <c r="E8247" s="29">
        <v>0</v>
      </c>
      <c r="F8247" s="20">
        <v>0</v>
      </c>
    </row>
    <row r="8248" spans="2:6" x14ac:dyDescent="0.25">
      <c r="B8248" s="18">
        <v>8245</v>
      </c>
      <c r="C8248" s="29">
        <v>87029615.970181316</v>
      </c>
      <c r="D8248" s="29">
        <v>0</v>
      </c>
      <c r="E8248" s="29">
        <v>0</v>
      </c>
      <c r="F8248" s="20">
        <v>0</v>
      </c>
    </row>
    <row r="8249" spans="2:6" x14ac:dyDescent="0.25">
      <c r="B8249" s="18">
        <v>8246</v>
      </c>
      <c r="C8249" s="29">
        <v>84230261.755710617</v>
      </c>
      <c r="D8249" s="29">
        <v>0</v>
      </c>
      <c r="E8249" s="29">
        <v>0</v>
      </c>
      <c r="F8249" s="20">
        <v>0</v>
      </c>
    </row>
    <row r="8250" spans="2:6" x14ac:dyDescent="0.25">
      <c r="B8250" s="18">
        <v>8247</v>
      </c>
      <c r="C8250" s="29">
        <v>109951572.42477797</v>
      </c>
      <c r="D8250" s="29">
        <v>0</v>
      </c>
      <c r="E8250" s="29">
        <v>0</v>
      </c>
      <c r="F8250" s="20">
        <v>0</v>
      </c>
    </row>
    <row r="8251" spans="2:6" x14ac:dyDescent="0.25">
      <c r="B8251" s="18">
        <v>8248</v>
      </c>
      <c r="C8251" s="29">
        <v>91023106.342682526</v>
      </c>
      <c r="D8251" s="29">
        <v>0</v>
      </c>
      <c r="E8251" s="29">
        <v>0</v>
      </c>
      <c r="F8251" s="20">
        <v>0</v>
      </c>
    </row>
    <row r="8252" spans="2:6" x14ac:dyDescent="0.25">
      <c r="B8252" s="18">
        <v>8249</v>
      </c>
      <c r="C8252" s="29">
        <v>127863658.60785314</v>
      </c>
      <c r="D8252" s="29">
        <v>0</v>
      </c>
      <c r="E8252" s="29">
        <v>0</v>
      </c>
      <c r="F8252" s="20">
        <v>0</v>
      </c>
    </row>
    <row r="8253" spans="2:6" x14ac:dyDescent="0.25">
      <c r="B8253" s="18">
        <v>8250</v>
      </c>
      <c r="C8253" s="29">
        <v>140493062.56579334</v>
      </c>
      <c r="D8253" s="29">
        <v>0</v>
      </c>
      <c r="E8253" s="29">
        <v>0</v>
      </c>
      <c r="F8253" s="20">
        <v>0</v>
      </c>
    </row>
    <row r="8254" spans="2:6" x14ac:dyDescent="0.25">
      <c r="B8254" s="18">
        <v>8251</v>
      </c>
      <c r="C8254" s="29">
        <v>79444046.477576286</v>
      </c>
      <c r="D8254" s="29">
        <v>0</v>
      </c>
      <c r="E8254" s="29">
        <v>0</v>
      </c>
      <c r="F8254" s="20">
        <v>0</v>
      </c>
    </row>
    <row r="8255" spans="2:6" x14ac:dyDescent="0.25">
      <c r="B8255" s="18">
        <v>8252</v>
      </c>
      <c r="C8255" s="29">
        <v>94122587.9550962</v>
      </c>
      <c r="D8255" s="29">
        <v>0</v>
      </c>
      <c r="E8255" s="29">
        <v>0</v>
      </c>
      <c r="F8255" s="20">
        <v>0</v>
      </c>
    </row>
    <row r="8256" spans="2:6" x14ac:dyDescent="0.25">
      <c r="B8256" s="18">
        <v>8253</v>
      </c>
      <c r="C8256" s="29">
        <v>81227758.634793103</v>
      </c>
      <c r="D8256" s="29">
        <v>0</v>
      </c>
      <c r="E8256" s="29">
        <v>0</v>
      </c>
      <c r="F8256" s="20">
        <v>0</v>
      </c>
    </row>
    <row r="8257" spans="2:6" x14ac:dyDescent="0.25">
      <c r="B8257" s="18">
        <v>8254</v>
      </c>
      <c r="C8257" s="29">
        <v>73610967.779040873</v>
      </c>
      <c r="D8257" s="29">
        <v>0</v>
      </c>
      <c r="E8257" s="29">
        <v>0</v>
      </c>
      <c r="F8257" s="20">
        <v>0</v>
      </c>
    </row>
    <row r="8258" spans="2:6" x14ac:dyDescent="0.25">
      <c r="B8258" s="18">
        <v>8255</v>
      </c>
      <c r="C8258" s="29">
        <v>127158614.8393403</v>
      </c>
      <c r="D8258" s="29">
        <v>0</v>
      </c>
      <c r="E8258" s="29">
        <v>0</v>
      </c>
      <c r="F8258" s="20">
        <v>0</v>
      </c>
    </row>
    <row r="8259" spans="2:6" x14ac:dyDescent="0.25">
      <c r="B8259" s="18">
        <v>8256</v>
      </c>
      <c r="C8259" s="29">
        <v>107349116.79540721</v>
      </c>
      <c r="D8259" s="29">
        <v>0</v>
      </c>
      <c r="E8259" s="29">
        <v>0</v>
      </c>
      <c r="F8259" s="20">
        <v>0</v>
      </c>
    </row>
    <row r="8260" spans="2:6" x14ac:dyDescent="0.25">
      <c r="B8260" s="18">
        <v>8257</v>
      </c>
      <c r="C8260" s="29">
        <v>83157946.21591118</v>
      </c>
      <c r="D8260" s="29">
        <v>0</v>
      </c>
      <c r="E8260" s="29">
        <v>0</v>
      </c>
      <c r="F8260" s="20">
        <v>0</v>
      </c>
    </row>
    <row r="8261" spans="2:6" x14ac:dyDescent="0.25">
      <c r="B8261" s="18">
        <v>8258</v>
      </c>
      <c r="C8261" s="29">
        <v>132504751.78464271</v>
      </c>
      <c r="D8261" s="29">
        <v>0</v>
      </c>
      <c r="E8261" s="29">
        <v>0</v>
      </c>
      <c r="F8261" s="20">
        <v>0</v>
      </c>
    </row>
    <row r="8262" spans="2:6" x14ac:dyDescent="0.25">
      <c r="B8262" s="18">
        <v>8259</v>
      </c>
      <c r="C8262" s="29">
        <v>94913707.245570421</v>
      </c>
      <c r="D8262" s="29">
        <v>0</v>
      </c>
      <c r="E8262" s="29">
        <v>0</v>
      </c>
      <c r="F8262" s="20">
        <v>0</v>
      </c>
    </row>
    <row r="8263" spans="2:6" x14ac:dyDescent="0.25">
      <c r="B8263" s="18">
        <v>8260</v>
      </c>
      <c r="C8263" s="29">
        <v>100317618.53356911</v>
      </c>
      <c r="D8263" s="29">
        <v>0</v>
      </c>
      <c r="E8263" s="29">
        <v>0</v>
      </c>
      <c r="F8263" s="20">
        <v>0</v>
      </c>
    </row>
    <row r="8264" spans="2:6" x14ac:dyDescent="0.25">
      <c r="B8264" s="18">
        <v>8261</v>
      </c>
      <c r="C8264" s="29">
        <v>95786215.539987206</v>
      </c>
      <c r="D8264" s="29">
        <v>0</v>
      </c>
      <c r="E8264" s="29">
        <v>0</v>
      </c>
      <c r="F8264" s="20">
        <v>0</v>
      </c>
    </row>
    <row r="8265" spans="2:6" x14ac:dyDescent="0.25">
      <c r="B8265" s="18">
        <v>8262</v>
      </c>
      <c r="C8265" s="29">
        <v>101176763.97435319</v>
      </c>
      <c r="D8265" s="29">
        <v>0</v>
      </c>
      <c r="E8265" s="29">
        <v>0</v>
      </c>
      <c r="F8265" s="20">
        <v>0</v>
      </c>
    </row>
    <row r="8266" spans="2:6" x14ac:dyDescent="0.25">
      <c r="B8266" s="18">
        <v>8263</v>
      </c>
      <c r="C8266" s="29">
        <v>88511185.019000649</v>
      </c>
      <c r="D8266" s="29">
        <v>0</v>
      </c>
      <c r="E8266" s="29">
        <v>0</v>
      </c>
      <c r="F8266" s="20">
        <v>0</v>
      </c>
    </row>
    <row r="8267" spans="2:6" x14ac:dyDescent="0.25">
      <c r="B8267" s="18">
        <v>8264</v>
      </c>
      <c r="C8267" s="29">
        <v>70829652.29897517</v>
      </c>
      <c r="D8267" s="29">
        <v>0</v>
      </c>
      <c r="E8267" s="29">
        <v>0</v>
      </c>
      <c r="F8267" s="20">
        <v>0</v>
      </c>
    </row>
    <row r="8268" spans="2:6" x14ac:dyDescent="0.25">
      <c r="B8268" s="18">
        <v>8265</v>
      </c>
      <c r="C8268" s="29">
        <v>132012602.11578646</v>
      </c>
      <c r="D8268" s="29">
        <v>0</v>
      </c>
      <c r="E8268" s="29">
        <v>0</v>
      </c>
      <c r="F8268" s="20">
        <v>0</v>
      </c>
    </row>
    <row r="8269" spans="2:6" x14ac:dyDescent="0.25">
      <c r="B8269" s="18">
        <v>8266</v>
      </c>
      <c r="C8269" s="29">
        <v>167013709.80387592</v>
      </c>
      <c r="D8269" s="29">
        <v>0</v>
      </c>
      <c r="E8269" s="29">
        <v>0</v>
      </c>
      <c r="F8269" s="20">
        <v>0</v>
      </c>
    </row>
    <row r="8270" spans="2:6" x14ac:dyDescent="0.25">
      <c r="B8270" s="18">
        <v>8267</v>
      </c>
      <c r="C8270" s="29">
        <v>111858565.19087091</v>
      </c>
      <c r="D8270" s="29">
        <v>0</v>
      </c>
      <c r="E8270" s="29">
        <v>0</v>
      </c>
      <c r="F8270" s="20">
        <v>0</v>
      </c>
    </row>
    <row r="8271" spans="2:6" x14ac:dyDescent="0.25">
      <c r="B8271" s="18">
        <v>8268</v>
      </c>
      <c r="C8271" s="29">
        <v>112585706.02367909</v>
      </c>
      <c r="D8271" s="29">
        <v>0</v>
      </c>
      <c r="E8271" s="29">
        <v>0</v>
      </c>
      <c r="F8271" s="20">
        <v>0</v>
      </c>
    </row>
    <row r="8272" spans="2:6" x14ac:dyDescent="0.25">
      <c r="B8272" s="18">
        <v>8269</v>
      </c>
      <c r="C8272" s="29">
        <v>145744531.26231185</v>
      </c>
      <c r="D8272" s="29">
        <v>0</v>
      </c>
      <c r="E8272" s="29">
        <v>0</v>
      </c>
      <c r="F8272" s="20">
        <v>0</v>
      </c>
    </row>
    <row r="8273" spans="2:6" x14ac:dyDescent="0.25">
      <c r="B8273" s="18">
        <v>8270</v>
      </c>
      <c r="C8273" s="29">
        <v>111831583.28442755</v>
      </c>
      <c r="D8273" s="29">
        <v>0</v>
      </c>
      <c r="E8273" s="29">
        <v>0</v>
      </c>
      <c r="F8273" s="20">
        <v>0</v>
      </c>
    </row>
    <row r="8274" spans="2:6" x14ac:dyDescent="0.25">
      <c r="B8274" s="18">
        <v>8271</v>
      </c>
      <c r="C8274" s="29">
        <v>112544434.86179511</v>
      </c>
      <c r="D8274" s="29">
        <v>0</v>
      </c>
      <c r="E8274" s="29">
        <v>0</v>
      </c>
      <c r="F8274" s="20">
        <v>0</v>
      </c>
    </row>
    <row r="8275" spans="2:6" x14ac:dyDescent="0.25">
      <c r="B8275" s="18">
        <v>8272</v>
      </c>
      <c r="C8275" s="29">
        <v>109987618.78111193</v>
      </c>
      <c r="D8275" s="29">
        <v>0</v>
      </c>
      <c r="E8275" s="29">
        <v>0</v>
      </c>
      <c r="F8275" s="20">
        <v>0</v>
      </c>
    </row>
    <row r="8276" spans="2:6" x14ac:dyDescent="0.25">
      <c r="B8276" s="18">
        <v>8273</v>
      </c>
      <c r="C8276" s="29">
        <v>94554735.27173093</v>
      </c>
      <c r="D8276" s="29">
        <v>0</v>
      </c>
      <c r="E8276" s="29">
        <v>0</v>
      </c>
      <c r="F8276" s="20">
        <v>0</v>
      </c>
    </row>
    <row r="8277" spans="2:6" x14ac:dyDescent="0.25">
      <c r="B8277" s="18">
        <v>8274</v>
      </c>
      <c r="C8277" s="29">
        <v>127530622.73772883</v>
      </c>
      <c r="D8277" s="29">
        <v>0</v>
      </c>
      <c r="E8277" s="29">
        <v>0</v>
      </c>
      <c r="F8277" s="20">
        <v>0</v>
      </c>
    </row>
    <row r="8278" spans="2:6" x14ac:dyDescent="0.25">
      <c r="B8278" s="18">
        <v>8275</v>
      </c>
      <c r="C8278" s="29">
        <v>90616392.269148439</v>
      </c>
      <c r="D8278" s="29">
        <v>0</v>
      </c>
      <c r="E8278" s="29">
        <v>0</v>
      </c>
      <c r="F8278" s="20">
        <v>0</v>
      </c>
    </row>
    <row r="8279" spans="2:6" x14ac:dyDescent="0.25">
      <c r="B8279" s="18">
        <v>8276</v>
      </c>
      <c r="C8279" s="29">
        <v>87619814.931436151</v>
      </c>
      <c r="D8279" s="29">
        <v>0</v>
      </c>
      <c r="E8279" s="29">
        <v>0</v>
      </c>
      <c r="F8279" s="20">
        <v>0</v>
      </c>
    </row>
    <row r="8280" spans="2:6" x14ac:dyDescent="0.25">
      <c r="B8280" s="18">
        <v>8277</v>
      </c>
      <c r="C8280" s="29">
        <v>92571188.986543924</v>
      </c>
      <c r="D8280" s="29">
        <v>0</v>
      </c>
      <c r="E8280" s="29">
        <v>0</v>
      </c>
      <c r="F8280" s="20">
        <v>0</v>
      </c>
    </row>
    <row r="8281" spans="2:6" x14ac:dyDescent="0.25">
      <c r="B8281" s="18">
        <v>8278</v>
      </c>
      <c r="C8281" s="29">
        <v>101159054.25475526</v>
      </c>
      <c r="D8281" s="29">
        <v>0</v>
      </c>
      <c r="E8281" s="29">
        <v>0</v>
      </c>
      <c r="F8281" s="20">
        <v>0</v>
      </c>
    </row>
    <row r="8282" spans="2:6" x14ac:dyDescent="0.25">
      <c r="B8282" s="18">
        <v>8279</v>
      </c>
      <c r="C8282" s="29">
        <v>102783497.78684522</v>
      </c>
      <c r="D8282" s="29">
        <v>0</v>
      </c>
      <c r="E8282" s="29">
        <v>0</v>
      </c>
      <c r="F8282" s="20">
        <v>0</v>
      </c>
    </row>
    <row r="8283" spans="2:6" x14ac:dyDescent="0.25">
      <c r="B8283" s="18">
        <v>8280</v>
      </c>
      <c r="C8283" s="29">
        <v>99371402.375516921</v>
      </c>
      <c r="D8283" s="29">
        <v>0</v>
      </c>
      <c r="E8283" s="29">
        <v>0</v>
      </c>
      <c r="F8283" s="20">
        <v>0</v>
      </c>
    </row>
    <row r="8284" spans="2:6" x14ac:dyDescent="0.25">
      <c r="B8284" s="18">
        <v>8281</v>
      </c>
      <c r="C8284" s="29">
        <v>144878816.7121428</v>
      </c>
      <c r="D8284" s="29">
        <v>0</v>
      </c>
      <c r="E8284" s="29">
        <v>0</v>
      </c>
      <c r="F8284" s="20">
        <v>0</v>
      </c>
    </row>
    <row r="8285" spans="2:6" x14ac:dyDescent="0.25">
      <c r="B8285" s="18">
        <v>8282</v>
      </c>
      <c r="C8285" s="29">
        <v>95654678.217412755</v>
      </c>
      <c r="D8285" s="29">
        <v>0</v>
      </c>
      <c r="E8285" s="29">
        <v>0</v>
      </c>
      <c r="F8285" s="20">
        <v>0</v>
      </c>
    </row>
    <row r="8286" spans="2:6" x14ac:dyDescent="0.25">
      <c r="B8286" s="18">
        <v>8283</v>
      </c>
      <c r="C8286" s="29">
        <v>101088543.47906156</v>
      </c>
      <c r="D8286" s="29">
        <v>0</v>
      </c>
      <c r="E8286" s="29">
        <v>0</v>
      </c>
      <c r="F8286" s="20">
        <v>0</v>
      </c>
    </row>
    <row r="8287" spans="2:6" x14ac:dyDescent="0.25">
      <c r="B8287" s="18">
        <v>8284</v>
      </c>
      <c r="C8287" s="29">
        <v>138398563.35561454</v>
      </c>
      <c r="D8287" s="29">
        <v>0</v>
      </c>
      <c r="E8287" s="29">
        <v>0</v>
      </c>
      <c r="F8287" s="20">
        <v>0</v>
      </c>
    </row>
    <row r="8288" spans="2:6" x14ac:dyDescent="0.25">
      <c r="B8288" s="18">
        <v>8285</v>
      </c>
      <c r="C8288" s="29">
        <v>126304311.94514169</v>
      </c>
      <c r="D8288" s="29">
        <v>0</v>
      </c>
      <c r="E8288" s="29">
        <v>0</v>
      </c>
      <c r="F8288" s="20">
        <v>0</v>
      </c>
    </row>
    <row r="8289" spans="2:6" x14ac:dyDescent="0.25">
      <c r="B8289" s="18">
        <v>8286</v>
      </c>
      <c r="C8289" s="29">
        <v>149317221.77437863</v>
      </c>
      <c r="D8289" s="29">
        <v>0</v>
      </c>
      <c r="E8289" s="29">
        <v>0</v>
      </c>
      <c r="F8289" s="20">
        <v>0</v>
      </c>
    </row>
    <row r="8290" spans="2:6" x14ac:dyDescent="0.25">
      <c r="B8290" s="18">
        <v>8287</v>
      </c>
      <c r="C8290" s="29">
        <v>98961269.608376354</v>
      </c>
      <c r="D8290" s="29">
        <v>0</v>
      </c>
      <c r="E8290" s="29">
        <v>0</v>
      </c>
      <c r="F8290" s="20">
        <v>0</v>
      </c>
    </row>
    <row r="8291" spans="2:6" x14ac:dyDescent="0.25">
      <c r="B8291" s="18">
        <v>8288</v>
      </c>
      <c r="C8291" s="29">
        <v>116024419.91309488</v>
      </c>
      <c r="D8291" s="29">
        <v>0</v>
      </c>
      <c r="E8291" s="29">
        <v>0</v>
      </c>
      <c r="F8291" s="20">
        <v>0</v>
      </c>
    </row>
    <row r="8292" spans="2:6" x14ac:dyDescent="0.25">
      <c r="B8292" s="18">
        <v>8289</v>
      </c>
      <c r="C8292" s="29">
        <v>122114294.48447259</v>
      </c>
      <c r="D8292" s="29">
        <v>0</v>
      </c>
      <c r="E8292" s="29">
        <v>0</v>
      </c>
      <c r="F8292" s="20">
        <v>0</v>
      </c>
    </row>
    <row r="8293" spans="2:6" x14ac:dyDescent="0.25">
      <c r="B8293" s="18">
        <v>8290</v>
      </c>
      <c r="C8293" s="29">
        <v>127568257.97284867</v>
      </c>
      <c r="D8293" s="29">
        <v>0</v>
      </c>
      <c r="E8293" s="29">
        <v>0</v>
      </c>
      <c r="F8293" s="20">
        <v>0</v>
      </c>
    </row>
    <row r="8294" spans="2:6" x14ac:dyDescent="0.25">
      <c r="B8294" s="18">
        <v>8291</v>
      </c>
      <c r="C8294" s="29">
        <v>95653462.927348599</v>
      </c>
      <c r="D8294" s="29">
        <v>0</v>
      </c>
      <c r="E8294" s="29">
        <v>0</v>
      </c>
      <c r="F8294" s="20">
        <v>0</v>
      </c>
    </row>
    <row r="8295" spans="2:6" x14ac:dyDescent="0.25">
      <c r="B8295" s="18">
        <v>8292</v>
      </c>
      <c r="C8295" s="29">
        <v>63263347.771814279</v>
      </c>
      <c r="D8295" s="29">
        <v>0</v>
      </c>
      <c r="E8295" s="29">
        <v>0</v>
      </c>
      <c r="F8295" s="20">
        <v>0</v>
      </c>
    </row>
    <row r="8296" spans="2:6" x14ac:dyDescent="0.25">
      <c r="B8296" s="18">
        <v>8293</v>
      </c>
      <c r="C8296" s="29">
        <v>96969318.828264281</v>
      </c>
      <c r="D8296" s="29">
        <v>0</v>
      </c>
      <c r="E8296" s="29">
        <v>0</v>
      </c>
      <c r="F8296" s="20">
        <v>0</v>
      </c>
    </row>
    <row r="8297" spans="2:6" x14ac:dyDescent="0.25">
      <c r="B8297" s="18">
        <v>8294</v>
      </c>
      <c r="C8297" s="29">
        <v>89814714.530786321</v>
      </c>
      <c r="D8297" s="29">
        <v>0</v>
      </c>
      <c r="E8297" s="29">
        <v>0</v>
      </c>
      <c r="F8297" s="20">
        <v>0</v>
      </c>
    </row>
    <row r="8298" spans="2:6" x14ac:dyDescent="0.25">
      <c r="B8298" s="18">
        <v>8295</v>
      </c>
      <c r="C8298" s="29">
        <v>114789099.35219234</v>
      </c>
      <c r="D8298" s="29">
        <v>0</v>
      </c>
      <c r="E8298" s="29">
        <v>0</v>
      </c>
      <c r="F8298" s="20">
        <v>0</v>
      </c>
    </row>
    <row r="8299" spans="2:6" x14ac:dyDescent="0.25">
      <c r="B8299" s="18">
        <v>8296</v>
      </c>
      <c r="C8299" s="29">
        <v>88889674.724203825</v>
      </c>
      <c r="D8299" s="29">
        <v>0</v>
      </c>
      <c r="E8299" s="29">
        <v>0</v>
      </c>
      <c r="F8299" s="20">
        <v>0</v>
      </c>
    </row>
    <row r="8300" spans="2:6" x14ac:dyDescent="0.25">
      <c r="B8300" s="18">
        <v>8297</v>
      </c>
      <c r="C8300" s="29">
        <v>135691008.83878395</v>
      </c>
      <c r="D8300" s="29">
        <v>0</v>
      </c>
      <c r="E8300" s="29">
        <v>0</v>
      </c>
      <c r="F8300" s="20">
        <v>0</v>
      </c>
    </row>
    <row r="8301" spans="2:6" x14ac:dyDescent="0.25">
      <c r="B8301" s="18">
        <v>8298</v>
      </c>
      <c r="C8301" s="29">
        <v>84524637.344363198</v>
      </c>
      <c r="D8301" s="29">
        <v>0</v>
      </c>
      <c r="E8301" s="29">
        <v>0</v>
      </c>
      <c r="F8301" s="20">
        <v>0</v>
      </c>
    </row>
    <row r="8302" spans="2:6" x14ac:dyDescent="0.25">
      <c r="B8302" s="18">
        <v>8299</v>
      </c>
      <c r="C8302" s="29">
        <v>127813361.64291552</v>
      </c>
      <c r="D8302" s="29">
        <v>0</v>
      </c>
      <c r="E8302" s="29">
        <v>0</v>
      </c>
      <c r="F8302" s="20">
        <v>0</v>
      </c>
    </row>
    <row r="8303" spans="2:6" x14ac:dyDescent="0.25">
      <c r="B8303" s="18">
        <v>8300</v>
      </c>
      <c r="C8303" s="29">
        <v>154040815.37916097</v>
      </c>
      <c r="D8303" s="29">
        <v>0</v>
      </c>
      <c r="E8303" s="29">
        <v>0</v>
      </c>
      <c r="F8303" s="20">
        <v>0</v>
      </c>
    </row>
    <row r="8304" spans="2:6" x14ac:dyDescent="0.25">
      <c r="B8304" s="18">
        <v>8301</v>
      </c>
      <c r="C8304" s="29">
        <v>131866817.45578672</v>
      </c>
      <c r="D8304" s="29">
        <v>0</v>
      </c>
      <c r="E8304" s="29">
        <v>0</v>
      </c>
      <c r="F8304" s="20">
        <v>0</v>
      </c>
    </row>
    <row r="8305" spans="2:6" x14ac:dyDescent="0.25">
      <c r="B8305" s="18">
        <v>8302</v>
      </c>
      <c r="C8305" s="29">
        <v>100663925.51772346</v>
      </c>
      <c r="D8305" s="29">
        <v>0</v>
      </c>
      <c r="E8305" s="29">
        <v>0</v>
      </c>
      <c r="F8305" s="20">
        <v>0</v>
      </c>
    </row>
    <row r="8306" spans="2:6" x14ac:dyDescent="0.25">
      <c r="B8306" s="18">
        <v>8303</v>
      </c>
      <c r="C8306" s="29">
        <v>124692992.86966422</v>
      </c>
      <c r="D8306" s="29">
        <v>0</v>
      </c>
      <c r="E8306" s="29">
        <v>0</v>
      </c>
      <c r="F8306" s="20">
        <v>0</v>
      </c>
    </row>
    <row r="8307" spans="2:6" x14ac:dyDescent="0.25">
      <c r="B8307" s="18">
        <v>8304</v>
      </c>
      <c r="C8307" s="29">
        <v>95996136.462725356</v>
      </c>
      <c r="D8307" s="29">
        <v>0</v>
      </c>
      <c r="E8307" s="29">
        <v>0</v>
      </c>
      <c r="F8307" s="20">
        <v>0</v>
      </c>
    </row>
    <row r="8308" spans="2:6" x14ac:dyDescent="0.25">
      <c r="B8308" s="18">
        <v>8305</v>
      </c>
      <c r="C8308" s="29">
        <v>140214563.22249997</v>
      </c>
      <c r="D8308" s="29">
        <v>0</v>
      </c>
      <c r="E8308" s="29">
        <v>0</v>
      </c>
      <c r="F8308" s="20">
        <v>0</v>
      </c>
    </row>
    <row r="8309" spans="2:6" x14ac:dyDescent="0.25">
      <c r="B8309" s="18">
        <v>8306</v>
      </c>
      <c r="C8309" s="29">
        <v>113489455.06065352</v>
      </c>
      <c r="D8309" s="29">
        <v>0</v>
      </c>
      <c r="E8309" s="29">
        <v>0</v>
      </c>
      <c r="F8309" s="20">
        <v>0</v>
      </c>
    </row>
    <row r="8310" spans="2:6" x14ac:dyDescent="0.25">
      <c r="B8310" s="18">
        <v>8307</v>
      </c>
      <c r="C8310" s="29">
        <v>86780173.888364598</v>
      </c>
      <c r="D8310" s="29">
        <v>0</v>
      </c>
      <c r="E8310" s="29">
        <v>0</v>
      </c>
      <c r="F8310" s="20">
        <v>0</v>
      </c>
    </row>
    <row r="8311" spans="2:6" x14ac:dyDescent="0.25">
      <c r="B8311" s="18">
        <v>8308</v>
      </c>
      <c r="C8311" s="29">
        <v>121061060.59283549</v>
      </c>
      <c r="D8311" s="29">
        <v>0</v>
      </c>
      <c r="E8311" s="29">
        <v>0</v>
      </c>
      <c r="F8311" s="20">
        <v>0</v>
      </c>
    </row>
    <row r="8312" spans="2:6" x14ac:dyDescent="0.25">
      <c r="B8312" s="18">
        <v>8309</v>
      </c>
      <c r="C8312" s="29">
        <v>103572778.75669937</v>
      </c>
      <c r="D8312" s="29">
        <v>0</v>
      </c>
      <c r="E8312" s="29">
        <v>0</v>
      </c>
      <c r="F8312" s="20">
        <v>0</v>
      </c>
    </row>
    <row r="8313" spans="2:6" x14ac:dyDescent="0.25">
      <c r="B8313" s="18">
        <v>8310</v>
      </c>
      <c r="C8313" s="29">
        <v>77678227.686379433</v>
      </c>
      <c r="D8313" s="29">
        <v>0</v>
      </c>
      <c r="E8313" s="29">
        <v>0</v>
      </c>
      <c r="F8313" s="20">
        <v>0</v>
      </c>
    </row>
    <row r="8314" spans="2:6" x14ac:dyDescent="0.25">
      <c r="B8314" s="18">
        <v>8311</v>
      </c>
      <c r="C8314" s="29">
        <v>101268840.40950498</v>
      </c>
      <c r="D8314" s="29">
        <v>0</v>
      </c>
      <c r="E8314" s="29">
        <v>0</v>
      </c>
      <c r="F8314" s="20">
        <v>0</v>
      </c>
    </row>
    <row r="8315" spans="2:6" x14ac:dyDescent="0.25">
      <c r="B8315" s="18">
        <v>8312</v>
      </c>
      <c r="C8315" s="29">
        <v>124047093.55640124</v>
      </c>
      <c r="D8315" s="29">
        <v>0</v>
      </c>
      <c r="E8315" s="29">
        <v>0</v>
      </c>
      <c r="F8315" s="20">
        <v>0</v>
      </c>
    </row>
    <row r="8316" spans="2:6" x14ac:dyDescent="0.25">
      <c r="B8316" s="18">
        <v>8313</v>
      </c>
      <c r="C8316" s="29">
        <v>103882835.46903555</v>
      </c>
      <c r="D8316" s="29">
        <v>0</v>
      </c>
      <c r="E8316" s="29">
        <v>0</v>
      </c>
      <c r="F8316" s="20">
        <v>0</v>
      </c>
    </row>
    <row r="8317" spans="2:6" x14ac:dyDescent="0.25">
      <c r="B8317" s="18">
        <v>8314</v>
      </c>
      <c r="C8317" s="29">
        <v>84113455.298633337</v>
      </c>
      <c r="D8317" s="29">
        <v>0</v>
      </c>
      <c r="E8317" s="29">
        <v>0</v>
      </c>
      <c r="F8317" s="20">
        <v>0</v>
      </c>
    </row>
    <row r="8318" spans="2:6" x14ac:dyDescent="0.25">
      <c r="B8318" s="18">
        <v>8315</v>
      </c>
      <c r="C8318" s="29">
        <v>123567391.7293795</v>
      </c>
      <c r="D8318" s="29">
        <v>0</v>
      </c>
      <c r="E8318" s="29">
        <v>0</v>
      </c>
      <c r="F8318" s="20">
        <v>0</v>
      </c>
    </row>
    <row r="8319" spans="2:6" x14ac:dyDescent="0.25">
      <c r="B8319" s="18">
        <v>8316</v>
      </c>
      <c r="C8319" s="29">
        <v>100729102.04947889</v>
      </c>
      <c r="D8319" s="29">
        <v>0</v>
      </c>
      <c r="E8319" s="29">
        <v>0</v>
      </c>
      <c r="F8319" s="20">
        <v>0</v>
      </c>
    </row>
    <row r="8320" spans="2:6" x14ac:dyDescent="0.25">
      <c r="B8320" s="18">
        <v>8317</v>
      </c>
      <c r="C8320" s="29">
        <v>90420291.012884796</v>
      </c>
      <c r="D8320" s="29">
        <v>0</v>
      </c>
      <c r="E8320" s="29">
        <v>0</v>
      </c>
      <c r="F8320" s="20">
        <v>0</v>
      </c>
    </row>
    <row r="8321" spans="2:6" x14ac:dyDescent="0.25">
      <c r="B8321" s="18">
        <v>8318</v>
      </c>
      <c r="C8321" s="29">
        <v>99282577.44297266</v>
      </c>
      <c r="D8321" s="29">
        <v>0</v>
      </c>
      <c r="E8321" s="29">
        <v>0</v>
      </c>
      <c r="F8321" s="20">
        <v>0</v>
      </c>
    </row>
    <row r="8322" spans="2:6" x14ac:dyDescent="0.25">
      <c r="B8322" s="18">
        <v>8319</v>
      </c>
      <c r="C8322" s="29">
        <v>99154142.797143459</v>
      </c>
      <c r="D8322" s="29">
        <v>0</v>
      </c>
      <c r="E8322" s="29">
        <v>0</v>
      </c>
      <c r="F8322" s="20">
        <v>0</v>
      </c>
    </row>
    <row r="8323" spans="2:6" x14ac:dyDescent="0.25">
      <c r="B8323" s="18">
        <v>8320</v>
      </c>
      <c r="C8323" s="29">
        <v>98595985.645342499</v>
      </c>
      <c r="D8323" s="29">
        <v>0</v>
      </c>
      <c r="E8323" s="29">
        <v>0</v>
      </c>
      <c r="F8323" s="20">
        <v>0</v>
      </c>
    </row>
    <row r="8324" spans="2:6" x14ac:dyDescent="0.25">
      <c r="B8324" s="18">
        <v>8321</v>
      </c>
      <c r="C8324" s="29">
        <v>102273598.71913248</v>
      </c>
      <c r="D8324" s="29">
        <v>0</v>
      </c>
      <c r="E8324" s="29">
        <v>0</v>
      </c>
      <c r="F8324" s="20">
        <v>0</v>
      </c>
    </row>
    <row r="8325" spans="2:6" x14ac:dyDescent="0.25">
      <c r="B8325" s="18">
        <v>8322</v>
      </c>
      <c r="C8325" s="29">
        <v>81906499.035411969</v>
      </c>
      <c r="D8325" s="29">
        <v>0</v>
      </c>
      <c r="E8325" s="29">
        <v>0</v>
      </c>
      <c r="F8325" s="20">
        <v>0</v>
      </c>
    </row>
    <row r="8326" spans="2:6" x14ac:dyDescent="0.25">
      <c r="B8326" s="18">
        <v>8323</v>
      </c>
      <c r="C8326" s="29">
        <v>96851577.418726534</v>
      </c>
      <c r="D8326" s="29">
        <v>0</v>
      </c>
      <c r="E8326" s="29">
        <v>0</v>
      </c>
      <c r="F8326" s="20">
        <v>0</v>
      </c>
    </row>
    <row r="8327" spans="2:6" x14ac:dyDescent="0.25">
      <c r="B8327" s="18">
        <v>8324</v>
      </c>
      <c r="C8327" s="29">
        <v>92442830.148845166</v>
      </c>
      <c r="D8327" s="29">
        <v>0</v>
      </c>
      <c r="E8327" s="29">
        <v>0</v>
      </c>
      <c r="F8327" s="20">
        <v>0</v>
      </c>
    </row>
    <row r="8328" spans="2:6" x14ac:dyDescent="0.25">
      <c r="B8328" s="18">
        <v>8325</v>
      </c>
      <c r="C8328" s="29">
        <v>99792707.947220787</v>
      </c>
      <c r="D8328" s="29">
        <v>0</v>
      </c>
      <c r="E8328" s="29">
        <v>0</v>
      </c>
      <c r="F8328" s="20">
        <v>0</v>
      </c>
    </row>
    <row r="8329" spans="2:6" x14ac:dyDescent="0.25">
      <c r="B8329" s="18">
        <v>8326</v>
      </c>
      <c r="C8329" s="29">
        <v>90731365.294837162</v>
      </c>
      <c r="D8329" s="29">
        <v>0</v>
      </c>
      <c r="E8329" s="29">
        <v>0</v>
      </c>
      <c r="F8329" s="20">
        <v>0</v>
      </c>
    </row>
    <row r="8330" spans="2:6" x14ac:dyDescent="0.25">
      <c r="B8330" s="18">
        <v>8327</v>
      </c>
      <c r="C8330" s="29">
        <v>97140360.279523358</v>
      </c>
      <c r="D8330" s="29">
        <v>0</v>
      </c>
      <c r="E8330" s="29">
        <v>0</v>
      </c>
      <c r="F8330" s="20">
        <v>0</v>
      </c>
    </row>
    <row r="8331" spans="2:6" x14ac:dyDescent="0.25">
      <c r="B8331" s="18">
        <v>8328</v>
      </c>
      <c r="C8331" s="29">
        <v>110704509.62524733</v>
      </c>
      <c r="D8331" s="29">
        <v>0</v>
      </c>
      <c r="E8331" s="29">
        <v>0</v>
      </c>
      <c r="F8331" s="20">
        <v>0</v>
      </c>
    </row>
    <row r="8332" spans="2:6" x14ac:dyDescent="0.25">
      <c r="B8332" s="18">
        <v>8329</v>
      </c>
      <c r="C8332" s="29">
        <v>109640852.13637523</v>
      </c>
      <c r="D8332" s="29">
        <v>0</v>
      </c>
      <c r="E8332" s="29">
        <v>0</v>
      </c>
      <c r="F8332" s="20">
        <v>0</v>
      </c>
    </row>
    <row r="8333" spans="2:6" x14ac:dyDescent="0.25">
      <c r="B8333" s="18">
        <v>8330</v>
      </c>
      <c r="C8333" s="29">
        <v>79119167.929630741</v>
      </c>
      <c r="D8333" s="29">
        <v>0</v>
      </c>
      <c r="E8333" s="29">
        <v>0</v>
      </c>
      <c r="F8333" s="20">
        <v>0</v>
      </c>
    </row>
    <row r="8334" spans="2:6" x14ac:dyDescent="0.25">
      <c r="B8334" s="18">
        <v>8331</v>
      </c>
      <c r="C8334" s="29">
        <v>70273880.017549798</v>
      </c>
      <c r="D8334" s="29">
        <v>0</v>
      </c>
      <c r="E8334" s="29">
        <v>0</v>
      </c>
      <c r="F8334" s="20">
        <v>0</v>
      </c>
    </row>
    <row r="8335" spans="2:6" x14ac:dyDescent="0.25">
      <c r="B8335" s="18">
        <v>8332</v>
      </c>
      <c r="C8335" s="29">
        <v>86361119.269084677</v>
      </c>
      <c r="D8335" s="29">
        <v>0</v>
      </c>
      <c r="E8335" s="29">
        <v>0</v>
      </c>
      <c r="F8335" s="20">
        <v>0</v>
      </c>
    </row>
    <row r="8336" spans="2:6" x14ac:dyDescent="0.25">
      <c r="B8336" s="18">
        <v>8333</v>
      </c>
      <c r="C8336" s="29">
        <v>95336025.604507819</v>
      </c>
      <c r="D8336" s="29">
        <v>0</v>
      </c>
      <c r="E8336" s="29">
        <v>0</v>
      </c>
      <c r="F8336" s="20">
        <v>0</v>
      </c>
    </row>
    <row r="8337" spans="2:6" x14ac:dyDescent="0.25">
      <c r="B8337" s="18">
        <v>8334</v>
      </c>
      <c r="C8337" s="29">
        <v>110002202.6890275</v>
      </c>
      <c r="D8337" s="29">
        <v>0</v>
      </c>
      <c r="E8337" s="29">
        <v>0</v>
      </c>
      <c r="F8337" s="20">
        <v>0</v>
      </c>
    </row>
    <row r="8338" spans="2:6" x14ac:dyDescent="0.25">
      <c r="B8338" s="18">
        <v>8335</v>
      </c>
      <c r="C8338" s="29">
        <v>118888175.65065314</v>
      </c>
      <c r="D8338" s="29">
        <v>0</v>
      </c>
      <c r="E8338" s="29">
        <v>0</v>
      </c>
      <c r="F8338" s="20">
        <v>0</v>
      </c>
    </row>
    <row r="8339" spans="2:6" x14ac:dyDescent="0.25">
      <c r="B8339" s="18">
        <v>8336</v>
      </c>
      <c r="C8339" s="29">
        <v>118646341.85432418</v>
      </c>
      <c r="D8339" s="29">
        <v>0</v>
      </c>
      <c r="E8339" s="29">
        <v>0</v>
      </c>
      <c r="F8339" s="20">
        <v>0</v>
      </c>
    </row>
    <row r="8340" spans="2:6" x14ac:dyDescent="0.25">
      <c r="B8340" s="18">
        <v>8337</v>
      </c>
      <c r="C8340" s="29">
        <v>112283905.98584014</v>
      </c>
      <c r="D8340" s="29">
        <v>0</v>
      </c>
      <c r="E8340" s="29">
        <v>0</v>
      </c>
      <c r="F8340" s="20">
        <v>0</v>
      </c>
    </row>
    <row r="8341" spans="2:6" x14ac:dyDescent="0.25">
      <c r="B8341" s="18">
        <v>8338</v>
      </c>
      <c r="C8341" s="29">
        <v>131457041.75585695</v>
      </c>
      <c r="D8341" s="29">
        <v>0</v>
      </c>
      <c r="E8341" s="29">
        <v>0</v>
      </c>
      <c r="F8341" s="20">
        <v>0</v>
      </c>
    </row>
    <row r="8342" spans="2:6" x14ac:dyDescent="0.25">
      <c r="B8342" s="18">
        <v>8339</v>
      </c>
      <c r="C8342" s="29">
        <v>123357750.42531779</v>
      </c>
      <c r="D8342" s="29">
        <v>0</v>
      </c>
      <c r="E8342" s="29">
        <v>0</v>
      </c>
      <c r="F8342" s="20">
        <v>0</v>
      </c>
    </row>
    <row r="8343" spans="2:6" x14ac:dyDescent="0.25">
      <c r="B8343" s="18">
        <v>8340</v>
      </c>
      <c r="C8343" s="29">
        <v>132052186.1233236</v>
      </c>
      <c r="D8343" s="29">
        <v>0</v>
      </c>
      <c r="E8343" s="29">
        <v>0</v>
      </c>
      <c r="F8343" s="20">
        <v>0</v>
      </c>
    </row>
    <row r="8344" spans="2:6" x14ac:dyDescent="0.25">
      <c r="B8344" s="18">
        <v>8341</v>
      </c>
      <c r="C8344" s="29">
        <v>117605234.9347273</v>
      </c>
      <c r="D8344" s="29">
        <v>0</v>
      </c>
      <c r="E8344" s="29">
        <v>0</v>
      </c>
      <c r="F8344" s="20">
        <v>0</v>
      </c>
    </row>
    <row r="8345" spans="2:6" x14ac:dyDescent="0.25">
      <c r="B8345" s="18">
        <v>8342</v>
      </c>
      <c r="C8345" s="29">
        <v>157597935.1450038</v>
      </c>
      <c r="D8345" s="29">
        <v>0</v>
      </c>
      <c r="E8345" s="29">
        <v>0</v>
      </c>
      <c r="F8345" s="20">
        <v>0</v>
      </c>
    </row>
    <row r="8346" spans="2:6" x14ac:dyDescent="0.25">
      <c r="B8346" s="18">
        <v>8343</v>
      </c>
      <c r="C8346" s="29">
        <v>71139399.81560272</v>
      </c>
      <c r="D8346" s="29">
        <v>0</v>
      </c>
      <c r="E8346" s="29">
        <v>0</v>
      </c>
      <c r="F8346" s="20">
        <v>0</v>
      </c>
    </row>
    <row r="8347" spans="2:6" x14ac:dyDescent="0.25">
      <c r="B8347" s="18">
        <v>8344</v>
      </c>
      <c r="C8347" s="29">
        <v>104754392.74508229</v>
      </c>
      <c r="D8347" s="29">
        <v>0</v>
      </c>
      <c r="E8347" s="29">
        <v>0</v>
      </c>
      <c r="F8347" s="20">
        <v>0</v>
      </c>
    </row>
    <row r="8348" spans="2:6" x14ac:dyDescent="0.25">
      <c r="B8348" s="18">
        <v>8345</v>
      </c>
      <c r="C8348" s="29">
        <v>102782581.79379065</v>
      </c>
      <c r="D8348" s="29">
        <v>0</v>
      </c>
      <c r="E8348" s="29">
        <v>0</v>
      </c>
      <c r="F8348" s="20">
        <v>0</v>
      </c>
    </row>
    <row r="8349" spans="2:6" x14ac:dyDescent="0.25">
      <c r="B8349" s="18">
        <v>8346</v>
      </c>
      <c r="C8349" s="29">
        <v>89186375.962550193</v>
      </c>
      <c r="D8349" s="29">
        <v>0</v>
      </c>
      <c r="E8349" s="29">
        <v>0</v>
      </c>
      <c r="F8349" s="20">
        <v>0</v>
      </c>
    </row>
    <row r="8350" spans="2:6" x14ac:dyDescent="0.25">
      <c r="B8350" s="18">
        <v>8347</v>
      </c>
      <c r="C8350" s="29">
        <v>100375008.5480599</v>
      </c>
      <c r="D8350" s="29">
        <v>0</v>
      </c>
      <c r="E8350" s="29">
        <v>0</v>
      </c>
      <c r="F8350" s="20">
        <v>0</v>
      </c>
    </row>
    <row r="8351" spans="2:6" x14ac:dyDescent="0.25">
      <c r="B8351" s="18">
        <v>8348</v>
      </c>
      <c r="C8351" s="29">
        <v>77624344.279580593</v>
      </c>
      <c r="D8351" s="29">
        <v>0</v>
      </c>
      <c r="E8351" s="29">
        <v>0</v>
      </c>
      <c r="F8351" s="20">
        <v>0</v>
      </c>
    </row>
    <row r="8352" spans="2:6" x14ac:dyDescent="0.25">
      <c r="B8352" s="18">
        <v>8349</v>
      </c>
      <c r="C8352" s="29">
        <v>100632595.5559725</v>
      </c>
      <c r="D8352" s="29">
        <v>0</v>
      </c>
      <c r="E8352" s="29">
        <v>0</v>
      </c>
      <c r="F8352" s="20">
        <v>0</v>
      </c>
    </row>
    <row r="8353" spans="2:6" x14ac:dyDescent="0.25">
      <c r="B8353" s="18">
        <v>8350</v>
      </c>
      <c r="C8353" s="29">
        <v>85110873.597226828</v>
      </c>
      <c r="D8353" s="29">
        <v>0</v>
      </c>
      <c r="E8353" s="29">
        <v>0</v>
      </c>
      <c r="F8353" s="20">
        <v>0</v>
      </c>
    </row>
    <row r="8354" spans="2:6" x14ac:dyDescent="0.25">
      <c r="B8354" s="18">
        <v>8351</v>
      </c>
      <c r="C8354" s="29">
        <v>126784812.47753616</v>
      </c>
      <c r="D8354" s="29">
        <v>0</v>
      </c>
      <c r="E8354" s="29">
        <v>0</v>
      </c>
      <c r="F8354" s="20">
        <v>0</v>
      </c>
    </row>
    <row r="8355" spans="2:6" x14ac:dyDescent="0.25">
      <c r="B8355" s="18">
        <v>8352</v>
      </c>
      <c r="C8355" s="29">
        <v>75625108.777627021</v>
      </c>
      <c r="D8355" s="29">
        <v>0</v>
      </c>
      <c r="E8355" s="29">
        <v>0</v>
      </c>
      <c r="F8355" s="20">
        <v>0</v>
      </c>
    </row>
    <row r="8356" spans="2:6" x14ac:dyDescent="0.25">
      <c r="B8356" s="18">
        <v>8353</v>
      </c>
      <c r="C8356" s="29">
        <v>105805539.91057666</v>
      </c>
      <c r="D8356" s="29">
        <v>0</v>
      </c>
      <c r="E8356" s="29">
        <v>0</v>
      </c>
      <c r="F8356" s="20">
        <v>0</v>
      </c>
    </row>
    <row r="8357" spans="2:6" x14ac:dyDescent="0.25">
      <c r="B8357" s="18">
        <v>8354</v>
      </c>
      <c r="C8357" s="29">
        <v>91489129.471775353</v>
      </c>
      <c r="D8357" s="29">
        <v>0</v>
      </c>
      <c r="E8357" s="29">
        <v>0</v>
      </c>
      <c r="F8357" s="20">
        <v>0</v>
      </c>
    </row>
    <row r="8358" spans="2:6" x14ac:dyDescent="0.25">
      <c r="B8358" s="18">
        <v>8355</v>
      </c>
      <c r="C8358" s="29">
        <v>85613746.790580377</v>
      </c>
      <c r="D8358" s="29">
        <v>0</v>
      </c>
      <c r="E8358" s="29">
        <v>0</v>
      </c>
      <c r="F8358" s="20">
        <v>0</v>
      </c>
    </row>
    <row r="8359" spans="2:6" x14ac:dyDescent="0.25">
      <c r="B8359" s="18">
        <v>8356</v>
      </c>
      <c r="C8359" s="29">
        <v>130058020.4053189</v>
      </c>
      <c r="D8359" s="29">
        <v>0</v>
      </c>
      <c r="E8359" s="29">
        <v>0</v>
      </c>
      <c r="F8359" s="20">
        <v>0</v>
      </c>
    </row>
    <row r="8360" spans="2:6" x14ac:dyDescent="0.25">
      <c r="B8360" s="18">
        <v>8357</v>
      </c>
      <c r="C8360" s="29">
        <v>145122667.02321601</v>
      </c>
      <c r="D8360" s="29">
        <v>0</v>
      </c>
      <c r="E8360" s="29">
        <v>0</v>
      </c>
      <c r="F8360" s="20">
        <v>0</v>
      </c>
    </row>
    <row r="8361" spans="2:6" x14ac:dyDescent="0.25">
      <c r="B8361" s="18">
        <v>8358</v>
      </c>
      <c r="C8361" s="29">
        <v>105306034.13624834</v>
      </c>
      <c r="D8361" s="29">
        <v>0</v>
      </c>
      <c r="E8361" s="29">
        <v>0</v>
      </c>
      <c r="F8361" s="20">
        <v>0</v>
      </c>
    </row>
    <row r="8362" spans="2:6" x14ac:dyDescent="0.25">
      <c r="B8362" s="18">
        <v>8359</v>
      </c>
      <c r="C8362" s="29">
        <v>113528013.55770852</v>
      </c>
      <c r="D8362" s="29">
        <v>0</v>
      </c>
      <c r="E8362" s="29">
        <v>0</v>
      </c>
      <c r="F8362" s="20">
        <v>0</v>
      </c>
    </row>
    <row r="8363" spans="2:6" x14ac:dyDescent="0.25">
      <c r="B8363" s="18">
        <v>8360</v>
      </c>
      <c r="C8363" s="29">
        <v>53405822.485275477</v>
      </c>
      <c r="D8363" s="29">
        <v>0</v>
      </c>
      <c r="E8363" s="29">
        <v>0</v>
      </c>
      <c r="F8363" s="20">
        <v>0</v>
      </c>
    </row>
    <row r="8364" spans="2:6" x14ac:dyDescent="0.25">
      <c r="B8364" s="18">
        <v>8361</v>
      </c>
      <c r="C8364" s="29">
        <v>98717309.730600238</v>
      </c>
      <c r="D8364" s="29">
        <v>0</v>
      </c>
      <c r="E8364" s="29">
        <v>0</v>
      </c>
      <c r="F8364" s="20">
        <v>0</v>
      </c>
    </row>
    <row r="8365" spans="2:6" x14ac:dyDescent="0.25">
      <c r="B8365" s="18">
        <v>8362</v>
      </c>
      <c r="C8365" s="29">
        <v>89408546.483804375</v>
      </c>
      <c r="D8365" s="29">
        <v>0</v>
      </c>
      <c r="E8365" s="29">
        <v>0</v>
      </c>
      <c r="F8365" s="20">
        <v>0</v>
      </c>
    </row>
    <row r="8366" spans="2:6" x14ac:dyDescent="0.25">
      <c r="B8366" s="18">
        <v>8363</v>
      </c>
      <c r="C8366" s="29">
        <v>95735603.367305323</v>
      </c>
      <c r="D8366" s="29">
        <v>0</v>
      </c>
      <c r="E8366" s="29">
        <v>0</v>
      </c>
      <c r="F8366" s="20">
        <v>0</v>
      </c>
    </row>
    <row r="8367" spans="2:6" x14ac:dyDescent="0.25">
      <c r="B8367" s="18">
        <v>8364</v>
      </c>
      <c r="C8367" s="29">
        <v>151968827.70149791</v>
      </c>
      <c r="D8367" s="29">
        <v>0</v>
      </c>
      <c r="E8367" s="29">
        <v>0</v>
      </c>
      <c r="F8367" s="20">
        <v>0</v>
      </c>
    </row>
    <row r="8368" spans="2:6" x14ac:dyDescent="0.25">
      <c r="B8368" s="18">
        <v>8365</v>
      </c>
      <c r="C8368" s="29">
        <v>105857305.04045743</v>
      </c>
      <c r="D8368" s="29">
        <v>0</v>
      </c>
      <c r="E8368" s="29">
        <v>0</v>
      </c>
      <c r="F8368" s="20">
        <v>0</v>
      </c>
    </row>
    <row r="8369" spans="2:6" x14ac:dyDescent="0.25">
      <c r="B8369" s="18">
        <v>8366</v>
      </c>
      <c r="C8369" s="29">
        <v>85627477.374147534</v>
      </c>
      <c r="D8369" s="29">
        <v>0</v>
      </c>
      <c r="E8369" s="29">
        <v>0</v>
      </c>
      <c r="F8369" s="20">
        <v>0</v>
      </c>
    </row>
    <row r="8370" spans="2:6" x14ac:dyDescent="0.25">
      <c r="B8370" s="18">
        <v>8367</v>
      </c>
      <c r="C8370" s="29">
        <v>117471664.97717634</v>
      </c>
      <c r="D8370" s="29">
        <v>0</v>
      </c>
      <c r="E8370" s="29">
        <v>0</v>
      </c>
      <c r="F8370" s="20">
        <v>0</v>
      </c>
    </row>
    <row r="8371" spans="2:6" x14ac:dyDescent="0.25">
      <c r="B8371" s="18">
        <v>8368</v>
      </c>
      <c r="C8371" s="29">
        <v>95645062.230616257</v>
      </c>
      <c r="D8371" s="29">
        <v>0</v>
      </c>
      <c r="E8371" s="29">
        <v>0</v>
      </c>
      <c r="F8371" s="20">
        <v>0</v>
      </c>
    </row>
    <row r="8372" spans="2:6" x14ac:dyDescent="0.25">
      <c r="B8372" s="18">
        <v>8369</v>
      </c>
      <c r="C8372" s="29">
        <v>81765287.278291211</v>
      </c>
      <c r="D8372" s="29">
        <v>0</v>
      </c>
      <c r="E8372" s="29">
        <v>0</v>
      </c>
      <c r="F8372" s="20">
        <v>0</v>
      </c>
    </row>
    <row r="8373" spans="2:6" x14ac:dyDescent="0.25">
      <c r="B8373" s="18">
        <v>8370</v>
      </c>
      <c r="C8373" s="29">
        <v>78856038.42653583</v>
      </c>
      <c r="D8373" s="29">
        <v>0</v>
      </c>
      <c r="E8373" s="29">
        <v>0</v>
      </c>
      <c r="F8373" s="20">
        <v>0</v>
      </c>
    </row>
    <row r="8374" spans="2:6" x14ac:dyDescent="0.25">
      <c r="B8374" s="18">
        <v>8371</v>
      </c>
      <c r="C8374" s="29">
        <v>97140906.518374294</v>
      </c>
      <c r="D8374" s="29">
        <v>0</v>
      </c>
      <c r="E8374" s="29">
        <v>0</v>
      </c>
      <c r="F8374" s="20">
        <v>0</v>
      </c>
    </row>
    <row r="8375" spans="2:6" x14ac:dyDescent="0.25">
      <c r="B8375" s="18">
        <v>8372</v>
      </c>
      <c r="C8375" s="29">
        <v>94819427.927213222</v>
      </c>
      <c r="D8375" s="29">
        <v>0</v>
      </c>
      <c r="E8375" s="29">
        <v>0</v>
      </c>
      <c r="F8375" s="20">
        <v>0</v>
      </c>
    </row>
    <row r="8376" spans="2:6" x14ac:dyDescent="0.25">
      <c r="B8376" s="18">
        <v>8373</v>
      </c>
      <c r="C8376" s="29">
        <v>89157409.621373788</v>
      </c>
      <c r="D8376" s="29">
        <v>0</v>
      </c>
      <c r="E8376" s="29">
        <v>0</v>
      </c>
      <c r="F8376" s="20">
        <v>0</v>
      </c>
    </row>
    <row r="8377" spans="2:6" x14ac:dyDescent="0.25">
      <c r="B8377" s="18">
        <v>8374</v>
      </c>
      <c r="C8377" s="29">
        <v>95789754.950586811</v>
      </c>
      <c r="D8377" s="29">
        <v>0</v>
      </c>
      <c r="E8377" s="29">
        <v>0</v>
      </c>
      <c r="F8377" s="20">
        <v>0</v>
      </c>
    </row>
    <row r="8378" spans="2:6" x14ac:dyDescent="0.25">
      <c r="B8378" s="18">
        <v>8375</v>
      </c>
      <c r="C8378" s="29">
        <v>106467369.92788796</v>
      </c>
      <c r="D8378" s="29">
        <v>0</v>
      </c>
      <c r="E8378" s="29">
        <v>0</v>
      </c>
      <c r="F8378" s="20">
        <v>0</v>
      </c>
    </row>
    <row r="8379" spans="2:6" x14ac:dyDescent="0.25">
      <c r="B8379" s="18">
        <v>8376</v>
      </c>
      <c r="C8379" s="29">
        <v>100064984.90752003</v>
      </c>
      <c r="D8379" s="29">
        <v>0</v>
      </c>
      <c r="E8379" s="29">
        <v>0</v>
      </c>
      <c r="F8379" s="20">
        <v>0</v>
      </c>
    </row>
    <row r="8380" spans="2:6" x14ac:dyDescent="0.25">
      <c r="B8380" s="18">
        <v>8377</v>
      </c>
      <c r="C8380" s="29">
        <v>78156047.169019118</v>
      </c>
      <c r="D8380" s="29">
        <v>0</v>
      </c>
      <c r="E8380" s="29">
        <v>0</v>
      </c>
      <c r="F8380" s="20">
        <v>0</v>
      </c>
    </row>
    <row r="8381" spans="2:6" x14ac:dyDescent="0.25">
      <c r="B8381" s="18">
        <v>8378</v>
      </c>
      <c r="C8381" s="29">
        <v>108466486.53060687</v>
      </c>
      <c r="D8381" s="29">
        <v>0</v>
      </c>
      <c r="E8381" s="29">
        <v>0</v>
      </c>
      <c r="F8381" s="20">
        <v>0</v>
      </c>
    </row>
    <row r="8382" spans="2:6" x14ac:dyDescent="0.25">
      <c r="B8382" s="18">
        <v>8379</v>
      </c>
      <c r="C8382" s="29">
        <v>86533276.184153885</v>
      </c>
      <c r="D8382" s="29">
        <v>0</v>
      </c>
      <c r="E8382" s="29">
        <v>0</v>
      </c>
      <c r="F8382" s="20">
        <v>0</v>
      </c>
    </row>
    <row r="8383" spans="2:6" x14ac:dyDescent="0.25">
      <c r="B8383" s="18">
        <v>8380</v>
      </c>
      <c r="C8383" s="29">
        <v>100176356.39521931</v>
      </c>
      <c r="D8383" s="29">
        <v>0</v>
      </c>
      <c r="E8383" s="29">
        <v>0</v>
      </c>
      <c r="F8383" s="20">
        <v>0</v>
      </c>
    </row>
    <row r="8384" spans="2:6" x14ac:dyDescent="0.25">
      <c r="B8384" s="18">
        <v>8381</v>
      </c>
      <c r="C8384" s="29">
        <v>114463240.07997499</v>
      </c>
      <c r="D8384" s="29">
        <v>0</v>
      </c>
      <c r="E8384" s="29">
        <v>0</v>
      </c>
      <c r="F8384" s="20">
        <v>0</v>
      </c>
    </row>
    <row r="8385" spans="2:6" x14ac:dyDescent="0.25">
      <c r="B8385" s="18">
        <v>8382</v>
      </c>
      <c r="C8385" s="29">
        <v>96815203.239870951</v>
      </c>
      <c r="D8385" s="29">
        <v>0</v>
      </c>
      <c r="E8385" s="29">
        <v>0</v>
      </c>
      <c r="F8385" s="20">
        <v>0</v>
      </c>
    </row>
    <row r="8386" spans="2:6" x14ac:dyDescent="0.25">
      <c r="B8386" s="18">
        <v>8383</v>
      </c>
      <c r="C8386" s="29">
        <v>90643845.556746095</v>
      </c>
      <c r="D8386" s="29">
        <v>0</v>
      </c>
      <c r="E8386" s="29">
        <v>0</v>
      </c>
      <c r="F8386" s="20">
        <v>0</v>
      </c>
    </row>
    <row r="8387" spans="2:6" x14ac:dyDescent="0.25">
      <c r="B8387" s="18">
        <v>8384</v>
      </c>
      <c r="C8387" s="29">
        <v>117719360.77828498</v>
      </c>
      <c r="D8387" s="29">
        <v>0</v>
      </c>
      <c r="E8387" s="29">
        <v>0</v>
      </c>
      <c r="F8387" s="20">
        <v>0</v>
      </c>
    </row>
    <row r="8388" spans="2:6" x14ac:dyDescent="0.25">
      <c r="B8388" s="18">
        <v>8385</v>
      </c>
      <c r="C8388" s="29">
        <v>122306723.3305005</v>
      </c>
      <c r="D8388" s="29">
        <v>0</v>
      </c>
      <c r="E8388" s="29">
        <v>0</v>
      </c>
      <c r="F8388" s="20">
        <v>0</v>
      </c>
    </row>
    <row r="8389" spans="2:6" x14ac:dyDescent="0.25">
      <c r="B8389" s="18">
        <v>8386</v>
      </c>
      <c r="C8389" s="29">
        <v>79020257.926354021</v>
      </c>
      <c r="D8389" s="29">
        <v>0</v>
      </c>
      <c r="E8389" s="29">
        <v>0</v>
      </c>
      <c r="F8389" s="20">
        <v>0</v>
      </c>
    </row>
    <row r="8390" spans="2:6" x14ac:dyDescent="0.25">
      <c r="B8390" s="18">
        <v>8387</v>
      </c>
      <c r="C8390" s="29">
        <v>76834380.177180976</v>
      </c>
      <c r="D8390" s="29">
        <v>0</v>
      </c>
      <c r="E8390" s="29">
        <v>0</v>
      </c>
      <c r="F8390" s="20">
        <v>0</v>
      </c>
    </row>
    <row r="8391" spans="2:6" x14ac:dyDescent="0.25">
      <c r="B8391" s="18">
        <v>8388</v>
      </c>
      <c r="C8391" s="29">
        <v>99596736.77646251</v>
      </c>
      <c r="D8391" s="29">
        <v>0</v>
      </c>
      <c r="E8391" s="29">
        <v>0</v>
      </c>
      <c r="F8391" s="20">
        <v>0</v>
      </c>
    </row>
    <row r="8392" spans="2:6" x14ac:dyDescent="0.25">
      <c r="B8392" s="18">
        <v>8389</v>
      </c>
      <c r="C8392" s="29">
        <v>102747793.14404997</v>
      </c>
      <c r="D8392" s="29">
        <v>0</v>
      </c>
      <c r="E8392" s="29">
        <v>0</v>
      </c>
      <c r="F8392" s="20">
        <v>0</v>
      </c>
    </row>
    <row r="8393" spans="2:6" x14ac:dyDescent="0.25">
      <c r="B8393" s="18">
        <v>8390</v>
      </c>
      <c r="C8393" s="29">
        <v>73829795.42289339</v>
      </c>
      <c r="D8393" s="29">
        <v>0</v>
      </c>
      <c r="E8393" s="29">
        <v>0</v>
      </c>
      <c r="F8393" s="20">
        <v>0</v>
      </c>
    </row>
    <row r="8394" spans="2:6" x14ac:dyDescent="0.25">
      <c r="B8394" s="18">
        <v>8391</v>
      </c>
      <c r="C8394" s="29">
        <v>101008291.37996222</v>
      </c>
      <c r="D8394" s="29">
        <v>0</v>
      </c>
      <c r="E8394" s="29">
        <v>0</v>
      </c>
      <c r="F8394" s="20">
        <v>0</v>
      </c>
    </row>
    <row r="8395" spans="2:6" x14ac:dyDescent="0.25">
      <c r="B8395" s="18">
        <v>8392</v>
      </c>
      <c r="C8395" s="29">
        <v>240872600.15521806</v>
      </c>
      <c r="D8395" s="29">
        <v>0</v>
      </c>
      <c r="E8395" s="29">
        <v>0</v>
      </c>
      <c r="F8395" s="20">
        <v>0</v>
      </c>
    </row>
    <row r="8396" spans="2:6" x14ac:dyDescent="0.25">
      <c r="B8396" s="18">
        <v>8393</v>
      </c>
      <c r="C8396" s="29">
        <v>99394879.693018273</v>
      </c>
      <c r="D8396" s="29">
        <v>0</v>
      </c>
      <c r="E8396" s="29">
        <v>0</v>
      </c>
      <c r="F8396" s="20">
        <v>0</v>
      </c>
    </row>
    <row r="8397" spans="2:6" x14ac:dyDescent="0.25">
      <c r="B8397" s="18">
        <v>8394</v>
      </c>
      <c r="C8397" s="29">
        <v>75319587.82534869</v>
      </c>
      <c r="D8397" s="29">
        <v>0</v>
      </c>
      <c r="E8397" s="29">
        <v>0</v>
      </c>
      <c r="F8397" s="20">
        <v>0</v>
      </c>
    </row>
    <row r="8398" spans="2:6" x14ac:dyDescent="0.25">
      <c r="B8398" s="18">
        <v>8395</v>
      </c>
      <c r="C8398" s="29">
        <v>87100891.267369136</v>
      </c>
      <c r="D8398" s="29">
        <v>0</v>
      </c>
      <c r="E8398" s="29">
        <v>0</v>
      </c>
      <c r="F8398" s="20">
        <v>0</v>
      </c>
    </row>
    <row r="8399" spans="2:6" x14ac:dyDescent="0.25">
      <c r="B8399" s="18">
        <v>8396</v>
      </c>
      <c r="C8399" s="29">
        <v>118359108.82820132</v>
      </c>
      <c r="D8399" s="29">
        <v>0</v>
      </c>
      <c r="E8399" s="29">
        <v>0</v>
      </c>
      <c r="F8399" s="20">
        <v>0</v>
      </c>
    </row>
    <row r="8400" spans="2:6" x14ac:dyDescent="0.25">
      <c r="B8400" s="18">
        <v>8397</v>
      </c>
      <c r="C8400" s="29">
        <v>88865619.598716155</v>
      </c>
      <c r="D8400" s="29">
        <v>0</v>
      </c>
      <c r="E8400" s="29">
        <v>0</v>
      </c>
      <c r="F8400" s="20">
        <v>0</v>
      </c>
    </row>
    <row r="8401" spans="2:6" x14ac:dyDescent="0.25">
      <c r="B8401" s="18">
        <v>8398</v>
      </c>
      <c r="C8401" s="29">
        <v>86142775.758822411</v>
      </c>
      <c r="D8401" s="29">
        <v>0</v>
      </c>
      <c r="E8401" s="29">
        <v>0</v>
      </c>
      <c r="F8401" s="20">
        <v>0</v>
      </c>
    </row>
    <row r="8402" spans="2:6" x14ac:dyDescent="0.25">
      <c r="B8402" s="18">
        <v>8399</v>
      </c>
      <c r="C8402" s="29">
        <v>95853935.526219249</v>
      </c>
      <c r="D8402" s="29">
        <v>0</v>
      </c>
      <c r="E8402" s="29">
        <v>0</v>
      </c>
      <c r="F8402" s="20">
        <v>0</v>
      </c>
    </row>
    <row r="8403" spans="2:6" x14ac:dyDescent="0.25">
      <c r="B8403" s="18">
        <v>8400</v>
      </c>
      <c r="C8403" s="29">
        <v>110997514.27207598</v>
      </c>
      <c r="D8403" s="29">
        <v>0</v>
      </c>
      <c r="E8403" s="29">
        <v>0</v>
      </c>
      <c r="F8403" s="20">
        <v>0</v>
      </c>
    </row>
    <row r="8404" spans="2:6" x14ac:dyDescent="0.25">
      <c r="B8404" s="18">
        <v>8401</v>
      </c>
      <c r="C8404" s="29">
        <v>108314317.17005886</v>
      </c>
      <c r="D8404" s="29">
        <v>0</v>
      </c>
      <c r="E8404" s="29">
        <v>0</v>
      </c>
      <c r="F8404" s="20">
        <v>0</v>
      </c>
    </row>
    <row r="8405" spans="2:6" x14ac:dyDescent="0.25">
      <c r="B8405" s="18">
        <v>8402</v>
      </c>
      <c r="C8405" s="29">
        <v>89200692.882338226</v>
      </c>
      <c r="D8405" s="29">
        <v>0</v>
      </c>
      <c r="E8405" s="29">
        <v>0</v>
      </c>
      <c r="F8405" s="20">
        <v>0</v>
      </c>
    </row>
    <row r="8406" spans="2:6" x14ac:dyDescent="0.25">
      <c r="B8406" s="18">
        <v>8403</v>
      </c>
      <c r="C8406" s="29">
        <v>77977090.279375523</v>
      </c>
      <c r="D8406" s="29">
        <v>0</v>
      </c>
      <c r="E8406" s="29">
        <v>0</v>
      </c>
      <c r="F8406" s="20">
        <v>0</v>
      </c>
    </row>
    <row r="8407" spans="2:6" x14ac:dyDescent="0.25">
      <c r="B8407" s="18">
        <v>8404</v>
      </c>
      <c r="C8407" s="29">
        <v>72272039.539191484</v>
      </c>
      <c r="D8407" s="29">
        <v>0</v>
      </c>
      <c r="E8407" s="29">
        <v>0</v>
      </c>
      <c r="F8407" s="20">
        <v>0</v>
      </c>
    </row>
    <row r="8408" spans="2:6" x14ac:dyDescent="0.25">
      <c r="B8408" s="18">
        <v>8405</v>
      </c>
      <c r="C8408" s="29">
        <v>87456822.559792519</v>
      </c>
      <c r="D8408" s="29">
        <v>0</v>
      </c>
      <c r="E8408" s="29">
        <v>0</v>
      </c>
      <c r="F8408" s="20">
        <v>0</v>
      </c>
    </row>
    <row r="8409" spans="2:6" x14ac:dyDescent="0.25">
      <c r="B8409" s="18">
        <v>8406</v>
      </c>
      <c r="C8409" s="29">
        <v>148343479.43196693</v>
      </c>
      <c r="D8409" s="29">
        <v>0</v>
      </c>
      <c r="E8409" s="29">
        <v>0</v>
      </c>
      <c r="F8409" s="20">
        <v>0</v>
      </c>
    </row>
    <row r="8410" spans="2:6" x14ac:dyDescent="0.25">
      <c r="B8410" s="18">
        <v>8407</v>
      </c>
      <c r="C8410" s="29">
        <v>117141689.68618405</v>
      </c>
      <c r="D8410" s="29">
        <v>0</v>
      </c>
      <c r="E8410" s="29">
        <v>0</v>
      </c>
      <c r="F8410" s="20">
        <v>0</v>
      </c>
    </row>
    <row r="8411" spans="2:6" x14ac:dyDescent="0.25">
      <c r="B8411" s="18">
        <v>8408</v>
      </c>
      <c r="C8411" s="29">
        <v>101197777.51233436</v>
      </c>
      <c r="D8411" s="29">
        <v>0</v>
      </c>
      <c r="E8411" s="29">
        <v>0</v>
      </c>
      <c r="F8411" s="20">
        <v>0</v>
      </c>
    </row>
    <row r="8412" spans="2:6" x14ac:dyDescent="0.25">
      <c r="B8412" s="18">
        <v>8409</v>
      </c>
      <c r="C8412" s="29">
        <v>87946291.487116307</v>
      </c>
      <c r="D8412" s="29">
        <v>0</v>
      </c>
      <c r="E8412" s="29">
        <v>0</v>
      </c>
      <c r="F8412" s="20">
        <v>0</v>
      </c>
    </row>
    <row r="8413" spans="2:6" x14ac:dyDescent="0.25">
      <c r="B8413" s="18">
        <v>8410</v>
      </c>
      <c r="C8413" s="29">
        <v>132851133.23007464</v>
      </c>
      <c r="D8413" s="29">
        <v>0</v>
      </c>
      <c r="E8413" s="29">
        <v>0</v>
      </c>
      <c r="F8413" s="20">
        <v>0</v>
      </c>
    </row>
    <row r="8414" spans="2:6" x14ac:dyDescent="0.25">
      <c r="B8414" s="18">
        <v>8411</v>
      </c>
      <c r="C8414" s="29">
        <v>89989554.871638507</v>
      </c>
      <c r="D8414" s="29">
        <v>0</v>
      </c>
      <c r="E8414" s="29">
        <v>0</v>
      </c>
      <c r="F8414" s="20">
        <v>0</v>
      </c>
    </row>
    <row r="8415" spans="2:6" x14ac:dyDescent="0.25">
      <c r="B8415" s="18">
        <v>8412</v>
      </c>
      <c r="C8415" s="29">
        <v>90056237.54105325</v>
      </c>
      <c r="D8415" s="29">
        <v>0</v>
      </c>
      <c r="E8415" s="29">
        <v>0</v>
      </c>
      <c r="F8415" s="20">
        <v>0</v>
      </c>
    </row>
    <row r="8416" spans="2:6" x14ac:dyDescent="0.25">
      <c r="B8416" s="18">
        <v>8413</v>
      </c>
      <c r="C8416" s="29">
        <v>82563523.741720796</v>
      </c>
      <c r="D8416" s="29">
        <v>0</v>
      </c>
      <c r="E8416" s="29">
        <v>0</v>
      </c>
      <c r="F8416" s="20">
        <v>0</v>
      </c>
    </row>
    <row r="8417" spans="2:6" x14ac:dyDescent="0.25">
      <c r="B8417" s="18">
        <v>8414</v>
      </c>
      <c r="C8417" s="29">
        <v>100350218.84833691</v>
      </c>
      <c r="D8417" s="29">
        <v>0</v>
      </c>
      <c r="E8417" s="29">
        <v>0</v>
      </c>
      <c r="F8417" s="20">
        <v>0</v>
      </c>
    </row>
    <row r="8418" spans="2:6" x14ac:dyDescent="0.25">
      <c r="B8418" s="18">
        <v>8415</v>
      </c>
      <c r="C8418" s="29">
        <v>142318121.44705752</v>
      </c>
      <c r="D8418" s="29">
        <v>0</v>
      </c>
      <c r="E8418" s="29">
        <v>0</v>
      </c>
      <c r="F8418" s="20">
        <v>0</v>
      </c>
    </row>
    <row r="8419" spans="2:6" x14ac:dyDescent="0.25">
      <c r="B8419" s="18">
        <v>8416</v>
      </c>
      <c r="C8419" s="29">
        <v>115390472.9958</v>
      </c>
      <c r="D8419" s="29">
        <v>0</v>
      </c>
      <c r="E8419" s="29">
        <v>0</v>
      </c>
      <c r="F8419" s="20">
        <v>0</v>
      </c>
    </row>
    <row r="8420" spans="2:6" x14ac:dyDescent="0.25">
      <c r="B8420" s="18">
        <v>8417</v>
      </c>
      <c r="C8420" s="29">
        <v>111918369.0611354</v>
      </c>
      <c r="D8420" s="29">
        <v>0</v>
      </c>
      <c r="E8420" s="29">
        <v>0</v>
      </c>
      <c r="F8420" s="20">
        <v>0</v>
      </c>
    </row>
    <row r="8421" spans="2:6" x14ac:dyDescent="0.25">
      <c r="B8421" s="18">
        <v>8418</v>
      </c>
      <c r="C8421" s="29">
        <v>130614298.44630983</v>
      </c>
      <c r="D8421" s="29">
        <v>0</v>
      </c>
      <c r="E8421" s="29">
        <v>0</v>
      </c>
      <c r="F8421" s="20">
        <v>0</v>
      </c>
    </row>
    <row r="8422" spans="2:6" x14ac:dyDescent="0.25">
      <c r="B8422" s="18">
        <v>8419</v>
      </c>
      <c r="C8422" s="29">
        <v>94266027.728491455</v>
      </c>
      <c r="D8422" s="29">
        <v>0</v>
      </c>
      <c r="E8422" s="29">
        <v>0</v>
      </c>
      <c r="F8422" s="20">
        <v>0</v>
      </c>
    </row>
    <row r="8423" spans="2:6" x14ac:dyDescent="0.25">
      <c r="B8423" s="18">
        <v>8420</v>
      </c>
      <c r="C8423" s="29">
        <v>80752182.514383972</v>
      </c>
      <c r="D8423" s="29">
        <v>0</v>
      </c>
      <c r="E8423" s="29">
        <v>0</v>
      </c>
      <c r="F8423" s="20">
        <v>0</v>
      </c>
    </row>
    <row r="8424" spans="2:6" x14ac:dyDescent="0.25">
      <c r="B8424" s="18">
        <v>8421</v>
      </c>
      <c r="C8424" s="29">
        <v>118730324.18976904</v>
      </c>
      <c r="D8424" s="29">
        <v>0</v>
      </c>
      <c r="E8424" s="29">
        <v>0</v>
      </c>
      <c r="F8424" s="20">
        <v>0</v>
      </c>
    </row>
    <row r="8425" spans="2:6" x14ac:dyDescent="0.25">
      <c r="B8425" s="18">
        <v>8422</v>
      </c>
      <c r="C8425" s="29">
        <v>160566940.00342131</v>
      </c>
      <c r="D8425" s="29">
        <v>0</v>
      </c>
      <c r="E8425" s="29">
        <v>0</v>
      </c>
      <c r="F8425" s="20">
        <v>0</v>
      </c>
    </row>
    <row r="8426" spans="2:6" x14ac:dyDescent="0.25">
      <c r="B8426" s="18">
        <v>8423</v>
      </c>
      <c r="C8426" s="29">
        <v>71332968.936188102</v>
      </c>
      <c r="D8426" s="29">
        <v>0</v>
      </c>
      <c r="E8426" s="29">
        <v>0</v>
      </c>
      <c r="F8426" s="20">
        <v>0</v>
      </c>
    </row>
    <row r="8427" spans="2:6" x14ac:dyDescent="0.25">
      <c r="B8427" s="18">
        <v>8424</v>
      </c>
      <c r="C8427" s="29">
        <v>95684923.037729532</v>
      </c>
      <c r="D8427" s="29">
        <v>0</v>
      </c>
      <c r="E8427" s="29">
        <v>0</v>
      </c>
      <c r="F8427" s="20">
        <v>0</v>
      </c>
    </row>
    <row r="8428" spans="2:6" x14ac:dyDescent="0.25">
      <c r="B8428" s="18">
        <v>8425</v>
      </c>
      <c r="C8428" s="29">
        <v>130459660.67064224</v>
      </c>
      <c r="D8428" s="29">
        <v>0</v>
      </c>
      <c r="E8428" s="29">
        <v>0</v>
      </c>
      <c r="F8428" s="20">
        <v>0</v>
      </c>
    </row>
    <row r="8429" spans="2:6" x14ac:dyDescent="0.25">
      <c r="B8429" s="18">
        <v>8426</v>
      </c>
      <c r="C8429" s="29">
        <v>90829149.384728581</v>
      </c>
      <c r="D8429" s="29">
        <v>0</v>
      </c>
      <c r="E8429" s="29">
        <v>0</v>
      </c>
      <c r="F8429" s="20">
        <v>0</v>
      </c>
    </row>
    <row r="8430" spans="2:6" x14ac:dyDescent="0.25">
      <c r="B8430" s="18">
        <v>8427</v>
      </c>
      <c r="C8430" s="29">
        <v>94795782.86179173</v>
      </c>
      <c r="D8430" s="29">
        <v>0</v>
      </c>
      <c r="E8430" s="29">
        <v>0</v>
      </c>
      <c r="F8430" s="20">
        <v>0</v>
      </c>
    </row>
    <row r="8431" spans="2:6" x14ac:dyDescent="0.25">
      <c r="B8431" s="18">
        <v>8428</v>
      </c>
      <c r="C8431" s="29">
        <v>132994358.43249692</v>
      </c>
      <c r="D8431" s="29">
        <v>0</v>
      </c>
      <c r="E8431" s="29">
        <v>0</v>
      </c>
      <c r="F8431" s="20">
        <v>0</v>
      </c>
    </row>
    <row r="8432" spans="2:6" x14ac:dyDescent="0.25">
      <c r="B8432" s="18">
        <v>8429</v>
      </c>
      <c r="C8432" s="29">
        <v>93082810.308614284</v>
      </c>
      <c r="D8432" s="29">
        <v>0</v>
      </c>
      <c r="E8432" s="29">
        <v>0</v>
      </c>
      <c r="F8432" s="20">
        <v>0</v>
      </c>
    </row>
    <row r="8433" spans="2:6" x14ac:dyDescent="0.25">
      <c r="B8433" s="18">
        <v>8430</v>
      </c>
      <c r="C8433" s="29">
        <v>93481817.906266943</v>
      </c>
      <c r="D8433" s="29">
        <v>0</v>
      </c>
      <c r="E8433" s="29">
        <v>0</v>
      </c>
      <c r="F8433" s="20">
        <v>0</v>
      </c>
    </row>
    <row r="8434" spans="2:6" x14ac:dyDescent="0.25">
      <c r="B8434" s="18">
        <v>8431</v>
      </c>
      <c r="C8434" s="29">
        <v>112176303.83234324</v>
      </c>
      <c r="D8434" s="29">
        <v>0</v>
      </c>
      <c r="E8434" s="29">
        <v>0</v>
      </c>
      <c r="F8434" s="20">
        <v>0</v>
      </c>
    </row>
    <row r="8435" spans="2:6" x14ac:dyDescent="0.25">
      <c r="B8435" s="18">
        <v>8432</v>
      </c>
      <c r="C8435" s="29">
        <v>79038859.262742043</v>
      </c>
      <c r="D8435" s="29">
        <v>0</v>
      </c>
      <c r="E8435" s="29">
        <v>0</v>
      </c>
      <c r="F8435" s="20">
        <v>0</v>
      </c>
    </row>
    <row r="8436" spans="2:6" x14ac:dyDescent="0.25">
      <c r="B8436" s="18">
        <v>8433</v>
      </c>
      <c r="C8436" s="29">
        <v>116457635.14224716</v>
      </c>
      <c r="D8436" s="29">
        <v>0</v>
      </c>
      <c r="E8436" s="29">
        <v>0</v>
      </c>
      <c r="F8436" s="20">
        <v>0</v>
      </c>
    </row>
    <row r="8437" spans="2:6" x14ac:dyDescent="0.25">
      <c r="B8437" s="18">
        <v>8434</v>
      </c>
      <c r="C8437" s="29">
        <v>155287502.14334729</v>
      </c>
      <c r="D8437" s="29">
        <v>0</v>
      </c>
      <c r="E8437" s="29">
        <v>0</v>
      </c>
      <c r="F8437" s="20">
        <v>0</v>
      </c>
    </row>
    <row r="8438" spans="2:6" x14ac:dyDescent="0.25">
      <c r="B8438" s="18">
        <v>8435</v>
      </c>
      <c r="C8438" s="29">
        <v>102074919.11483604</v>
      </c>
      <c r="D8438" s="29">
        <v>0</v>
      </c>
      <c r="E8438" s="29">
        <v>0</v>
      </c>
      <c r="F8438" s="20">
        <v>0</v>
      </c>
    </row>
    <row r="8439" spans="2:6" x14ac:dyDescent="0.25">
      <c r="B8439" s="18">
        <v>8436</v>
      </c>
      <c r="C8439" s="29">
        <v>117833242.19510125</v>
      </c>
      <c r="D8439" s="29">
        <v>0</v>
      </c>
      <c r="E8439" s="29">
        <v>0</v>
      </c>
      <c r="F8439" s="20">
        <v>0</v>
      </c>
    </row>
    <row r="8440" spans="2:6" x14ac:dyDescent="0.25">
      <c r="B8440" s="18">
        <v>8437</v>
      </c>
      <c r="C8440" s="29">
        <v>82651658.350970805</v>
      </c>
      <c r="D8440" s="29">
        <v>0</v>
      </c>
      <c r="E8440" s="29">
        <v>0</v>
      </c>
      <c r="F8440" s="20">
        <v>0</v>
      </c>
    </row>
    <row r="8441" spans="2:6" x14ac:dyDescent="0.25">
      <c r="B8441" s="18">
        <v>8438</v>
      </c>
      <c r="C8441" s="29">
        <v>104442588.86742297</v>
      </c>
      <c r="D8441" s="29">
        <v>0</v>
      </c>
      <c r="E8441" s="29">
        <v>0</v>
      </c>
      <c r="F8441" s="20">
        <v>0</v>
      </c>
    </row>
    <row r="8442" spans="2:6" x14ac:dyDescent="0.25">
      <c r="B8442" s="18">
        <v>8439</v>
      </c>
      <c r="C8442" s="29">
        <v>86839168.448747635</v>
      </c>
      <c r="D8442" s="29">
        <v>0</v>
      </c>
      <c r="E8442" s="29">
        <v>0</v>
      </c>
      <c r="F8442" s="20">
        <v>0</v>
      </c>
    </row>
    <row r="8443" spans="2:6" x14ac:dyDescent="0.25">
      <c r="B8443" s="18">
        <v>8440</v>
      </c>
      <c r="C8443" s="29">
        <v>90930682.982101277</v>
      </c>
      <c r="D8443" s="29">
        <v>0</v>
      </c>
      <c r="E8443" s="29">
        <v>0</v>
      </c>
      <c r="F8443" s="20">
        <v>0</v>
      </c>
    </row>
    <row r="8444" spans="2:6" x14ac:dyDescent="0.25">
      <c r="B8444" s="18">
        <v>8441</v>
      </c>
      <c r="C8444" s="29">
        <v>104517338.4710501</v>
      </c>
      <c r="D8444" s="29">
        <v>0</v>
      </c>
      <c r="E8444" s="29">
        <v>0</v>
      </c>
      <c r="F8444" s="20">
        <v>0</v>
      </c>
    </row>
    <row r="8445" spans="2:6" x14ac:dyDescent="0.25">
      <c r="B8445" s="18">
        <v>8442</v>
      </c>
      <c r="C8445" s="29">
        <v>107890119.92584978</v>
      </c>
      <c r="D8445" s="29">
        <v>0</v>
      </c>
      <c r="E8445" s="29">
        <v>0</v>
      </c>
      <c r="F8445" s="20">
        <v>0</v>
      </c>
    </row>
    <row r="8446" spans="2:6" x14ac:dyDescent="0.25">
      <c r="B8446" s="18">
        <v>8443</v>
      </c>
      <c r="C8446" s="29">
        <v>111158199.04984279</v>
      </c>
      <c r="D8446" s="29">
        <v>0</v>
      </c>
      <c r="E8446" s="29">
        <v>0</v>
      </c>
      <c r="F8446" s="20">
        <v>0</v>
      </c>
    </row>
    <row r="8447" spans="2:6" x14ac:dyDescent="0.25">
      <c r="B8447" s="18">
        <v>8444</v>
      </c>
      <c r="C8447" s="29">
        <v>98497349.852818072</v>
      </c>
      <c r="D8447" s="29">
        <v>0</v>
      </c>
      <c r="E8447" s="29">
        <v>0</v>
      </c>
      <c r="F8447" s="20">
        <v>0</v>
      </c>
    </row>
    <row r="8448" spans="2:6" x14ac:dyDescent="0.25">
      <c r="B8448" s="18">
        <v>8445</v>
      </c>
      <c r="C8448" s="29">
        <v>105700992.90533972</v>
      </c>
      <c r="D8448" s="29">
        <v>0</v>
      </c>
      <c r="E8448" s="29">
        <v>0</v>
      </c>
      <c r="F8448" s="20">
        <v>0</v>
      </c>
    </row>
    <row r="8449" spans="2:6" x14ac:dyDescent="0.25">
      <c r="B8449" s="18">
        <v>8446</v>
      </c>
      <c r="C8449" s="29">
        <v>183775081.99922359</v>
      </c>
      <c r="D8449" s="29">
        <v>0</v>
      </c>
      <c r="E8449" s="29">
        <v>0</v>
      </c>
      <c r="F8449" s="20">
        <v>0</v>
      </c>
    </row>
    <row r="8450" spans="2:6" x14ac:dyDescent="0.25">
      <c r="B8450" s="18">
        <v>8447</v>
      </c>
      <c r="C8450" s="29">
        <v>89616216.425744727</v>
      </c>
      <c r="D8450" s="29">
        <v>0</v>
      </c>
      <c r="E8450" s="29">
        <v>0</v>
      </c>
      <c r="F8450" s="20">
        <v>0</v>
      </c>
    </row>
    <row r="8451" spans="2:6" x14ac:dyDescent="0.25">
      <c r="B8451" s="18">
        <v>8448</v>
      </c>
      <c r="C8451" s="29">
        <v>112622513.2005215</v>
      </c>
      <c r="D8451" s="29">
        <v>0</v>
      </c>
      <c r="E8451" s="29">
        <v>0</v>
      </c>
      <c r="F8451" s="20">
        <v>0</v>
      </c>
    </row>
    <row r="8452" spans="2:6" x14ac:dyDescent="0.25">
      <c r="B8452" s="18">
        <v>8449</v>
      </c>
      <c r="C8452" s="29">
        <v>88169853.540473297</v>
      </c>
      <c r="D8452" s="29">
        <v>0</v>
      </c>
      <c r="E8452" s="29">
        <v>0</v>
      </c>
      <c r="F8452" s="20">
        <v>0</v>
      </c>
    </row>
    <row r="8453" spans="2:6" x14ac:dyDescent="0.25">
      <c r="B8453" s="18">
        <v>8450</v>
      </c>
      <c r="C8453" s="29">
        <v>145236940.96593618</v>
      </c>
      <c r="D8453" s="29">
        <v>0</v>
      </c>
      <c r="E8453" s="29">
        <v>0</v>
      </c>
      <c r="F8453" s="20">
        <v>0</v>
      </c>
    </row>
    <row r="8454" spans="2:6" x14ac:dyDescent="0.25">
      <c r="B8454" s="18">
        <v>8451</v>
      </c>
      <c r="C8454" s="29">
        <v>108254133.80836888</v>
      </c>
      <c r="D8454" s="29">
        <v>0</v>
      </c>
      <c r="E8454" s="29">
        <v>0</v>
      </c>
      <c r="F8454" s="20">
        <v>0</v>
      </c>
    </row>
    <row r="8455" spans="2:6" x14ac:dyDescent="0.25">
      <c r="B8455" s="18">
        <v>8452</v>
      </c>
      <c r="C8455" s="29">
        <v>82824958.193496972</v>
      </c>
      <c r="D8455" s="29">
        <v>0</v>
      </c>
      <c r="E8455" s="29">
        <v>0</v>
      </c>
      <c r="F8455" s="20">
        <v>0</v>
      </c>
    </row>
    <row r="8456" spans="2:6" x14ac:dyDescent="0.25">
      <c r="B8456" s="18">
        <v>8453</v>
      </c>
      <c r="C8456" s="29">
        <v>124251987.63966018</v>
      </c>
      <c r="D8456" s="29">
        <v>0</v>
      </c>
      <c r="E8456" s="29">
        <v>0</v>
      </c>
      <c r="F8456" s="20">
        <v>0</v>
      </c>
    </row>
    <row r="8457" spans="2:6" x14ac:dyDescent="0.25">
      <c r="B8457" s="18">
        <v>8454</v>
      </c>
      <c r="C8457" s="29">
        <v>116065644.7435922</v>
      </c>
      <c r="D8457" s="29">
        <v>0</v>
      </c>
      <c r="E8457" s="29">
        <v>0</v>
      </c>
      <c r="F8457" s="20">
        <v>0</v>
      </c>
    </row>
    <row r="8458" spans="2:6" x14ac:dyDescent="0.25">
      <c r="B8458" s="18">
        <v>8455</v>
      </c>
      <c r="C8458" s="29">
        <v>105570259.29729125</v>
      </c>
      <c r="D8458" s="29">
        <v>0</v>
      </c>
      <c r="E8458" s="29">
        <v>0</v>
      </c>
      <c r="F8458" s="20">
        <v>0</v>
      </c>
    </row>
    <row r="8459" spans="2:6" x14ac:dyDescent="0.25">
      <c r="B8459" s="18">
        <v>8456</v>
      </c>
      <c r="C8459" s="29">
        <v>108642400.84232174</v>
      </c>
      <c r="D8459" s="29">
        <v>0</v>
      </c>
      <c r="E8459" s="29">
        <v>0</v>
      </c>
      <c r="F8459" s="20">
        <v>0</v>
      </c>
    </row>
    <row r="8460" spans="2:6" x14ac:dyDescent="0.25">
      <c r="B8460" s="18">
        <v>8457</v>
      </c>
      <c r="C8460" s="29">
        <v>97546284.243368343</v>
      </c>
      <c r="D8460" s="29">
        <v>0</v>
      </c>
      <c r="E8460" s="29">
        <v>0</v>
      </c>
      <c r="F8460" s="20">
        <v>0</v>
      </c>
    </row>
    <row r="8461" spans="2:6" x14ac:dyDescent="0.25">
      <c r="B8461" s="18">
        <v>8458</v>
      </c>
      <c r="C8461" s="29">
        <v>118091598.27255747</v>
      </c>
      <c r="D8461" s="29">
        <v>0</v>
      </c>
      <c r="E8461" s="29">
        <v>0</v>
      </c>
      <c r="F8461" s="20">
        <v>0</v>
      </c>
    </row>
    <row r="8462" spans="2:6" x14ac:dyDescent="0.25">
      <c r="B8462" s="18">
        <v>8459</v>
      </c>
      <c r="C8462" s="29">
        <v>129997385.04183888</v>
      </c>
      <c r="D8462" s="29">
        <v>0</v>
      </c>
      <c r="E8462" s="29">
        <v>0</v>
      </c>
      <c r="F8462" s="20">
        <v>0</v>
      </c>
    </row>
    <row r="8463" spans="2:6" x14ac:dyDescent="0.25">
      <c r="B8463" s="18">
        <v>8460</v>
      </c>
      <c r="C8463" s="29">
        <v>88619831.296411052</v>
      </c>
      <c r="D8463" s="29">
        <v>0</v>
      </c>
      <c r="E8463" s="29">
        <v>0</v>
      </c>
      <c r="F8463" s="20">
        <v>0</v>
      </c>
    </row>
    <row r="8464" spans="2:6" x14ac:dyDescent="0.25">
      <c r="B8464" s="18">
        <v>8461</v>
      </c>
      <c r="C8464" s="29">
        <v>124724619.88494399</v>
      </c>
      <c r="D8464" s="29">
        <v>0</v>
      </c>
      <c r="E8464" s="29">
        <v>0</v>
      </c>
      <c r="F8464" s="20">
        <v>0</v>
      </c>
    </row>
    <row r="8465" spans="2:6" x14ac:dyDescent="0.25">
      <c r="B8465" s="18">
        <v>8462</v>
      </c>
      <c r="C8465" s="29">
        <v>119584479.78972375</v>
      </c>
      <c r="D8465" s="29">
        <v>0</v>
      </c>
      <c r="E8465" s="29">
        <v>0</v>
      </c>
      <c r="F8465" s="20">
        <v>0</v>
      </c>
    </row>
    <row r="8466" spans="2:6" x14ac:dyDescent="0.25">
      <c r="B8466" s="18">
        <v>8463</v>
      </c>
      <c r="C8466" s="29">
        <v>90473143.737878472</v>
      </c>
      <c r="D8466" s="29">
        <v>0</v>
      </c>
      <c r="E8466" s="29">
        <v>0</v>
      </c>
      <c r="F8466" s="20">
        <v>0</v>
      </c>
    </row>
    <row r="8467" spans="2:6" x14ac:dyDescent="0.25">
      <c r="B8467" s="18">
        <v>8464</v>
      </c>
      <c r="C8467" s="29">
        <v>132012072.20786528</v>
      </c>
      <c r="D8467" s="29">
        <v>0</v>
      </c>
      <c r="E8467" s="29">
        <v>0</v>
      </c>
      <c r="F8467" s="20">
        <v>0</v>
      </c>
    </row>
    <row r="8468" spans="2:6" x14ac:dyDescent="0.25">
      <c r="B8468" s="18">
        <v>8465</v>
      </c>
      <c r="C8468" s="29">
        <v>142311755.04977182</v>
      </c>
      <c r="D8468" s="29">
        <v>0</v>
      </c>
      <c r="E8468" s="29">
        <v>0</v>
      </c>
      <c r="F8468" s="20">
        <v>0</v>
      </c>
    </row>
    <row r="8469" spans="2:6" x14ac:dyDescent="0.25">
      <c r="B8469" s="18">
        <v>8466</v>
      </c>
      <c r="C8469" s="29">
        <v>94170546.172545344</v>
      </c>
      <c r="D8469" s="29">
        <v>0</v>
      </c>
      <c r="E8469" s="29">
        <v>0</v>
      </c>
      <c r="F8469" s="20">
        <v>0</v>
      </c>
    </row>
    <row r="8470" spans="2:6" x14ac:dyDescent="0.25">
      <c r="B8470" s="18">
        <v>8467</v>
      </c>
      <c r="C8470" s="29">
        <v>144651664.97978306</v>
      </c>
      <c r="D8470" s="29">
        <v>0</v>
      </c>
      <c r="E8470" s="29">
        <v>0</v>
      </c>
      <c r="F8470" s="20">
        <v>0</v>
      </c>
    </row>
    <row r="8471" spans="2:6" x14ac:dyDescent="0.25">
      <c r="B8471" s="18">
        <v>8468</v>
      </c>
      <c r="C8471" s="29">
        <v>102609302.74003166</v>
      </c>
      <c r="D8471" s="29">
        <v>0</v>
      </c>
      <c r="E8471" s="29">
        <v>0</v>
      </c>
      <c r="F8471" s="20">
        <v>0</v>
      </c>
    </row>
    <row r="8472" spans="2:6" x14ac:dyDescent="0.25">
      <c r="B8472" s="18">
        <v>8469</v>
      </c>
      <c r="C8472" s="29">
        <v>97215728.008582726</v>
      </c>
      <c r="D8472" s="29">
        <v>0</v>
      </c>
      <c r="E8472" s="29">
        <v>0</v>
      </c>
      <c r="F8472" s="20">
        <v>0</v>
      </c>
    </row>
    <row r="8473" spans="2:6" x14ac:dyDescent="0.25">
      <c r="B8473" s="18">
        <v>8470</v>
      </c>
      <c r="C8473" s="29">
        <v>93920578.243450373</v>
      </c>
      <c r="D8473" s="29">
        <v>0</v>
      </c>
      <c r="E8473" s="29">
        <v>0</v>
      </c>
      <c r="F8473" s="20">
        <v>0</v>
      </c>
    </row>
    <row r="8474" spans="2:6" x14ac:dyDescent="0.25">
      <c r="B8474" s="18">
        <v>8471</v>
      </c>
      <c r="C8474" s="29">
        <v>105993985.05094616</v>
      </c>
      <c r="D8474" s="29">
        <v>0</v>
      </c>
      <c r="E8474" s="29">
        <v>0</v>
      </c>
      <c r="F8474" s="20">
        <v>0</v>
      </c>
    </row>
    <row r="8475" spans="2:6" x14ac:dyDescent="0.25">
      <c r="B8475" s="18">
        <v>8472</v>
      </c>
      <c r="C8475" s="29">
        <v>141747049.6273306</v>
      </c>
      <c r="D8475" s="29">
        <v>0</v>
      </c>
      <c r="E8475" s="29">
        <v>0</v>
      </c>
      <c r="F8475" s="20">
        <v>0</v>
      </c>
    </row>
    <row r="8476" spans="2:6" x14ac:dyDescent="0.25">
      <c r="B8476" s="18">
        <v>8473</v>
      </c>
      <c r="C8476" s="29">
        <v>74262891.394895315</v>
      </c>
      <c r="D8476" s="29">
        <v>0</v>
      </c>
      <c r="E8476" s="29">
        <v>0</v>
      </c>
      <c r="F8476" s="20">
        <v>0</v>
      </c>
    </row>
    <row r="8477" spans="2:6" x14ac:dyDescent="0.25">
      <c r="B8477" s="18">
        <v>8474</v>
      </c>
      <c r="C8477" s="29">
        <v>78931157.343027353</v>
      </c>
      <c r="D8477" s="29">
        <v>0</v>
      </c>
      <c r="E8477" s="29">
        <v>0</v>
      </c>
      <c r="F8477" s="20">
        <v>0</v>
      </c>
    </row>
    <row r="8478" spans="2:6" x14ac:dyDescent="0.25">
      <c r="B8478" s="18">
        <v>8475</v>
      </c>
      <c r="C8478" s="29">
        <v>88788387.232935831</v>
      </c>
      <c r="D8478" s="29">
        <v>0</v>
      </c>
      <c r="E8478" s="29">
        <v>0</v>
      </c>
      <c r="F8478" s="20">
        <v>0</v>
      </c>
    </row>
    <row r="8479" spans="2:6" x14ac:dyDescent="0.25">
      <c r="B8479" s="18">
        <v>8476</v>
      </c>
      <c r="C8479" s="29">
        <v>85839899.063029245</v>
      </c>
      <c r="D8479" s="29">
        <v>0</v>
      </c>
      <c r="E8479" s="29">
        <v>0</v>
      </c>
      <c r="F8479" s="20">
        <v>0</v>
      </c>
    </row>
    <row r="8480" spans="2:6" x14ac:dyDescent="0.25">
      <c r="B8480" s="18">
        <v>8477</v>
      </c>
      <c r="C8480" s="29">
        <v>106464110.29274689</v>
      </c>
      <c r="D8480" s="29">
        <v>0</v>
      </c>
      <c r="E8480" s="29">
        <v>0</v>
      </c>
      <c r="F8480" s="20">
        <v>0</v>
      </c>
    </row>
    <row r="8481" spans="2:6" x14ac:dyDescent="0.25">
      <c r="B8481" s="18">
        <v>8478</v>
      </c>
      <c r="C8481" s="29">
        <v>107721079.56042656</v>
      </c>
      <c r="D8481" s="29">
        <v>0</v>
      </c>
      <c r="E8481" s="29">
        <v>0</v>
      </c>
      <c r="F8481" s="20">
        <v>0</v>
      </c>
    </row>
    <row r="8482" spans="2:6" x14ac:dyDescent="0.25">
      <c r="B8482" s="18">
        <v>8479</v>
      </c>
      <c r="C8482" s="29">
        <v>97594984.392422855</v>
      </c>
      <c r="D8482" s="29">
        <v>0</v>
      </c>
      <c r="E8482" s="29">
        <v>0</v>
      </c>
      <c r="F8482" s="20">
        <v>0</v>
      </c>
    </row>
    <row r="8483" spans="2:6" x14ac:dyDescent="0.25">
      <c r="B8483" s="18">
        <v>8480</v>
      </c>
      <c r="C8483" s="29">
        <v>84650055.92322889</v>
      </c>
      <c r="D8483" s="29">
        <v>0</v>
      </c>
      <c r="E8483" s="29">
        <v>0</v>
      </c>
      <c r="F8483" s="20">
        <v>0</v>
      </c>
    </row>
    <row r="8484" spans="2:6" x14ac:dyDescent="0.25">
      <c r="B8484" s="18">
        <v>8481</v>
      </c>
      <c r="C8484" s="29">
        <v>90389086.375173748</v>
      </c>
      <c r="D8484" s="29">
        <v>0</v>
      </c>
      <c r="E8484" s="29">
        <v>0</v>
      </c>
      <c r="F8484" s="20">
        <v>0</v>
      </c>
    </row>
    <row r="8485" spans="2:6" x14ac:dyDescent="0.25">
      <c r="B8485" s="18">
        <v>8482</v>
      </c>
      <c r="C8485" s="29">
        <v>83435013.010234833</v>
      </c>
      <c r="D8485" s="29">
        <v>0</v>
      </c>
      <c r="E8485" s="29">
        <v>0</v>
      </c>
      <c r="F8485" s="20">
        <v>0</v>
      </c>
    </row>
    <row r="8486" spans="2:6" x14ac:dyDescent="0.25">
      <c r="B8486" s="18">
        <v>8483</v>
      </c>
      <c r="C8486" s="29">
        <v>94328107.552161574</v>
      </c>
      <c r="D8486" s="29">
        <v>0</v>
      </c>
      <c r="E8486" s="29">
        <v>0</v>
      </c>
      <c r="F8486" s="20">
        <v>0</v>
      </c>
    </row>
    <row r="8487" spans="2:6" x14ac:dyDescent="0.25">
      <c r="B8487" s="18">
        <v>8484</v>
      </c>
      <c r="C8487" s="29">
        <v>80198394.695609793</v>
      </c>
      <c r="D8487" s="29">
        <v>0</v>
      </c>
      <c r="E8487" s="29">
        <v>0</v>
      </c>
      <c r="F8487" s="20">
        <v>0</v>
      </c>
    </row>
    <row r="8488" spans="2:6" x14ac:dyDescent="0.25">
      <c r="B8488" s="18">
        <v>8485</v>
      </c>
      <c r="C8488" s="29">
        <v>103298982.2016051</v>
      </c>
      <c r="D8488" s="29">
        <v>0</v>
      </c>
      <c r="E8488" s="29">
        <v>0</v>
      </c>
      <c r="F8488" s="20">
        <v>0</v>
      </c>
    </row>
    <row r="8489" spans="2:6" x14ac:dyDescent="0.25">
      <c r="B8489" s="18">
        <v>8486</v>
      </c>
      <c r="C8489" s="29">
        <v>131312551.21226922</v>
      </c>
      <c r="D8489" s="29">
        <v>0</v>
      </c>
      <c r="E8489" s="29">
        <v>0</v>
      </c>
      <c r="F8489" s="20">
        <v>0</v>
      </c>
    </row>
    <row r="8490" spans="2:6" x14ac:dyDescent="0.25">
      <c r="B8490" s="18">
        <v>8487</v>
      </c>
      <c r="C8490" s="29">
        <v>97992502.908491284</v>
      </c>
      <c r="D8490" s="29">
        <v>0</v>
      </c>
      <c r="E8490" s="29">
        <v>0</v>
      </c>
      <c r="F8490" s="20">
        <v>0</v>
      </c>
    </row>
    <row r="8491" spans="2:6" x14ac:dyDescent="0.25">
      <c r="B8491" s="18">
        <v>8488</v>
      </c>
      <c r="C8491" s="29">
        <v>97556338.519354612</v>
      </c>
      <c r="D8491" s="29">
        <v>0</v>
      </c>
      <c r="E8491" s="29">
        <v>0</v>
      </c>
      <c r="F8491" s="20">
        <v>0</v>
      </c>
    </row>
    <row r="8492" spans="2:6" x14ac:dyDescent="0.25">
      <c r="B8492" s="18">
        <v>8489</v>
      </c>
      <c r="C8492" s="29">
        <v>95618257.413989455</v>
      </c>
      <c r="D8492" s="29">
        <v>0</v>
      </c>
      <c r="E8492" s="29">
        <v>0</v>
      </c>
      <c r="F8492" s="20">
        <v>0</v>
      </c>
    </row>
    <row r="8493" spans="2:6" x14ac:dyDescent="0.25">
      <c r="B8493" s="18">
        <v>8490</v>
      </c>
      <c r="C8493" s="29">
        <v>78541351.304641172</v>
      </c>
      <c r="D8493" s="29">
        <v>0</v>
      </c>
      <c r="E8493" s="29">
        <v>0</v>
      </c>
      <c r="F8493" s="20">
        <v>0</v>
      </c>
    </row>
    <row r="8494" spans="2:6" x14ac:dyDescent="0.25">
      <c r="B8494" s="18">
        <v>8491</v>
      </c>
      <c r="C8494" s="29">
        <v>97507513.895618439</v>
      </c>
      <c r="D8494" s="29">
        <v>0</v>
      </c>
      <c r="E8494" s="29">
        <v>0</v>
      </c>
      <c r="F8494" s="20">
        <v>0</v>
      </c>
    </row>
    <row r="8495" spans="2:6" x14ac:dyDescent="0.25">
      <c r="B8495" s="18">
        <v>8492</v>
      </c>
      <c r="C8495" s="29">
        <v>105137327.75156903</v>
      </c>
      <c r="D8495" s="29">
        <v>0</v>
      </c>
      <c r="E8495" s="29">
        <v>0</v>
      </c>
      <c r="F8495" s="20">
        <v>0</v>
      </c>
    </row>
    <row r="8496" spans="2:6" x14ac:dyDescent="0.25">
      <c r="B8496" s="18">
        <v>8493</v>
      </c>
      <c r="C8496" s="29">
        <v>111718666.71774471</v>
      </c>
      <c r="D8496" s="29">
        <v>0</v>
      </c>
      <c r="E8496" s="29">
        <v>0</v>
      </c>
      <c r="F8496" s="20">
        <v>0</v>
      </c>
    </row>
    <row r="8497" spans="2:6" x14ac:dyDescent="0.25">
      <c r="B8497" s="18">
        <v>8494</v>
      </c>
      <c r="C8497" s="29">
        <v>95146097.403736413</v>
      </c>
      <c r="D8497" s="29">
        <v>0</v>
      </c>
      <c r="E8497" s="29">
        <v>0</v>
      </c>
      <c r="F8497" s="20">
        <v>0</v>
      </c>
    </row>
    <row r="8498" spans="2:6" x14ac:dyDescent="0.25">
      <c r="B8498" s="18">
        <v>8495</v>
      </c>
      <c r="C8498" s="29">
        <v>151581984.86607304</v>
      </c>
      <c r="D8498" s="29">
        <v>0</v>
      </c>
      <c r="E8498" s="29">
        <v>0</v>
      </c>
      <c r="F8498" s="20">
        <v>0</v>
      </c>
    </row>
    <row r="8499" spans="2:6" x14ac:dyDescent="0.25">
      <c r="B8499" s="18">
        <v>8496</v>
      </c>
      <c r="C8499" s="29">
        <v>95416195.225683615</v>
      </c>
      <c r="D8499" s="29">
        <v>0</v>
      </c>
      <c r="E8499" s="29">
        <v>0</v>
      </c>
      <c r="F8499" s="20">
        <v>0</v>
      </c>
    </row>
    <row r="8500" spans="2:6" x14ac:dyDescent="0.25">
      <c r="B8500" s="18">
        <v>8497</v>
      </c>
      <c r="C8500" s="29">
        <v>126466176.01551324</v>
      </c>
      <c r="D8500" s="29">
        <v>0</v>
      </c>
      <c r="E8500" s="29">
        <v>0</v>
      </c>
      <c r="F8500" s="20">
        <v>0</v>
      </c>
    </row>
    <row r="8501" spans="2:6" x14ac:dyDescent="0.25">
      <c r="B8501" s="18">
        <v>8498</v>
      </c>
      <c r="C8501" s="29">
        <v>87569136.813768074</v>
      </c>
      <c r="D8501" s="29">
        <v>0</v>
      </c>
      <c r="E8501" s="29">
        <v>0</v>
      </c>
      <c r="F8501" s="20">
        <v>0</v>
      </c>
    </row>
    <row r="8502" spans="2:6" x14ac:dyDescent="0.25">
      <c r="B8502" s="18">
        <v>8499</v>
      </c>
      <c r="C8502" s="29">
        <v>94452868.703949124</v>
      </c>
      <c r="D8502" s="29">
        <v>0</v>
      </c>
      <c r="E8502" s="29">
        <v>0</v>
      </c>
      <c r="F8502" s="20">
        <v>0</v>
      </c>
    </row>
    <row r="8503" spans="2:6" x14ac:dyDescent="0.25">
      <c r="B8503" s="18">
        <v>8500</v>
      </c>
      <c r="C8503" s="29">
        <v>88959427.315017015</v>
      </c>
      <c r="D8503" s="29">
        <v>0</v>
      </c>
      <c r="E8503" s="29">
        <v>0</v>
      </c>
      <c r="F8503" s="20">
        <v>0</v>
      </c>
    </row>
    <row r="8504" spans="2:6" x14ac:dyDescent="0.25">
      <c r="B8504" s="18">
        <v>8501</v>
      </c>
      <c r="C8504" s="29">
        <v>79930048.444660529</v>
      </c>
      <c r="D8504" s="29">
        <v>0</v>
      </c>
      <c r="E8504" s="29">
        <v>0</v>
      </c>
      <c r="F8504" s="20">
        <v>0</v>
      </c>
    </row>
    <row r="8505" spans="2:6" x14ac:dyDescent="0.25">
      <c r="B8505" s="18">
        <v>8502</v>
      </c>
      <c r="C8505" s="29">
        <v>91216578.075264722</v>
      </c>
      <c r="D8505" s="29">
        <v>0</v>
      </c>
      <c r="E8505" s="29">
        <v>0</v>
      </c>
      <c r="F8505" s="20">
        <v>0</v>
      </c>
    </row>
    <row r="8506" spans="2:6" x14ac:dyDescent="0.25">
      <c r="B8506" s="18">
        <v>8503</v>
      </c>
      <c r="C8506" s="29">
        <v>102119108.87939392</v>
      </c>
      <c r="D8506" s="29">
        <v>0</v>
      </c>
      <c r="E8506" s="29">
        <v>0</v>
      </c>
      <c r="F8506" s="20">
        <v>0</v>
      </c>
    </row>
    <row r="8507" spans="2:6" x14ac:dyDescent="0.25">
      <c r="B8507" s="18">
        <v>8504</v>
      </c>
      <c r="C8507" s="29">
        <v>111698210.99343628</v>
      </c>
      <c r="D8507" s="29">
        <v>0</v>
      </c>
      <c r="E8507" s="29">
        <v>0</v>
      </c>
      <c r="F8507" s="20">
        <v>0</v>
      </c>
    </row>
    <row r="8508" spans="2:6" x14ac:dyDescent="0.25">
      <c r="B8508" s="18">
        <v>8505</v>
      </c>
      <c r="C8508" s="29">
        <v>106971638.74553993</v>
      </c>
      <c r="D8508" s="29">
        <v>0</v>
      </c>
      <c r="E8508" s="29">
        <v>0</v>
      </c>
      <c r="F8508" s="20">
        <v>0</v>
      </c>
    </row>
    <row r="8509" spans="2:6" x14ac:dyDescent="0.25">
      <c r="B8509" s="18">
        <v>8506</v>
      </c>
      <c r="C8509" s="29">
        <v>90510310.513234258</v>
      </c>
      <c r="D8509" s="29">
        <v>0</v>
      </c>
      <c r="E8509" s="29">
        <v>0</v>
      </c>
      <c r="F8509" s="20">
        <v>0</v>
      </c>
    </row>
    <row r="8510" spans="2:6" x14ac:dyDescent="0.25">
      <c r="B8510" s="18">
        <v>8507</v>
      </c>
      <c r="C8510" s="29">
        <v>133851734.61780997</v>
      </c>
      <c r="D8510" s="29">
        <v>0</v>
      </c>
      <c r="E8510" s="29">
        <v>0</v>
      </c>
      <c r="F8510" s="20">
        <v>0</v>
      </c>
    </row>
    <row r="8511" spans="2:6" x14ac:dyDescent="0.25">
      <c r="B8511" s="18">
        <v>8508</v>
      </c>
      <c r="C8511" s="29">
        <v>147817685.38120422</v>
      </c>
      <c r="D8511" s="29">
        <v>0</v>
      </c>
      <c r="E8511" s="29">
        <v>0</v>
      </c>
      <c r="F8511" s="20">
        <v>0</v>
      </c>
    </row>
    <row r="8512" spans="2:6" x14ac:dyDescent="0.25">
      <c r="B8512" s="18">
        <v>8509</v>
      </c>
      <c r="C8512" s="29">
        <v>70017133.52282308</v>
      </c>
      <c r="D8512" s="29">
        <v>0</v>
      </c>
      <c r="E8512" s="29">
        <v>0</v>
      </c>
      <c r="F8512" s="20">
        <v>0</v>
      </c>
    </row>
    <row r="8513" spans="2:6" x14ac:dyDescent="0.25">
      <c r="B8513" s="18">
        <v>8510</v>
      </c>
      <c r="C8513" s="29">
        <v>117637428.04960518</v>
      </c>
      <c r="D8513" s="29">
        <v>0</v>
      </c>
      <c r="E8513" s="29">
        <v>0</v>
      </c>
      <c r="F8513" s="20">
        <v>0</v>
      </c>
    </row>
    <row r="8514" spans="2:6" x14ac:dyDescent="0.25">
      <c r="B8514" s="18">
        <v>8511</v>
      </c>
      <c r="C8514" s="29">
        <v>119962048.70832269</v>
      </c>
      <c r="D8514" s="29">
        <v>0</v>
      </c>
      <c r="E8514" s="29">
        <v>0</v>
      </c>
      <c r="F8514" s="20">
        <v>0</v>
      </c>
    </row>
    <row r="8515" spans="2:6" x14ac:dyDescent="0.25">
      <c r="B8515" s="18">
        <v>8512</v>
      </c>
      <c r="C8515" s="29">
        <v>177598658.82135978</v>
      </c>
      <c r="D8515" s="29">
        <v>0</v>
      </c>
      <c r="E8515" s="29">
        <v>0</v>
      </c>
      <c r="F8515" s="20">
        <v>0</v>
      </c>
    </row>
    <row r="8516" spans="2:6" x14ac:dyDescent="0.25">
      <c r="B8516" s="18">
        <v>8513</v>
      </c>
      <c r="C8516" s="29">
        <v>119101420.87042715</v>
      </c>
      <c r="D8516" s="29">
        <v>0</v>
      </c>
      <c r="E8516" s="29">
        <v>0</v>
      </c>
      <c r="F8516" s="20">
        <v>0</v>
      </c>
    </row>
    <row r="8517" spans="2:6" x14ac:dyDescent="0.25">
      <c r="B8517" s="18">
        <v>8514</v>
      </c>
      <c r="C8517" s="29">
        <v>106311626.47516359</v>
      </c>
      <c r="D8517" s="29">
        <v>0</v>
      </c>
      <c r="E8517" s="29">
        <v>0</v>
      </c>
      <c r="F8517" s="20">
        <v>0</v>
      </c>
    </row>
    <row r="8518" spans="2:6" x14ac:dyDescent="0.25">
      <c r="B8518" s="18">
        <v>8515</v>
      </c>
      <c r="C8518" s="29">
        <v>102772874.62253615</v>
      </c>
      <c r="D8518" s="29">
        <v>0</v>
      </c>
      <c r="E8518" s="29">
        <v>0</v>
      </c>
      <c r="F8518" s="20">
        <v>0</v>
      </c>
    </row>
    <row r="8519" spans="2:6" x14ac:dyDescent="0.25">
      <c r="B8519" s="18">
        <v>8516</v>
      </c>
      <c r="C8519" s="29">
        <v>79747319.088877991</v>
      </c>
      <c r="D8519" s="29">
        <v>0</v>
      </c>
      <c r="E8519" s="29">
        <v>0</v>
      </c>
      <c r="F8519" s="20">
        <v>0</v>
      </c>
    </row>
    <row r="8520" spans="2:6" x14ac:dyDescent="0.25">
      <c r="B8520" s="18">
        <v>8517</v>
      </c>
      <c r="C8520" s="29">
        <v>116673514.45633137</v>
      </c>
      <c r="D8520" s="29">
        <v>0</v>
      </c>
      <c r="E8520" s="29">
        <v>0</v>
      </c>
      <c r="F8520" s="20">
        <v>0</v>
      </c>
    </row>
    <row r="8521" spans="2:6" x14ac:dyDescent="0.25">
      <c r="B8521" s="18">
        <v>8518</v>
      </c>
      <c r="C8521" s="29">
        <v>88110271.573170036</v>
      </c>
      <c r="D8521" s="29">
        <v>0</v>
      </c>
      <c r="E8521" s="29">
        <v>0</v>
      </c>
      <c r="F8521" s="20">
        <v>0</v>
      </c>
    </row>
    <row r="8522" spans="2:6" x14ac:dyDescent="0.25">
      <c r="B8522" s="18">
        <v>8519</v>
      </c>
      <c r="C8522" s="29">
        <v>97730805.426691487</v>
      </c>
      <c r="D8522" s="29">
        <v>0</v>
      </c>
      <c r="E8522" s="29">
        <v>0</v>
      </c>
      <c r="F8522" s="20">
        <v>0</v>
      </c>
    </row>
    <row r="8523" spans="2:6" x14ac:dyDescent="0.25">
      <c r="B8523" s="18">
        <v>8520</v>
      </c>
      <c r="C8523" s="29">
        <v>76714839.525783151</v>
      </c>
      <c r="D8523" s="29">
        <v>0</v>
      </c>
      <c r="E8523" s="29">
        <v>0</v>
      </c>
      <c r="F8523" s="20">
        <v>0</v>
      </c>
    </row>
    <row r="8524" spans="2:6" x14ac:dyDescent="0.25">
      <c r="B8524" s="18">
        <v>8521</v>
      </c>
      <c r="C8524" s="29">
        <v>113381364.64334171</v>
      </c>
      <c r="D8524" s="29">
        <v>0</v>
      </c>
      <c r="E8524" s="29">
        <v>0</v>
      </c>
      <c r="F8524" s="20">
        <v>0</v>
      </c>
    </row>
    <row r="8525" spans="2:6" x14ac:dyDescent="0.25">
      <c r="B8525" s="18">
        <v>8522</v>
      </c>
      <c r="C8525" s="29">
        <v>92383120.561608672</v>
      </c>
      <c r="D8525" s="29">
        <v>0</v>
      </c>
      <c r="E8525" s="29">
        <v>0</v>
      </c>
      <c r="F8525" s="20">
        <v>0</v>
      </c>
    </row>
    <row r="8526" spans="2:6" x14ac:dyDescent="0.25">
      <c r="B8526" s="18">
        <v>8523</v>
      </c>
      <c r="C8526" s="29">
        <v>80576445.753665492</v>
      </c>
      <c r="D8526" s="29">
        <v>0</v>
      </c>
      <c r="E8526" s="29">
        <v>0</v>
      </c>
      <c r="F8526" s="20">
        <v>0</v>
      </c>
    </row>
    <row r="8527" spans="2:6" x14ac:dyDescent="0.25">
      <c r="B8527" s="18">
        <v>8524</v>
      </c>
      <c r="C8527" s="29">
        <v>132534488.46046111</v>
      </c>
      <c r="D8527" s="29">
        <v>0</v>
      </c>
      <c r="E8527" s="29">
        <v>0</v>
      </c>
      <c r="F8527" s="20">
        <v>0</v>
      </c>
    </row>
    <row r="8528" spans="2:6" x14ac:dyDescent="0.25">
      <c r="B8528" s="18">
        <v>8525</v>
      </c>
      <c r="C8528" s="29">
        <v>114710152.2880514</v>
      </c>
      <c r="D8528" s="29">
        <v>0</v>
      </c>
      <c r="E8528" s="29">
        <v>0</v>
      </c>
      <c r="F8528" s="20">
        <v>0</v>
      </c>
    </row>
    <row r="8529" spans="2:6" x14ac:dyDescent="0.25">
      <c r="B8529" s="18">
        <v>8526</v>
      </c>
      <c r="C8529" s="29">
        <v>97064872.109656289</v>
      </c>
      <c r="D8529" s="29">
        <v>0</v>
      </c>
      <c r="E8529" s="29">
        <v>0</v>
      </c>
      <c r="F8529" s="20">
        <v>0</v>
      </c>
    </row>
    <row r="8530" spans="2:6" x14ac:dyDescent="0.25">
      <c r="B8530" s="18">
        <v>8527</v>
      </c>
      <c r="C8530" s="29">
        <v>71018449.517119437</v>
      </c>
      <c r="D8530" s="29">
        <v>0</v>
      </c>
      <c r="E8530" s="29">
        <v>0</v>
      </c>
      <c r="F8530" s="20">
        <v>0</v>
      </c>
    </row>
    <row r="8531" spans="2:6" x14ac:dyDescent="0.25">
      <c r="B8531" s="18">
        <v>8528</v>
      </c>
      <c r="C8531" s="29">
        <v>101187706.1952897</v>
      </c>
      <c r="D8531" s="29">
        <v>0</v>
      </c>
      <c r="E8531" s="29">
        <v>0</v>
      </c>
      <c r="F8531" s="20">
        <v>0</v>
      </c>
    </row>
    <row r="8532" spans="2:6" x14ac:dyDescent="0.25">
      <c r="B8532" s="18">
        <v>8529</v>
      </c>
      <c r="C8532" s="29">
        <v>70676761.512525156</v>
      </c>
      <c r="D8532" s="29">
        <v>0</v>
      </c>
      <c r="E8532" s="29">
        <v>0</v>
      </c>
      <c r="F8532" s="20">
        <v>0</v>
      </c>
    </row>
    <row r="8533" spans="2:6" x14ac:dyDescent="0.25">
      <c r="B8533" s="18">
        <v>8530</v>
      </c>
      <c r="C8533" s="29">
        <v>84243518.348274216</v>
      </c>
      <c r="D8533" s="29">
        <v>0</v>
      </c>
      <c r="E8533" s="29">
        <v>0</v>
      </c>
      <c r="F8533" s="20">
        <v>0</v>
      </c>
    </row>
    <row r="8534" spans="2:6" x14ac:dyDescent="0.25">
      <c r="B8534" s="18">
        <v>8531</v>
      </c>
      <c r="C8534" s="29">
        <v>107648176.73750524</v>
      </c>
      <c r="D8534" s="29">
        <v>0</v>
      </c>
      <c r="E8534" s="29">
        <v>0</v>
      </c>
      <c r="F8534" s="20">
        <v>0</v>
      </c>
    </row>
    <row r="8535" spans="2:6" x14ac:dyDescent="0.25">
      <c r="B8535" s="18">
        <v>8532</v>
      </c>
      <c r="C8535" s="29">
        <v>97355955.0149104</v>
      </c>
      <c r="D8535" s="29">
        <v>0</v>
      </c>
      <c r="E8535" s="29">
        <v>0</v>
      </c>
      <c r="F8535" s="20">
        <v>0</v>
      </c>
    </row>
    <row r="8536" spans="2:6" x14ac:dyDescent="0.25">
      <c r="B8536" s="18">
        <v>8533</v>
      </c>
      <c r="C8536" s="29">
        <v>108683202.4449628</v>
      </c>
      <c r="D8536" s="29">
        <v>0</v>
      </c>
      <c r="E8536" s="29">
        <v>0</v>
      </c>
      <c r="F8536" s="20">
        <v>0</v>
      </c>
    </row>
    <row r="8537" spans="2:6" x14ac:dyDescent="0.25">
      <c r="B8537" s="18">
        <v>8534</v>
      </c>
      <c r="C8537" s="29">
        <v>140510478.50336322</v>
      </c>
      <c r="D8537" s="29">
        <v>0</v>
      </c>
      <c r="E8537" s="29">
        <v>0</v>
      </c>
      <c r="F8537" s="20">
        <v>0</v>
      </c>
    </row>
    <row r="8538" spans="2:6" x14ac:dyDescent="0.25">
      <c r="B8538" s="18">
        <v>8535</v>
      </c>
      <c r="C8538" s="29">
        <v>87867209.73028934</v>
      </c>
      <c r="D8538" s="29">
        <v>0</v>
      </c>
      <c r="E8538" s="29">
        <v>0</v>
      </c>
      <c r="F8538" s="20">
        <v>0</v>
      </c>
    </row>
    <row r="8539" spans="2:6" x14ac:dyDescent="0.25">
      <c r="B8539" s="18">
        <v>8536</v>
      </c>
      <c r="C8539" s="29">
        <v>138089948.05406106</v>
      </c>
      <c r="D8539" s="29">
        <v>0</v>
      </c>
      <c r="E8539" s="29">
        <v>0</v>
      </c>
      <c r="F8539" s="20">
        <v>0</v>
      </c>
    </row>
    <row r="8540" spans="2:6" x14ac:dyDescent="0.25">
      <c r="B8540" s="18">
        <v>8537</v>
      </c>
      <c r="C8540" s="29">
        <v>119904145.22775796</v>
      </c>
      <c r="D8540" s="29">
        <v>0</v>
      </c>
      <c r="E8540" s="29">
        <v>0</v>
      </c>
      <c r="F8540" s="20">
        <v>0</v>
      </c>
    </row>
    <row r="8541" spans="2:6" x14ac:dyDescent="0.25">
      <c r="B8541" s="18">
        <v>8538</v>
      </c>
      <c r="C8541" s="29">
        <v>115858099.69519375</v>
      </c>
      <c r="D8541" s="29">
        <v>0</v>
      </c>
      <c r="E8541" s="29">
        <v>0</v>
      </c>
      <c r="F8541" s="20">
        <v>0</v>
      </c>
    </row>
    <row r="8542" spans="2:6" x14ac:dyDescent="0.25">
      <c r="B8542" s="18">
        <v>8539</v>
      </c>
      <c r="C8542" s="29">
        <v>104928939.88973856</v>
      </c>
      <c r="D8542" s="29">
        <v>0</v>
      </c>
      <c r="E8542" s="29">
        <v>0</v>
      </c>
      <c r="F8542" s="20">
        <v>0</v>
      </c>
    </row>
    <row r="8543" spans="2:6" x14ac:dyDescent="0.25">
      <c r="B8543" s="18">
        <v>8540</v>
      </c>
      <c r="C8543" s="29">
        <v>136205794.97752324</v>
      </c>
      <c r="D8543" s="29">
        <v>0</v>
      </c>
      <c r="E8543" s="29">
        <v>0</v>
      </c>
      <c r="F8543" s="20">
        <v>0</v>
      </c>
    </row>
    <row r="8544" spans="2:6" x14ac:dyDescent="0.25">
      <c r="B8544" s="18">
        <v>8541</v>
      </c>
      <c r="C8544" s="29">
        <v>176380879.50142595</v>
      </c>
      <c r="D8544" s="29">
        <v>0</v>
      </c>
      <c r="E8544" s="29">
        <v>0</v>
      </c>
      <c r="F8544" s="20">
        <v>0</v>
      </c>
    </row>
    <row r="8545" spans="2:6" x14ac:dyDescent="0.25">
      <c r="B8545" s="18">
        <v>8542</v>
      </c>
      <c r="C8545" s="29">
        <v>94341166.961020783</v>
      </c>
      <c r="D8545" s="29">
        <v>0</v>
      </c>
      <c r="E8545" s="29">
        <v>0</v>
      </c>
      <c r="F8545" s="20">
        <v>0</v>
      </c>
    </row>
    <row r="8546" spans="2:6" x14ac:dyDescent="0.25">
      <c r="B8546" s="18">
        <v>8543</v>
      </c>
      <c r="C8546" s="29">
        <v>56617116.051969409</v>
      </c>
      <c r="D8546" s="29">
        <v>0</v>
      </c>
      <c r="E8546" s="29">
        <v>0</v>
      </c>
      <c r="F8546" s="20">
        <v>0</v>
      </c>
    </row>
    <row r="8547" spans="2:6" x14ac:dyDescent="0.25">
      <c r="B8547" s="18">
        <v>8544</v>
      </c>
      <c r="C8547" s="29">
        <v>132143465.58645023</v>
      </c>
      <c r="D8547" s="29">
        <v>0</v>
      </c>
      <c r="E8547" s="29">
        <v>0</v>
      </c>
      <c r="F8547" s="20">
        <v>0</v>
      </c>
    </row>
    <row r="8548" spans="2:6" x14ac:dyDescent="0.25">
      <c r="B8548" s="18">
        <v>8545</v>
      </c>
      <c r="C8548" s="29">
        <v>134408578.32542533</v>
      </c>
      <c r="D8548" s="29">
        <v>0</v>
      </c>
      <c r="E8548" s="29">
        <v>0</v>
      </c>
      <c r="F8548" s="20">
        <v>0</v>
      </c>
    </row>
    <row r="8549" spans="2:6" x14ac:dyDescent="0.25">
      <c r="B8549" s="18">
        <v>8546</v>
      </c>
      <c r="C8549" s="29">
        <v>128841768.76458643</v>
      </c>
      <c r="D8549" s="29">
        <v>0</v>
      </c>
      <c r="E8549" s="29">
        <v>0</v>
      </c>
      <c r="F8549" s="20">
        <v>0</v>
      </c>
    </row>
    <row r="8550" spans="2:6" x14ac:dyDescent="0.25">
      <c r="B8550" s="18">
        <v>8547</v>
      </c>
      <c r="C8550" s="29">
        <v>100264278.45168622</v>
      </c>
      <c r="D8550" s="29">
        <v>0</v>
      </c>
      <c r="E8550" s="29">
        <v>0</v>
      </c>
      <c r="F8550" s="20">
        <v>0</v>
      </c>
    </row>
    <row r="8551" spans="2:6" x14ac:dyDescent="0.25">
      <c r="B8551" s="18">
        <v>8548</v>
      </c>
      <c r="C8551" s="29">
        <v>93714413.080660611</v>
      </c>
      <c r="D8551" s="29">
        <v>0</v>
      </c>
      <c r="E8551" s="29">
        <v>0</v>
      </c>
      <c r="F8551" s="20">
        <v>0</v>
      </c>
    </row>
    <row r="8552" spans="2:6" x14ac:dyDescent="0.25">
      <c r="B8552" s="18">
        <v>8549</v>
      </c>
      <c r="C8552" s="29">
        <v>122794285.55454522</v>
      </c>
      <c r="D8552" s="29">
        <v>0</v>
      </c>
      <c r="E8552" s="29">
        <v>0</v>
      </c>
      <c r="F8552" s="20">
        <v>0</v>
      </c>
    </row>
    <row r="8553" spans="2:6" x14ac:dyDescent="0.25">
      <c r="B8553" s="18">
        <v>8550</v>
      </c>
      <c r="C8553" s="29">
        <v>72852079.534120679</v>
      </c>
      <c r="D8553" s="29">
        <v>0</v>
      </c>
      <c r="E8553" s="29">
        <v>0</v>
      </c>
      <c r="F8553" s="20">
        <v>0</v>
      </c>
    </row>
    <row r="8554" spans="2:6" x14ac:dyDescent="0.25">
      <c r="B8554" s="18">
        <v>8551</v>
      </c>
      <c r="C8554" s="29">
        <v>106645142.543782</v>
      </c>
      <c r="D8554" s="29">
        <v>0</v>
      </c>
      <c r="E8554" s="29">
        <v>0</v>
      </c>
      <c r="F8554" s="20">
        <v>0</v>
      </c>
    </row>
    <row r="8555" spans="2:6" x14ac:dyDescent="0.25">
      <c r="B8555" s="18">
        <v>8552</v>
      </c>
      <c r="C8555" s="29">
        <v>99261657.218176022</v>
      </c>
      <c r="D8555" s="29">
        <v>0</v>
      </c>
      <c r="E8555" s="29">
        <v>0</v>
      </c>
      <c r="F8555" s="20">
        <v>0</v>
      </c>
    </row>
    <row r="8556" spans="2:6" x14ac:dyDescent="0.25">
      <c r="B8556" s="18">
        <v>8553</v>
      </c>
      <c r="C8556" s="29">
        <v>87493887.996157214</v>
      </c>
      <c r="D8556" s="29">
        <v>0</v>
      </c>
      <c r="E8556" s="29">
        <v>0</v>
      </c>
      <c r="F8556" s="20">
        <v>0</v>
      </c>
    </row>
    <row r="8557" spans="2:6" x14ac:dyDescent="0.25">
      <c r="B8557" s="18">
        <v>8554</v>
      </c>
      <c r="C8557" s="29">
        <v>129703744.79458752</v>
      </c>
      <c r="D8557" s="29">
        <v>0</v>
      </c>
      <c r="E8557" s="29">
        <v>0</v>
      </c>
      <c r="F8557" s="20">
        <v>0</v>
      </c>
    </row>
    <row r="8558" spans="2:6" x14ac:dyDescent="0.25">
      <c r="B8558" s="18">
        <v>8555</v>
      </c>
      <c r="C8558" s="29">
        <v>86798080.767325893</v>
      </c>
      <c r="D8558" s="29">
        <v>0</v>
      </c>
      <c r="E8558" s="29">
        <v>0</v>
      </c>
      <c r="F8558" s="20">
        <v>0</v>
      </c>
    </row>
    <row r="8559" spans="2:6" x14ac:dyDescent="0.25">
      <c r="B8559" s="18">
        <v>8556</v>
      </c>
      <c r="C8559" s="29">
        <v>99074061.0783564</v>
      </c>
      <c r="D8559" s="29">
        <v>0</v>
      </c>
      <c r="E8559" s="29">
        <v>0</v>
      </c>
      <c r="F8559" s="20">
        <v>0</v>
      </c>
    </row>
    <row r="8560" spans="2:6" x14ac:dyDescent="0.25">
      <c r="B8560" s="18">
        <v>8557</v>
      </c>
      <c r="C8560" s="29">
        <v>109419723.34327431</v>
      </c>
      <c r="D8560" s="29">
        <v>0</v>
      </c>
      <c r="E8560" s="29">
        <v>0</v>
      </c>
      <c r="F8560" s="20">
        <v>0</v>
      </c>
    </row>
    <row r="8561" spans="2:6" x14ac:dyDescent="0.25">
      <c r="B8561" s="18">
        <v>8558</v>
      </c>
      <c r="C8561" s="29">
        <v>104307384.15486252</v>
      </c>
      <c r="D8561" s="29">
        <v>0</v>
      </c>
      <c r="E8561" s="29">
        <v>0</v>
      </c>
      <c r="F8561" s="20">
        <v>0</v>
      </c>
    </row>
    <row r="8562" spans="2:6" x14ac:dyDescent="0.25">
      <c r="B8562" s="18">
        <v>8559</v>
      </c>
      <c r="C8562" s="29">
        <v>131411762.49049656</v>
      </c>
      <c r="D8562" s="29">
        <v>0</v>
      </c>
      <c r="E8562" s="29">
        <v>0</v>
      </c>
      <c r="F8562" s="20">
        <v>0</v>
      </c>
    </row>
    <row r="8563" spans="2:6" x14ac:dyDescent="0.25">
      <c r="B8563" s="18">
        <v>8560</v>
      </c>
      <c r="C8563" s="29">
        <v>59097945.437324896</v>
      </c>
      <c r="D8563" s="29">
        <v>0</v>
      </c>
      <c r="E8563" s="29">
        <v>0</v>
      </c>
      <c r="F8563" s="20">
        <v>0</v>
      </c>
    </row>
    <row r="8564" spans="2:6" x14ac:dyDescent="0.25">
      <c r="B8564" s="18">
        <v>8561</v>
      </c>
      <c r="C8564" s="29">
        <v>92278082.96399802</v>
      </c>
      <c r="D8564" s="29">
        <v>0</v>
      </c>
      <c r="E8564" s="29">
        <v>0</v>
      </c>
      <c r="F8564" s="20">
        <v>0</v>
      </c>
    </row>
    <row r="8565" spans="2:6" x14ac:dyDescent="0.25">
      <c r="B8565" s="18">
        <v>8562</v>
      </c>
      <c r="C8565" s="29">
        <v>88036614.463555247</v>
      </c>
      <c r="D8565" s="29">
        <v>0</v>
      </c>
      <c r="E8565" s="29">
        <v>0</v>
      </c>
      <c r="F8565" s="20">
        <v>0</v>
      </c>
    </row>
    <row r="8566" spans="2:6" x14ac:dyDescent="0.25">
      <c r="B8566" s="18">
        <v>8563</v>
      </c>
      <c r="C8566" s="29">
        <v>66887976.122885555</v>
      </c>
      <c r="D8566" s="29">
        <v>0</v>
      </c>
      <c r="E8566" s="29">
        <v>0</v>
      </c>
      <c r="F8566" s="20">
        <v>0</v>
      </c>
    </row>
    <row r="8567" spans="2:6" x14ac:dyDescent="0.25">
      <c r="B8567" s="18">
        <v>8564</v>
      </c>
      <c r="C8567" s="29">
        <v>128680529.12659624</v>
      </c>
      <c r="D8567" s="29">
        <v>0</v>
      </c>
      <c r="E8567" s="29">
        <v>0</v>
      </c>
      <c r="F8567" s="20">
        <v>0</v>
      </c>
    </row>
    <row r="8568" spans="2:6" x14ac:dyDescent="0.25">
      <c r="B8568" s="18">
        <v>8565</v>
      </c>
      <c r="C8568" s="29">
        <v>95025343.791787818</v>
      </c>
      <c r="D8568" s="29">
        <v>0</v>
      </c>
      <c r="E8568" s="29">
        <v>0</v>
      </c>
      <c r="F8568" s="20">
        <v>0</v>
      </c>
    </row>
    <row r="8569" spans="2:6" x14ac:dyDescent="0.25">
      <c r="B8569" s="18">
        <v>8566</v>
      </c>
      <c r="C8569" s="29">
        <v>116369723.34901924</v>
      </c>
      <c r="D8569" s="29">
        <v>0</v>
      </c>
      <c r="E8569" s="29">
        <v>0</v>
      </c>
      <c r="F8569" s="20">
        <v>0</v>
      </c>
    </row>
    <row r="8570" spans="2:6" x14ac:dyDescent="0.25">
      <c r="B8570" s="18">
        <v>8567</v>
      </c>
      <c r="C8570" s="29">
        <v>115327304.18300588</v>
      </c>
      <c r="D8570" s="29">
        <v>0</v>
      </c>
      <c r="E8570" s="29">
        <v>0</v>
      </c>
      <c r="F8570" s="20">
        <v>0</v>
      </c>
    </row>
    <row r="8571" spans="2:6" x14ac:dyDescent="0.25">
      <c r="B8571" s="18">
        <v>8568</v>
      </c>
      <c r="C8571" s="29">
        <v>104261159.01965205</v>
      </c>
      <c r="D8571" s="29">
        <v>0</v>
      </c>
      <c r="E8571" s="29">
        <v>0</v>
      </c>
      <c r="F8571" s="20">
        <v>0</v>
      </c>
    </row>
    <row r="8572" spans="2:6" x14ac:dyDescent="0.25">
      <c r="B8572" s="18">
        <v>8569</v>
      </c>
      <c r="C8572" s="29">
        <v>90651915.647032633</v>
      </c>
      <c r="D8572" s="29">
        <v>0</v>
      </c>
      <c r="E8572" s="29">
        <v>0</v>
      </c>
      <c r="F8572" s="20">
        <v>0</v>
      </c>
    </row>
    <row r="8573" spans="2:6" x14ac:dyDescent="0.25">
      <c r="B8573" s="18">
        <v>8570</v>
      </c>
      <c r="C8573" s="29">
        <v>83339372.562046081</v>
      </c>
      <c r="D8573" s="29">
        <v>0</v>
      </c>
      <c r="E8573" s="29">
        <v>0</v>
      </c>
      <c r="F8573" s="20">
        <v>0</v>
      </c>
    </row>
    <row r="8574" spans="2:6" x14ac:dyDescent="0.25">
      <c r="B8574" s="18">
        <v>8571</v>
      </c>
      <c r="C8574" s="29">
        <v>73863380.030652538</v>
      </c>
      <c r="D8574" s="29">
        <v>0</v>
      </c>
      <c r="E8574" s="29">
        <v>0</v>
      </c>
      <c r="F8574" s="20">
        <v>0</v>
      </c>
    </row>
    <row r="8575" spans="2:6" x14ac:dyDescent="0.25">
      <c r="B8575" s="18">
        <v>8572</v>
      </c>
      <c r="C8575" s="29">
        <v>97010843.534685045</v>
      </c>
      <c r="D8575" s="29">
        <v>0</v>
      </c>
      <c r="E8575" s="29">
        <v>0</v>
      </c>
      <c r="F8575" s="20">
        <v>0</v>
      </c>
    </row>
    <row r="8576" spans="2:6" x14ac:dyDescent="0.25">
      <c r="B8576" s="18">
        <v>8573</v>
      </c>
      <c r="C8576" s="29">
        <v>99545803.647880003</v>
      </c>
      <c r="D8576" s="29">
        <v>0</v>
      </c>
      <c r="E8576" s="29">
        <v>0</v>
      </c>
      <c r="F8576" s="20">
        <v>0</v>
      </c>
    </row>
    <row r="8577" spans="2:6" x14ac:dyDescent="0.25">
      <c r="B8577" s="18">
        <v>8574</v>
      </c>
      <c r="C8577" s="29">
        <v>110872054.32769251</v>
      </c>
      <c r="D8577" s="29">
        <v>0</v>
      </c>
      <c r="E8577" s="29">
        <v>0</v>
      </c>
      <c r="F8577" s="20">
        <v>0</v>
      </c>
    </row>
    <row r="8578" spans="2:6" x14ac:dyDescent="0.25">
      <c r="B8578" s="18">
        <v>8575</v>
      </c>
      <c r="C8578" s="29">
        <v>90916331.779166207</v>
      </c>
      <c r="D8578" s="29">
        <v>0</v>
      </c>
      <c r="E8578" s="29">
        <v>0</v>
      </c>
      <c r="F8578" s="20">
        <v>0</v>
      </c>
    </row>
    <row r="8579" spans="2:6" x14ac:dyDescent="0.25">
      <c r="B8579" s="18">
        <v>8576</v>
      </c>
      <c r="C8579" s="29">
        <v>89224047.143952221</v>
      </c>
      <c r="D8579" s="29">
        <v>0</v>
      </c>
      <c r="E8579" s="29">
        <v>0</v>
      </c>
      <c r="F8579" s="20">
        <v>0</v>
      </c>
    </row>
    <row r="8580" spans="2:6" x14ac:dyDescent="0.25">
      <c r="B8580" s="18">
        <v>8577</v>
      </c>
      <c r="C8580" s="29">
        <v>112141155.79528984</v>
      </c>
      <c r="D8580" s="29">
        <v>0</v>
      </c>
      <c r="E8580" s="29">
        <v>0</v>
      </c>
      <c r="F8580" s="20">
        <v>0</v>
      </c>
    </row>
    <row r="8581" spans="2:6" x14ac:dyDescent="0.25">
      <c r="B8581" s="18">
        <v>8578</v>
      </c>
      <c r="C8581" s="29">
        <v>82154477.436512977</v>
      </c>
      <c r="D8581" s="29">
        <v>0</v>
      </c>
      <c r="E8581" s="29">
        <v>0</v>
      </c>
      <c r="F8581" s="20">
        <v>0</v>
      </c>
    </row>
    <row r="8582" spans="2:6" x14ac:dyDescent="0.25">
      <c r="B8582" s="18">
        <v>8579</v>
      </c>
      <c r="C8582" s="29">
        <v>77407300.570063561</v>
      </c>
      <c r="D8582" s="29">
        <v>0</v>
      </c>
      <c r="E8582" s="29">
        <v>0</v>
      </c>
      <c r="F8582" s="20">
        <v>0</v>
      </c>
    </row>
    <row r="8583" spans="2:6" x14ac:dyDescent="0.25">
      <c r="B8583" s="18">
        <v>8580</v>
      </c>
      <c r="C8583" s="29">
        <v>81372191.513363555</v>
      </c>
      <c r="D8583" s="29">
        <v>0</v>
      </c>
      <c r="E8583" s="29">
        <v>0</v>
      </c>
      <c r="F8583" s="20">
        <v>0</v>
      </c>
    </row>
    <row r="8584" spans="2:6" x14ac:dyDescent="0.25">
      <c r="B8584" s="18">
        <v>8581</v>
      </c>
      <c r="C8584" s="29">
        <v>127895420.90250605</v>
      </c>
      <c r="D8584" s="29">
        <v>0</v>
      </c>
      <c r="E8584" s="29">
        <v>0</v>
      </c>
      <c r="F8584" s="20">
        <v>0</v>
      </c>
    </row>
    <row r="8585" spans="2:6" x14ac:dyDescent="0.25">
      <c r="B8585" s="18">
        <v>8582</v>
      </c>
      <c r="C8585" s="29">
        <v>92069441.273095131</v>
      </c>
      <c r="D8585" s="29">
        <v>0</v>
      </c>
      <c r="E8585" s="29">
        <v>0</v>
      </c>
      <c r="F8585" s="20">
        <v>0</v>
      </c>
    </row>
    <row r="8586" spans="2:6" x14ac:dyDescent="0.25">
      <c r="B8586" s="18">
        <v>8583</v>
      </c>
      <c r="C8586" s="29">
        <v>53185381.471075073</v>
      </c>
      <c r="D8586" s="29">
        <v>0</v>
      </c>
      <c r="E8586" s="29">
        <v>0</v>
      </c>
      <c r="F8586" s="20">
        <v>0</v>
      </c>
    </row>
    <row r="8587" spans="2:6" x14ac:dyDescent="0.25">
      <c r="B8587" s="18">
        <v>8584</v>
      </c>
      <c r="C8587" s="29">
        <v>93747035.895538017</v>
      </c>
      <c r="D8587" s="29">
        <v>0</v>
      </c>
      <c r="E8587" s="29">
        <v>0</v>
      </c>
      <c r="F8587" s="20">
        <v>0</v>
      </c>
    </row>
    <row r="8588" spans="2:6" x14ac:dyDescent="0.25">
      <c r="B8588" s="18">
        <v>8585</v>
      </c>
      <c r="C8588" s="29">
        <v>135376200.30612847</v>
      </c>
      <c r="D8588" s="29">
        <v>0</v>
      </c>
      <c r="E8588" s="29">
        <v>0</v>
      </c>
      <c r="F8588" s="20">
        <v>0</v>
      </c>
    </row>
    <row r="8589" spans="2:6" x14ac:dyDescent="0.25">
      <c r="B8589" s="18">
        <v>8586</v>
      </c>
      <c r="C8589" s="29">
        <v>117909283.77844742</v>
      </c>
      <c r="D8589" s="29">
        <v>0</v>
      </c>
      <c r="E8589" s="29">
        <v>0</v>
      </c>
      <c r="F8589" s="20">
        <v>0</v>
      </c>
    </row>
    <row r="8590" spans="2:6" x14ac:dyDescent="0.25">
      <c r="B8590" s="18">
        <v>8587</v>
      </c>
      <c r="C8590" s="29">
        <v>87171008.36538735</v>
      </c>
      <c r="D8590" s="29">
        <v>0</v>
      </c>
      <c r="E8590" s="29">
        <v>0</v>
      </c>
      <c r="F8590" s="20">
        <v>0</v>
      </c>
    </row>
    <row r="8591" spans="2:6" x14ac:dyDescent="0.25">
      <c r="B8591" s="18">
        <v>8588</v>
      </c>
      <c r="C8591" s="29">
        <v>69774928.991408199</v>
      </c>
      <c r="D8591" s="29">
        <v>0</v>
      </c>
      <c r="E8591" s="29">
        <v>0</v>
      </c>
      <c r="F8591" s="20">
        <v>0</v>
      </c>
    </row>
    <row r="8592" spans="2:6" x14ac:dyDescent="0.25">
      <c r="B8592" s="18">
        <v>8589</v>
      </c>
      <c r="C8592" s="29">
        <v>104123164.92444554</v>
      </c>
      <c r="D8592" s="29">
        <v>0</v>
      </c>
      <c r="E8592" s="29">
        <v>0</v>
      </c>
      <c r="F8592" s="20">
        <v>0</v>
      </c>
    </row>
    <row r="8593" spans="2:6" x14ac:dyDescent="0.25">
      <c r="B8593" s="18">
        <v>8590</v>
      </c>
      <c r="C8593" s="29">
        <v>77984213.069131359</v>
      </c>
      <c r="D8593" s="29">
        <v>0</v>
      </c>
      <c r="E8593" s="29">
        <v>0</v>
      </c>
      <c r="F8593" s="20">
        <v>0</v>
      </c>
    </row>
    <row r="8594" spans="2:6" x14ac:dyDescent="0.25">
      <c r="B8594" s="18">
        <v>8591</v>
      </c>
      <c r="C8594" s="29">
        <v>94226766.398179904</v>
      </c>
      <c r="D8594" s="29">
        <v>0</v>
      </c>
      <c r="E8594" s="29">
        <v>0</v>
      </c>
      <c r="F8594" s="20">
        <v>0</v>
      </c>
    </row>
    <row r="8595" spans="2:6" x14ac:dyDescent="0.25">
      <c r="B8595" s="18">
        <v>8592</v>
      </c>
      <c r="C8595" s="29">
        <v>88395948.626865342</v>
      </c>
      <c r="D8595" s="29">
        <v>0</v>
      </c>
      <c r="E8595" s="29">
        <v>0</v>
      </c>
      <c r="F8595" s="20">
        <v>0</v>
      </c>
    </row>
    <row r="8596" spans="2:6" x14ac:dyDescent="0.25">
      <c r="B8596" s="18">
        <v>8593</v>
      </c>
      <c r="C8596" s="29">
        <v>79686757.176199555</v>
      </c>
      <c r="D8596" s="29">
        <v>0</v>
      </c>
      <c r="E8596" s="29">
        <v>0</v>
      </c>
      <c r="F8596" s="20">
        <v>0</v>
      </c>
    </row>
    <row r="8597" spans="2:6" x14ac:dyDescent="0.25">
      <c r="B8597" s="18">
        <v>8594</v>
      </c>
      <c r="C8597" s="29">
        <v>142022179.17416146</v>
      </c>
      <c r="D8597" s="29">
        <v>0</v>
      </c>
      <c r="E8597" s="29">
        <v>0</v>
      </c>
      <c r="F8597" s="20">
        <v>0</v>
      </c>
    </row>
    <row r="8598" spans="2:6" x14ac:dyDescent="0.25">
      <c r="B8598" s="18">
        <v>8595</v>
      </c>
      <c r="C8598" s="29">
        <v>114577935.62430397</v>
      </c>
      <c r="D8598" s="29">
        <v>0</v>
      </c>
      <c r="E8598" s="29">
        <v>0</v>
      </c>
      <c r="F8598" s="20">
        <v>0</v>
      </c>
    </row>
    <row r="8599" spans="2:6" x14ac:dyDescent="0.25">
      <c r="B8599" s="18">
        <v>8596</v>
      </c>
      <c r="C8599" s="29">
        <v>96206212.732921526</v>
      </c>
      <c r="D8599" s="29">
        <v>0</v>
      </c>
      <c r="E8599" s="29">
        <v>0</v>
      </c>
      <c r="F8599" s="20">
        <v>0</v>
      </c>
    </row>
    <row r="8600" spans="2:6" x14ac:dyDescent="0.25">
      <c r="B8600" s="18">
        <v>8597</v>
      </c>
      <c r="C8600" s="29">
        <v>96761618.913976669</v>
      </c>
      <c r="D8600" s="29">
        <v>0</v>
      </c>
      <c r="E8600" s="29">
        <v>0</v>
      </c>
      <c r="F8600" s="20">
        <v>0</v>
      </c>
    </row>
    <row r="8601" spans="2:6" x14ac:dyDescent="0.25">
      <c r="B8601" s="18">
        <v>8598</v>
      </c>
      <c r="C8601" s="29">
        <v>71397989.155429408</v>
      </c>
      <c r="D8601" s="29">
        <v>0</v>
      </c>
      <c r="E8601" s="29">
        <v>0</v>
      </c>
      <c r="F8601" s="20">
        <v>0</v>
      </c>
    </row>
    <row r="8602" spans="2:6" x14ac:dyDescent="0.25">
      <c r="B8602" s="18">
        <v>8599</v>
      </c>
      <c r="C8602" s="29">
        <v>100598204.21654575</v>
      </c>
      <c r="D8602" s="29">
        <v>0</v>
      </c>
      <c r="E8602" s="29">
        <v>0</v>
      </c>
      <c r="F8602" s="20">
        <v>0</v>
      </c>
    </row>
    <row r="8603" spans="2:6" x14ac:dyDescent="0.25">
      <c r="B8603" s="18">
        <v>8600</v>
      </c>
      <c r="C8603" s="29">
        <v>106090921.26905607</v>
      </c>
      <c r="D8603" s="29">
        <v>0</v>
      </c>
      <c r="E8603" s="29">
        <v>0</v>
      </c>
      <c r="F8603" s="20">
        <v>0</v>
      </c>
    </row>
    <row r="8604" spans="2:6" x14ac:dyDescent="0.25">
      <c r="B8604" s="18">
        <v>8601</v>
      </c>
      <c r="C8604" s="29">
        <v>83576945.469362199</v>
      </c>
      <c r="D8604" s="29">
        <v>0</v>
      </c>
      <c r="E8604" s="29">
        <v>0</v>
      </c>
      <c r="F8604" s="20">
        <v>0</v>
      </c>
    </row>
    <row r="8605" spans="2:6" x14ac:dyDescent="0.25">
      <c r="B8605" s="18">
        <v>8602</v>
      </c>
      <c r="C8605" s="29">
        <v>103884720.21752487</v>
      </c>
      <c r="D8605" s="29">
        <v>0</v>
      </c>
      <c r="E8605" s="29">
        <v>0</v>
      </c>
      <c r="F8605" s="20">
        <v>0</v>
      </c>
    </row>
    <row r="8606" spans="2:6" x14ac:dyDescent="0.25">
      <c r="B8606" s="18">
        <v>8603</v>
      </c>
      <c r="C8606" s="29">
        <v>91363243.572484389</v>
      </c>
      <c r="D8606" s="29">
        <v>0</v>
      </c>
      <c r="E8606" s="29">
        <v>0</v>
      </c>
      <c r="F8606" s="20">
        <v>0</v>
      </c>
    </row>
    <row r="8607" spans="2:6" x14ac:dyDescent="0.25">
      <c r="B8607" s="18">
        <v>8604</v>
      </c>
      <c r="C8607" s="29">
        <v>69638573.309617445</v>
      </c>
      <c r="D8607" s="29">
        <v>0</v>
      </c>
      <c r="E8607" s="29">
        <v>0</v>
      </c>
      <c r="F8607" s="20">
        <v>0</v>
      </c>
    </row>
    <row r="8608" spans="2:6" x14ac:dyDescent="0.25">
      <c r="B8608" s="18">
        <v>8605</v>
      </c>
      <c r="C8608" s="29">
        <v>111668753.04456303</v>
      </c>
      <c r="D8608" s="29">
        <v>0</v>
      </c>
      <c r="E8608" s="29">
        <v>0</v>
      </c>
      <c r="F8608" s="20">
        <v>0</v>
      </c>
    </row>
    <row r="8609" spans="2:6" x14ac:dyDescent="0.25">
      <c r="B8609" s="18">
        <v>8606</v>
      </c>
      <c r="C8609" s="29">
        <v>88692832.259384632</v>
      </c>
      <c r="D8609" s="29">
        <v>0</v>
      </c>
      <c r="E8609" s="29">
        <v>0</v>
      </c>
      <c r="F8609" s="20">
        <v>0</v>
      </c>
    </row>
    <row r="8610" spans="2:6" x14ac:dyDescent="0.25">
      <c r="B8610" s="18">
        <v>8607</v>
      </c>
      <c r="C8610" s="29">
        <v>86799866.408084363</v>
      </c>
      <c r="D8610" s="29">
        <v>0</v>
      </c>
      <c r="E8610" s="29">
        <v>0</v>
      </c>
      <c r="F8610" s="20">
        <v>0</v>
      </c>
    </row>
    <row r="8611" spans="2:6" x14ac:dyDescent="0.25">
      <c r="B8611" s="18">
        <v>8608</v>
      </c>
      <c r="C8611" s="29">
        <v>94427136.287235707</v>
      </c>
      <c r="D8611" s="29">
        <v>0</v>
      </c>
      <c r="E8611" s="29">
        <v>0</v>
      </c>
      <c r="F8611" s="20">
        <v>0</v>
      </c>
    </row>
    <row r="8612" spans="2:6" x14ac:dyDescent="0.25">
      <c r="B8612" s="18">
        <v>8609</v>
      </c>
      <c r="C8612" s="29">
        <v>77142417.964650959</v>
      </c>
      <c r="D8612" s="29">
        <v>0</v>
      </c>
      <c r="E8612" s="29">
        <v>0</v>
      </c>
      <c r="F8612" s="20">
        <v>0</v>
      </c>
    </row>
    <row r="8613" spans="2:6" x14ac:dyDescent="0.25">
      <c r="B8613" s="18">
        <v>8610</v>
      </c>
      <c r="C8613" s="29">
        <v>94883894.547801316</v>
      </c>
      <c r="D8613" s="29">
        <v>0</v>
      </c>
      <c r="E8613" s="29">
        <v>0</v>
      </c>
      <c r="F8613" s="20">
        <v>0</v>
      </c>
    </row>
    <row r="8614" spans="2:6" x14ac:dyDescent="0.25">
      <c r="B8614" s="18">
        <v>8611</v>
      </c>
      <c r="C8614" s="29">
        <v>125410369.60896838</v>
      </c>
      <c r="D8614" s="29">
        <v>0</v>
      </c>
      <c r="E8614" s="29">
        <v>0</v>
      </c>
      <c r="F8614" s="20">
        <v>0</v>
      </c>
    </row>
    <row r="8615" spans="2:6" x14ac:dyDescent="0.25">
      <c r="B8615" s="18">
        <v>8612</v>
      </c>
      <c r="C8615" s="29">
        <v>74908337.912471518</v>
      </c>
      <c r="D8615" s="29">
        <v>0</v>
      </c>
      <c r="E8615" s="29">
        <v>0</v>
      </c>
      <c r="F8615" s="20">
        <v>0</v>
      </c>
    </row>
    <row r="8616" spans="2:6" x14ac:dyDescent="0.25">
      <c r="B8616" s="18">
        <v>8613</v>
      </c>
      <c r="C8616" s="29">
        <v>77224481.654047385</v>
      </c>
      <c r="D8616" s="29">
        <v>0</v>
      </c>
      <c r="E8616" s="29">
        <v>0</v>
      </c>
      <c r="F8616" s="20">
        <v>0</v>
      </c>
    </row>
    <row r="8617" spans="2:6" x14ac:dyDescent="0.25">
      <c r="B8617" s="18">
        <v>8614</v>
      </c>
      <c r="C8617" s="29">
        <v>139226437.65042299</v>
      </c>
      <c r="D8617" s="29">
        <v>0</v>
      </c>
      <c r="E8617" s="29">
        <v>0</v>
      </c>
      <c r="F8617" s="20">
        <v>0</v>
      </c>
    </row>
    <row r="8618" spans="2:6" x14ac:dyDescent="0.25">
      <c r="B8618" s="18">
        <v>8615</v>
      </c>
      <c r="C8618" s="29">
        <v>74949944.705268651</v>
      </c>
      <c r="D8618" s="29">
        <v>0</v>
      </c>
      <c r="E8618" s="29">
        <v>0</v>
      </c>
      <c r="F8618" s="20">
        <v>0</v>
      </c>
    </row>
    <row r="8619" spans="2:6" x14ac:dyDescent="0.25">
      <c r="B8619" s="18">
        <v>8616</v>
      </c>
      <c r="C8619" s="29">
        <v>88109434.37739107</v>
      </c>
      <c r="D8619" s="29">
        <v>0</v>
      </c>
      <c r="E8619" s="29">
        <v>0</v>
      </c>
      <c r="F8619" s="20">
        <v>0</v>
      </c>
    </row>
    <row r="8620" spans="2:6" x14ac:dyDescent="0.25">
      <c r="B8620" s="18">
        <v>8617</v>
      </c>
      <c r="C8620" s="29">
        <v>70193015.899709657</v>
      </c>
      <c r="D8620" s="29">
        <v>0</v>
      </c>
      <c r="E8620" s="29">
        <v>0</v>
      </c>
      <c r="F8620" s="20">
        <v>0</v>
      </c>
    </row>
    <row r="8621" spans="2:6" x14ac:dyDescent="0.25">
      <c r="B8621" s="18">
        <v>8618</v>
      </c>
      <c r="C8621" s="29">
        <v>87200301.563562319</v>
      </c>
      <c r="D8621" s="29">
        <v>0</v>
      </c>
      <c r="E8621" s="29">
        <v>0</v>
      </c>
      <c r="F8621" s="20">
        <v>0</v>
      </c>
    </row>
    <row r="8622" spans="2:6" x14ac:dyDescent="0.25">
      <c r="B8622" s="18">
        <v>8619</v>
      </c>
      <c r="C8622" s="29">
        <v>115797584.88732232</v>
      </c>
      <c r="D8622" s="29">
        <v>0</v>
      </c>
      <c r="E8622" s="29">
        <v>0</v>
      </c>
      <c r="F8622" s="20">
        <v>0</v>
      </c>
    </row>
    <row r="8623" spans="2:6" x14ac:dyDescent="0.25">
      <c r="B8623" s="18">
        <v>8620</v>
      </c>
      <c r="C8623" s="29">
        <v>98567232.259889811</v>
      </c>
      <c r="D8623" s="29">
        <v>0</v>
      </c>
      <c r="E8623" s="29">
        <v>0</v>
      </c>
      <c r="F8623" s="20">
        <v>0</v>
      </c>
    </row>
    <row r="8624" spans="2:6" x14ac:dyDescent="0.25">
      <c r="B8624" s="18">
        <v>8621</v>
      </c>
      <c r="C8624" s="29">
        <v>130865174.00511555</v>
      </c>
      <c r="D8624" s="29">
        <v>0</v>
      </c>
      <c r="E8624" s="29">
        <v>0</v>
      </c>
      <c r="F8624" s="20">
        <v>0</v>
      </c>
    </row>
    <row r="8625" spans="2:6" x14ac:dyDescent="0.25">
      <c r="B8625" s="18">
        <v>8622</v>
      </c>
      <c r="C8625" s="29">
        <v>102693801.66374886</v>
      </c>
      <c r="D8625" s="29">
        <v>0</v>
      </c>
      <c r="E8625" s="29">
        <v>0</v>
      </c>
      <c r="F8625" s="20">
        <v>0</v>
      </c>
    </row>
    <row r="8626" spans="2:6" x14ac:dyDescent="0.25">
      <c r="B8626" s="18">
        <v>8623</v>
      </c>
      <c r="C8626" s="29">
        <v>75874814.416189283</v>
      </c>
      <c r="D8626" s="29">
        <v>0</v>
      </c>
      <c r="E8626" s="29">
        <v>0</v>
      </c>
      <c r="F8626" s="20">
        <v>0</v>
      </c>
    </row>
    <row r="8627" spans="2:6" x14ac:dyDescent="0.25">
      <c r="B8627" s="18">
        <v>8624</v>
      </c>
      <c r="C8627" s="29">
        <v>97322155.293771207</v>
      </c>
      <c r="D8627" s="29">
        <v>0</v>
      </c>
      <c r="E8627" s="29">
        <v>0</v>
      </c>
      <c r="F8627" s="20">
        <v>0</v>
      </c>
    </row>
    <row r="8628" spans="2:6" x14ac:dyDescent="0.25">
      <c r="B8628" s="18">
        <v>8625</v>
      </c>
      <c r="C8628" s="29">
        <v>102504926.23196732</v>
      </c>
      <c r="D8628" s="29">
        <v>0</v>
      </c>
      <c r="E8628" s="29">
        <v>0</v>
      </c>
      <c r="F8628" s="20">
        <v>0</v>
      </c>
    </row>
    <row r="8629" spans="2:6" x14ac:dyDescent="0.25">
      <c r="B8629" s="18">
        <v>8626</v>
      </c>
      <c r="C8629" s="29">
        <v>90716267.354862437</v>
      </c>
      <c r="D8629" s="29">
        <v>0</v>
      </c>
      <c r="E8629" s="29">
        <v>0</v>
      </c>
      <c r="F8629" s="20">
        <v>0</v>
      </c>
    </row>
    <row r="8630" spans="2:6" x14ac:dyDescent="0.25">
      <c r="B8630" s="18">
        <v>8627</v>
      </c>
      <c r="C8630" s="29">
        <v>96609561.171960473</v>
      </c>
      <c r="D8630" s="29">
        <v>0</v>
      </c>
      <c r="E8630" s="29">
        <v>0</v>
      </c>
      <c r="F8630" s="20">
        <v>0</v>
      </c>
    </row>
    <row r="8631" spans="2:6" x14ac:dyDescent="0.25">
      <c r="B8631" s="18">
        <v>8628</v>
      </c>
      <c r="C8631" s="29">
        <v>105873705.13830785</v>
      </c>
      <c r="D8631" s="29">
        <v>0</v>
      </c>
      <c r="E8631" s="29">
        <v>0</v>
      </c>
      <c r="F8631" s="20">
        <v>0</v>
      </c>
    </row>
    <row r="8632" spans="2:6" x14ac:dyDescent="0.25">
      <c r="B8632" s="18">
        <v>8629</v>
      </c>
      <c r="C8632" s="29">
        <v>75507952.52981025</v>
      </c>
      <c r="D8632" s="29">
        <v>0</v>
      </c>
      <c r="E8632" s="29">
        <v>0</v>
      </c>
      <c r="F8632" s="20">
        <v>0</v>
      </c>
    </row>
    <row r="8633" spans="2:6" x14ac:dyDescent="0.25">
      <c r="B8633" s="18">
        <v>8630</v>
      </c>
      <c r="C8633" s="29">
        <v>112167953.3618</v>
      </c>
      <c r="D8633" s="29">
        <v>0</v>
      </c>
      <c r="E8633" s="29">
        <v>0</v>
      </c>
      <c r="F8633" s="20">
        <v>0</v>
      </c>
    </row>
    <row r="8634" spans="2:6" x14ac:dyDescent="0.25">
      <c r="B8634" s="18">
        <v>8631</v>
      </c>
      <c r="C8634" s="29">
        <v>90272774.046391547</v>
      </c>
      <c r="D8634" s="29">
        <v>0</v>
      </c>
      <c r="E8634" s="29">
        <v>0</v>
      </c>
      <c r="F8634" s="20">
        <v>0</v>
      </c>
    </row>
    <row r="8635" spans="2:6" x14ac:dyDescent="0.25">
      <c r="B8635" s="18">
        <v>8632</v>
      </c>
      <c r="C8635" s="29">
        <v>93372331.840210244</v>
      </c>
      <c r="D8635" s="29">
        <v>0</v>
      </c>
      <c r="E8635" s="29">
        <v>0</v>
      </c>
      <c r="F8635" s="20">
        <v>0</v>
      </c>
    </row>
    <row r="8636" spans="2:6" x14ac:dyDescent="0.25">
      <c r="B8636" s="18">
        <v>8633</v>
      </c>
      <c r="C8636" s="29">
        <v>96441660.048153058</v>
      </c>
      <c r="D8636" s="29">
        <v>0</v>
      </c>
      <c r="E8636" s="29">
        <v>0</v>
      </c>
      <c r="F8636" s="20">
        <v>0</v>
      </c>
    </row>
    <row r="8637" spans="2:6" x14ac:dyDescent="0.25">
      <c r="B8637" s="18">
        <v>8634</v>
      </c>
      <c r="C8637" s="29">
        <v>68063093.807722777</v>
      </c>
      <c r="D8637" s="29">
        <v>0</v>
      </c>
      <c r="E8637" s="29">
        <v>0</v>
      </c>
      <c r="F8637" s="20">
        <v>0</v>
      </c>
    </row>
    <row r="8638" spans="2:6" x14ac:dyDescent="0.25">
      <c r="B8638" s="18">
        <v>8635</v>
      </c>
      <c r="C8638" s="29">
        <v>122669875.5308789</v>
      </c>
      <c r="D8638" s="29">
        <v>0</v>
      </c>
      <c r="E8638" s="29">
        <v>0</v>
      </c>
      <c r="F8638" s="20">
        <v>0</v>
      </c>
    </row>
    <row r="8639" spans="2:6" x14ac:dyDescent="0.25">
      <c r="B8639" s="18">
        <v>8636</v>
      </c>
      <c r="C8639" s="29">
        <v>132181765.48021753</v>
      </c>
      <c r="D8639" s="29">
        <v>0</v>
      </c>
      <c r="E8639" s="29">
        <v>0</v>
      </c>
      <c r="F8639" s="20">
        <v>0</v>
      </c>
    </row>
    <row r="8640" spans="2:6" x14ac:dyDescent="0.25">
      <c r="B8640" s="18">
        <v>8637</v>
      </c>
      <c r="C8640" s="29">
        <v>109731789.04512131</v>
      </c>
      <c r="D8640" s="29">
        <v>0</v>
      </c>
      <c r="E8640" s="29">
        <v>0</v>
      </c>
      <c r="F8640" s="20">
        <v>0</v>
      </c>
    </row>
    <row r="8641" spans="2:6" x14ac:dyDescent="0.25">
      <c r="B8641" s="18">
        <v>8638</v>
      </c>
      <c r="C8641" s="29">
        <v>101114825.34224433</v>
      </c>
      <c r="D8641" s="29">
        <v>0</v>
      </c>
      <c r="E8641" s="29">
        <v>0</v>
      </c>
      <c r="F8641" s="20">
        <v>0</v>
      </c>
    </row>
    <row r="8642" spans="2:6" x14ac:dyDescent="0.25">
      <c r="B8642" s="18">
        <v>8639</v>
      </c>
      <c r="C8642" s="29">
        <v>79886005.505869046</v>
      </c>
      <c r="D8642" s="29">
        <v>0</v>
      </c>
      <c r="E8642" s="29">
        <v>0</v>
      </c>
      <c r="F8642" s="20">
        <v>0</v>
      </c>
    </row>
    <row r="8643" spans="2:6" x14ac:dyDescent="0.25">
      <c r="B8643" s="18">
        <v>8640</v>
      </c>
      <c r="C8643" s="29">
        <v>112374092.90179443</v>
      </c>
      <c r="D8643" s="29">
        <v>0</v>
      </c>
      <c r="E8643" s="29">
        <v>0</v>
      </c>
      <c r="F8643" s="20">
        <v>0</v>
      </c>
    </row>
    <row r="8644" spans="2:6" x14ac:dyDescent="0.25">
      <c r="B8644" s="18">
        <v>8641</v>
      </c>
      <c r="C8644" s="29">
        <v>95478858.641633496</v>
      </c>
      <c r="D8644" s="29">
        <v>0</v>
      </c>
      <c r="E8644" s="29">
        <v>0</v>
      </c>
      <c r="F8644" s="20">
        <v>0</v>
      </c>
    </row>
    <row r="8645" spans="2:6" x14ac:dyDescent="0.25">
      <c r="B8645" s="18">
        <v>8642</v>
      </c>
      <c r="C8645" s="29">
        <v>71247392.827293485</v>
      </c>
      <c r="D8645" s="29">
        <v>0</v>
      </c>
      <c r="E8645" s="29">
        <v>0</v>
      </c>
      <c r="F8645" s="20">
        <v>0</v>
      </c>
    </row>
    <row r="8646" spans="2:6" x14ac:dyDescent="0.25">
      <c r="B8646" s="18">
        <v>8643</v>
      </c>
      <c r="C8646" s="29">
        <v>91609855.430183843</v>
      </c>
      <c r="D8646" s="29">
        <v>0</v>
      </c>
      <c r="E8646" s="29">
        <v>0</v>
      </c>
      <c r="F8646" s="20">
        <v>0</v>
      </c>
    </row>
    <row r="8647" spans="2:6" x14ac:dyDescent="0.25">
      <c r="B8647" s="18">
        <v>8644</v>
      </c>
      <c r="C8647" s="29">
        <v>89681047.616452351</v>
      </c>
      <c r="D8647" s="29">
        <v>0</v>
      </c>
      <c r="E8647" s="29">
        <v>0</v>
      </c>
      <c r="F8647" s="20">
        <v>0</v>
      </c>
    </row>
    <row r="8648" spans="2:6" x14ac:dyDescent="0.25">
      <c r="B8648" s="18">
        <v>8645</v>
      </c>
      <c r="C8648" s="29">
        <v>99129651.980797604</v>
      </c>
      <c r="D8648" s="29">
        <v>0</v>
      </c>
      <c r="E8648" s="29">
        <v>0</v>
      </c>
      <c r="F8648" s="20">
        <v>0</v>
      </c>
    </row>
    <row r="8649" spans="2:6" x14ac:dyDescent="0.25">
      <c r="B8649" s="18">
        <v>8646</v>
      </c>
      <c r="C8649" s="29">
        <v>113786236.73602682</v>
      </c>
      <c r="D8649" s="29">
        <v>0</v>
      </c>
      <c r="E8649" s="29">
        <v>0</v>
      </c>
      <c r="F8649" s="20">
        <v>0</v>
      </c>
    </row>
    <row r="8650" spans="2:6" x14ac:dyDescent="0.25">
      <c r="B8650" s="18">
        <v>8647</v>
      </c>
      <c r="C8650" s="29">
        <v>155202556.78887942</v>
      </c>
      <c r="D8650" s="29">
        <v>0</v>
      </c>
      <c r="E8650" s="29">
        <v>0</v>
      </c>
      <c r="F8650" s="20">
        <v>0</v>
      </c>
    </row>
    <row r="8651" spans="2:6" x14ac:dyDescent="0.25">
      <c r="B8651" s="18">
        <v>8648</v>
      </c>
      <c r="C8651" s="29">
        <v>108192475.75333115</v>
      </c>
      <c r="D8651" s="29">
        <v>0</v>
      </c>
      <c r="E8651" s="29">
        <v>0</v>
      </c>
      <c r="F8651" s="20">
        <v>0</v>
      </c>
    </row>
    <row r="8652" spans="2:6" x14ac:dyDescent="0.25">
      <c r="B8652" s="18">
        <v>8649</v>
      </c>
      <c r="C8652" s="29">
        <v>90578201.112274826</v>
      </c>
      <c r="D8652" s="29">
        <v>0</v>
      </c>
      <c r="E8652" s="29">
        <v>0</v>
      </c>
      <c r="F8652" s="20">
        <v>0</v>
      </c>
    </row>
    <row r="8653" spans="2:6" x14ac:dyDescent="0.25">
      <c r="B8653" s="18">
        <v>8650</v>
      </c>
      <c r="C8653" s="29">
        <v>85914661.603258073</v>
      </c>
      <c r="D8653" s="29">
        <v>0</v>
      </c>
      <c r="E8653" s="29">
        <v>0</v>
      </c>
      <c r="F8653" s="20">
        <v>0</v>
      </c>
    </row>
    <row r="8654" spans="2:6" x14ac:dyDescent="0.25">
      <c r="B8654" s="18">
        <v>8651</v>
      </c>
      <c r="C8654" s="29">
        <v>108763784.75886025</v>
      </c>
      <c r="D8654" s="29">
        <v>0</v>
      </c>
      <c r="E8654" s="29">
        <v>0</v>
      </c>
      <c r="F8654" s="20">
        <v>0</v>
      </c>
    </row>
    <row r="8655" spans="2:6" x14ac:dyDescent="0.25">
      <c r="B8655" s="18">
        <v>8652</v>
      </c>
      <c r="C8655" s="29">
        <v>86697042.792081639</v>
      </c>
      <c r="D8655" s="29">
        <v>0</v>
      </c>
      <c r="E8655" s="29">
        <v>0</v>
      </c>
      <c r="F8655" s="20">
        <v>0</v>
      </c>
    </row>
    <row r="8656" spans="2:6" x14ac:dyDescent="0.25">
      <c r="B8656" s="18">
        <v>8653</v>
      </c>
      <c r="C8656" s="29">
        <v>84461330.800797492</v>
      </c>
      <c r="D8656" s="29">
        <v>0</v>
      </c>
      <c r="E8656" s="29">
        <v>0</v>
      </c>
      <c r="F8656" s="20">
        <v>0</v>
      </c>
    </row>
    <row r="8657" spans="2:6" x14ac:dyDescent="0.25">
      <c r="B8657" s="18">
        <v>8654</v>
      </c>
      <c r="C8657" s="29">
        <v>81707988.336680442</v>
      </c>
      <c r="D8657" s="29">
        <v>0</v>
      </c>
      <c r="E8657" s="29">
        <v>0</v>
      </c>
      <c r="F8657" s="20">
        <v>0</v>
      </c>
    </row>
    <row r="8658" spans="2:6" x14ac:dyDescent="0.25">
      <c r="B8658" s="18">
        <v>8655</v>
      </c>
      <c r="C8658" s="29">
        <v>108169902.16233231</v>
      </c>
      <c r="D8658" s="29">
        <v>0</v>
      </c>
      <c r="E8658" s="29">
        <v>0</v>
      </c>
      <c r="F8658" s="20">
        <v>0</v>
      </c>
    </row>
    <row r="8659" spans="2:6" x14ac:dyDescent="0.25">
      <c r="B8659" s="18">
        <v>8656</v>
      </c>
      <c r="C8659" s="29">
        <v>77127396.50009197</v>
      </c>
      <c r="D8659" s="29">
        <v>0</v>
      </c>
      <c r="E8659" s="29">
        <v>0</v>
      </c>
      <c r="F8659" s="20">
        <v>0</v>
      </c>
    </row>
    <row r="8660" spans="2:6" x14ac:dyDescent="0.25">
      <c r="B8660" s="18">
        <v>8657</v>
      </c>
      <c r="C8660" s="29">
        <v>127937011.42809202</v>
      </c>
      <c r="D8660" s="29">
        <v>0</v>
      </c>
      <c r="E8660" s="29">
        <v>0</v>
      </c>
      <c r="F8660" s="20">
        <v>0</v>
      </c>
    </row>
    <row r="8661" spans="2:6" x14ac:dyDescent="0.25">
      <c r="B8661" s="18">
        <v>8658</v>
      </c>
      <c r="C8661" s="29">
        <v>108337231.72219862</v>
      </c>
      <c r="D8661" s="29">
        <v>0</v>
      </c>
      <c r="E8661" s="29">
        <v>0</v>
      </c>
      <c r="F8661" s="20">
        <v>0</v>
      </c>
    </row>
    <row r="8662" spans="2:6" x14ac:dyDescent="0.25">
      <c r="B8662" s="18">
        <v>8659</v>
      </c>
      <c r="C8662" s="29">
        <v>111259127.85078667</v>
      </c>
      <c r="D8662" s="29">
        <v>0</v>
      </c>
      <c r="E8662" s="29">
        <v>0</v>
      </c>
      <c r="F8662" s="20">
        <v>0</v>
      </c>
    </row>
    <row r="8663" spans="2:6" x14ac:dyDescent="0.25">
      <c r="B8663" s="18">
        <v>8660</v>
      </c>
      <c r="C8663" s="29">
        <v>70957841.967008889</v>
      </c>
      <c r="D8663" s="29">
        <v>0</v>
      </c>
      <c r="E8663" s="29">
        <v>0</v>
      </c>
      <c r="F8663" s="20">
        <v>0</v>
      </c>
    </row>
    <row r="8664" spans="2:6" x14ac:dyDescent="0.25">
      <c r="B8664" s="18">
        <v>8661</v>
      </c>
      <c r="C8664" s="29">
        <v>119856471.87010671</v>
      </c>
      <c r="D8664" s="29">
        <v>0</v>
      </c>
      <c r="E8664" s="29">
        <v>0</v>
      </c>
      <c r="F8664" s="20">
        <v>0</v>
      </c>
    </row>
    <row r="8665" spans="2:6" x14ac:dyDescent="0.25">
      <c r="B8665" s="18">
        <v>8662</v>
      </c>
      <c r="C8665" s="29">
        <v>80452121.560406908</v>
      </c>
      <c r="D8665" s="29">
        <v>0</v>
      </c>
      <c r="E8665" s="29">
        <v>0</v>
      </c>
      <c r="F8665" s="20">
        <v>0</v>
      </c>
    </row>
    <row r="8666" spans="2:6" x14ac:dyDescent="0.25">
      <c r="B8666" s="18">
        <v>8663</v>
      </c>
      <c r="C8666" s="29">
        <v>99335098.079304636</v>
      </c>
      <c r="D8666" s="29">
        <v>0</v>
      </c>
      <c r="E8666" s="29">
        <v>0</v>
      </c>
      <c r="F8666" s="20">
        <v>0</v>
      </c>
    </row>
    <row r="8667" spans="2:6" x14ac:dyDescent="0.25">
      <c r="B8667" s="18">
        <v>8664</v>
      </c>
      <c r="C8667" s="29">
        <v>89574042.07854335</v>
      </c>
      <c r="D8667" s="29">
        <v>0</v>
      </c>
      <c r="E8667" s="29">
        <v>0</v>
      </c>
      <c r="F8667" s="20">
        <v>0</v>
      </c>
    </row>
    <row r="8668" spans="2:6" x14ac:dyDescent="0.25">
      <c r="B8668" s="18">
        <v>8665</v>
      </c>
      <c r="C8668" s="29">
        <v>94968287.211294845</v>
      </c>
      <c r="D8668" s="29">
        <v>0</v>
      </c>
      <c r="E8668" s="29">
        <v>0</v>
      </c>
      <c r="F8668" s="20">
        <v>0</v>
      </c>
    </row>
    <row r="8669" spans="2:6" x14ac:dyDescent="0.25">
      <c r="B8669" s="18">
        <v>8666</v>
      </c>
      <c r="C8669" s="29">
        <v>119802737.51311992</v>
      </c>
      <c r="D8669" s="29">
        <v>0</v>
      </c>
      <c r="E8669" s="29">
        <v>0</v>
      </c>
      <c r="F8669" s="20">
        <v>0</v>
      </c>
    </row>
    <row r="8670" spans="2:6" x14ac:dyDescent="0.25">
      <c r="B8670" s="18">
        <v>8667</v>
      </c>
      <c r="C8670" s="29">
        <v>86684944.365265965</v>
      </c>
      <c r="D8670" s="29">
        <v>0</v>
      </c>
      <c r="E8670" s="29">
        <v>0</v>
      </c>
      <c r="F8670" s="20">
        <v>0</v>
      </c>
    </row>
    <row r="8671" spans="2:6" x14ac:dyDescent="0.25">
      <c r="B8671" s="18">
        <v>8668</v>
      </c>
      <c r="C8671" s="29">
        <v>145125703.21460241</v>
      </c>
      <c r="D8671" s="29">
        <v>0</v>
      </c>
      <c r="E8671" s="29">
        <v>0</v>
      </c>
      <c r="F8671" s="20">
        <v>0</v>
      </c>
    </row>
    <row r="8672" spans="2:6" x14ac:dyDescent="0.25">
      <c r="B8672" s="18">
        <v>8669</v>
      </c>
      <c r="C8672" s="29">
        <v>109889885.68082666</v>
      </c>
      <c r="D8672" s="29">
        <v>0</v>
      </c>
      <c r="E8672" s="29">
        <v>0</v>
      </c>
      <c r="F8672" s="20">
        <v>0</v>
      </c>
    </row>
    <row r="8673" spans="2:6" x14ac:dyDescent="0.25">
      <c r="B8673" s="18">
        <v>8670</v>
      </c>
      <c r="C8673" s="29">
        <v>113453146.11292295</v>
      </c>
      <c r="D8673" s="29">
        <v>0</v>
      </c>
      <c r="E8673" s="29">
        <v>0</v>
      </c>
      <c r="F8673" s="20">
        <v>0</v>
      </c>
    </row>
    <row r="8674" spans="2:6" x14ac:dyDescent="0.25">
      <c r="B8674" s="18">
        <v>8671</v>
      </c>
      <c r="C8674" s="29">
        <v>132027126.31874998</v>
      </c>
      <c r="D8674" s="29">
        <v>0</v>
      </c>
      <c r="E8674" s="29">
        <v>0</v>
      </c>
      <c r="F8674" s="20">
        <v>0</v>
      </c>
    </row>
    <row r="8675" spans="2:6" x14ac:dyDescent="0.25">
      <c r="B8675" s="18">
        <v>8672</v>
      </c>
      <c r="C8675" s="29">
        <v>98516036.039087564</v>
      </c>
      <c r="D8675" s="29">
        <v>0</v>
      </c>
      <c r="E8675" s="29">
        <v>0</v>
      </c>
      <c r="F8675" s="20">
        <v>0</v>
      </c>
    </row>
    <row r="8676" spans="2:6" x14ac:dyDescent="0.25">
      <c r="B8676" s="18">
        <v>8673</v>
      </c>
      <c r="C8676" s="29">
        <v>106473088.68938501</v>
      </c>
      <c r="D8676" s="29">
        <v>0</v>
      </c>
      <c r="E8676" s="29">
        <v>0</v>
      </c>
      <c r="F8676" s="20">
        <v>0</v>
      </c>
    </row>
    <row r="8677" spans="2:6" x14ac:dyDescent="0.25">
      <c r="B8677" s="18">
        <v>8674</v>
      </c>
      <c r="C8677" s="29">
        <v>144442384.41254711</v>
      </c>
      <c r="D8677" s="29">
        <v>0</v>
      </c>
      <c r="E8677" s="29">
        <v>0</v>
      </c>
      <c r="F8677" s="20">
        <v>0</v>
      </c>
    </row>
    <row r="8678" spans="2:6" x14ac:dyDescent="0.25">
      <c r="B8678" s="18">
        <v>8675</v>
      </c>
      <c r="C8678" s="29">
        <v>181763152.11339086</v>
      </c>
      <c r="D8678" s="29">
        <v>0</v>
      </c>
      <c r="E8678" s="29">
        <v>0</v>
      </c>
      <c r="F8678" s="20">
        <v>0</v>
      </c>
    </row>
    <row r="8679" spans="2:6" x14ac:dyDescent="0.25">
      <c r="B8679" s="18">
        <v>8676</v>
      </c>
      <c r="C8679" s="29">
        <v>124024100.61923042</v>
      </c>
      <c r="D8679" s="29">
        <v>0</v>
      </c>
      <c r="E8679" s="29">
        <v>0</v>
      </c>
      <c r="F8679" s="20">
        <v>0</v>
      </c>
    </row>
    <row r="8680" spans="2:6" x14ac:dyDescent="0.25">
      <c r="B8680" s="18">
        <v>8677</v>
      </c>
      <c r="C8680" s="29">
        <v>121480610.2567697</v>
      </c>
      <c r="D8680" s="29">
        <v>0</v>
      </c>
      <c r="E8680" s="29">
        <v>0</v>
      </c>
      <c r="F8680" s="20">
        <v>0</v>
      </c>
    </row>
    <row r="8681" spans="2:6" x14ac:dyDescent="0.25">
      <c r="B8681" s="18">
        <v>8678</v>
      </c>
      <c r="C8681" s="29">
        <v>135275050.29140803</v>
      </c>
      <c r="D8681" s="29">
        <v>0</v>
      </c>
      <c r="E8681" s="29">
        <v>0</v>
      </c>
      <c r="F8681" s="20">
        <v>0</v>
      </c>
    </row>
    <row r="8682" spans="2:6" x14ac:dyDescent="0.25">
      <c r="B8682" s="18">
        <v>8679</v>
      </c>
      <c r="C8682" s="29">
        <v>84723733.658809856</v>
      </c>
      <c r="D8682" s="29">
        <v>0</v>
      </c>
      <c r="E8682" s="29">
        <v>0</v>
      </c>
      <c r="F8682" s="20">
        <v>0</v>
      </c>
    </row>
    <row r="8683" spans="2:6" x14ac:dyDescent="0.25">
      <c r="B8683" s="18">
        <v>8680</v>
      </c>
      <c r="C8683" s="29">
        <v>98163150.023907468</v>
      </c>
      <c r="D8683" s="29">
        <v>0</v>
      </c>
      <c r="E8683" s="29">
        <v>0</v>
      </c>
      <c r="F8683" s="20">
        <v>0</v>
      </c>
    </row>
    <row r="8684" spans="2:6" x14ac:dyDescent="0.25">
      <c r="B8684" s="18">
        <v>8681</v>
      </c>
      <c r="C8684" s="29">
        <v>64183189.432737865</v>
      </c>
      <c r="D8684" s="29">
        <v>0</v>
      </c>
      <c r="E8684" s="29">
        <v>0</v>
      </c>
      <c r="F8684" s="20">
        <v>0</v>
      </c>
    </row>
    <row r="8685" spans="2:6" x14ac:dyDescent="0.25">
      <c r="B8685" s="18">
        <v>8682</v>
      </c>
      <c r="C8685" s="29">
        <v>103414071.34531181</v>
      </c>
      <c r="D8685" s="29">
        <v>0</v>
      </c>
      <c r="E8685" s="29">
        <v>0</v>
      </c>
      <c r="F8685" s="20">
        <v>0</v>
      </c>
    </row>
    <row r="8686" spans="2:6" x14ac:dyDescent="0.25">
      <c r="B8686" s="18">
        <v>8683</v>
      </c>
      <c r="C8686" s="29">
        <v>139604072.06338152</v>
      </c>
      <c r="D8686" s="29">
        <v>0</v>
      </c>
      <c r="E8686" s="29">
        <v>0</v>
      </c>
      <c r="F8686" s="20">
        <v>0</v>
      </c>
    </row>
    <row r="8687" spans="2:6" x14ac:dyDescent="0.25">
      <c r="B8687" s="18">
        <v>8684</v>
      </c>
      <c r="C8687" s="29">
        <v>125005274.92345335</v>
      </c>
      <c r="D8687" s="29">
        <v>0</v>
      </c>
      <c r="E8687" s="29">
        <v>0</v>
      </c>
      <c r="F8687" s="20">
        <v>0</v>
      </c>
    </row>
    <row r="8688" spans="2:6" x14ac:dyDescent="0.25">
      <c r="B8688" s="18">
        <v>8685</v>
      </c>
      <c r="C8688" s="29">
        <v>66020212.996675149</v>
      </c>
      <c r="D8688" s="29">
        <v>0</v>
      </c>
      <c r="E8688" s="29">
        <v>0</v>
      </c>
      <c r="F8688" s="20">
        <v>0</v>
      </c>
    </row>
    <row r="8689" spans="2:6" x14ac:dyDescent="0.25">
      <c r="B8689" s="18">
        <v>8686</v>
      </c>
      <c r="C8689" s="29">
        <v>100958705.7856411</v>
      </c>
      <c r="D8689" s="29">
        <v>0</v>
      </c>
      <c r="E8689" s="29">
        <v>0</v>
      </c>
      <c r="F8689" s="20">
        <v>0</v>
      </c>
    </row>
    <row r="8690" spans="2:6" x14ac:dyDescent="0.25">
      <c r="B8690" s="18">
        <v>8687</v>
      </c>
      <c r="C8690" s="29">
        <v>76220525.951895744</v>
      </c>
      <c r="D8690" s="29">
        <v>0</v>
      </c>
      <c r="E8690" s="29">
        <v>0</v>
      </c>
      <c r="F8690" s="20">
        <v>0</v>
      </c>
    </row>
    <row r="8691" spans="2:6" x14ac:dyDescent="0.25">
      <c r="B8691" s="18">
        <v>8688</v>
      </c>
      <c r="C8691" s="29">
        <v>170621100.5325897</v>
      </c>
      <c r="D8691" s="29">
        <v>0</v>
      </c>
      <c r="E8691" s="29">
        <v>0</v>
      </c>
      <c r="F8691" s="20">
        <v>0</v>
      </c>
    </row>
    <row r="8692" spans="2:6" x14ac:dyDescent="0.25">
      <c r="B8692" s="18">
        <v>8689</v>
      </c>
      <c r="C8692" s="29">
        <v>109207915.22997718</v>
      </c>
      <c r="D8692" s="29">
        <v>0</v>
      </c>
      <c r="E8692" s="29">
        <v>0</v>
      </c>
      <c r="F8692" s="20">
        <v>0</v>
      </c>
    </row>
    <row r="8693" spans="2:6" x14ac:dyDescent="0.25">
      <c r="B8693" s="18">
        <v>8690</v>
      </c>
      <c r="C8693" s="29">
        <v>82322536.082898408</v>
      </c>
      <c r="D8693" s="29">
        <v>0</v>
      </c>
      <c r="E8693" s="29">
        <v>0</v>
      </c>
      <c r="F8693" s="20">
        <v>0</v>
      </c>
    </row>
    <row r="8694" spans="2:6" x14ac:dyDescent="0.25">
      <c r="B8694" s="18">
        <v>8691</v>
      </c>
      <c r="C8694" s="29">
        <v>101612960.40000512</v>
      </c>
      <c r="D8694" s="29">
        <v>0</v>
      </c>
      <c r="E8694" s="29">
        <v>0</v>
      </c>
      <c r="F8694" s="20">
        <v>0</v>
      </c>
    </row>
    <row r="8695" spans="2:6" x14ac:dyDescent="0.25">
      <c r="B8695" s="18">
        <v>8692</v>
      </c>
      <c r="C8695" s="29">
        <v>90791010.352377146</v>
      </c>
      <c r="D8695" s="29">
        <v>0</v>
      </c>
      <c r="E8695" s="29">
        <v>0</v>
      </c>
      <c r="F8695" s="20">
        <v>0</v>
      </c>
    </row>
    <row r="8696" spans="2:6" x14ac:dyDescent="0.25">
      <c r="B8696" s="18">
        <v>8693</v>
      </c>
      <c r="C8696" s="29">
        <v>117720230.33389102</v>
      </c>
      <c r="D8696" s="29">
        <v>0</v>
      </c>
      <c r="E8696" s="29">
        <v>0</v>
      </c>
      <c r="F8696" s="20">
        <v>0</v>
      </c>
    </row>
    <row r="8697" spans="2:6" x14ac:dyDescent="0.25">
      <c r="B8697" s="18">
        <v>8694</v>
      </c>
      <c r="C8697" s="29">
        <v>81871226.634027779</v>
      </c>
      <c r="D8697" s="29">
        <v>0</v>
      </c>
      <c r="E8697" s="29">
        <v>0</v>
      </c>
      <c r="F8697" s="20">
        <v>0</v>
      </c>
    </row>
    <row r="8698" spans="2:6" x14ac:dyDescent="0.25">
      <c r="B8698" s="18">
        <v>8695</v>
      </c>
      <c r="C8698" s="29">
        <v>101758434.07459877</v>
      </c>
      <c r="D8698" s="29">
        <v>0</v>
      </c>
      <c r="E8698" s="29">
        <v>0</v>
      </c>
      <c r="F8698" s="20">
        <v>0</v>
      </c>
    </row>
    <row r="8699" spans="2:6" x14ac:dyDescent="0.25">
      <c r="B8699" s="18">
        <v>8696</v>
      </c>
      <c r="C8699" s="29">
        <v>106643463.98206276</v>
      </c>
      <c r="D8699" s="29">
        <v>0</v>
      </c>
      <c r="E8699" s="29">
        <v>0</v>
      </c>
      <c r="F8699" s="20">
        <v>0</v>
      </c>
    </row>
    <row r="8700" spans="2:6" x14ac:dyDescent="0.25">
      <c r="B8700" s="18">
        <v>8697</v>
      </c>
      <c r="C8700" s="29">
        <v>90050047.702900618</v>
      </c>
      <c r="D8700" s="29">
        <v>0</v>
      </c>
      <c r="E8700" s="29">
        <v>0</v>
      </c>
      <c r="F8700" s="20">
        <v>0</v>
      </c>
    </row>
    <row r="8701" spans="2:6" x14ac:dyDescent="0.25">
      <c r="B8701" s="18">
        <v>8698</v>
      </c>
      <c r="C8701" s="29">
        <v>107245383.10393091</v>
      </c>
      <c r="D8701" s="29">
        <v>0</v>
      </c>
      <c r="E8701" s="29">
        <v>0</v>
      </c>
      <c r="F8701" s="20">
        <v>0</v>
      </c>
    </row>
    <row r="8702" spans="2:6" x14ac:dyDescent="0.25">
      <c r="B8702" s="18">
        <v>8699</v>
      </c>
      <c r="C8702" s="29">
        <v>86281537.991810873</v>
      </c>
      <c r="D8702" s="29">
        <v>0</v>
      </c>
      <c r="E8702" s="29">
        <v>0</v>
      </c>
      <c r="F8702" s="20">
        <v>0</v>
      </c>
    </row>
    <row r="8703" spans="2:6" x14ac:dyDescent="0.25">
      <c r="B8703" s="18">
        <v>8700</v>
      </c>
      <c r="C8703" s="29">
        <v>103013785.12022087</v>
      </c>
      <c r="D8703" s="29">
        <v>0</v>
      </c>
      <c r="E8703" s="29">
        <v>0</v>
      </c>
      <c r="F8703" s="20">
        <v>0</v>
      </c>
    </row>
    <row r="8704" spans="2:6" x14ac:dyDescent="0.25">
      <c r="B8704" s="18">
        <v>8701</v>
      </c>
      <c r="C8704" s="29">
        <v>106528903.89029104</v>
      </c>
      <c r="D8704" s="29">
        <v>0</v>
      </c>
      <c r="E8704" s="29">
        <v>0</v>
      </c>
      <c r="F8704" s="20">
        <v>0</v>
      </c>
    </row>
    <row r="8705" spans="2:6" x14ac:dyDescent="0.25">
      <c r="B8705" s="18">
        <v>8702</v>
      </c>
      <c r="C8705" s="29">
        <v>113768730.20633996</v>
      </c>
      <c r="D8705" s="29">
        <v>0</v>
      </c>
      <c r="E8705" s="29">
        <v>0</v>
      </c>
      <c r="F8705" s="20">
        <v>0</v>
      </c>
    </row>
    <row r="8706" spans="2:6" x14ac:dyDescent="0.25">
      <c r="B8706" s="18">
        <v>8703</v>
      </c>
      <c r="C8706" s="29">
        <v>124236308.53682092</v>
      </c>
      <c r="D8706" s="29">
        <v>0</v>
      </c>
      <c r="E8706" s="29">
        <v>0</v>
      </c>
      <c r="F8706" s="20">
        <v>0</v>
      </c>
    </row>
    <row r="8707" spans="2:6" x14ac:dyDescent="0.25">
      <c r="B8707" s="18">
        <v>8704</v>
      </c>
      <c r="C8707" s="29">
        <v>157696335.14375716</v>
      </c>
      <c r="D8707" s="29">
        <v>0</v>
      </c>
      <c r="E8707" s="29">
        <v>0</v>
      </c>
      <c r="F8707" s="20">
        <v>0</v>
      </c>
    </row>
    <row r="8708" spans="2:6" x14ac:dyDescent="0.25">
      <c r="B8708" s="18">
        <v>8705</v>
      </c>
      <c r="C8708" s="29">
        <v>80217862.387705937</v>
      </c>
      <c r="D8708" s="29">
        <v>0</v>
      </c>
      <c r="E8708" s="29">
        <v>0</v>
      </c>
      <c r="F8708" s="20">
        <v>0</v>
      </c>
    </row>
    <row r="8709" spans="2:6" x14ac:dyDescent="0.25">
      <c r="B8709" s="18">
        <v>8706</v>
      </c>
      <c r="C8709" s="29">
        <v>87033852.322096542</v>
      </c>
      <c r="D8709" s="29">
        <v>0</v>
      </c>
      <c r="E8709" s="29">
        <v>0</v>
      </c>
      <c r="F8709" s="20">
        <v>0</v>
      </c>
    </row>
    <row r="8710" spans="2:6" x14ac:dyDescent="0.25">
      <c r="B8710" s="18">
        <v>8707</v>
      </c>
      <c r="C8710" s="29">
        <v>212216702.08125412</v>
      </c>
      <c r="D8710" s="29">
        <v>0</v>
      </c>
      <c r="E8710" s="29">
        <v>0</v>
      </c>
      <c r="F8710" s="20">
        <v>0</v>
      </c>
    </row>
    <row r="8711" spans="2:6" x14ac:dyDescent="0.25">
      <c r="B8711" s="18">
        <v>8708</v>
      </c>
      <c r="C8711" s="29">
        <v>62834579.374308512</v>
      </c>
      <c r="D8711" s="29">
        <v>0</v>
      </c>
      <c r="E8711" s="29">
        <v>0</v>
      </c>
      <c r="F8711" s="20">
        <v>0</v>
      </c>
    </row>
    <row r="8712" spans="2:6" x14ac:dyDescent="0.25">
      <c r="B8712" s="18">
        <v>8709</v>
      </c>
      <c r="C8712" s="29">
        <v>126168311.59873617</v>
      </c>
      <c r="D8712" s="29">
        <v>0</v>
      </c>
      <c r="E8712" s="29">
        <v>0</v>
      </c>
      <c r="F8712" s="20">
        <v>0</v>
      </c>
    </row>
    <row r="8713" spans="2:6" x14ac:dyDescent="0.25">
      <c r="B8713" s="18">
        <v>8710</v>
      </c>
      <c r="C8713" s="29">
        <v>90483585.739429533</v>
      </c>
      <c r="D8713" s="29">
        <v>0</v>
      </c>
      <c r="E8713" s="29">
        <v>0</v>
      </c>
      <c r="F8713" s="20">
        <v>0</v>
      </c>
    </row>
    <row r="8714" spans="2:6" x14ac:dyDescent="0.25">
      <c r="B8714" s="18">
        <v>8711</v>
      </c>
      <c r="C8714" s="29">
        <v>101042223.32468148</v>
      </c>
      <c r="D8714" s="29">
        <v>0</v>
      </c>
      <c r="E8714" s="29">
        <v>0</v>
      </c>
      <c r="F8714" s="20">
        <v>0</v>
      </c>
    </row>
    <row r="8715" spans="2:6" x14ac:dyDescent="0.25">
      <c r="B8715" s="18">
        <v>8712</v>
      </c>
      <c r="C8715" s="29">
        <v>87812255.094679981</v>
      </c>
      <c r="D8715" s="29">
        <v>0</v>
      </c>
      <c r="E8715" s="29">
        <v>0</v>
      </c>
      <c r="F8715" s="20">
        <v>0</v>
      </c>
    </row>
    <row r="8716" spans="2:6" x14ac:dyDescent="0.25">
      <c r="B8716" s="18">
        <v>8713</v>
      </c>
      <c r="C8716" s="29">
        <v>69191075.820870832</v>
      </c>
      <c r="D8716" s="29">
        <v>0</v>
      </c>
      <c r="E8716" s="29">
        <v>0</v>
      </c>
      <c r="F8716" s="20">
        <v>0</v>
      </c>
    </row>
    <row r="8717" spans="2:6" x14ac:dyDescent="0.25">
      <c r="B8717" s="18">
        <v>8714</v>
      </c>
      <c r="C8717" s="29">
        <v>98952527.047670677</v>
      </c>
      <c r="D8717" s="29">
        <v>0</v>
      </c>
      <c r="E8717" s="29">
        <v>0</v>
      </c>
      <c r="F8717" s="20">
        <v>0</v>
      </c>
    </row>
    <row r="8718" spans="2:6" x14ac:dyDescent="0.25">
      <c r="B8718" s="18">
        <v>8715</v>
      </c>
      <c r="C8718" s="29">
        <v>105960227.65138189</v>
      </c>
      <c r="D8718" s="29">
        <v>0</v>
      </c>
      <c r="E8718" s="29">
        <v>0</v>
      </c>
      <c r="F8718" s="20">
        <v>0</v>
      </c>
    </row>
    <row r="8719" spans="2:6" x14ac:dyDescent="0.25">
      <c r="B8719" s="18">
        <v>8716</v>
      </c>
      <c r="C8719" s="29">
        <v>81601297.928689703</v>
      </c>
      <c r="D8719" s="29">
        <v>0</v>
      </c>
      <c r="E8719" s="29">
        <v>0</v>
      </c>
      <c r="F8719" s="20">
        <v>0</v>
      </c>
    </row>
    <row r="8720" spans="2:6" x14ac:dyDescent="0.25">
      <c r="B8720" s="18">
        <v>8717</v>
      </c>
      <c r="C8720" s="29">
        <v>83352555.691703767</v>
      </c>
      <c r="D8720" s="29">
        <v>0</v>
      </c>
      <c r="E8720" s="29">
        <v>0</v>
      </c>
      <c r="F8720" s="20">
        <v>0</v>
      </c>
    </row>
    <row r="8721" spans="2:6" x14ac:dyDescent="0.25">
      <c r="B8721" s="18">
        <v>8718</v>
      </c>
      <c r="C8721" s="29">
        <v>99627181.675566792</v>
      </c>
      <c r="D8721" s="29">
        <v>0</v>
      </c>
      <c r="E8721" s="29">
        <v>0</v>
      </c>
      <c r="F8721" s="20">
        <v>0</v>
      </c>
    </row>
    <row r="8722" spans="2:6" x14ac:dyDescent="0.25">
      <c r="B8722" s="18">
        <v>8719</v>
      </c>
      <c r="C8722" s="29">
        <v>123557326.34396279</v>
      </c>
      <c r="D8722" s="29">
        <v>0</v>
      </c>
      <c r="E8722" s="29">
        <v>0</v>
      </c>
      <c r="F8722" s="20">
        <v>0</v>
      </c>
    </row>
    <row r="8723" spans="2:6" x14ac:dyDescent="0.25">
      <c r="B8723" s="18">
        <v>8720</v>
      </c>
      <c r="C8723" s="29">
        <v>129094886.79028229</v>
      </c>
      <c r="D8723" s="29">
        <v>0</v>
      </c>
      <c r="E8723" s="29">
        <v>0</v>
      </c>
      <c r="F8723" s="20">
        <v>0</v>
      </c>
    </row>
    <row r="8724" spans="2:6" x14ac:dyDescent="0.25">
      <c r="B8724" s="18">
        <v>8721</v>
      </c>
      <c r="C8724" s="29">
        <v>103312656.93142368</v>
      </c>
      <c r="D8724" s="29">
        <v>0</v>
      </c>
      <c r="E8724" s="29">
        <v>0</v>
      </c>
      <c r="F8724" s="20">
        <v>0</v>
      </c>
    </row>
    <row r="8725" spans="2:6" x14ac:dyDescent="0.25">
      <c r="B8725" s="18">
        <v>8722</v>
      </c>
      <c r="C8725" s="29">
        <v>100274329.80859138</v>
      </c>
      <c r="D8725" s="29">
        <v>0</v>
      </c>
      <c r="E8725" s="29">
        <v>0</v>
      </c>
      <c r="F8725" s="20">
        <v>0</v>
      </c>
    </row>
    <row r="8726" spans="2:6" x14ac:dyDescent="0.25">
      <c r="B8726" s="18">
        <v>8723</v>
      </c>
      <c r="C8726" s="29">
        <v>112792162.68823045</v>
      </c>
      <c r="D8726" s="29">
        <v>0</v>
      </c>
      <c r="E8726" s="29">
        <v>0</v>
      </c>
      <c r="F8726" s="20">
        <v>0</v>
      </c>
    </row>
    <row r="8727" spans="2:6" x14ac:dyDescent="0.25">
      <c r="B8727" s="18">
        <v>8724</v>
      </c>
      <c r="C8727" s="29">
        <v>92060573.514696985</v>
      </c>
      <c r="D8727" s="29">
        <v>0</v>
      </c>
      <c r="E8727" s="29">
        <v>0</v>
      </c>
      <c r="F8727" s="20">
        <v>0</v>
      </c>
    </row>
    <row r="8728" spans="2:6" x14ac:dyDescent="0.25">
      <c r="B8728" s="18">
        <v>8725</v>
      </c>
      <c r="C8728" s="29">
        <v>158900620.9763757</v>
      </c>
      <c r="D8728" s="29">
        <v>0</v>
      </c>
      <c r="E8728" s="29">
        <v>0</v>
      </c>
      <c r="F8728" s="20">
        <v>0</v>
      </c>
    </row>
    <row r="8729" spans="2:6" x14ac:dyDescent="0.25">
      <c r="B8729" s="18">
        <v>8726</v>
      </c>
      <c r="C8729" s="29">
        <v>134212743.62677242</v>
      </c>
      <c r="D8729" s="29">
        <v>0</v>
      </c>
      <c r="E8729" s="29">
        <v>0</v>
      </c>
      <c r="F8729" s="20">
        <v>0</v>
      </c>
    </row>
    <row r="8730" spans="2:6" x14ac:dyDescent="0.25">
      <c r="B8730" s="18">
        <v>8727</v>
      </c>
      <c r="C8730" s="29">
        <v>118472052.25175038</v>
      </c>
      <c r="D8730" s="29">
        <v>0</v>
      </c>
      <c r="E8730" s="29">
        <v>0</v>
      </c>
      <c r="F8730" s="20">
        <v>0</v>
      </c>
    </row>
    <row r="8731" spans="2:6" x14ac:dyDescent="0.25">
      <c r="B8731" s="18">
        <v>8728</v>
      </c>
      <c r="C8731" s="29">
        <v>156090687.2009671</v>
      </c>
      <c r="D8731" s="29">
        <v>0</v>
      </c>
      <c r="E8731" s="29">
        <v>0</v>
      </c>
      <c r="F8731" s="20">
        <v>0</v>
      </c>
    </row>
    <row r="8732" spans="2:6" x14ac:dyDescent="0.25">
      <c r="B8732" s="18">
        <v>8729</v>
      </c>
      <c r="C8732" s="29">
        <v>102548462.82169931</v>
      </c>
      <c r="D8732" s="29">
        <v>0</v>
      </c>
      <c r="E8732" s="29">
        <v>0</v>
      </c>
      <c r="F8732" s="20">
        <v>0</v>
      </c>
    </row>
    <row r="8733" spans="2:6" x14ac:dyDescent="0.25">
      <c r="B8733" s="18">
        <v>8730</v>
      </c>
      <c r="C8733" s="29">
        <v>113854167.39269416</v>
      </c>
      <c r="D8733" s="29">
        <v>0</v>
      </c>
      <c r="E8733" s="29">
        <v>0</v>
      </c>
      <c r="F8733" s="20">
        <v>0</v>
      </c>
    </row>
    <row r="8734" spans="2:6" x14ac:dyDescent="0.25">
      <c r="B8734" s="18">
        <v>8731</v>
      </c>
      <c r="C8734" s="29">
        <v>85195160.617359117</v>
      </c>
      <c r="D8734" s="29">
        <v>0</v>
      </c>
      <c r="E8734" s="29">
        <v>0</v>
      </c>
      <c r="F8734" s="20">
        <v>0</v>
      </c>
    </row>
    <row r="8735" spans="2:6" x14ac:dyDescent="0.25">
      <c r="B8735" s="18">
        <v>8732</v>
      </c>
      <c r="C8735" s="29">
        <v>88296787.673888996</v>
      </c>
      <c r="D8735" s="29">
        <v>0</v>
      </c>
      <c r="E8735" s="29">
        <v>0</v>
      </c>
      <c r="F8735" s="20">
        <v>0</v>
      </c>
    </row>
    <row r="8736" spans="2:6" x14ac:dyDescent="0.25">
      <c r="B8736" s="18">
        <v>8733</v>
      </c>
      <c r="C8736" s="29">
        <v>135359645.01065725</v>
      </c>
      <c r="D8736" s="29">
        <v>0</v>
      </c>
      <c r="E8736" s="29">
        <v>0</v>
      </c>
      <c r="F8736" s="20">
        <v>0</v>
      </c>
    </row>
    <row r="8737" spans="2:6" x14ac:dyDescent="0.25">
      <c r="B8737" s="18">
        <v>8734</v>
      </c>
      <c r="C8737" s="29">
        <v>109595249.00050078</v>
      </c>
      <c r="D8737" s="29">
        <v>0</v>
      </c>
      <c r="E8737" s="29">
        <v>0</v>
      </c>
      <c r="F8737" s="20">
        <v>0</v>
      </c>
    </row>
    <row r="8738" spans="2:6" x14ac:dyDescent="0.25">
      <c r="B8738" s="18">
        <v>8735</v>
      </c>
      <c r="C8738" s="29">
        <v>91077952.469259888</v>
      </c>
      <c r="D8738" s="29">
        <v>0</v>
      </c>
      <c r="E8738" s="29">
        <v>0</v>
      </c>
      <c r="F8738" s="20">
        <v>0</v>
      </c>
    </row>
    <row r="8739" spans="2:6" x14ac:dyDescent="0.25">
      <c r="B8739" s="18">
        <v>8736</v>
      </c>
      <c r="C8739" s="29">
        <v>84706771.919685379</v>
      </c>
      <c r="D8739" s="29">
        <v>0</v>
      </c>
      <c r="E8739" s="29">
        <v>0</v>
      </c>
      <c r="F8739" s="20">
        <v>0</v>
      </c>
    </row>
    <row r="8740" spans="2:6" x14ac:dyDescent="0.25">
      <c r="B8740" s="18">
        <v>8737</v>
      </c>
      <c r="C8740" s="29">
        <v>120949397.59868148</v>
      </c>
      <c r="D8740" s="29">
        <v>0</v>
      </c>
      <c r="E8740" s="29">
        <v>0</v>
      </c>
      <c r="F8740" s="20">
        <v>0</v>
      </c>
    </row>
    <row r="8741" spans="2:6" x14ac:dyDescent="0.25">
      <c r="B8741" s="18">
        <v>8738</v>
      </c>
      <c r="C8741" s="29">
        <v>101770047.83068648</v>
      </c>
      <c r="D8741" s="29">
        <v>0</v>
      </c>
      <c r="E8741" s="29">
        <v>0</v>
      </c>
      <c r="F8741" s="20">
        <v>0</v>
      </c>
    </row>
    <row r="8742" spans="2:6" x14ac:dyDescent="0.25">
      <c r="B8742" s="18">
        <v>8739</v>
      </c>
      <c r="C8742" s="29">
        <v>116252460.43748775</v>
      </c>
      <c r="D8742" s="29">
        <v>0</v>
      </c>
      <c r="E8742" s="29">
        <v>0</v>
      </c>
      <c r="F8742" s="20">
        <v>0</v>
      </c>
    </row>
    <row r="8743" spans="2:6" x14ac:dyDescent="0.25">
      <c r="B8743" s="18">
        <v>8740</v>
      </c>
      <c r="C8743" s="29">
        <v>158162252.88474995</v>
      </c>
      <c r="D8743" s="29">
        <v>0</v>
      </c>
      <c r="E8743" s="29">
        <v>0</v>
      </c>
      <c r="F8743" s="20">
        <v>0</v>
      </c>
    </row>
    <row r="8744" spans="2:6" x14ac:dyDescent="0.25">
      <c r="B8744" s="18">
        <v>8741</v>
      </c>
      <c r="C8744" s="29">
        <v>95864761.171123281</v>
      </c>
      <c r="D8744" s="29">
        <v>0</v>
      </c>
      <c r="E8744" s="29">
        <v>0</v>
      </c>
      <c r="F8744" s="20">
        <v>0</v>
      </c>
    </row>
    <row r="8745" spans="2:6" x14ac:dyDescent="0.25">
      <c r="B8745" s="18">
        <v>8742</v>
      </c>
      <c r="C8745" s="29">
        <v>95312614.999140337</v>
      </c>
      <c r="D8745" s="29">
        <v>0</v>
      </c>
      <c r="E8745" s="29">
        <v>0</v>
      </c>
      <c r="F8745" s="20">
        <v>0</v>
      </c>
    </row>
    <row r="8746" spans="2:6" x14ac:dyDescent="0.25">
      <c r="B8746" s="18">
        <v>8743</v>
      </c>
      <c r="C8746" s="29">
        <v>84450070.888873219</v>
      </c>
      <c r="D8746" s="29">
        <v>0</v>
      </c>
      <c r="E8746" s="29">
        <v>0</v>
      </c>
      <c r="F8746" s="20">
        <v>0</v>
      </c>
    </row>
    <row r="8747" spans="2:6" x14ac:dyDescent="0.25">
      <c r="B8747" s="18">
        <v>8744</v>
      </c>
      <c r="C8747" s="29">
        <v>91971264.178192407</v>
      </c>
      <c r="D8747" s="29">
        <v>0</v>
      </c>
      <c r="E8747" s="29">
        <v>0</v>
      </c>
      <c r="F8747" s="20">
        <v>0</v>
      </c>
    </row>
    <row r="8748" spans="2:6" x14ac:dyDescent="0.25">
      <c r="B8748" s="18">
        <v>8745</v>
      </c>
      <c r="C8748" s="29">
        <v>98060450.434412628</v>
      </c>
      <c r="D8748" s="29">
        <v>0</v>
      </c>
      <c r="E8748" s="29">
        <v>0</v>
      </c>
      <c r="F8748" s="20">
        <v>0</v>
      </c>
    </row>
    <row r="8749" spans="2:6" x14ac:dyDescent="0.25">
      <c r="B8749" s="18">
        <v>8746</v>
      </c>
      <c r="C8749" s="29">
        <v>88191890.218894243</v>
      </c>
      <c r="D8749" s="29">
        <v>0</v>
      </c>
      <c r="E8749" s="29">
        <v>0</v>
      </c>
      <c r="F8749" s="20">
        <v>0</v>
      </c>
    </row>
    <row r="8750" spans="2:6" x14ac:dyDescent="0.25">
      <c r="B8750" s="18">
        <v>8747</v>
      </c>
      <c r="C8750" s="29">
        <v>101177428.64598329</v>
      </c>
      <c r="D8750" s="29">
        <v>0</v>
      </c>
      <c r="E8750" s="29">
        <v>0</v>
      </c>
      <c r="F8750" s="20">
        <v>0</v>
      </c>
    </row>
    <row r="8751" spans="2:6" x14ac:dyDescent="0.25">
      <c r="B8751" s="18">
        <v>8748</v>
      </c>
      <c r="C8751" s="29">
        <v>94806044.190372318</v>
      </c>
      <c r="D8751" s="29">
        <v>0</v>
      </c>
      <c r="E8751" s="29">
        <v>0</v>
      </c>
      <c r="F8751" s="20">
        <v>0</v>
      </c>
    </row>
    <row r="8752" spans="2:6" x14ac:dyDescent="0.25">
      <c r="B8752" s="18">
        <v>8749</v>
      </c>
      <c r="C8752" s="29">
        <v>108352432.3884104</v>
      </c>
      <c r="D8752" s="29">
        <v>0</v>
      </c>
      <c r="E8752" s="29">
        <v>0</v>
      </c>
      <c r="F8752" s="20">
        <v>0</v>
      </c>
    </row>
    <row r="8753" spans="2:6" x14ac:dyDescent="0.25">
      <c r="B8753" s="18">
        <v>8750</v>
      </c>
      <c r="C8753" s="29">
        <v>81966111.478810087</v>
      </c>
      <c r="D8753" s="29">
        <v>0</v>
      </c>
      <c r="E8753" s="29">
        <v>0</v>
      </c>
      <c r="F8753" s="20">
        <v>0</v>
      </c>
    </row>
    <row r="8754" spans="2:6" x14ac:dyDescent="0.25">
      <c r="B8754" s="18">
        <v>8751</v>
      </c>
      <c r="C8754" s="29">
        <v>86400057.333573386</v>
      </c>
      <c r="D8754" s="29">
        <v>0</v>
      </c>
      <c r="E8754" s="29">
        <v>0</v>
      </c>
      <c r="F8754" s="20">
        <v>0</v>
      </c>
    </row>
    <row r="8755" spans="2:6" x14ac:dyDescent="0.25">
      <c r="B8755" s="18">
        <v>8752</v>
      </c>
      <c r="C8755" s="29">
        <v>81644134.879309028</v>
      </c>
      <c r="D8755" s="29">
        <v>0</v>
      </c>
      <c r="E8755" s="29">
        <v>0</v>
      </c>
      <c r="F8755" s="20">
        <v>0</v>
      </c>
    </row>
    <row r="8756" spans="2:6" x14ac:dyDescent="0.25">
      <c r="B8756" s="18">
        <v>8753</v>
      </c>
      <c r="C8756" s="29">
        <v>120061853.23784712</v>
      </c>
      <c r="D8756" s="29">
        <v>0</v>
      </c>
      <c r="E8756" s="29">
        <v>0</v>
      </c>
      <c r="F8756" s="20">
        <v>0</v>
      </c>
    </row>
    <row r="8757" spans="2:6" x14ac:dyDescent="0.25">
      <c r="B8757" s="18">
        <v>8754</v>
      </c>
      <c r="C8757" s="29">
        <v>146636758.28747082</v>
      </c>
      <c r="D8757" s="29">
        <v>0</v>
      </c>
      <c r="E8757" s="29">
        <v>0</v>
      </c>
      <c r="F8757" s="20">
        <v>0</v>
      </c>
    </row>
    <row r="8758" spans="2:6" x14ac:dyDescent="0.25">
      <c r="B8758" s="18">
        <v>8755</v>
      </c>
      <c r="C8758" s="29">
        <v>103139462.85910723</v>
      </c>
      <c r="D8758" s="29">
        <v>0</v>
      </c>
      <c r="E8758" s="29">
        <v>0</v>
      </c>
      <c r="F8758" s="20">
        <v>0</v>
      </c>
    </row>
    <row r="8759" spans="2:6" x14ac:dyDescent="0.25">
      <c r="B8759" s="18">
        <v>8756</v>
      </c>
      <c r="C8759" s="29">
        <v>110392121.70728901</v>
      </c>
      <c r="D8759" s="29">
        <v>0</v>
      </c>
      <c r="E8759" s="29">
        <v>0</v>
      </c>
      <c r="F8759" s="20">
        <v>0</v>
      </c>
    </row>
    <row r="8760" spans="2:6" x14ac:dyDescent="0.25">
      <c r="B8760" s="18">
        <v>8757</v>
      </c>
      <c r="C8760" s="29">
        <v>70068760.38201189</v>
      </c>
      <c r="D8760" s="29">
        <v>0</v>
      </c>
      <c r="E8760" s="29">
        <v>0</v>
      </c>
      <c r="F8760" s="20">
        <v>0</v>
      </c>
    </row>
    <row r="8761" spans="2:6" x14ac:dyDescent="0.25">
      <c r="B8761" s="18">
        <v>8758</v>
      </c>
      <c r="C8761" s="29">
        <v>104920198.33084083</v>
      </c>
      <c r="D8761" s="29">
        <v>0</v>
      </c>
      <c r="E8761" s="29">
        <v>0</v>
      </c>
      <c r="F8761" s="20">
        <v>0</v>
      </c>
    </row>
    <row r="8762" spans="2:6" x14ac:dyDescent="0.25">
      <c r="B8762" s="18">
        <v>8759</v>
      </c>
      <c r="C8762" s="29">
        <v>104402148.1290855</v>
      </c>
      <c r="D8762" s="29">
        <v>0</v>
      </c>
      <c r="E8762" s="29">
        <v>0</v>
      </c>
      <c r="F8762" s="20">
        <v>0</v>
      </c>
    </row>
    <row r="8763" spans="2:6" x14ac:dyDescent="0.25">
      <c r="B8763" s="18">
        <v>8760</v>
      </c>
      <c r="C8763" s="29">
        <v>142254621.13208619</v>
      </c>
      <c r="D8763" s="29">
        <v>0</v>
      </c>
      <c r="E8763" s="29">
        <v>0</v>
      </c>
      <c r="F8763" s="20">
        <v>0</v>
      </c>
    </row>
    <row r="8764" spans="2:6" x14ac:dyDescent="0.25">
      <c r="B8764" s="18">
        <v>8761</v>
      </c>
      <c r="C8764" s="29">
        <v>168649854.6870794</v>
      </c>
      <c r="D8764" s="29">
        <v>0</v>
      </c>
      <c r="E8764" s="29">
        <v>0</v>
      </c>
      <c r="F8764" s="20">
        <v>0</v>
      </c>
    </row>
    <row r="8765" spans="2:6" x14ac:dyDescent="0.25">
      <c r="B8765" s="18">
        <v>8762</v>
      </c>
      <c r="C8765" s="29">
        <v>89466382.69274357</v>
      </c>
      <c r="D8765" s="29">
        <v>0</v>
      </c>
      <c r="E8765" s="29">
        <v>0</v>
      </c>
      <c r="F8765" s="20">
        <v>0</v>
      </c>
    </row>
    <row r="8766" spans="2:6" x14ac:dyDescent="0.25">
      <c r="B8766" s="18">
        <v>8763</v>
      </c>
      <c r="C8766" s="29">
        <v>105516620.79879132</v>
      </c>
      <c r="D8766" s="29">
        <v>0</v>
      </c>
      <c r="E8766" s="29">
        <v>0</v>
      </c>
      <c r="F8766" s="20">
        <v>0</v>
      </c>
    </row>
    <row r="8767" spans="2:6" x14ac:dyDescent="0.25">
      <c r="B8767" s="18">
        <v>8764</v>
      </c>
      <c r="C8767" s="29">
        <v>96537157.15200296</v>
      </c>
      <c r="D8767" s="29">
        <v>0</v>
      </c>
      <c r="E8767" s="29">
        <v>0</v>
      </c>
      <c r="F8767" s="20">
        <v>0</v>
      </c>
    </row>
    <row r="8768" spans="2:6" x14ac:dyDescent="0.25">
      <c r="B8768" s="18">
        <v>8765</v>
      </c>
      <c r="C8768" s="29">
        <v>152544405.49940979</v>
      </c>
      <c r="D8768" s="29">
        <v>0</v>
      </c>
      <c r="E8768" s="29">
        <v>0</v>
      </c>
      <c r="F8768" s="20">
        <v>0</v>
      </c>
    </row>
    <row r="8769" spans="2:6" x14ac:dyDescent="0.25">
      <c r="B8769" s="18">
        <v>8766</v>
      </c>
      <c r="C8769" s="29">
        <v>90342892.144477949</v>
      </c>
      <c r="D8769" s="29">
        <v>0</v>
      </c>
      <c r="E8769" s="29">
        <v>0</v>
      </c>
      <c r="F8769" s="20">
        <v>0</v>
      </c>
    </row>
    <row r="8770" spans="2:6" x14ac:dyDescent="0.25">
      <c r="B8770" s="18">
        <v>8767</v>
      </c>
      <c r="C8770" s="29">
        <v>102703268.20009026</v>
      </c>
      <c r="D8770" s="29">
        <v>0</v>
      </c>
      <c r="E8770" s="29">
        <v>0</v>
      </c>
      <c r="F8770" s="20">
        <v>0</v>
      </c>
    </row>
    <row r="8771" spans="2:6" x14ac:dyDescent="0.25">
      <c r="B8771" s="18">
        <v>8768</v>
      </c>
      <c r="C8771" s="29">
        <v>107321156.11943619</v>
      </c>
      <c r="D8771" s="29">
        <v>0</v>
      </c>
      <c r="E8771" s="29">
        <v>0</v>
      </c>
      <c r="F8771" s="20">
        <v>0</v>
      </c>
    </row>
    <row r="8772" spans="2:6" x14ac:dyDescent="0.25">
      <c r="B8772" s="18">
        <v>8769</v>
      </c>
      <c r="C8772" s="29">
        <v>95355764.693669513</v>
      </c>
      <c r="D8772" s="29">
        <v>0</v>
      </c>
      <c r="E8772" s="29">
        <v>0</v>
      </c>
      <c r="F8772" s="20">
        <v>0</v>
      </c>
    </row>
    <row r="8773" spans="2:6" x14ac:dyDescent="0.25">
      <c r="B8773" s="18">
        <v>8770</v>
      </c>
      <c r="C8773" s="29">
        <v>119774623.31614465</v>
      </c>
      <c r="D8773" s="29">
        <v>0</v>
      </c>
      <c r="E8773" s="29">
        <v>0</v>
      </c>
      <c r="F8773" s="20">
        <v>0</v>
      </c>
    </row>
    <row r="8774" spans="2:6" x14ac:dyDescent="0.25">
      <c r="B8774" s="18">
        <v>8771</v>
      </c>
      <c r="C8774" s="29">
        <v>123923898.06192985</v>
      </c>
      <c r="D8774" s="29">
        <v>0</v>
      </c>
      <c r="E8774" s="29">
        <v>0</v>
      </c>
      <c r="F8774" s="20">
        <v>0</v>
      </c>
    </row>
    <row r="8775" spans="2:6" x14ac:dyDescent="0.25">
      <c r="B8775" s="18">
        <v>8772</v>
      </c>
      <c r="C8775" s="29">
        <v>85212006.011450872</v>
      </c>
      <c r="D8775" s="29">
        <v>0</v>
      </c>
      <c r="E8775" s="29">
        <v>0</v>
      </c>
      <c r="F8775" s="20">
        <v>0</v>
      </c>
    </row>
    <row r="8776" spans="2:6" x14ac:dyDescent="0.25">
      <c r="B8776" s="18">
        <v>8773</v>
      </c>
      <c r="C8776" s="29">
        <v>103796052.13373999</v>
      </c>
      <c r="D8776" s="29">
        <v>0</v>
      </c>
      <c r="E8776" s="29">
        <v>0</v>
      </c>
      <c r="F8776" s="20">
        <v>0</v>
      </c>
    </row>
    <row r="8777" spans="2:6" x14ac:dyDescent="0.25">
      <c r="B8777" s="18">
        <v>8774</v>
      </c>
      <c r="C8777" s="29">
        <v>93944082.345932156</v>
      </c>
      <c r="D8777" s="29">
        <v>0</v>
      </c>
      <c r="E8777" s="29">
        <v>0</v>
      </c>
      <c r="F8777" s="20">
        <v>0</v>
      </c>
    </row>
    <row r="8778" spans="2:6" x14ac:dyDescent="0.25">
      <c r="B8778" s="18">
        <v>8775</v>
      </c>
      <c r="C8778" s="29">
        <v>76105628.450789139</v>
      </c>
      <c r="D8778" s="29">
        <v>0</v>
      </c>
      <c r="E8778" s="29">
        <v>0</v>
      </c>
      <c r="F8778" s="20">
        <v>0</v>
      </c>
    </row>
    <row r="8779" spans="2:6" x14ac:dyDescent="0.25">
      <c r="B8779" s="18">
        <v>8776</v>
      </c>
      <c r="C8779" s="29">
        <v>169211747.55174327</v>
      </c>
      <c r="D8779" s="29">
        <v>0</v>
      </c>
      <c r="E8779" s="29">
        <v>0</v>
      </c>
      <c r="F8779" s="20">
        <v>0</v>
      </c>
    </row>
    <row r="8780" spans="2:6" x14ac:dyDescent="0.25">
      <c r="B8780" s="18">
        <v>8777</v>
      </c>
      <c r="C8780" s="29">
        <v>111274101.15650341</v>
      </c>
      <c r="D8780" s="29">
        <v>0</v>
      </c>
      <c r="E8780" s="29">
        <v>0</v>
      </c>
      <c r="F8780" s="20">
        <v>0</v>
      </c>
    </row>
    <row r="8781" spans="2:6" x14ac:dyDescent="0.25">
      <c r="B8781" s="18">
        <v>8778</v>
      </c>
      <c r="C8781" s="29">
        <v>86386762.432933941</v>
      </c>
      <c r="D8781" s="29">
        <v>0</v>
      </c>
      <c r="E8781" s="29">
        <v>0</v>
      </c>
      <c r="F8781" s="20">
        <v>0</v>
      </c>
    </row>
    <row r="8782" spans="2:6" x14ac:dyDescent="0.25">
      <c r="B8782" s="18">
        <v>8779</v>
      </c>
      <c r="C8782" s="29">
        <v>145352757.01224276</v>
      </c>
      <c r="D8782" s="29">
        <v>0</v>
      </c>
      <c r="E8782" s="29">
        <v>0</v>
      </c>
      <c r="F8782" s="20">
        <v>0</v>
      </c>
    </row>
    <row r="8783" spans="2:6" x14ac:dyDescent="0.25">
      <c r="B8783" s="18">
        <v>8780</v>
      </c>
      <c r="C8783" s="29">
        <v>135340067.20963585</v>
      </c>
      <c r="D8783" s="29">
        <v>0</v>
      </c>
      <c r="E8783" s="29">
        <v>0</v>
      </c>
      <c r="F8783" s="20">
        <v>0</v>
      </c>
    </row>
    <row r="8784" spans="2:6" x14ac:dyDescent="0.25">
      <c r="B8784" s="18">
        <v>8781</v>
      </c>
      <c r="C8784" s="29">
        <v>134730710.75192922</v>
      </c>
      <c r="D8784" s="29">
        <v>0</v>
      </c>
      <c r="E8784" s="29">
        <v>0</v>
      </c>
      <c r="F8784" s="20">
        <v>0</v>
      </c>
    </row>
    <row r="8785" spans="2:6" x14ac:dyDescent="0.25">
      <c r="B8785" s="18">
        <v>8782</v>
      </c>
      <c r="C8785" s="29">
        <v>84538109.357825875</v>
      </c>
      <c r="D8785" s="29">
        <v>0</v>
      </c>
      <c r="E8785" s="29">
        <v>0</v>
      </c>
      <c r="F8785" s="20">
        <v>0</v>
      </c>
    </row>
    <row r="8786" spans="2:6" x14ac:dyDescent="0.25">
      <c r="B8786" s="18">
        <v>8783</v>
      </c>
      <c r="C8786" s="29">
        <v>113379726.11459887</v>
      </c>
      <c r="D8786" s="29">
        <v>0</v>
      </c>
      <c r="E8786" s="29">
        <v>0</v>
      </c>
      <c r="F8786" s="20">
        <v>0</v>
      </c>
    </row>
    <row r="8787" spans="2:6" x14ac:dyDescent="0.25">
      <c r="B8787" s="18">
        <v>8784</v>
      </c>
      <c r="C8787" s="29">
        <v>94308570.882383823</v>
      </c>
      <c r="D8787" s="29">
        <v>0</v>
      </c>
      <c r="E8787" s="29">
        <v>0</v>
      </c>
      <c r="F8787" s="20">
        <v>0</v>
      </c>
    </row>
    <row r="8788" spans="2:6" x14ac:dyDescent="0.25">
      <c r="B8788" s="18">
        <v>8785</v>
      </c>
      <c r="C8788" s="29">
        <v>108558992.20219444</v>
      </c>
      <c r="D8788" s="29">
        <v>0</v>
      </c>
      <c r="E8788" s="29">
        <v>0</v>
      </c>
      <c r="F8788" s="20">
        <v>0</v>
      </c>
    </row>
    <row r="8789" spans="2:6" x14ac:dyDescent="0.25">
      <c r="B8789" s="18">
        <v>8786</v>
      </c>
      <c r="C8789" s="29">
        <v>89492394.350687876</v>
      </c>
      <c r="D8789" s="29">
        <v>0</v>
      </c>
      <c r="E8789" s="29">
        <v>0</v>
      </c>
      <c r="F8789" s="20">
        <v>0</v>
      </c>
    </row>
    <row r="8790" spans="2:6" x14ac:dyDescent="0.25">
      <c r="B8790" s="18">
        <v>8787</v>
      </c>
      <c r="C8790" s="29">
        <v>88940500.641097084</v>
      </c>
      <c r="D8790" s="29">
        <v>0</v>
      </c>
      <c r="E8790" s="29">
        <v>0</v>
      </c>
      <c r="F8790" s="20">
        <v>0</v>
      </c>
    </row>
    <row r="8791" spans="2:6" x14ac:dyDescent="0.25">
      <c r="B8791" s="18">
        <v>8788</v>
      </c>
      <c r="C8791" s="29">
        <v>115701887.52491209</v>
      </c>
      <c r="D8791" s="29">
        <v>0</v>
      </c>
      <c r="E8791" s="29">
        <v>0</v>
      </c>
      <c r="F8791" s="20">
        <v>0</v>
      </c>
    </row>
    <row r="8792" spans="2:6" x14ac:dyDescent="0.25">
      <c r="B8792" s="18">
        <v>8789</v>
      </c>
      <c r="C8792" s="29">
        <v>99478883.778639019</v>
      </c>
      <c r="D8792" s="29">
        <v>0</v>
      </c>
      <c r="E8792" s="29">
        <v>0</v>
      </c>
      <c r="F8792" s="20">
        <v>0</v>
      </c>
    </row>
    <row r="8793" spans="2:6" x14ac:dyDescent="0.25">
      <c r="B8793" s="18">
        <v>8790</v>
      </c>
      <c r="C8793" s="29">
        <v>96453845.014511392</v>
      </c>
      <c r="D8793" s="29">
        <v>0</v>
      </c>
      <c r="E8793" s="29">
        <v>0</v>
      </c>
      <c r="F8793" s="20">
        <v>0</v>
      </c>
    </row>
    <row r="8794" spans="2:6" x14ac:dyDescent="0.25">
      <c r="B8794" s="18">
        <v>8791</v>
      </c>
      <c r="C8794" s="29">
        <v>87084711.588396892</v>
      </c>
      <c r="D8794" s="29">
        <v>0</v>
      </c>
      <c r="E8794" s="29">
        <v>0</v>
      </c>
      <c r="F8794" s="20">
        <v>0</v>
      </c>
    </row>
    <row r="8795" spans="2:6" x14ac:dyDescent="0.25">
      <c r="B8795" s="18">
        <v>8792</v>
      </c>
      <c r="C8795" s="29">
        <v>101553009.97275884</v>
      </c>
      <c r="D8795" s="29">
        <v>0</v>
      </c>
      <c r="E8795" s="29">
        <v>0</v>
      </c>
      <c r="F8795" s="20">
        <v>0</v>
      </c>
    </row>
    <row r="8796" spans="2:6" x14ac:dyDescent="0.25">
      <c r="B8796" s="18">
        <v>8793</v>
      </c>
      <c r="C8796" s="29">
        <v>117696619.66826458</v>
      </c>
      <c r="D8796" s="29">
        <v>0</v>
      </c>
      <c r="E8796" s="29">
        <v>0</v>
      </c>
      <c r="F8796" s="20">
        <v>0</v>
      </c>
    </row>
    <row r="8797" spans="2:6" x14ac:dyDescent="0.25">
      <c r="B8797" s="18">
        <v>8794</v>
      </c>
      <c r="C8797" s="29">
        <v>104275380.301862</v>
      </c>
      <c r="D8797" s="29">
        <v>0</v>
      </c>
      <c r="E8797" s="29">
        <v>0</v>
      </c>
      <c r="F8797" s="20">
        <v>0</v>
      </c>
    </row>
    <row r="8798" spans="2:6" x14ac:dyDescent="0.25">
      <c r="B8798" s="18">
        <v>8795</v>
      </c>
      <c r="C8798" s="29">
        <v>85907286.383294806</v>
      </c>
      <c r="D8798" s="29">
        <v>0</v>
      </c>
      <c r="E8798" s="29">
        <v>0</v>
      </c>
      <c r="F8798" s="20">
        <v>0</v>
      </c>
    </row>
    <row r="8799" spans="2:6" x14ac:dyDescent="0.25">
      <c r="B8799" s="18">
        <v>8796</v>
      </c>
      <c r="C8799" s="29">
        <v>185774753.50625077</v>
      </c>
      <c r="D8799" s="29">
        <v>0</v>
      </c>
      <c r="E8799" s="29">
        <v>0</v>
      </c>
      <c r="F8799" s="20">
        <v>0</v>
      </c>
    </row>
    <row r="8800" spans="2:6" x14ac:dyDescent="0.25">
      <c r="B8800" s="18">
        <v>8797</v>
      </c>
      <c r="C8800" s="29">
        <v>101428053.78360431</v>
      </c>
      <c r="D8800" s="29">
        <v>0</v>
      </c>
      <c r="E8800" s="29">
        <v>0</v>
      </c>
      <c r="F8800" s="20">
        <v>0</v>
      </c>
    </row>
    <row r="8801" spans="2:6" x14ac:dyDescent="0.25">
      <c r="B8801" s="18">
        <v>8798</v>
      </c>
      <c r="C8801" s="29">
        <v>108572775.54016247</v>
      </c>
      <c r="D8801" s="29">
        <v>0</v>
      </c>
      <c r="E8801" s="29">
        <v>0</v>
      </c>
      <c r="F8801" s="20">
        <v>0</v>
      </c>
    </row>
    <row r="8802" spans="2:6" x14ac:dyDescent="0.25">
      <c r="B8802" s="18">
        <v>8799</v>
      </c>
      <c r="C8802" s="29">
        <v>66226212.365540773</v>
      </c>
      <c r="D8802" s="29">
        <v>0</v>
      </c>
      <c r="E8802" s="29">
        <v>0</v>
      </c>
      <c r="F8802" s="20">
        <v>0</v>
      </c>
    </row>
    <row r="8803" spans="2:6" x14ac:dyDescent="0.25">
      <c r="B8803" s="18">
        <v>8800</v>
      </c>
      <c r="C8803" s="29">
        <v>70034889.554654121</v>
      </c>
      <c r="D8803" s="29">
        <v>0</v>
      </c>
      <c r="E8803" s="29">
        <v>0</v>
      </c>
      <c r="F8803" s="20">
        <v>0</v>
      </c>
    </row>
    <row r="8804" spans="2:6" x14ac:dyDescent="0.25">
      <c r="B8804" s="18">
        <v>8801</v>
      </c>
      <c r="C8804" s="29">
        <v>89131933.780782908</v>
      </c>
      <c r="D8804" s="29">
        <v>0</v>
      </c>
      <c r="E8804" s="29">
        <v>0</v>
      </c>
      <c r="F8804" s="20">
        <v>0</v>
      </c>
    </row>
    <row r="8805" spans="2:6" x14ac:dyDescent="0.25">
      <c r="B8805" s="18">
        <v>8802</v>
      </c>
      <c r="C8805" s="29">
        <v>96515674.993584037</v>
      </c>
      <c r="D8805" s="29">
        <v>0</v>
      </c>
      <c r="E8805" s="29">
        <v>0</v>
      </c>
      <c r="F8805" s="20">
        <v>0</v>
      </c>
    </row>
    <row r="8806" spans="2:6" x14ac:dyDescent="0.25">
      <c r="B8806" s="18">
        <v>8803</v>
      </c>
      <c r="C8806" s="29">
        <v>112811521.77818352</v>
      </c>
      <c r="D8806" s="29">
        <v>0</v>
      </c>
      <c r="E8806" s="29">
        <v>0</v>
      </c>
      <c r="F8806" s="20">
        <v>0</v>
      </c>
    </row>
    <row r="8807" spans="2:6" x14ac:dyDescent="0.25">
      <c r="B8807" s="18">
        <v>8804</v>
      </c>
      <c r="C8807" s="29">
        <v>85121098.967679799</v>
      </c>
      <c r="D8807" s="29">
        <v>0</v>
      </c>
      <c r="E8807" s="29">
        <v>0</v>
      </c>
      <c r="F8807" s="20">
        <v>0</v>
      </c>
    </row>
    <row r="8808" spans="2:6" x14ac:dyDescent="0.25">
      <c r="B8808" s="18">
        <v>8805</v>
      </c>
      <c r="C8808" s="29">
        <v>96859570.563702554</v>
      </c>
      <c r="D8808" s="29">
        <v>0</v>
      </c>
      <c r="E8808" s="29">
        <v>0</v>
      </c>
      <c r="F8808" s="20">
        <v>0</v>
      </c>
    </row>
    <row r="8809" spans="2:6" x14ac:dyDescent="0.25">
      <c r="B8809" s="18">
        <v>8806</v>
      </c>
      <c r="C8809" s="29">
        <v>100995333.42362358</v>
      </c>
      <c r="D8809" s="29">
        <v>0</v>
      </c>
      <c r="E8809" s="29">
        <v>0</v>
      </c>
      <c r="F8809" s="20">
        <v>0</v>
      </c>
    </row>
    <row r="8810" spans="2:6" x14ac:dyDescent="0.25">
      <c r="B8810" s="18">
        <v>8807</v>
      </c>
      <c r="C8810" s="29">
        <v>79576099.052273601</v>
      </c>
      <c r="D8810" s="29">
        <v>0</v>
      </c>
      <c r="E8810" s="29">
        <v>0</v>
      </c>
      <c r="F8810" s="20">
        <v>0</v>
      </c>
    </row>
    <row r="8811" spans="2:6" x14ac:dyDescent="0.25">
      <c r="B8811" s="18">
        <v>8808</v>
      </c>
      <c r="C8811" s="29">
        <v>118080218.22286087</v>
      </c>
      <c r="D8811" s="29">
        <v>0</v>
      </c>
      <c r="E8811" s="29">
        <v>0</v>
      </c>
      <c r="F8811" s="20">
        <v>0</v>
      </c>
    </row>
    <row r="8812" spans="2:6" x14ac:dyDescent="0.25">
      <c r="B8812" s="18">
        <v>8809</v>
      </c>
      <c r="C8812" s="29">
        <v>96640055.2581985</v>
      </c>
      <c r="D8812" s="29">
        <v>0</v>
      </c>
      <c r="E8812" s="29">
        <v>0</v>
      </c>
      <c r="F8812" s="20">
        <v>0</v>
      </c>
    </row>
    <row r="8813" spans="2:6" x14ac:dyDescent="0.25">
      <c r="B8813" s="18">
        <v>8810</v>
      </c>
      <c r="C8813" s="29">
        <v>108004651.64610231</v>
      </c>
      <c r="D8813" s="29">
        <v>0</v>
      </c>
      <c r="E8813" s="29">
        <v>0</v>
      </c>
      <c r="F8813" s="20">
        <v>0</v>
      </c>
    </row>
    <row r="8814" spans="2:6" x14ac:dyDescent="0.25">
      <c r="B8814" s="18">
        <v>8811</v>
      </c>
      <c r="C8814" s="29">
        <v>95323186.764515907</v>
      </c>
      <c r="D8814" s="29">
        <v>0</v>
      </c>
      <c r="E8814" s="29">
        <v>0</v>
      </c>
      <c r="F8814" s="20">
        <v>0</v>
      </c>
    </row>
    <row r="8815" spans="2:6" x14ac:dyDescent="0.25">
      <c r="B8815" s="18">
        <v>8812</v>
      </c>
      <c r="C8815" s="29">
        <v>103809272.58737986</v>
      </c>
      <c r="D8815" s="29">
        <v>0</v>
      </c>
      <c r="E8815" s="29">
        <v>0</v>
      </c>
      <c r="F8815" s="20">
        <v>0</v>
      </c>
    </row>
    <row r="8816" spans="2:6" x14ac:dyDescent="0.25">
      <c r="B8816" s="18">
        <v>8813</v>
      </c>
      <c r="C8816" s="29">
        <v>142939134.0553104</v>
      </c>
      <c r="D8816" s="29">
        <v>0</v>
      </c>
      <c r="E8816" s="29">
        <v>0</v>
      </c>
      <c r="F8816" s="20">
        <v>0</v>
      </c>
    </row>
    <row r="8817" spans="2:6" x14ac:dyDescent="0.25">
      <c r="B8817" s="18">
        <v>8814</v>
      </c>
      <c r="C8817" s="29">
        <v>132820337.96441275</v>
      </c>
      <c r="D8817" s="29">
        <v>0</v>
      </c>
      <c r="E8817" s="29">
        <v>0</v>
      </c>
      <c r="F8817" s="20">
        <v>0</v>
      </c>
    </row>
    <row r="8818" spans="2:6" x14ac:dyDescent="0.25">
      <c r="B8818" s="18">
        <v>8815</v>
      </c>
      <c r="C8818" s="29">
        <v>102523537.86450216</v>
      </c>
      <c r="D8818" s="29">
        <v>0</v>
      </c>
      <c r="E8818" s="29">
        <v>0</v>
      </c>
      <c r="F8818" s="20">
        <v>0</v>
      </c>
    </row>
    <row r="8819" spans="2:6" x14ac:dyDescent="0.25">
      <c r="B8819" s="18">
        <v>8816</v>
      </c>
      <c r="C8819" s="29">
        <v>108209468.77415264</v>
      </c>
      <c r="D8819" s="29">
        <v>0</v>
      </c>
      <c r="E8819" s="29">
        <v>0</v>
      </c>
      <c r="F8819" s="20">
        <v>0</v>
      </c>
    </row>
    <row r="8820" spans="2:6" x14ac:dyDescent="0.25">
      <c r="B8820" s="18">
        <v>8817</v>
      </c>
      <c r="C8820" s="29">
        <v>104295530.41549343</v>
      </c>
      <c r="D8820" s="29">
        <v>0</v>
      </c>
      <c r="E8820" s="29">
        <v>0</v>
      </c>
      <c r="F8820" s="20">
        <v>0</v>
      </c>
    </row>
    <row r="8821" spans="2:6" x14ac:dyDescent="0.25">
      <c r="B8821" s="18">
        <v>8818</v>
      </c>
      <c r="C8821" s="29">
        <v>82643258.84488371</v>
      </c>
      <c r="D8821" s="29">
        <v>0</v>
      </c>
      <c r="E8821" s="29">
        <v>0</v>
      </c>
      <c r="F8821" s="20">
        <v>0</v>
      </c>
    </row>
    <row r="8822" spans="2:6" x14ac:dyDescent="0.25">
      <c r="B8822" s="18">
        <v>8819</v>
      </c>
      <c r="C8822" s="29">
        <v>81920817.44239217</v>
      </c>
      <c r="D8822" s="29">
        <v>0</v>
      </c>
      <c r="E8822" s="29">
        <v>0</v>
      </c>
      <c r="F8822" s="20">
        <v>0</v>
      </c>
    </row>
    <row r="8823" spans="2:6" x14ac:dyDescent="0.25">
      <c r="B8823" s="18">
        <v>8820</v>
      </c>
      <c r="C8823" s="29">
        <v>91918753.278919801</v>
      </c>
      <c r="D8823" s="29">
        <v>0</v>
      </c>
      <c r="E8823" s="29">
        <v>0</v>
      </c>
      <c r="F8823" s="20">
        <v>0</v>
      </c>
    </row>
    <row r="8824" spans="2:6" x14ac:dyDescent="0.25">
      <c r="B8824" s="18">
        <v>8821</v>
      </c>
      <c r="C8824" s="29">
        <v>110157459.16295874</v>
      </c>
      <c r="D8824" s="29">
        <v>0</v>
      </c>
      <c r="E8824" s="29">
        <v>0</v>
      </c>
      <c r="F8824" s="20">
        <v>0</v>
      </c>
    </row>
    <row r="8825" spans="2:6" x14ac:dyDescent="0.25">
      <c r="B8825" s="18">
        <v>8822</v>
      </c>
      <c r="C8825" s="29">
        <v>146207278.68454462</v>
      </c>
      <c r="D8825" s="29">
        <v>0</v>
      </c>
      <c r="E8825" s="29">
        <v>0</v>
      </c>
      <c r="F8825" s="20">
        <v>0</v>
      </c>
    </row>
    <row r="8826" spans="2:6" x14ac:dyDescent="0.25">
      <c r="B8826" s="18">
        <v>8823</v>
      </c>
      <c r="C8826" s="29">
        <v>101958038.95033461</v>
      </c>
      <c r="D8826" s="29">
        <v>0</v>
      </c>
      <c r="E8826" s="29">
        <v>0</v>
      </c>
      <c r="F8826" s="20">
        <v>0</v>
      </c>
    </row>
    <row r="8827" spans="2:6" x14ac:dyDescent="0.25">
      <c r="B8827" s="18">
        <v>8824</v>
      </c>
      <c r="C8827" s="29">
        <v>121288678.59524477</v>
      </c>
      <c r="D8827" s="29">
        <v>0</v>
      </c>
      <c r="E8827" s="29">
        <v>0</v>
      </c>
      <c r="F8827" s="20">
        <v>0</v>
      </c>
    </row>
    <row r="8828" spans="2:6" x14ac:dyDescent="0.25">
      <c r="B8828" s="18">
        <v>8825</v>
      </c>
      <c r="C8828" s="29">
        <v>118371615.69911626</v>
      </c>
      <c r="D8828" s="29">
        <v>0</v>
      </c>
      <c r="E8828" s="29">
        <v>0</v>
      </c>
      <c r="F8828" s="20">
        <v>0</v>
      </c>
    </row>
    <row r="8829" spans="2:6" x14ac:dyDescent="0.25">
      <c r="B8829" s="18">
        <v>8826</v>
      </c>
      <c r="C8829" s="29">
        <v>87577617.919455528</v>
      </c>
      <c r="D8829" s="29">
        <v>0</v>
      </c>
      <c r="E8829" s="29">
        <v>0</v>
      </c>
      <c r="F8829" s="20">
        <v>0</v>
      </c>
    </row>
    <row r="8830" spans="2:6" x14ac:dyDescent="0.25">
      <c r="B8830" s="18">
        <v>8827</v>
      </c>
      <c r="C8830" s="29">
        <v>123711849.42927311</v>
      </c>
      <c r="D8830" s="29">
        <v>0</v>
      </c>
      <c r="E8830" s="29">
        <v>0</v>
      </c>
      <c r="F8830" s="20">
        <v>0</v>
      </c>
    </row>
    <row r="8831" spans="2:6" x14ac:dyDescent="0.25">
      <c r="B8831" s="18">
        <v>8828</v>
      </c>
      <c r="C8831" s="29">
        <v>90699358.237016484</v>
      </c>
      <c r="D8831" s="29">
        <v>0</v>
      </c>
      <c r="E8831" s="29">
        <v>0</v>
      </c>
      <c r="F8831" s="20">
        <v>0</v>
      </c>
    </row>
    <row r="8832" spans="2:6" x14ac:dyDescent="0.25">
      <c r="B8832" s="18">
        <v>8829</v>
      </c>
      <c r="C8832" s="29">
        <v>87529470.233498856</v>
      </c>
      <c r="D8832" s="29">
        <v>0</v>
      </c>
      <c r="E8832" s="29">
        <v>0</v>
      </c>
      <c r="F8832" s="20">
        <v>0</v>
      </c>
    </row>
    <row r="8833" spans="2:6" x14ac:dyDescent="0.25">
      <c r="B8833" s="18">
        <v>8830</v>
      </c>
      <c r="C8833" s="29">
        <v>107870033.50635792</v>
      </c>
      <c r="D8833" s="29">
        <v>0</v>
      </c>
      <c r="E8833" s="29">
        <v>0</v>
      </c>
      <c r="F8833" s="20">
        <v>0</v>
      </c>
    </row>
    <row r="8834" spans="2:6" x14ac:dyDescent="0.25">
      <c r="B8834" s="18">
        <v>8831</v>
      </c>
      <c r="C8834" s="29">
        <v>83462632.589041293</v>
      </c>
      <c r="D8834" s="29">
        <v>0</v>
      </c>
      <c r="E8834" s="29">
        <v>0</v>
      </c>
      <c r="F8834" s="20">
        <v>0</v>
      </c>
    </row>
    <row r="8835" spans="2:6" x14ac:dyDescent="0.25">
      <c r="B8835" s="18">
        <v>8832</v>
      </c>
      <c r="C8835" s="29">
        <v>98477054.129613042</v>
      </c>
      <c r="D8835" s="29">
        <v>0</v>
      </c>
      <c r="E8835" s="29">
        <v>0</v>
      </c>
      <c r="F8835" s="20">
        <v>0</v>
      </c>
    </row>
    <row r="8836" spans="2:6" x14ac:dyDescent="0.25">
      <c r="B8836" s="18">
        <v>8833</v>
      </c>
      <c r="C8836" s="29">
        <v>102320154.50670354</v>
      </c>
      <c r="D8836" s="29">
        <v>0</v>
      </c>
      <c r="E8836" s="29">
        <v>0</v>
      </c>
      <c r="F8836" s="20">
        <v>0</v>
      </c>
    </row>
    <row r="8837" spans="2:6" x14ac:dyDescent="0.25">
      <c r="B8837" s="18">
        <v>8834</v>
      </c>
      <c r="C8837" s="29">
        <v>79733166.181379735</v>
      </c>
      <c r="D8837" s="29">
        <v>0</v>
      </c>
      <c r="E8837" s="29">
        <v>0</v>
      </c>
      <c r="F8837" s="20">
        <v>0</v>
      </c>
    </row>
    <row r="8838" spans="2:6" x14ac:dyDescent="0.25">
      <c r="B8838" s="18">
        <v>8835</v>
      </c>
      <c r="C8838" s="29">
        <v>141150005.75995964</v>
      </c>
      <c r="D8838" s="29">
        <v>0</v>
      </c>
      <c r="E8838" s="29">
        <v>0</v>
      </c>
      <c r="F8838" s="20">
        <v>0</v>
      </c>
    </row>
    <row r="8839" spans="2:6" x14ac:dyDescent="0.25">
      <c r="B8839" s="18">
        <v>8836</v>
      </c>
      <c r="C8839" s="29">
        <v>116085095.2497333</v>
      </c>
      <c r="D8839" s="29">
        <v>0</v>
      </c>
      <c r="E8839" s="29">
        <v>0</v>
      </c>
      <c r="F8839" s="20">
        <v>0</v>
      </c>
    </row>
    <row r="8840" spans="2:6" x14ac:dyDescent="0.25">
      <c r="B8840" s="18">
        <v>8837</v>
      </c>
      <c r="C8840" s="29">
        <v>113119247.76082236</v>
      </c>
      <c r="D8840" s="29">
        <v>0</v>
      </c>
      <c r="E8840" s="29">
        <v>0</v>
      </c>
      <c r="F8840" s="20">
        <v>0</v>
      </c>
    </row>
    <row r="8841" spans="2:6" x14ac:dyDescent="0.25">
      <c r="B8841" s="18">
        <v>8838</v>
      </c>
      <c r="C8841" s="29">
        <v>126376433.43387583</v>
      </c>
      <c r="D8841" s="29">
        <v>0</v>
      </c>
      <c r="E8841" s="29">
        <v>0</v>
      </c>
      <c r="F8841" s="20">
        <v>0</v>
      </c>
    </row>
    <row r="8842" spans="2:6" x14ac:dyDescent="0.25">
      <c r="B8842" s="18">
        <v>8839</v>
      </c>
      <c r="C8842" s="29">
        <v>83792446.733172983</v>
      </c>
      <c r="D8842" s="29">
        <v>0</v>
      </c>
      <c r="E8842" s="29">
        <v>0</v>
      </c>
      <c r="F8842" s="20">
        <v>0</v>
      </c>
    </row>
    <row r="8843" spans="2:6" x14ac:dyDescent="0.25">
      <c r="B8843" s="18">
        <v>8840</v>
      </c>
      <c r="C8843" s="29">
        <v>85424954.631127775</v>
      </c>
      <c r="D8843" s="29">
        <v>0</v>
      </c>
      <c r="E8843" s="29">
        <v>0</v>
      </c>
      <c r="F8843" s="20">
        <v>0</v>
      </c>
    </row>
    <row r="8844" spans="2:6" x14ac:dyDescent="0.25">
      <c r="B8844" s="18">
        <v>8841</v>
      </c>
      <c r="C8844" s="29">
        <v>128168633.92528275</v>
      </c>
      <c r="D8844" s="29">
        <v>0</v>
      </c>
      <c r="E8844" s="29">
        <v>0</v>
      </c>
      <c r="F8844" s="20">
        <v>0</v>
      </c>
    </row>
    <row r="8845" spans="2:6" x14ac:dyDescent="0.25">
      <c r="B8845" s="18">
        <v>8842</v>
      </c>
      <c r="C8845" s="29">
        <v>113280651.11987638</v>
      </c>
      <c r="D8845" s="29">
        <v>0</v>
      </c>
      <c r="E8845" s="29">
        <v>0</v>
      </c>
      <c r="F8845" s="20">
        <v>0</v>
      </c>
    </row>
    <row r="8846" spans="2:6" x14ac:dyDescent="0.25">
      <c r="B8846" s="18">
        <v>8843</v>
      </c>
      <c r="C8846" s="29">
        <v>124442605.19039075</v>
      </c>
      <c r="D8846" s="29">
        <v>0</v>
      </c>
      <c r="E8846" s="29">
        <v>0</v>
      </c>
      <c r="F8846" s="20">
        <v>0</v>
      </c>
    </row>
    <row r="8847" spans="2:6" x14ac:dyDescent="0.25">
      <c r="B8847" s="18">
        <v>8844</v>
      </c>
      <c r="C8847" s="29">
        <v>87214260.266632885</v>
      </c>
      <c r="D8847" s="29">
        <v>0</v>
      </c>
      <c r="E8847" s="29">
        <v>0</v>
      </c>
      <c r="F8847" s="20">
        <v>0</v>
      </c>
    </row>
    <row r="8848" spans="2:6" x14ac:dyDescent="0.25">
      <c r="B8848" s="18">
        <v>8845</v>
      </c>
      <c r="C8848" s="29">
        <v>115207557.83322023</v>
      </c>
      <c r="D8848" s="29">
        <v>0</v>
      </c>
      <c r="E8848" s="29">
        <v>0</v>
      </c>
      <c r="F8848" s="20">
        <v>0</v>
      </c>
    </row>
    <row r="8849" spans="2:6" x14ac:dyDescent="0.25">
      <c r="B8849" s="18">
        <v>8846</v>
      </c>
      <c r="C8849" s="29">
        <v>78227330.392013609</v>
      </c>
      <c r="D8849" s="29">
        <v>0</v>
      </c>
      <c r="E8849" s="29">
        <v>0</v>
      </c>
      <c r="F8849" s="20">
        <v>0</v>
      </c>
    </row>
    <row r="8850" spans="2:6" x14ac:dyDescent="0.25">
      <c r="B8850" s="18">
        <v>8847</v>
      </c>
      <c r="C8850" s="29">
        <v>89175628.157679304</v>
      </c>
      <c r="D8850" s="29">
        <v>0</v>
      </c>
      <c r="E8850" s="29">
        <v>0</v>
      </c>
      <c r="F8850" s="20">
        <v>0</v>
      </c>
    </row>
    <row r="8851" spans="2:6" x14ac:dyDescent="0.25">
      <c r="B8851" s="18">
        <v>8848</v>
      </c>
      <c r="C8851" s="29">
        <v>87978350.890454993</v>
      </c>
      <c r="D8851" s="29">
        <v>0</v>
      </c>
      <c r="E8851" s="29">
        <v>0</v>
      </c>
      <c r="F8851" s="20">
        <v>0</v>
      </c>
    </row>
    <row r="8852" spans="2:6" x14ac:dyDescent="0.25">
      <c r="B8852" s="18">
        <v>8849</v>
      </c>
      <c r="C8852" s="29">
        <v>80267405.481401742</v>
      </c>
      <c r="D8852" s="29">
        <v>0</v>
      </c>
      <c r="E8852" s="29">
        <v>0</v>
      </c>
      <c r="F8852" s="20">
        <v>0</v>
      </c>
    </row>
    <row r="8853" spans="2:6" x14ac:dyDescent="0.25">
      <c r="B8853" s="18">
        <v>8850</v>
      </c>
      <c r="C8853" s="29">
        <v>139811811.17199078</v>
      </c>
      <c r="D8853" s="29">
        <v>0</v>
      </c>
      <c r="E8853" s="29">
        <v>0</v>
      </c>
      <c r="F8853" s="20">
        <v>0</v>
      </c>
    </row>
    <row r="8854" spans="2:6" x14ac:dyDescent="0.25">
      <c r="B8854" s="18">
        <v>8851</v>
      </c>
      <c r="C8854" s="29">
        <v>115141251.6361378</v>
      </c>
      <c r="D8854" s="29">
        <v>0</v>
      </c>
      <c r="E8854" s="29">
        <v>0</v>
      </c>
      <c r="F8854" s="20">
        <v>0</v>
      </c>
    </row>
    <row r="8855" spans="2:6" x14ac:dyDescent="0.25">
      <c r="B8855" s="18">
        <v>8852</v>
      </c>
      <c r="C8855" s="29">
        <v>88080208.370105639</v>
      </c>
      <c r="D8855" s="29">
        <v>0</v>
      </c>
      <c r="E8855" s="29">
        <v>0</v>
      </c>
      <c r="F8855" s="20">
        <v>0</v>
      </c>
    </row>
    <row r="8856" spans="2:6" x14ac:dyDescent="0.25">
      <c r="B8856" s="18">
        <v>8853</v>
      </c>
      <c r="C8856" s="29">
        <v>86237590.483980715</v>
      </c>
      <c r="D8856" s="29">
        <v>0</v>
      </c>
      <c r="E8856" s="29">
        <v>0</v>
      </c>
      <c r="F8856" s="20">
        <v>0</v>
      </c>
    </row>
    <row r="8857" spans="2:6" x14ac:dyDescent="0.25">
      <c r="B8857" s="18">
        <v>8854</v>
      </c>
      <c r="C8857" s="29">
        <v>82499970.572645441</v>
      </c>
      <c r="D8857" s="29">
        <v>0</v>
      </c>
      <c r="E8857" s="29">
        <v>0</v>
      </c>
      <c r="F8857" s="20">
        <v>0</v>
      </c>
    </row>
    <row r="8858" spans="2:6" x14ac:dyDescent="0.25">
      <c r="B8858" s="18">
        <v>8855</v>
      </c>
      <c r="C8858" s="29">
        <v>162837179.61936992</v>
      </c>
      <c r="D8858" s="29">
        <v>0</v>
      </c>
      <c r="E8858" s="29">
        <v>0</v>
      </c>
      <c r="F8858" s="20">
        <v>0</v>
      </c>
    </row>
    <row r="8859" spans="2:6" x14ac:dyDescent="0.25">
      <c r="B8859" s="18">
        <v>8856</v>
      </c>
      <c r="C8859" s="29">
        <v>98062469.676738918</v>
      </c>
      <c r="D8859" s="29">
        <v>0</v>
      </c>
      <c r="E8859" s="29">
        <v>0</v>
      </c>
      <c r="F8859" s="20">
        <v>0</v>
      </c>
    </row>
    <row r="8860" spans="2:6" x14ac:dyDescent="0.25">
      <c r="B8860" s="18">
        <v>8857</v>
      </c>
      <c r="C8860" s="29">
        <v>119724810.58554855</v>
      </c>
      <c r="D8860" s="29">
        <v>0</v>
      </c>
      <c r="E8860" s="29">
        <v>0</v>
      </c>
      <c r="F8860" s="20">
        <v>0</v>
      </c>
    </row>
    <row r="8861" spans="2:6" x14ac:dyDescent="0.25">
      <c r="B8861" s="18">
        <v>8858</v>
      </c>
      <c r="C8861" s="29">
        <v>80011343.728199899</v>
      </c>
      <c r="D8861" s="29">
        <v>0</v>
      </c>
      <c r="E8861" s="29">
        <v>0</v>
      </c>
      <c r="F8861" s="20">
        <v>0</v>
      </c>
    </row>
    <row r="8862" spans="2:6" x14ac:dyDescent="0.25">
      <c r="B8862" s="18">
        <v>8859</v>
      </c>
      <c r="C8862" s="29">
        <v>92571743.040269211</v>
      </c>
      <c r="D8862" s="29">
        <v>0</v>
      </c>
      <c r="E8862" s="29">
        <v>0</v>
      </c>
      <c r="F8862" s="20">
        <v>0</v>
      </c>
    </row>
    <row r="8863" spans="2:6" x14ac:dyDescent="0.25">
      <c r="B8863" s="18">
        <v>8860</v>
      </c>
      <c r="C8863" s="29">
        <v>70330012.308296904</v>
      </c>
      <c r="D8863" s="29">
        <v>0</v>
      </c>
      <c r="E8863" s="29">
        <v>0</v>
      </c>
      <c r="F8863" s="20">
        <v>0</v>
      </c>
    </row>
    <row r="8864" spans="2:6" x14ac:dyDescent="0.25">
      <c r="B8864" s="18">
        <v>8861</v>
      </c>
      <c r="C8864" s="29">
        <v>105638890.82736932</v>
      </c>
      <c r="D8864" s="29">
        <v>0</v>
      </c>
      <c r="E8864" s="29">
        <v>0</v>
      </c>
      <c r="F8864" s="20">
        <v>0</v>
      </c>
    </row>
    <row r="8865" spans="2:6" x14ac:dyDescent="0.25">
      <c r="B8865" s="18">
        <v>8862</v>
      </c>
      <c r="C8865" s="29">
        <v>99697512.289654061</v>
      </c>
      <c r="D8865" s="29">
        <v>0</v>
      </c>
      <c r="E8865" s="29">
        <v>0</v>
      </c>
      <c r="F8865" s="20">
        <v>0</v>
      </c>
    </row>
    <row r="8866" spans="2:6" x14ac:dyDescent="0.25">
      <c r="B8866" s="18">
        <v>8863</v>
      </c>
      <c r="C8866" s="29">
        <v>88415096.378852025</v>
      </c>
      <c r="D8866" s="29">
        <v>0</v>
      </c>
      <c r="E8866" s="29">
        <v>0</v>
      </c>
      <c r="F8866" s="20">
        <v>0</v>
      </c>
    </row>
    <row r="8867" spans="2:6" x14ac:dyDescent="0.25">
      <c r="B8867" s="18">
        <v>8864</v>
      </c>
      <c r="C8867" s="29">
        <v>100168800.55776219</v>
      </c>
      <c r="D8867" s="29">
        <v>0</v>
      </c>
      <c r="E8867" s="29">
        <v>0</v>
      </c>
      <c r="F8867" s="20">
        <v>0</v>
      </c>
    </row>
    <row r="8868" spans="2:6" x14ac:dyDescent="0.25">
      <c r="B8868" s="18">
        <v>8865</v>
      </c>
      <c r="C8868" s="29">
        <v>89194935.268764183</v>
      </c>
      <c r="D8868" s="29">
        <v>0</v>
      </c>
      <c r="E8868" s="29">
        <v>0</v>
      </c>
      <c r="F8868" s="20">
        <v>0</v>
      </c>
    </row>
    <row r="8869" spans="2:6" x14ac:dyDescent="0.25">
      <c r="B8869" s="18">
        <v>8866</v>
      </c>
      <c r="C8869" s="29">
        <v>67844150.448438987</v>
      </c>
      <c r="D8869" s="29">
        <v>0</v>
      </c>
      <c r="E8869" s="29">
        <v>0</v>
      </c>
      <c r="F8869" s="20">
        <v>0</v>
      </c>
    </row>
    <row r="8870" spans="2:6" x14ac:dyDescent="0.25">
      <c r="B8870" s="18">
        <v>8867</v>
      </c>
      <c r="C8870" s="29">
        <v>151094708.85191575</v>
      </c>
      <c r="D8870" s="29">
        <v>0</v>
      </c>
      <c r="E8870" s="29">
        <v>0</v>
      </c>
      <c r="F8870" s="20">
        <v>0</v>
      </c>
    </row>
    <row r="8871" spans="2:6" x14ac:dyDescent="0.25">
      <c r="B8871" s="18">
        <v>8868</v>
      </c>
      <c r="C8871" s="29">
        <v>112257778.38757363</v>
      </c>
      <c r="D8871" s="29">
        <v>0</v>
      </c>
      <c r="E8871" s="29">
        <v>0</v>
      </c>
      <c r="F8871" s="20">
        <v>0</v>
      </c>
    </row>
    <row r="8872" spans="2:6" x14ac:dyDescent="0.25">
      <c r="B8872" s="18">
        <v>8869</v>
      </c>
      <c r="C8872" s="29">
        <v>114938485.35764565</v>
      </c>
      <c r="D8872" s="29">
        <v>0</v>
      </c>
      <c r="E8872" s="29">
        <v>0</v>
      </c>
      <c r="F8872" s="20">
        <v>0</v>
      </c>
    </row>
    <row r="8873" spans="2:6" x14ac:dyDescent="0.25">
      <c r="B8873" s="18">
        <v>8870</v>
      </c>
      <c r="C8873" s="29">
        <v>151360577.46328428</v>
      </c>
      <c r="D8873" s="29">
        <v>0</v>
      </c>
      <c r="E8873" s="29">
        <v>0</v>
      </c>
      <c r="F8873" s="20">
        <v>0</v>
      </c>
    </row>
    <row r="8874" spans="2:6" x14ac:dyDescent="0.25">
      <c r="B8874" s="18">
        <v>8871</v>
      </c>
      <c r="C8874" s="29">
        <v>84198383.345338464</v>
      </c>
      <c r="D8874" s="29">
        <v>0</v>
      </c>
      <c r="E8874" s="29">
        <v>0</v>
      </c>
      <c r="F8874" s="20">
        <v>0</v>
      </c>
    </row>
    <row r="8875" spans="2:6" x14ac:dyDescent="0.25">
      <c r="B8875" s="18">
        <v>8872</v>
      </c>
      <c r="C8875" s="29">
        <v>117916526.21935144</v>
      </c>
      <c r="D8875" s="29">
        <v>0</v>
      </c>
      <c r="E8875" s="29">
        <v>0</v>
      </c>
      <c r="F8875" s="20">
        <v>0</v>
      </c>
    </row>
    <row r="8876" spans="2:6" x14ac:dyDescent="0.25">
      <c r="B8876" s="18">
        <v>8873</v>
      </c>
      <c r="C8876" s="29">
        <v>130994270.1455964</v>
      </c>
      <c r="D8876" s="29">
        <v>0</v>
      </c>
      <c r="E8876" s="29">
        <v>0</v>
      </c>
      <c r="F8876" s="20">
        <v>0</v>
      </c>
    </row>
    <row r="8877" spans="2:6" x14ac:dyDescent="0.25">
      <c r="B8877" s="18">
        <v>8874</v>
      </c>
      <c r="C8877" s="29">
        <v>103584665.87596796</v>
      </c>
      <c r="D8877" s="29">
        <v>0</v>
      </c>
      <c r="E8877" s="29">
        <v>0</v>
      </c>
      <c r="F8877" s="20">
        <v>0</v>
      </c>
    </row>
    <row r="8878" spans="2:6" x14ac:dyDescent="0.25">
      <c r="B8878" s="18">
        <v>8875</v>
      </c>
      <c r="C8878" s="29">
        <v>119516101.73629537</v>
      </c>
      <c r="D8878" s="29">
        <v>0</v>
      </c>
      <c r="E8878" s="29">
        <v>0</v>
      </c>
      <c r="F8878" s="20">
        <v>0</v>
      </c>
    </row>
    <row r="8879" spans="2:6" x14ac:dyDescent="0.25">
      <c r="B8879" s="18">
        <v>8876</v>
      </c>
      <c r="C8879" s="29">
        <v>138407852.02818829</v>
      </c>
      <c r="D8879" s="29">
        <v>0</v>
      </c>
      <c r="E8879" s="29">
        <v>0</v>
      </c>
      <c r="F8879" s="20">
        <v>0</v>
      </c>
    </row>
    <row r="8880" spans="2:6" x14ac:dyDescent="0.25">
      <c r="B8880" s="18">
        <v>8877</v>
      </c>
      <c r="C8880" s="29">
        <v>90798453.881132215</v>
      </c>
      <c r="D8880" s="29">
        <v>0</v>
      </c>
      <c r="E8880" s="29">
        <v>0</v>
      </c>
      <c r="F8880" s="20">
        <v>0</v>
      </c>
    </row>
    <row r="8881" spans="2:6" x14ac:dyDescent="0.25">
      <c r="B8881" s="18">
        <v>8878</v>
      </c>
      <c r="C8881" s="29">
        <v>105953642.87934667</v>
      </c>
      <c r="D8881" s="29">
        <v>0</v>
      </c>
      <c r="E8881" s="29">
        <v>0</v>
      </c>
      <c r="F8881" s="20">
        <v>0</v>
      </c>
    </row>
    <row r="8882" spans="2:6" x14ac:dyDescent="0.25">
      <c r="B8882" s="18">
        <v>8879</v>
      </c>
      <c r="C8882" s="29">
        <v>120816844.11722216</v>
      </c>
      <c r="D8882" s="29">
        <v>0</v>
      </c>
      <c r="E8882" s="29">
        <v>0</v>
      </c>
      <c r="F8882" s="20">
        <v>0</v>
      </c>
    </row>
    <row r="8883" spans="2:6" x14ac:dyDescent="0.25">
      <c r="B8883" s="18">
        <v>8880</v>
      </c>
      <c r="C8883" s="29">
        <v>100008800.47436145</v>
      </c>
      <c r="D8883" s="29">
        <v>0</v>
      </c>
      <c r="E8883" s="29">
        <v>0</v>
      </c>
      <c r="F8883" s="20">
        <v>0</v>
      </c>
    </row>
    <row r="8884" spans="2:6" x14ac:dyDescent="0.25">
      <c r="B8884" s="18">
        <v>8881</v>
      </c>
      <c r="C8884" s="29">
        <v>117782462.86019799</v>
      </c>
      <c r="D8884" s="29">
        <v>0</v>
      </c>
      <c r="E8884" s="29">
        <v>0</v>
      </c>
      <c r="F8884" s="20">
        <v>0</v>
      </c>
    </row>
    <row r="8885" spans="2:6" x14ac:dyDescent="0.25">
      <c r="B8885" s="18">
        <v>8882</v>
      </c>
      <c r="C8885" s="29">
        <v>95880266.156233847</v>
      </c>
      <c r="D8885" s="29">
        <v>0</v>
      </c>
      <c r="E8885" s="29">
        <v>0</v>
      </c>
      <c r="F8885" s="20">
        <v>0</v>
      </c>
    </row>
    <row r="8886" spans="2:6" x14ac:dyDescent="0.25">
      <c r="B8886" s="18">
        <v>8883</v>
      </c>
      <c r="C8886" s="29">
        <v>88021784.853030577</v>
      </c>
      <c r="D8886" s="29">
        <v>0</v>
      </c>
      <c r="E8886" s="29">
        <v>0</v>
      </c>
      <c r="F8886" s="20">
        <v>0</v>
      </c>
    </row>
    <row r="8887" spans="2:6" x14ac:dyDescent="0.25">
      <c r="B8887" s="18">
        <v>8884</v>
      </c>
      <c r="C8887" s="29">
        <v>86346479.950214729</v>
      </c>
      <c r="D8887" s="29">
        <v>0</v>
      </c>
      <c r="E8887" s="29">
        <v>0</v>
      </c>
      <c r="F8887" s="20">
        <v>0</v>
      </c>
    </row>
    <row r="8888" spans="2:6" x14ac:dyDescent="0.25">
      <c r="B8888" s="18">
        <v>8885</v>
      </c>
      <c r="C8888" s="29">
        <v>74284614.071066469</v>
      </c>
      <c r="D8888" s="29">
        <v>0</v>
      </c>
      <c r="E8888" s="29">
        <v>0</v>
      </c>
      <c r="F8888" s="20">
        <v>0</v>
      </c>
    </row>
    <row r="8889" spans="2:6" x14ac:dyDescent="0.25">
      <c r="B8889" s="18">
        <v>8886</v>
      </c>
      <c r="C8889" s="29">
        <v>89656208.341281593</v>
      </c>
      <c r="D8889" s="29">
        <v>0</v>
      </c>
      <c r="E8889" s="29">
        <v>0</v>
      </c>
      <c r="F8889" s="20">
        <v>0</v>
      </c>
    </row>
    <row r="8890" spans="2:6" x14ac:dyDescent="0.25">
      <c r="B8890" s="18">
        <v>8887</v>
      </c>
      <c r="C8890" s="29">
        <v>88317549.504599869</v>
      </c>
      <c r="D8890" s="29">
        <v>0</v>
      </c>
      <c r="E8890" s="29">
        <v>0</v>
      </c>
      <c r="F8890" s="20">
        <v>0</v>
      </c>
    </row>
    <row r="8891" spans="2:6" x14ac:dyDescent="0.25">
      <c r="B8891" s="18">
        <v>8888</v>
      </c>
      <c r="C8891" s="29">
        <v>80021310.053010061</v>
      </c>
      <c r="D8891" s="29">
        <v>0</v>
      </c>
      <c r="E8891" s="29">
        <v>0</v>
      </c>
      <c r="F8891" s="20">
        <v>0</v>
      </c>
    </row>
    <row r="8892" spans="2:6" x14ac:dyDescent="0.25">
      <c r="B8892" s="18">
        <v>8889</v>
      </c>
      <c r="C8892" s="29">
        <v>89043347.755332157</v>
      </c>
      <c r="D8892" s="29">
        <v>0</v>
      </c>
      <c r="E8892" s="29">
        <v>0</v>
      </c>
      <c r="F8892" s="20">
        <v>0</v>
      </c>
    </row>
    <row r="8893" spans="2:6" x14ac:dyDescent="0.25">
      <c r="B8893" s="18">
        <v>8890</v>
      </c>
      <c r="C8893" s="29">
        <v>96248695.806459829</v>
      </c>
      <c r="D8893" s="29">
        <v>0</v>
      </c>
      <c r="E8893" s="29">
        <v>0</v>
      </c>
      <c r="F8893" s="20">
        <v>0</v>
      </c>
    </row>
    <row r="8894" spans="2:6" x14ac:dyDescent="0.25">
      <c r="B8894" s="18">
        <v>8891</v>
      </c>
      <c r="C8894" s="29">
        <v>99061159.213692367</v>
      </c>
      <c r="D8894" s="29">
        <v>0</v>
      </c>
      <c r="E8894" s="29">
        <v>0</v>
      </c>
      <c r="F8894" s="20">
        <v>0</v>
      </c>
    </row>
    <row r="8895" spans="2:6" x14ac:dyDescent="0.25">
      <c r="B8895" s="18">
        <v>8892</v>
      </c>
      <c r="C8895" s="29">
        <v>139194919.04303697</v>
      </c>
      <c r="D8895" s="29">
        <v>0</v>
      </c>
      <c r="E8895" s="29">
        <v>0</v>
      </c>
      <c r="F8895" s="20">
        <v>0</v>
      </c>
    </row>
    <row r="8896" spans="2:6" x14ac:dyDescent="0.25">
      <c r="B8896" s="18">
        <v>8893</v>
      </c>
      <c r="C8896" s="29">
        <v>84574077.992726326</v>
      </c>
      <c r="D8896" s="29">
        <v>0</v>
      </c>
      <c r="E8896" s="29">
        <v>0</v>
      </c>
      <c r="F8896" s="20">
        <v>0</v>
      </c>
    </row>
    <row r="8897" spans="2:6" x14ac:dyDescent="0.25">
      <c r="B8897" s="18">
        <v>8894</v>
      </c>
      <c r="C8897" s="29">
        <v>104398017.03337352</v>
      </c>
      <c r="D8897" s="29">
        <v>0</v>
      </c>
      <c r="E8897" s="29">
        <v>0</v>
      </c>
      <c r="F8897" s="20">
        <v>0</v>
      </c>
    </row>
    <row r="8898" spans="2:6" x14ac:dyDescent="0.25">
      <c r="B8898" s="18">
        <v>8895</v>
      </c>
      <c r="C8898" s="29">
        <v>77800092.225991532</v>
      </c>
      <c r="D8898" s="29">
        <v>0</v>
      </c>
      <c r="E8898" s="29">
        <v>0</v>
      </c>
      <c r="F8898" s="20">
        <v>0</v>
      </c>
    </row>
    <row r="8899" spans="2:6" x14ac:dyDescent="0.25">
      <c r="B8899" s="18">
        <v>8896</v>
      </c>
      <c r="C8899" s="29">
        <v>83660399.238160387</v>
      </c>
      <c r="D8899" s="29">
        <v>0</v>
      </c>
      <c r="E8899" s="29">
        <v>0</v>
      </c>
      <c r="F8899" s="20">
        <v>0</v>
      </c>
    </row>
    <row r="8900" spans="2:6" x14ac:dyDescent="0.25">
      <c r="B8900" s="18">
        <v>8897</v>
      </c>
      <c r="C8900" s="29">
        <v>99968901.008295402</v>
      </c>
      <c r="D8900" s="29">
        <v>0</v>
      </c>
      <c r="E8900" s="29">
        <v>0</v>
      </c>
      <c r="F8900" s="20">
        <v>0</v>
      </c>
    </row>
    <row r="8901" spans="2:6" x14ac:dyDescent="0.25">
      <c r="B8901" s="18">
        <v>8898</v>
      </c>
      <c r="C8901" s="29">
        <v>160744977.71608108</v>
      </c>
      <c r="D8901" s="29">
        <v>0</v>
      </c>
      <c r="E8901" s="29">
        <v>0</v>
      </c>
      <c r="F8901" s="20">
        <v>0</v>
      </c>
    </row>
    <row r="8902" spans="2:6" x14ac:dyDescent="0.25">
      <c r="B8902" s="18">
        <v>8899</v>
      </c>
      <c r="C8902" s="29">
        <v>82554470.187755987</v>
      </c>
      <c r="D8902" s="29">
        <v>0</v>
      </c>
      <c r="E8902" s="29">
        <v>0</v>
      </c>
      <c r="F8902" s="20">
        <v>0</v>
      </c>
    </row>
    <row r="8903" spans="2:6" x14ac:dyDescent="0.25">
      <c r="B8903" s="18">
        <v>8900</v>
      </c>
      <c r="C8903" s="29">
        <v>90772018.073492825</v>
      </c>
      <c r="D8903" s="29">
        <v>0</v>
      </c>
      <c r="E8903" s="29">
        <v>0</v>
      </c>
      <c r="F8903" s="20">
        <v>0</v>
      </c>
    </row>
    <row r="8904" spans="2:6" x14ac:dyDescent="0.25">
      <c r="B8904" s="18">
        <v>8901</v>
      </c>
      <c r="C8904" s="29">
        <v>98904233.977402359</v>
      </c>
      <c r="D8904" s="29">
        <v>0</v>
      </c>
      <c r="E8904" s="29">
        <v>0</v>
      </c>
      <c r="F8904" s="20">
        <v>0</v>
      </c>
    </row>
    <row r="8905" spans="2:6" x14ac:dyDescent="0.25">
      <c r="B8905" s="18">
        <v>8902</v>
      </c>
      <c r="C8905" s="29">
        <v>86848786.438855514</v>
      </c>
      <c r="D8905" s="29">
        <v>0</v>
      </c>
      <c r="E8905" s="29">
        <v>0</v>
      </c>
      <c r="F8905" s="20">
        <v>0</v>
      </c>
    </row>
    <row r="8906" spans="2:6" x14ac:dyDescent="0.25">
      <c r="B8906" s="18">
        <v>8903</v>
      </c>
      <c r="C8906" s="29">
        <v>134861761.15273029</v>
      </c>
      <c r="D8906" s="29">
        <v>0</v>
      </c>
      <c r="E8906" s="29">
        <v>0</v>
      </c>
      <c r="F8906" s="20">
        <v>0</v>
      </c>
    </row>
    <row r="8907" spans="2:6" x14ac:dyDescent="0.25">
      <c r="B8907" s="18">
        <v>8904</v>
      </c>
      <c r="C8907" s="29">
        <v>106115060.04787123</v>
      </c>
      <c r="D8907" s="29">
        <v>0</v>
      </c>
      <c r="E8907" s="29">
        <v>0</v>
      </c>
      <c r="F8907" s="20">
        <v>0</v>
      </c>
    </row>
    <row r="8908" spans="2:6" x14ac:dyDescent="0.25">
      <c r="B8908" s="18">
        <v>8905</v>
      </c>
      <c r="C8908" s="29">
        <v>91528780.623790368</v>
      </c>
      <c r="D8908" s="29">
        <v>0</v>
      </c>
      <c r="E8908" s="29">
        <v>0</v>
      </c>
      <c r="F8908" s="20">
        <v>0</v>
      </c>
    </row>
    <row r="8909" spans="2:6" x14ac:dyDescent="0.25">
      <c r="B8909" s="18">
        <v>8906</v>
      </c>
      <c r="C8909" s="29">
        <v>86931322.221462324</v>
      </c>
      <c r="D8909" s="29">
        <v>0</v>
      </c>
      <c r="E8909" s="29">
        <v>0</v>
      </c>
      <c r="F8909" s="20">
        <v>0</v>
      </c>
    </row>
    <row r="8910" spans="2:6" x14ac:dyDescent="0.25">
      <c r="B8910" s="18">
        <v>8907</v>
      </c>
      <c r="C8910" s="29">
        <v>123217101.17806196</v>
      </c>
      <c r="D8910" s="29">
        <v>0</v>
      </c>
      <c r="E8910" s="29">
        <v>0</v>
      </c>
      <c r="F8910" s="20">
        <v>0</v>
      </c>
    </row>
    <row r="8911" spans="2:6" x14ac:dyDescent="0.25">
      <c r="B8911" s="18">
        <v>8908</v>
      </c>
      <c r="C8911" s="29">
        <v>121814699.31176925</v>
      </c>
      <c r="D8911" s="29">
        <v>0</v>
      </c>
      <c r="E8911" s="29">
        <v>0</v>
      </c>
      <c r="F8911" s="20">
        <v>0</v>
      </c>
    </row>
    <row r="8912" spans="2:6" x14ac:dyDescent="0.25">
      <c r="B8912" s="18">
        <v>8909</v>
      </c>
      <c r="C8912" s="29">
        <v>124280875.36967631</v>
      </c>
      <c r="D8912" s="29">
        <v>0</v>
      </c>
      <c r="E8912" s="29">
        <v>0</v>
      </c>
      <c r="F8912" s="20">
        <v>0</v>
      </c>
    </row>
    <row r="8913" spans="2:6" x14ac:dyDescent="0.25">
      <c r="B8913" s="18">
        <v>8910</v>
      </c>
      <c r="C8913" s="29">
        <v>85838905.975556821</v>
      </c>
      <c r="D8913" s="29">
        <v>0</v>
      </c>
      <c r="E8913" s="29">
        <v>0</v>
      </c>
      <c r="F8913" s="20">
        <v>0</v>
      </c>
    </row>
    <row r="8914" spans="2:6" x14ac:dyDescent="0.25">
      <c r="B8914" s="18">
        <v>8911</v>
      </c>
      <c r="C8914" s="29">
        <v>178981012.39868131</v>
      </c>
      <c r="D8914" s="29">
        <v>0</v>
      </c>
      <c r="E8914" s="29">
        <v>0</v>
      </c>
      <c r="F8914" s="20">
        <v>0</v>
      </c>
    </row>
    <row r="8915" spans="2:6" x14ac:dyDescent="0.25">
      <c r="B8915" s="18">
        <v>8912</v>
      </c>
      <c r="C8915" s="29">
        <v>142126878.49814335</v>
      </c>
      <c r="D8915" s="29">
        <v>0</v>
      </c>
      <c r="E8915" s="29">
        <v>0</v>
      </c>
      <c r="F8915" s="20">
        <v>0</v>
      </c>
    </row>
    <row r="8916" spans="2:6" x14ac:dyDescent="0.25">
      <c r="B8916" s="18">
        <v>8913</v>
      </c>
      <c r="C8916" s="29">
        <v>104360171.39023508</v>
      </c>
      <c r="D8916" s="29">
        <v>0</v>
      </c>
      <c r="E8916" s="29">
        <v>0</v>
      </c>
      <c r="F8916" s="20">
        <v>0</v>
      </c>
    </row>
    <row r="8917" spans="2:6" x14ac:dyDescent="0.25">
      <c r="B8917" s="18">
        <v>8914</v>
      </c>
      <c r="C8917" s="29">
        <v>118930395.4345217</v>
      </c>
      <c r="D8917" s="29">
        <v>0</v>
      </c>
      <c r="E8917" s="29">
        <v>0</v>
      </c>
      <c r="F8917" s="20">
        <v>0</v>
      </c>
    </row>
    <row r="8918" spans="2:6" x14ac:dyDescent="0.25">
      <c r="B8918" s="18">
        <v>8915</v>
      </c>
      <c r="C8918" s="29">
        <v>107559017.44816642</v>
      </c>
      <c r="D8918" s="29">
        <v>0</v>
      </c>
      <c r="E8918" s="29">
        <v>0</v>
      </c>
      <c r="F8918" s="20">
        <v>0</v>
      </c>
    </row>
    <row r="8919" spans="2:6" x14ac:dyDescent="0.25">
      <c r="B8919" s="18">
        <v>8916</v>
      </c>
      <c r="C8919" s="29">
        <v>93214852.142479226</v>
      </c>
      <c r="D8919" s="29">
        <v>0</v>
      </c>
      <c r="E8919" s="29">
        <v>0</v>
      </c>
      <c r="F8919" s="20">
        <v>0</v>
      </c>
    </row>
    <row r="8920" spans="2:6" x14ac:dyDescent="0.25">
      <c r="B8920" s="18">
        <v>8917</v>
      </c>
      <c r="C8920" s="29">
        <v>77445844.594669446</v>
      </c>
      <c r="D8920" s="29">
        <v>0</v>
      </c>
      <c r="E8920" s="29">
        <v>0</v>
      </c>
      <c r="F8920" s="20">
        <v>0</v>
      </c>
    </row>
    <row r="8921" spans="2:6" x14ac:dyDescent="0.25">
      <c r="B8921" s="18">
        <v>8918</v>
      </c>
      <c r="C8921" s="29">
        <v>100981041.43096492</v>
      </c>
      <c r="D8921" s="29">
        <v>0</v>
      </c>
      <c r="E8921" s="29">
        <v>0</v>
      </c>
      <c r="F8921" s="20">
        <v>0</v>
      </c>
    </row>
    <row r="8922" spans="2:6" x14ac:dyDescent="0.25">
      <c r="B8922" s="18">
        <v>8919</v>
      </c>
      <c r="C8922" s="29">
        <v>104634123.00036409</v>
      </c>
      <c r="D8922" s="29">
        <v>0</v>
      </c>
      <c r="E8922" s="29">
        <v>0</v>
      </c>
      <c r="F8922" s="20">
        <v>0</v>
      </c>
    </row>
    <row r="8923" spans="2:6" x14ac:dyDescent="0.25">
      <c r="B8923" s="18">
        <v>8920</v>
      </c>
      <c r="C8923" s="29">
        <v>96030504.606035471</v>
      </c>
      <c r="D8923" s="29">
        <v>0</v>
      </c>
      <c r="E8923" s="29">
        <v>0</v>
      </c>
      <c r="F8923" s="20">
        <v>0</v>
      </c>
    </row>
    <row r="8924" spans="2:6" x14ac:dyDescent="0.25">
      <c r="B8924" s="18">
        <v>8921</v>
      </c>
      <c r="C8924" s="29">
        <v>133994480.86845006</v>
      </c>
      <c r="D8924" s="29">
        <v>0</v>
      </c>
      <c r="E8924" s="29">
        <v>0</v>
      </c>
      <c r="F8924" s="20">
        <v>0</v>
      </c>
    </row>
    <row r="8925" spans="2:6" x14ac:dyDescent="0.25">
      <c r="B8925" s="18">
        <v>8922</v>
      </c>
      <c r="C8925" s="29">
        <v>99812479.759512603</v>
      </c>
      <c r="D8925" s="29">
        <v>0</v>
      </c>
      <c r="E8925" s="29">
        <v>0</v>
      </c>
      <c r="F8925" s="20">
        <v>0</v>
      </c>
    </row>
    <row r="8926" spans="2:6" x14ac:dyDescent="0.25">
      <c r="B8926" s="18">
        <v>8923</v>
      </c>
      <c r="C8926" s="29">
        <v>109615589.22303897</v>
      </c>
      <c r="D8926" s="29">
        <v>0</v>
      </c>
      <c r="E8926" s="29">
        <v>0</v>
      </c>
      <c r="F8926" s="20">
        <v>0</v>
      </c>
    </row>
    <row r="8927" spans="2:6" x14ac:dyDescent="0.25">
      <c r="B8927" s="18">
        <v>8924</v>
      </c>
      <c r="C8927" s="29">
        <v>179647859.48923916</v>
      </c>
      <c r="D8927" s="29">
        <v>0</v>
      </c>
      <c r="E8927" s="29">
        <v>0</v>
      </c>
      <c r="F8927" s="20">
        <v>0</v>
      </c>
    </row>
    <row r="8928" spans="2:6" x14ac:dyDescent="0.25">
      <c r="B8928" s="18">
        <v>8925</v>
      </c>
      <c r="C8928" s="29">
        <v>111267576.99084805</v>
      </c>
      <c r="D8928" s="29">
        <v>0</v>
      </c>
      <c r="E8928" s="29">
        <v>0</v>
      </c>
      <c r="F8928" s="20">
        <v>0</v>
      </c>
    </row>
    <row r="8929" spans="2:6" x14ac:dyDescent="0.25">
      <c r="B8929" s="18">
        <v>8926</v>
      </c>
      <c r="C8929" s="29">
        <v>126277471.40174773</v>
      </c>
      <c r="D8929" s="29">
        <v>0</v>
      </c>
      <c r="E8929" s="29">
        <v>0</v>
      </c>
      <c r="F8929" s="20">
        <v>0</v>
      </c>
    </row>
    <row r="8930" spans="2:6" x14ac:dyDescent="0.25">
      <c r="B8930" s="18">
        <v>8927</v>
      </c>
      <c r="C8930" s="29">
        <v>164578612.24901634</v>
      </c>
      <c r="D8930" s="29">
        <v>0</v>
      </c>
      <c r="E8930" s="29">
        <v>0</v>
      </c>
      <c r="F8930" s="20">
        <v>0</v>
      </c>
    </row>
    <row r="8931" spans="2:6" x14ac:dyDescent="0.25">
      <c r="B8931" s="18">
        <v>8928</v>
      </c>
      <c r="C8931" s="29">
        <v>108279293.61355086</v>
      </c>
      <c r="D8931" s="29">
        <v>0</v>
      </c>
      <c r="E8931" s="29">
        <v>0</v>
      </c>
      <c r="F8931" s="20">
        <v>0</v>
      </c>
    </row>
    <row r="8932" spans="2:6" x14ac:dyDescent="0.25">
      <c r="B8932" s="18">
        <v>8929</v>
      </c>
      <c r="C8932" s="29">
        <v>209662030.8376314</v>
      </c>
      <c r="D8932" s="29">
        <v>0</v>
      </c>
      <c r="E8932" s="29">
        <v>0</v>
      </c>
      <c r="F8932" s="20">
        <v>0</v>
      </c>
    </row>
    <row r="8933" spans="2:6" x14ac:dyDescent="0.25">
      <c r="B8933" s="18">
        <v>8930</v>
      </c>
      <c r="C8933" s="29">
        <v>83326119.555358216</v>
      </c>
      <c r="D8933" s="29">
        <v>0</v>
      </c>
      <c r="E8933" s="29">
        <v>0</v>
      </c>
      <c r="F8933" s="20">
        <v>0</v>
      </c>
    </row>
    <row r="8934" spans="2:6" x14ac:dyDescent="0.25">
      <c r="B8934" s="18">
        <v>8931</v>
      </c>
      <c r="C8934" s="29">
        <v>86198743.55773893</v>
      </c>
      <c r="D8934" s="29">
        <v>0</v>
      </c>
      <c r="E8934" s="29">
        <v>0</v>
      </c>
      <c r="F8934" s="20">
        <v>0</v>
      </c>
    </row>
    <row r="8935" spans="2:6" x14ac:dyDescent="0.25">
      <c r="B8935" s="18">
        <v>8932</v>
      </c>
      <c r="C8935" s="29">
        <v>77422795.052333474</v>
      </c>
      <c r="D8935" s="29">
        <v>0</v>
      </c>
      <c r="E8935" s="29">
        <v>0</v>
      </c>
      <c r="F8935" s="20">
        <v>0</v>
      </c>
    </row>
    <row r="8936" spans="2:6" x14ac:dyDescent="0.25">
      <c r="B8936" s="18">
        <v>8933</v>
      </c>
      <c r="C8936" s="29">
        <v>88295969.45109868</v>
      </c>
      <c r="D8936" s="29">
        <v>0</v>
      </c>
      <c r="E8936" s="29">
        <v>0</v>
      </c>
      <c r="F8936" s="20">
        <v>0</v>
      </c>
    </row>
    <row r="8937" spans="2:6" x14ac:dyDescent="0.25">
      <c r="B8937" s="18">
        <v>8934</v>
      </c>
      <c r="C8937" s="29">
        <v>180597972.39312342</v>
      </c>
      <c r="D8937" s="29">
        <v>0</v>
      </c>
      <c r="E8937" s="29">
        <v>0</v>
      </c>
      <c r="F8937" s="20">
        <v>0</v>
      </c>
    </row>
    <row r="8938" spans="2:6" x14ac:dyDescent="0.25">
      <c r="B8938" s="18">
        <v>8935</v>
      </c>
      <c r="C8938" s="29">
        <v>115542204.40822738</v>
      </c>
      <c r="D8938" s="29">
        <v>0</v>
      </c>
      <c r="E8938" s="29">
        <v>0</v>
      </c>
      <c r="F8938" s="20">
        <v>0</v>
      </c>
    </row>
    <row r="8939" spans="2:6" x14ac:dyDescent="0.25">
      <c r="B8939" s="18">
        <v>8936</v>
      </c>
      <c r="C8939" s="29">
        <v>92717594.112561643</v>
      </c>
      <c r="D8939" s="29">
        <v>0</v>
      </c>
      <c r="E8939" s="29">
        <v>0</v>
      </c>
      <c r="F8939" s="20">
        <v>0</v>
      </c>
    </row>
    <row r="8940" spans="2:6" x14ac:dyDescent="0.25">
      <c r="B8940" s="18">
        <v>8937</v>
      </c>
      <c r="C8940" s="29">
        <v>86499039.413373798</v>
      </c>
      <c r="D8940" s="29">
        <v>0</v>
      </c>
      <c r="E8940" s="29">
        <v>0</v>
      </c>
      <c r="F8940" s="20">
        <v>0</v>
      </c>
    </row>
    <row r="8941" spans="2:6" x14ac:dyDescent="0.25">
      <c r="B8941" s="18">
        <v>8938</v>
      </c>
      <c r="C8941" s="29">
        <v>125852479.10966365</v>
      </c>
      <c r="D8941" s="29">
        <v>0</v>
      </c>
      <c r="E8941" s="29">
        <v>0</v>
      </c>
      <c r="F8941" s="20">
        <v>0</v>
      </c>
    </row>
    <row r="8942" spans="2:6" x14ac:dyDescent="0.25">
      <c r="B8942" s="18">
        <v>8939</v>
      </c>
      <c r="C8942" s="29">
        <v>83545466.827537805</v>
      </c>
      <c r="D8942" s="29">
        <v>0</v>
      </c>
      <c r="E8942" s="29">
        <v>0</v>
      </c>
      <c r="F8942" s="20">
        <v>0</v>
      </c>
    </row>
    <row r="8943" spans="2:6" x14ac:dyDescent="0.25">
      <c r="B8943" s="18">
        <v>8940</v>
      </c>
      <c r="C8943" s="29">
        <v>91037303.160149217</v>
      </c>
      <c r="D8943" s="29">
        <v>0</v>
      </c>
      <c r="E8943" s="29">
        <v>0</v>
      </c>
      <c r="F8943" s="20">
        <v>0</v>
      </c>
    </row>
    <row r="8944" spans="2:6" x14ac:dyDescent="0.25">
      <c r="B8944" s="18">
        <v>8941</v>
      </c>
      <c r="C8944" s="29">
        <v>81596600.950116426</v>
      </c>
      <c r="D8944" s="29">
        <v>0</v>
      </c>
      <c r="E8944" s="29">
        <v>0</v>
      </c>
      <c r="F8944" s="20">
        <v>0</v>
      </c>
    </row>
    <row r="8945" spans="2:6" x14ac:dyDescent="0.25">
      <c r="B8945" s="18">
        <v>8942</v>
      </c>
      <c r="C8945" s="29">
        <v>100460840.14968692</v>
      </c>
      <c r="D8945" s="29">
        <v>0</v>
      </c>
      <c r="E8945" s="29">
        <v>0</v>
      </c>
      <c r="F8945" s="20">
        <v>0</v>
      </c>
    </row>
    <row r="8946" spans="2:6" x14ac:dyDescent="0.25">
      <c r="B8946" s="18">
        <v>8943</v>
      </c>
      <c r="C8946" s="29">
        <v>106239176.13265233</v>
      </c>
      <c r="D8946" s="29">
        <v>0</v>
      </c>
      <c r="E8946" s="29">
        <v>0</v>
      </c>
      <c r="F8946" s="20">
        <v>0</v>
      </c>
    </row>
    <row r="8947" spans="2:6" x14ac:dyDescent="0.25">
      <c r="B8947" s="18">
        <v>8944</v>
      </c>
      <c r="C8947" s="29">
        <v>126350386.98593631</v>
      </c>
      <c r="D8947" s="29">
        <v>0</v>
      </c>
      <c r="E8947" s="29">
        <v>0</v>
      </c>
      <c r="F8947" s="20">
        <v>0</v>
      </c>
    </row>
    <row r="8948" spans="2:6" x14ac:dyDescent="0.25">
      <c r="B8948" s="18">
        <v>8945</v>
      </c>
      <c r="C8948" s="29">
        <v>132263539.39706504</v>
      </c>
      <c r="D8948" s="29">
        <v>0</v>
      </c>
      <c r="E8948" s="29">
        <v>0</v>
      </c>
      <c r="F8948" s="20">
        <v>0</v>
      </c>
    </row>
    <row r="8949" spans="2:6" x14ac:dyDescent="0.25">
      <c r="B8949" s="18">
        <v>8946</v>
      </c>
      <c r="C8949" s="29">
        <v>96915967.267165005</v>
      </c>
      <c r="D8949" s="29">
        <v>0</v>
      </c>
      <c r="E8949" s="29">
        <v>0</v>
      </c>
      <c r="F8949" s="20">
        <v>0</v>
      </c>
    </row>
    <row r="8950" spans="2:6" x14ac:dyDescent="0.25">
      <c r="B8950" s="18">
        <v>8947</v>
      </c>
      <c r="C8950" s="29">
        <v>105023323.85138081</v>
      </c>
      <c r="D8950" s="29">
        <v>0</v>
      </c>
      <c r="E8950" s="29">
        <v>0</v>
      </c>
      <c r="F8950" s="20">
        <v>0</v>
      </c>
    </row>
    <row r="8951" spans="2:6" x14ac:dyDescent="0.25">
      <c r="B8951" s="18">
        <v>8948</v>
      </c>
      <c r="C8951" s="29">
        <v>143202061.79559273</v>
      </c>
      <c r="D8951" s="29">
        <v>0</v>
      </c>
      <c r="E8951" s="29">
        <v>0</v>
      </c>
      <c r="F8951" s="20">
        <v>0</v>
      </c>
    </row>
    <row r="8952" spans="2:6" x14ac:dyDescent="0.25">
      <c r="B8952" s="18">
        <v>8949</v>
      </c>
      <c r="C8952" s="29">
        <v>102898987.14677377</v>
      </c>
      <c r="D8952" s="29">
        <v>0</v>
      </c>
      <c r="E8952" s="29">
        <v>0</v>
      </c>
      <c r="F8952" s="20">
        <v>0</v>
      </c>
    </row>
    <row r="8953" spans="2:6" x14ac:dyDescent="0.25">
      <c r="B8953" s="18">
        <v>8950</v>
      </c>
      <c r="C8953" s="29">
        <v>111357041.43932541</v>
      </c>
      <c r="D8953" s="29">
        <v>0</v>
      </c>
      <c r="E8953" s="29">
        <v>0</v>
      </c>
      <c r="F8953" s="20">
        <v>0</v>
      </c>
    </row>
    <row r="8954" spans="2:6" x14ac:dyDescent="0.25">
      <c r="B8954" s="18">
        <v>8951</v>
      </c>
      <c r="C8954" s="29">
        <v>106264064.10399878</v>
      </c>
      <c r="D8954" s="29">
        <v>0</v>
      </c>
      <c r="E8954" s="29">
        <v>0</v>
      </c>
      <c r="F8954" s="20">
        <v>0</v>
      </c>
    </row>
    <row r="8955" spans="2:6" x14ac:dyDescent="0.25">
      <c r="B8955" s="18">
        <v>8952</v>
      </c>
      <c r="C8955" s="29">
        <v>84680164.045351312</v>
      </c>
      <c r="D8955" s="29">
        <v>0</v>
      </c>
      <c r="E8955" s="29">
        <v>0</v>
      </c>
      <c r="F8955" s="20">
        <v>0</v>
      </c>
    </row>
    <row r="8956" spans="2:6" x14ac:dyDescent="0.25">
      <c r="B8956" s="18">
        <v>8953</v>
      </c>
      <c r="C8956" s="29">
        <v>92682267.533618972</v>
      </c>
      <c r="D8956" s="29">
        <v>0</v>
      </c>
      <c r="E8956" s="29">
        <v>0</v>
      </c>
      <c r="F8956" s="20">
        <v>0</v>
      </c>
    </row>
    <row r="8957" spans="2:6" x14ac:dyDescent="0.25">
      <c r="B8957" s="18">
        <v>8954</v>
      </c>
      <c r="C8957" s="29">
        <v>102665509.16524574</v>
      </c>
      <c r="D8957" s="29">
        <v>0</v>
      </c>
      <c r="E8957" s="29">
        <v>0</v>
      </c>
      <c r="F8957" s="20">
        <v>0</v>
      </c>
    </row>
    <row r="8958" spans="2:6" x14ac:dyDescent="0.25">
      <c r="B8958" s="18">
        <v>8955</v>
      </c>
      <c r="C8958" s="29">
        <v>116195955.00782298</v>
      </c>
      <c r="D8958" s="29">
        <v>0</v>
      </c>
      <c r="E8958" s="29">
        <v>0</v>
      </c>
      <c r="F8958" s="20">
        <v>0</v>
      </c>
    </row>
    <row r="8959" spans="2:6" x14ac:dyDescent="0.25">
      <c r="B8959" s="18">
        <v>8956</v>
      </c>
      <c r="C8959" s="29">
        <v>95202741.764397055</v>
      </c>
      <c r="D8959" s="29">
        <v>0</v>
      </c>
      <c r="E8959" s="29">
        <v>0</v>
      </c>
      <c r="F8959" s="20">
        <v>0</v>
      </c>
    </row>
    <row r="8960" spans="2:6" x14ac:dyDescent="0.25">
      <c r="B8960" s="18">
        <v>8957</v>
      </c>
      <c r="C8960" s="29">
        <v>85976374.370243654</v>
      </c>
      <c r="D8960" s="29">
        <v>0</v>
      </c>
      <c r="E8960" s="29">
        <v>0</v>
      </c>
      <c r="F8960" s="20">
        <v>0</v>
      </c>
    </row>
    <row r="8961" spans="2:6" x14ac:dyDescent="0.25">
      <c r="B8961" s="18">
        <v>8958</v>
      </c>
      <c r="C8961" s="29">
        <v>128827800.87159416</v>
      </c>
      <c r="D8961" s="29">
        <v>0</v>
      </c>
      <c r="E8961" s="29">
        <v>0</v>
      </c>
      <c r="F8961" s="20">
        <v>0</v>
      </c>
    </row>
    <row r="8962" spans="2:6" x14ac:dyDescent="0.25">
      <c r="B8962" s="18">
        <v>8959</v>
      </c>
      <c r="C8962" s="29">
        <v>131285960.53503515</v>
      </c>
      <c r="D8962" s="29">
        <v>0</v>
      </c>
      <c r="E8962" s="29">
        <v>0</v>
      </c>
      <c r="F8962" s="20">
        <v>0</v>
      </c>
    </row>
    <row r="8963" spans="2:6" x14ac:dyDescent="0.25">
      <c r="B8963" s="18">
        <v>8960</v>
      </c>
      <c r="C8963" s="29">
        <v>110958052.07624672</v>
      </c>
      <c r="D8963" s="29">
        <v>0</v>
      </c>
      <c r="E8963" s="29">
        <v>0</v>
      </c>
      <c r="F8963" s="20">
        <v>0</v>
      </c>
    </row>
    <row r="8964" spans="2:6" x14ac:dyDescent="0.25">
      <c r="B8964" s="18">
        <v>8961</v>
      </c>
      <c r="C8964" s="29">
        <v>89718236.339045435</v>
      </c>
      <c r="D8964" s="29">
        <v>0</v>
      </c>
      <c r="E8964" s="29">
        <v>0</v>
      </c>
      <c r="F8964" s="20">
        <v>0</v>
      </c>
    </row>
    <row r="8965" spans="2:6" x14ac:dyDescent="0.25">
      <c r="B8965" s="18">
        <v>8962</v>
      </c>
      <c r="C8965" s="29">
        <v>88572312.021728635</v>
      </c>
      <c r="D8965" s="29">
        <v>0</v>
      </c>
      <c r="E8965" s="29">
        <v>0</v>
      </c>
      <c r="F8965" s="20">
        <v>0</v>
      </c>
    </row>
    <row r="8966" spans="2:6" x14ac:dyDescent="0.25">
      <c r="B8966" s="18">
        <v>8963</v>
      </c>
      <c r="C8966" s="29">
        <v>108017300.35449272</v>
      </c>
      <c r="D8966" s="29">
        <v>0</v>
      </c>
      <c r="E8966" s="29">
        <v>0</v>
      </c>
      <c r="F8966" s="20">
        <v>0</v>
      </c>
    </row>
    <row r="8967" spans="2:6" x14ac:dyDescent="0.25">
      <c r="B8967" s="18">
        <v>8964</v>
      </c>
      <c r="C8967" s="29">
        <v>99299200.915268928</v>
      </c>
      <c r="D8967" s="29">
        <v>0</v>
      </c>
      <c r="E8967" s="29">
        <v>0</v>
      </c>
      <c r="F8967" s="20">
        <v>0</v>
      </c>
    </row>
    <row r="8968" spans="2:6" x14ac:dyDescent="0.25">
      <c r="B8968" s="18">
        <v>8965</v>
      </c>
      <c r="C8968" s="29">
        <v>77501765.579843566</v>
      </c>
      <c r="D8968" s="29">
        <v>0</v>
      </c>
      <c r="E8968" s="29">
        <v>0</v>
      </c>
      <c r="F8968" s="20">
        <v>0</v>
      </c>
    </row>
    <row r="8969" spans="2:6" x14ac:dyDescent="0.25">
      <c r="B8969" s="18">
        <v>8966</v>
      </c>
      <c r="C8969" s="29">
        <v>75694132.107327387</v>
      </c>
      <c r="D8969" s="29">
        <v>0</v>
      </c>
      <c r="E8969" s="29">
        <v>0</v>
      </c>
      <c r="F8969" s="20">
        <v>0</v>
      </c>
    </row>
    <row r="8970" spans="2:6" x14ac:dyDescent="0.25">
      <c r="B8970" s="18">
        <v>8967</v>
      </c>
      <c r="C8970" s="29">
        <v>132116043.38823389</v>
      </c>
      <c r="D8970" s="29">
        <v>0</v>
      </c>
      <c r="E8970" s="29">
        <v>0</v>
      </c>
      <c r="F8970" s="20">
        <v>0</v>
      </c>
    </row>
    <row r="8971" spans="2:6" x14ac:dyDescent="0.25">
      <c r="B8971" s="18">
        <v>8968</v>
      </c>
      <c r="C8971" s="29">
        <v>174496369.82515481</v>
      </c>
      <c r="D8971" s="29">
        <v>0</v>
      </c>
      <c r="E8971" s="29">
        <v>0</v>
      </c>
      <c r="F8971" s="20">
        <v>0</v>
      </c>
    </row>
    <row r="8972" spans="2:6" x14ac:dyDescent="0.25">
      <c r="B8972" s="18">
        <v>8969</v>
      </c>
      <c r="C8972" s="29">
        <v>100067473.33289833</v>
      </c>
      <c r="D8972" s="29">
        <v>0</v>
      </c>
      <c r="E8972" s="29">
        <v>0</v>
      </c>
      <c r="F8972" s="20">
        <v>0</v>
      </c>
    </row>
    <row r="8973" spans="2:6" x14ac:dyDescent="0.25">
      <c r="B8973" s="18">
        <v>8970</v>
      </c>
      <c r="C8973" s="29">
        <v>111540293.36220065</v>
      </c>
      <c r="D8973" s="29">
        <v>0</v>
      </c>
      <c r="E8973" s="29">
        <v>0</v>
      </c>
      <c r="F8973" s="20">
        <v>0</v>
      </c>
    </row>
    <row r="8974" spans="2:6" x14ac:dyDescent="0.25">
      <c r="B8974" s="18">
        <v>8971</v>
      </c>
      <c r="C8974" s="29">
        <v>136164519.48535949</v>
      </c>
      <c r="D8974" s="29">
        <v>0</v>
      </c>
      <c r="E8974" s="29">
        <v>0</v>
      </c>
      <c r="F8974" s="20">
        <v>0</v>
      </c>
    </row>
    <row r="8975" spans="2:6" x14ac:dyDescent="0.25">
      <c r="B8975" s="18">
        <v>8972</v>
      </c>
      <c r="C8975" s="29">
        <v>105540084.54228482</v>
      </c>
      <c r="D8975" s="29">
        <v>0</v>
      </c>
      <c r="E8975" s="29">
        <v>0</v>
      </c>
      <c r="F8975" s="20">
        <v>0</v>
      </c>
    </row>
    <row r="8976" spans="2:6" x14ac:dyDescent="0.25">
      <c r="B8976" s="18">
        <v>8973</v>
      </c>
      <c r="C8976" s="29">
        <v>81275050.42309466</v>
      </c>
      <c r="D8976" s="29">
        <v>0</v>
      </c>
      <c r="E8976" s="29">
        <v>0</v>
      </c>
      <c r="F8976" s="20">
        <v>0</v>
      </c>
    </row>
    <row r="8977" spans="2:6" x14ac:dyDescent="0.25">
      <c r="B8977" s="18">
        <v>8974</v>
      </c>
      <c r="C8977" s="29">
        <v>131694862.16110858</v>
      </c>
      <c r="D8977" s="29">
        <v>0</v>
      </c>
      <c r="E8977" s="29">
        <v>0</v>
      </c>
      <c r="F8977" s="20">
        <v>0</v>
      </c>
    </row>
    <row r="8978" spans="2:6" x14ac:dyDescent="0.25">
      <c r="B8978" s="18">
        <v>8975</v>
      </c>
      <c r="C8978" s="29">
        <v>70749254.766714513</v>
      </c>
      <c r="D8978" s="29">
        <v>0</v>
      </c>
      <c r="E8978" s="29">
        <v>0</v>
      </c>
      <c r="F8978" s="20">
        <v>0</v>
      </c>
    </row>
    <row r="8979" spans="2:6" x14ac:dyDescent="0.25">
      <c r="B8979" s="18">
        <v>8976</v>
      </c>
      <c r="C8979" s="29">
        <v>130974324.20862721</v>
      </c>
      <c r="D8979" s="29">
        <v>0</v>
      </c>
      <c r="E8979" s="29">
        <v>0</v>
      </c>
      <c r="F8979" s="20">
        <v>0</v>
      </c>
    </row>
    <row r="8980" spans="2:6" x14ac:dyDescent="0.25">
      <c r="B8980" s="18">
        <v>8977</v>
      </c>
      <c r="C8980" s="29">
        <v>56630269.369043507</v>
      </c>
      <c r="D8980" s="29">
        <v>0</v>
      </c>
      <c r="E8980" s="29">
        <v>0</v>
      </c>
      <c r="F8980" s="20">
        <v>0</v>
      </c>
    </row>
    <row r="8981" spans="2:6" x14ac:dyDescent="0.25">
      <c r="B8981" s="18">
        <v>8978</v>
      </c>
      <c r="C8981" s="29">
        <v>114890171.64244223</v>
      </c>
      <c r="D8981" s="29">
        <v>0</v>
      </c>
      <c r="E8981" s="29">
        <v>0</v>
      </c>
      <c r="F8981" s="20">
        <v>0</v>
      </c>
    </row>
    <row r="8982" spans="2:6" x14ac:dyDescent="0.25">
      <c r="B8982" s="18">
        <v>8979</v>
      </c>
      <c r="C8982" s="29">
        <v>92186535.101963282</v>
      </c>
      <c r="D8982" s="29">
        <v>0</v>
      </c>
      <c r="E8982" s="29">
        <v>0</v>
      </c>
      <c r="F8982" s="20">
        <v>0</v>
      </c>
    </row>
    <row r="8983" spans="2:6" x14ac:dyDescent="0.25">
      <c r="B8983" s="18">
        <v>8980</v>
      </c>
      <c r="C8983" s="29">
        <v>104169729.13929245</v>
      </c>
      <c r="D8983" s="29">
        <v>0</v>
      </c>
      <c r="E8983" s="29">
        <v>0</v>
      </c>
      <c r="F8983" s="20">
        <v>0</v>
      </c>
    </row>
    <row r="8984" spans="2:6" x14ac:dyDescent="0.25">
      <c r="B8984" s="18">
        <v>8981</v>
      </c>
      <c r="C8984" s="29">
        <v>118089320.07805924</v>
      </c>
      <c r="D8984" s="29">
        <v>0</v>
      </c>
      <c r="E8984" s="29">
        <v>0</v>
      </c>
      <c r="F8984" s="20">
        <v>0</v>
      </c>
    </row>
    <row r="8985" spans="2:6" x14ac:dyDescent="0.25">
      <c r="B8985" s="18">
        <v>8982</v>
      </c>
      <c r="C8985" s="29">
        <v>103403594.72031535</v>
      </c>
      <c r="D8985" s="29">
        <v>0</v>
      </c>
      <c r="E8985" s="29">
        <v>0</v>
      </c>
      <c r="F8985" s="20">
        <v>0</v>
      </c>
    </row>
    <row r="8986" spans="2:6" x14ac:dyDescent="0.25">
      <c r="B8986" s="18">
        <v>8983</v>
      </c>
      <c r="C8986" s="29">
        <v>81406526.608927995</v>
      </c>
      <c r="D8986" s="29">
        <v>0</v>
      </c>
      <c r="E8986" s="29">
        <v>0</v>
      </c>
      <c r="F8986" s="20">
        <v>0</v>
      </c>
    </row>
    <row r="8987" spans="2:6" x14ac:dyDescent="0.25">
      <c r="B8987" s="18">
        <v>8984</v>
      </c>
      <c r="C8987" s="29">
        <v>140602530.13881606</v>
      </c>
      <c r="D8987" s="29">
        <v>0</v>
      </c>
      <c r="E8987" s="29">
        <v>0</v>
      </c>
      <c r="F8987" s="20">
        <v>0</v>
      </c>
    </row>
    <row r="8988" spans="2:6" x14ac:dyDescent="0.25">
      <c r="B8988" s="18">
        <v>8985</v>
      </c>
      <c r="C8988" s="29">
        <v>100243037.83713873</v>
      </c>
      <c r="D8988" s="29">
        <v>0</v>
      </c>
      <c r="E8988" s="29">
        <v>0</v>
      </c>
      <c r="F8988" s="20">
        <v>0</v>
      </c>
    </row>
    <row r="8989" spans="2:6" x14ac:dyDescent="0.25">
      <c r="B8989" s="18">
        <v>8986</v>
      </c>
      <c r="C8989" s="29">
        <v>127423395.1382757</v>
      </c>
      <c r="D8989" s="29">
        <v>0</v>
      </c>
      <c r="E8989" s="29">
        <v>0</v>
      </c>
      <c r="F8989" s="20">
        <v>0</v>
      </c>
    </row>
    <row r="8990" spans="2:6" x14ac:dyDescent="0.25">
      <c r="B8990" s="18">
        <v>8987</v>
      </c>
      <c r="C8990" s="29">
        <v>135232496.31101629</v>
      </c>
      <c r="D8990" s="29">
        <v>0</v>
      </c>
      <c r="E8990" s="29">
        <v>0</v>
      </c>
      <c r="F8990" s="20">
        <v>0</v>
      </c>
    </row>
    <row r="8991" spans="2:6" x14ac:dyDescent="0.25">
      <c r="B8991" s="18">
        <v>8988</v>
      </c>
      <c r="C8991" s="29">
        <v>79588036.646519467</v>
      </c>
      <c r="D8991" s="29">
        <v>0</v>
      </c>
      <c r="E8991" s="29">
        <v>0</v>
      </c>
      <c r="F8991" s="20">
        <v>0</v>
      </c>
    </row>
    <row r="8992" spans="2:6" x14ac:dyDescent="0.25">
      <c r="B8992" s="18">
        <v>8989</v>
      </c>
      <c r="C8992" s="29">
        <v>76929804.255486354</v>
      </c>
      <c r="D8992" s="29">
        <v>0</v>
      </c>
      <c r="E8992" s="29">
        <v>0</v>
      </c>
      <c r="F8992" s="20">
        <v>0</v>
      </c>
    </row>
    <row r="8993" spans="2:6" x14ac:dyDescent="0.25">
      <c r="B8993" s="18">
        <v>8990</v>
      </c>
      <c r="C8993" s="29">
        <v>102746315.99471976</v>
      </c>
      <c r="D8993" s="29">
        <v>0</v>
      </c>
      <c r="E8993" s="29">
        <v>0</v>
      </c>
      <c r="F8993" s="20">
        <v>0</v>
      </c>
    </row>
    <row r="8994" spans="2:6" x14ac:dyDescent="0.25">
      <c r="B8994" s="18">
        <v>8991</v>
      </c>
      <c r="C8994" s="29">
        <v>122072764.80186458</v>
      </c>
      <c r="D8994" s="29">
        <v>0</v>
      </c>
      <c r="E8994" s="29">
        <v>0</v>
      </c>
      <c r="F8994" s="20">
        <v>0</v>
      </c>
    </row>
    <row r="8995" spans="2:6" x14ac:dyDescent="0.25">
      <c r="B8995" s="18">
        <v>8992</v>
      </c>
      <c r="C8995" s="29">
        <v>119056597.41633989</v>
      </c>
      <c r="D8995" s="29">
        <v>0</v>
      </c>
      <c r="E8995" s="29">
        <v>0</v>
      </c>
      <c r="F8995" s="20">
        <v>0</v>
      </c>
    </row>
    <row r="8996" spans="2:6" x14ac:dyDescent="0.25">
      <c r="B8996" s="18">
        <v>8993</v>
      </c>
      <c r="C8996" s="29">
        <v>187789377.35189018</v>
      </c>
      <c r="D8996" s="29">
        <v>0</v>
      </c>
      <c r="E8996" s="29">
        <v>0</v>
      </c>
      <c r="F8996" s="20">
        <v>0</v>
      </c>
    </row>
    <row r="8997" spans="2:6" x14ac:dyDescent="0.25">
      <c r="B8997" s="18">
        <v>8994</v>
      </c>
      <c r="C8997" s="29">
        <v>90120918.009485483</v>
      </c>
      <c r="D8997" s="29">
        <v>0</v>
      </c>
      <c r="E8997" s="29">
        <v>0</v>
      </c>
      <c r="F8997" s="20">
        <v>0</v>
      </c>
    </row>
    <row r="8998" spans="2:6" x14ac:dyDescent="0.25">
      <c r="B8998" s="18">
        <v>8995</v>
      </c>
      <c r="C8998" s="29">
        <v>93780072.22112675</v>
      </c>
      <c r="D8998" s="29">
        <v>0</v>
      </c>
      <c r="E8998" s="29">
        <v>0</v>
      </c>
      <c r="F8998" s="20">
        <v>0</v>
      </c>
    </row>
    <row r="8999" spans="2:6" x14ac:dyDescent="0.25">
      <c r="B8999" s="18">
        <v>8996</v>
      </c>
      <c r="C8999" s="29">
        <v>123609417.58713509</v>
      </c>
      <c r="D8999" s="29">
        <v>0</v>
      </c>
      <c r="E8999" s="29">
        <v>0</v>
      </c>
      <c r="F8999" s="20">
        <v>0</v>
      </c>
    </row>
    <row r="9000" spans="2:6" x14ac:dyDescent="0.25">
      <c r="B9000" s="18">
        <v>8997</v>
      </c>
      <c r="C9000" s="29">
        <v>92781183.176832065</v>
      </c>
      <c r="D9000" s="29">
        <v>0</v>
      </c>
      <c r="E9000" s="29">
        <v>0</v>
      </c>
      <c r="F9000" s="20">
        <v>0</v>
      </c>
    </row>
    <row r="9001" spans="2:6" x14ac:dyDescent="0.25">
      <c r="B9001" s="18">
        <v>8998</v>
      </c>
      <c r="C9001" s="29">
        <v>168581093.03596115</v>
      </c>
      <c r="D9001" s="29">
        <v>0</v>
      </c>
      <c r="E9001" s="29">
        <v>0</v>
      </c>
      <c r="F9001" s="20">
        <v>0</v>
      </c>
    </row>
    <row r="9002" spans="2:6" x14ac:dyDescent="0.25">
      <c r="B9002" s="18">
        <v>8999</v>
      </c>
      <c r="C9002" s="29">
        <v>94319791.672944084</v>
      </c>
      <c r="D9002" s="29">
        <v>0</v>
      </c>
      <c r="E9002" s="29">
        <v>0</v>
      </c>
      <c r="F9002" s="20">
        <v>0</v>
      </c>
    </row>
    <row r="9003" spans="2:6" x14ac:dyDescent="0.25">
      <c r="B9003" s="18">
        <v>9000</v>
      </c>
      <c r="C9003" s="29">
        <v>90783870.323635802</v>
      </c>
      <c r="D9003" s="29">
        <v>0</v>
      </c>
      <c r="E9003" s="29">
        <v>0</v>
      </c>
      <c r="F9003" s="20">
        <v>0</v>
      </c>
    </row>
    <row r="9004" spans="2:6" x14ac:dyDescent="0.25">
      <c r="B9004" s="18">
        <v>9001</v>
      </c>
      <c r="C9004" s="29">
        <v>78484285.716136917</v>
      </c>
      <c r="D9004" s="29">
        <v>0</v>
      </c>
      <c r="E9004" s="29">
        <v>0</v>
      </c>
      <c r="F9004" s="20">
        <v>0</v>
      </c>
    </row>
    <row r="9005" spans="2:6" x14ac:dyDescent="0.25">
      <c r="B9005" s="18">
        <v>9002</v>
      </c>
      <c r="C9005" s="29">
        <v>136735257.85190237</v>
      </c>
      <c r="D9005" s="29">
        <v>0</v>
      </c>
      <c r="E9005" s="29">
        <v>0</v>
      </c>
      <c r="F9005" s="20">
        <v>0</v>
      </c>
    </row>
    <row r="9006" spans="2:6" x14ac:dyDescent="0.25">
      <c r="B9006" s="18">
        <v>9003</v>
      </c>
      <c r="C9006" s="29">
        <v>90215719.290616736</v>
      </c>
      <c r="D9006" s="29">
        <v>0</v>
      </c>
      <c r="E9006" s="29">
        <v>0</v>
      </c>
      <c r="F9006" s="20">
        <v>0</v>
      </c>
    </row>
    <row r="9007" spans="2:6" x14ac:dyDescent="0.25">
      <c r="B9007" s="18">
        <v>9004</v>
      </c>
      <c r="C9007" s="29">
        <v>171160175.88350824</v>
      </c>
      <c r="D9007" s="29">
        <v>0</v>
      </c>
      <c r="E9007" s="29">
        <v>0</v>
      </c>
      <c r="F9007" s="20">
        <v>0</v>
      </c>
    </row>
    <row r="9008" spans="2:6" x14ac:dyDescent="0.25">
      <c r="B9008" s="18">
        <v>9005</v>
      </c>
      <c r="C9008" s="29">
        <v>147740234.75711307</v>
      </c>
      <c r="D9008" s="29">
        <v>0</v>
      </c>
      <c r="E9008" s="29">
        <v>0</v>
      </c>
      <c r="F9008" s="20">
        <v>0</v>
      </c>
    </row>
    <row r="9009" spans="2:6" x14ac:dyDescent="0.25">
      <c r="B9009" s="18">
        <v>9006</v>
      </c>
      <c r="C9009" s="29">
        <v>68626674.305512607</v>
      </c>
      <c r="D9009" s="29">
        <v>0</v>
      </c>
      <c r="E9009" s="29">
        <v>0</v>
      </c>
      <c r="F9009" s="20">
        <v>0</v>
      </c>
    </row>
    <row r="9010" spans="2:6" x14ac:dyDescent="0.25">
      <c r="B9010" s="18">
        <v>9007</v>
      </c>
      <c r="C9010" s="29">
        <v>105024490.21905868</v>
      </c>
      <c r="D9010" s="29">
        <v>0</v>
      </c>
      <c r="E9010" s="29">
        <v>0</v>
      </c>
      <c r="F9010" s="20">
        <v>0</v>
      </c>
    </row>
    <row r="9011" spans="2:6" x14ac:dyDescent="0.25">
      <c r="B9011" s="18">
        <v>9008</v>
      </c>
      <c r="C9011" s="29">
        <v>93621596.396949485</v>
      </c>
      <c r="D9011" s="29">
        <v>0</v>
      </c>
      <c r="E9011" s="29">
        <v>0</v>
      </c>
      <c r="F9011" s="20">
        <v>0</v>
      </c>
    </row>
    <row r="9012" spans="2:6" x14ac:dyDescent="0.25">
      <c r="B9012" s="18">
        <v>9009</v>
      </c>
      <c r="C9012" s="29">
        <v>91425947.79877159</v>
      </c>
      <c r="D9012" s="29">
        <v>0</v>
      </c>
      <c r="E9012" s="29">
        <v>0</v>
      </c>
      <c r="F9012" s="20">
        <v>0</v>
      </c>
    </row>
    <row r="9013" spans="2:6" x14ac:dyDescent="0.25">
      <c r="B9013" s="18">
        <v>9010</v>
      </c>
      <c r="C9013" s="29">
        <v>103048334.54238486</v>
      </c>
      <c r="D9013" s="29">
        <v>0</v>
      </c>
      <c r="E9013" s="29">
        <v>0</v>
      </c>
      <c r="F9013" s="20">
        <v>0</v>
      </c>
    </row>
    <row r="9014" spans="2:6" x14ac:dyDescent="0.25">
      <c r="B9014" s="18">
        <v>9011</v>
      </c>
      <c r="C9014" s="29">
        <v>80073439.725372002</v>
      </c>
      <c r="D9014" s="29">
        <v>0</v>
      </c>
      <c r="E9014" s="29">
        <v>0</v>
      </c>
      <c r="F9014" s="20">
        <v>0</v>
      </c>
    </row>
    <row r="9015" spans="2:6" x14ac:dyDescent="0.25">
      <c r="B9015" s="18">
        <v>9012</v>
      </c>
      <c r="C9015" s="29">
        <v>88217224.578511745</v>
      </c>
      <c r="D9015" s="29">
        <v>0</v>
      </c>
      <c r="E9015" s="29">
        <v>0</v>
      </c>
      <c r="F9015" s="20">
        <v>0</v>
      </c>
    </row>
    <row r="9016" spans="2:6" x14ac:dyDescent="0.25">
      <c r="B9016" s="18">
        <v>9013</v>
      </c>
      <c r="C9016" s="29">
        <v>101548087.54766166</v>
      </c>
      <c r="D9016" s="29">
        <v>0</v>
      </c>
      <c r="E9016" s="29">
        <v>0</v>
      </c>
      <c r="F9016" s="20">
        <v>0</v>
      </c>
    </row>
    <row r="9017" spans="2:6" x14ac:dyDescent="0.25">
      <c r="B9017" s="18">
        <v>9014</v>
      </c>
      <c r="C9017" s="29">
        <v>83308651.443749174</v>
      </c>
      <c r="D9017" s="29">
        <v>0</v>
      </c>
      <c r="E9017" s="29">
        <v>0</v>
      </c>
      <c r="F9017" s="20">
        <v>0</v>
      </c>
    </row>
    <row r="9018" spans="2:6" x14ac:dyDescent="0.25">
      <c r="B9018" s="18">
        <v>9015</v>
      </c>
      <c r="C9018" s="29">
        <v>179170519.55997676</v>
      </c>
      <c r="D9018" s="29">
        <v>0</v>
      </c>
      <c r="E9018" s="29">
        <v>0</v>
      </c>
      <c r="F9018" s="20">
        <v>0</v>
      </c>
    </row>
    <row r="9019" spans="2:6" x14ac:dyDescent="0.25">
      <c r="B9019" s="18">
        <v>9016</v>
      </c>
      <c r="C9019" s="29">
        <v>138578879.73691407</v>
      </c>
      <c r="D9019" s="29">
        <v>0</v>
      </c>
      <c r="E9019" s="29">
        <v>0</v>
      </c>
      <c r="F9019" s="20">
        <v>0</v>
      </c>
    </row>
    <row r="9020" spans="2:6" x14ac:dyDescent="0.25">
      <c r="B9020" s="18">
        <v>9017</v>
      </c>
      <c r="C9020" s="29">
        <v>92418680.295004711</v>
      </c>
      <c r="D9020" s="29">
        <v>0</v>
      </c>
      <c r="E9020" s="29">
        <v>0</v>
      </c>
      <c r="F9020" s="20">
        <v>0</v>
      </c>
    </row>
    <row r="9021" spans="2:6" x14ac:dyDescent="0.25">
      <c r="B9021" s="18">
        <v>9018</v>
      </c>
      <c r="C9021" s="29">
        <v>81875504.629736811</v>
      </c>
      <c r="D9021" s="29">
        <v>0</v>
      </c>
      <c r="E9021" s="29">
        <v>0</v>
      </c>
      <c r="F9021" s="20">
        <v>0</v>
      </c>
    </row>
    <row r="9022" spans="2:6" x14ac:dyDescent="0.25">
      <c r="B9022" s="18">
        <v>9019</v>
      </c>
      <c r="C9022" s="29">
        <v>199020163.17274153</v>
      </c>
      <c r="D9022" s="29">
        <v>0</v>
      </c>
      <c r="E9022" s="29">
        <v>0</v>
      </c>
      <c r="F9022" s="20">
        <v>0</v>
      </c>
    </row>
    <row r="9023" spans="2:6" x14ac:dyDescent="0.25">
      <c r="B9023" s="18">
        <v>9020</v>
      </c>
      <c r="C9023" s="29">
        <v>91975315.530551091</v>
      </c>
      <c r="D9023" s="29">
        <v>0</v>
      </c>
      <c r="E9023" s="29">
        <v>0</v>
      </c>
      <c r="F9023" s="20">
        <v>0</v>
      </c>
    </row>
    <row r="9024" spans="2:6" x14ac:dyDescent="0.25">
      <c r="B9024" s="18">
        <v>9021</v>
      </c>
      <c r="C9024" s="29">
        <v>90267840.545596838</v>
      </c>
      <c r="D9024" s="29">
        <v>0</v>
      </c>
      <c r="E9024" s="29">
        <v>0</v>
      </c>
      <c r="F9024" s="20">
        <v>0</v>
      </c>
    </row>
    <row r="9025" spans="2:6" x14ac:dyDescent="0.25">
      <c r="B9025" s="18">
        <v>9022</v>
      </c>
      <c r="C9025" s="29">
        <v>75508782.643283054</v>
      </c>
      <c r="D9025" s="29">
        <v>0</v>
      </c>
      <c r="E9025" s="29">
        <v>0</v>
      </c>
      <c r="F9025" s="20">
        <v>0</v>
      </c>
    </row>
    <row r="9026" spans="2:6" x14ac:dyDescent="0.25">
      <c r="B9026" s="18">
        <v>9023</v>
      </c>
      <c r="C9026" s="29">
        <v>99731598.12311171</v>
      </c>
      <c r="D9026" s="29">
        <v>0</v>
      </c>
      <c r="E9026" s="29">
        <v>0</v>
      </c>
      <c r="F9026" s="20">
        <v>0</v>
      </c>
    </row>
    <row r="9027" spans="2:6" x14ac:dyDescent="0.25">
      <c r="B9027" s="18">
        <v>9024</v>
      </c>
      <c r="C9027" s="29">
        <v>130507848.86338028</v>
      </c>
      <c r="D9027" s="29">
        <v>0</v>
      </c>
      <c r="E9027" s="29">
        <v>0</v>
      </c>
      <c r="F9027" s="20">
        <v>0</v>
      </c>
    </row>
    <row r="9028" spans="2:6" x14ac:dyDescent="0.25">
      <c r="B9028" s="18">
        <v>9025</v>
      </c>
      <c r="C9028" s="29">
        <v>73475723.842885569</v>
      </c>
      <c r="D9028" s="29">
        <v>0</v>
      </c>
      <c r="E9028" s="29">
        <v>0</v>
      </c>
      <c r="F9028" s="20">
        <v>0</v>
      </c>
    </row>
    <row r="9029" spans="2:6" x14ac:dyDescent="0.25">
      <c r="B9029" s="18">
        <v>9026</v>
      </c>
      <c r="C9029" s="29">
        <v>100926829.94512601</v>
      </c>
      <c r="D9029" s="29">
        <v>0</v>
      </c>
      <c r="E9029" s="29">
        <v>0</v>
      </c>
      <c r="F9029" s="20">
        <v>0</v>
      </c>
    </row>
    <row r="9030" spans="2:6" x14ac:dyDescent="0.25">
      <c r="B9030" s="18">
        <v>9027</v>
      </c>
      <c r="C9030" s="29">
        <v>109607013.80586472</v>
      </c>
      <c r="D9030" s="29">
        <v>0</v>
      </c>
      <c r="E9030" s="29">
        <v>0</v>
      </c>
      <c r="F9030" s="20">
        <v>0</v>
      </c>
    </row>
    <row r="9031" spans="2:6" x14ac:dyDescent="0.25">
      <c r="B9031" s="18">
        <v>9028</v>
      </c>
      <c r="C9031" s="29">
        <v>106741332.4675087</v>
      </c>
      <c r="D9031" s="29">
        <v>0</v>
      </c>
      <c r="E9031" s="29">
        <v>0</v>
      </c>
      <c r="F9031" s="20">
        <v>0</v>
      </c>
    </row>
    <row r="9032" spans="2:6" x14ac:dyDescent="0.25">
      <c r="B9032" s="18">
        <v>9029</v>
      </c>
      <c r="C9032" s="29">
        <v>105400121.69546999</v>
      </c>
      <c r="D9032" s="29">
        <v>0</v>
      </c>
      <c r="E9032" s="29">
        <v>0</v>
      </c>
      <c r="F9032" s="20">
        <v>0</v>
      </c>
    </row>
    <row r="9033" spans="2:6" x14ac:dyDescent="0.25">
      <c r="B9033" s="18">
        <v>9030</v>
      </c>
      <c r="C9033" s="29">
        <v>102413173.14740631</v>
      </c>
      <c r="D9033" s="29">
        <v>0</v>
      </c>
      <c r="E9033" s="29">
        <v>0</v>
      </c>
      <c r="F9033" s="20">
        <v>0</v>
      </c>
    </row>
    <row r="9034" spans="2:6" x14ac:dyDescent="0.25">
      <c r="B9034" s="18">
        <v>9031</v>
      </c>
      <c r="C9034" s="29">
        <v>160225740.5960758</v>
      </c>
      <c r="D9034" s="29">
        <v>0</v>
      </c>
      <c r="E9034" s="29">
        <v>0</v>
      </c>
      <c r="F9034" s="20">
        <v>0</v>
      </c>
    </row>
    <row r="9035" spans="2:6" x14ac:dyDescent="0.25">
      <c r="B9035" s="18">
        <v>9032</v>
      </c>
      <c r="C9035" s="29">
        <v>115820694.92121765</v>
      </c>
      <c r="D9035" s="29">
        <v>0</v>
      </c>
      <c r="E9035" s="29">
        <v>0</v>
      </c>
      <c r="F9035" s="20">
        <v>0</v>
      </c>
    </row>
    <row r="9036" spans="2:6" x14ac:dyDescent="0.25">
      <c r="B9036" s="18">
        <v>9033</v>
      </c>
      <c r="C9036" s="29">
        <v>133274030.62658274</v>
      </c>
      <c r="D9036" s="29">
        <v>0</v>
      </c>
      <c r="E9036" s="29">
        <v>0</v>
      </c>
      <c r="F9036" s="20">
        <v>0</v>
      </c>
    </row>
    <row r="9037" spans="2:6" x14ac:dyDescent="0.25">
      <c r="B9037" s="18">
        <v>9034</v>
      </c>
      <c r="C9037" s="29">
        <v>171238280.40201563</v>
      </c>
      <c r="D9037" s="29">
        <v>0</v>
      </c>
      <c r="E9037" s="29">
        <v>0</v>
      </c>
      <c r="F9037" s="20">
        <v>0</v>
      </c>
    </row>
    <row r="9038" spans="2:6" x14ac:dyDescent="0.25">
      <c r="B9038" s="18">
        <v>9035</v>
      </c>
      <c r="C9038" s="29">
        <v>175955377.30708927</v>
      </c>
      <c r="D9038" s="29">
        <v>0</v>
      </c>
      <c r="E9038" s="29">
        <v>0</v>
      </c>
      <c r="F9038" s="20">
        <v>0</v>
      </c>
    </row>
    <row r="9039" spans="2:6" x14ac:dyDescent="0.25">
      <c r="B9039" s="18">
        <v>9036</v>
      </c>
      <c r="C9039" s="29">
        <v>93422925.716147304</v>
      </c>
      <c r="D9039" s="29">
        <v>0</v>
      </c>
      <c r="E9039" s="29">
        <v>0</v>
      </c>
      <c r="F9039" s="20">
        <v>0</v>
      </c>
    </row>
    <row r="9040" spans="2:6" x14ac:dyDescent="0.25">
      <c r="B9040" s="18">
        <v>9037</v>
      </c>
      <c r="C9040" s="29">
        <v>86145596.845091358</v>
      </c>
      <c r="D9040" s="29">
        <v>0</v>
      </c>
      <c r="E9040" s="29">
        <v>0</v>
      </c>
      <c r="F9040" s="20">
        <v>0</v>
      </c>
    </row>
    <row r="9041" spans="2:6" x14ac:dyDescent="0.25">
      <c r="B9041" s="18">
        <v>9038</v>
      </c>
      <c r="C9041" s="29">
        <v>126370018.67479195</v>
      </c>
      <c r="D9041" s="29">
        <v>0</v>
      </c>
      <c r="E9041" s="29">
        <v>0</v>
      </c>
      <c r="F9041" s="20">
        <v>0</v>
      </c>
    </row>
    <row r="9042" spans="2:6" x14ac:dyDescent="0.25">
      <c r="B9042" s="18">
        <v>9039</v>
      </c>
      <c r="C9042" s="29">
        <v>83333895.483565211</v>
      </c>
      <c r="D9042" s="29">
        <v>0</v>
      </c>
      <c r="E9042" s="29">
        <v>0</v>
      </c>
      <c r="F9042" s="20">
        <v>0</v>
      </c>
    </row>
    <row r="9043" spans="2:6" x14ac:dyDescent="0.25">
      <c r="B9043" s="18">
        <v>9040</v>
      </c>
      <c r="C9043" s="29">
        <v>85452446.36482501</v>
      </c>
      <c r="D9043" s="29">
        <v>0</v>
      </c>
      <c r="E9043" s="29">
        <v>0</v>
      </c>
      <c r="F9043" s="20">
        <v>0</v>
      </c>
    </row>
    <row r="9044" spans="2:6" x14ac:dyDescent="0.25">
      <c r="B9044" s="18">
        <v>9041</v>
      </c>
      <c r="C9044" s="29">
        <v>114359605.12980191</v>
      </c>
      <c r="D9044" s="29">
        <v>0</v>
      </c>
      <c r="E9044" s="29">
        <v>0</v>
      </c>
      <c r="F9044" s="20">
        <v>0</v>
      </c>
    </row>
    <row r="9045" spans="2:6" x14ac:dyDescent="0.25">
      <c r="B9045" s="18">
        <v>9042</v>
      </c>
      <c r="C9045" s="29">
        <v>93072260.493727565</v>
      </c>
      <c r="D9045" s="29">
        <v>0</v>
      </c>
      <c r="E9045" s="29">
        <v>0</v>
      </c>
      <c r="F9045" s="20">
        <v>0</v>
      </c>
    </row>
    <row r="9046" spans="2:6" x14ac:dyDescent="0.25">
      <c r="B9046" s="18">
        <v>9043</v>
      </c>
      <c r="C9046" s="29">
        <v>120714036.36033182</v>
      </c>
      <c r="D9046" s="29">
        <v>0</v>
      </c>
      <c r="E9046" s="29">
        <v>0</v>
      </c>
      <c r="F9046" s="20">
        <v>0</v>
      </c>
    </row>
    <row r="9047" spans="2:6" x14ac:dyDescent="0.25">
      <c r="B9047" s="18">
        <v>9044</v>
      </c>
      <c r="C9047" s="29">
        <v>102666428.78985116</v>
      </c>
      <c r="D9047" s="29">
        <v>0</v>
      </c>
      <c r="E9047" s="29">
        <v>0</v>
      </c>
      <c r="F9047" s="20">
        <v>0</v>
      </c>
    </row>
    <row r="9048" spans="2:6" x14ac:dyDescent="0.25">
      <c r="B9048" s="18">
        <v>9045</v>
      </c>
      <c r="C9048" s="29">
        <v>129886635.37163645</v>
      </c>
      <c r="D9048" s="29">
        <v>0</v>
      </c>
      <c r="E9048" s="29">
        <v>0</v>
      </c>
      <c r="F9048" s="20">
        <v>0</v>
      </c>
    </row>
    <row r="9049" spans="2:6" x14ac:dyDescent="0.25">
      <c r="B9049" s="18">
        <v>9046</v>
      </c>
      <c r="C9049" s="29">
        <v>86137976.660817459</v>
      </c>
      <c r="D9049" s="29">
        <v>0</v>
      </c>
      <c r="E9049" s="29">
        <v>0</v>
      </c>
      <c r="F9049" s="20">
        <v>0</v>
      </c>
    </row>
    <row r="9050" spans="2:6" x14ac:dyDescent="0.25">
      <c r="B9050" s="18">
        <v>9047</v>
      </c>
      <c r="C9050" s="29">
        <v>98259536.232471868</v>
      </c>
      <c r="D9050" s="29">
        <v>0</v>
      </c>
      <c r="E9050" s="29">
        <v>0</v>
      </c>
      <c r="F9050" s="20">
        <v>0</v>
      </c>
    </row>
    <row r="9051" spans="2:6" x14ac:dyDescent="0.25">
      <c r="B9051" s="18">
        <v>9048</v>
      </c>
      <c r="C9051" s="29">
        <v>87209027.3775011</v>
      </c>
      <c r="D9051" s="29">
        <v>0</v>
      </c>
      <c r="E9051" s="29">
        <v>0</v>
      </c>
      <c r="F9051" s="20">
        <v>0</v>
      </c>
    </row>
    <row r="9052" spans="2:6" x14ac:dyDescent="0.25">
      <c r="B9052" s="18">
        <v>9049</v>
      </c>
      <c r="C9052" s="29">
        <v>82693700.919421896</v>
      </c>
      <c r="D9052" s="29">
        <v>0</v>
      </c>
      <c r="E9052" s="29">
        <v>0</v>
      </c>
      <c r="F9052" s="20">
        <v>0</v>
      </c>
    </row>
    <row r="9053" spans="2:6" x14ac:dyDescent="0.25">
      <c r="B9053" s="18">
        <v>9050</v>
      </c>
      <c r="C9053" s="29">
        <v>91501759.413021192</v>
      </c>
      <c r="D9053" s="29">
        <v>0</v>
      </c>
      <c r="E9053" s="29">
        <v>0</v>
      </c>
      <c r="F9053" s="20">
        <v>0</v>
      </c>
    </row>
    <row r="9054" spans="2:6" x14ac:dyDescent="0.25">
      <c r="B9054" s="18">
        <v>9051</v>
      </c>
      <c r="C9054" s="29">
        <v>92289506.300089434</v>
      </c>
      <c r="D9054" s="29">
        <v>0</v>
      </c>
      <c r="E9054" s="29">
        <v>0</v>
      </c>
      <c r="F9054" s="20">
        <v>0</v>
      </c>
    </row>
    <row r="9055" spans="2:6" x14ac:dyDescent="0.25">
      <c r="B9055" s="18">
        <v>9052</v>
      </c>
      <c r="C9055" s="29">
        <v>125293904.89496139</v>
      </c>
      <c r="D9055" s="29">
        <v>0</v>
      </c>
      <c r="E9055" s="29">
        <v>0</v>
      </c>
      <c r="F9055" s="20">
        <v>0</v>
      </c>
    </row>
    <row r="9056" spans="2:6" x14ac:dyDescent="0.25">
      <c r="B9056" s="18">
        <v>9053</v>
      </c>
      <c r="C9056" s="29">
        <v>149591574.42001942</v>
      </c>
      <c r="D9056" s="29">
        <v>0</v>
      </c>
      <c r="E9056" s="29">
        <v>0</v>
      </c>
      <c r="F9056" s="20">
        <v>0</v>
      </c>
    </row>
    <row r="9057" spans="2:6" x14ac:dyDescent="0.25">
      <c r="B9057" s="18">
        <v>9054</v>
      </c>
      <c r="C9057" s="29">
        <v>92049018.892190158</v>
      </c>
      <c r="D9057" s="29">
        <v>0</v>
      </c>
      <c r="E9057" s="29">
        <v>0</v>
      </c>
      <c r="F9057" s="20">
        <v>0</v>
      </c>
    </row>
    <row r="9058" spans="2:6" x14ac:dyDescent="0.25">
      <c r="B9058" s="18">
        <v>9055</v>
      </c>
      <c r="C9058" s="29">
        <v>142215148.98379472</v>
      </c>
      <c r="D9058" s="29">
        <v>0</v>
      </c>
      <c r="E9058" s="29">
        <v>0</v>
      </c>
      <c r="F9058" s="20">
        <v>0</v>
      </c>
    </row>
    <row r="9059" spans="2:6" x14ac:dyDescent="0.25">
      <c r="B9059" s="18">
        <v>9056</v>
      </c>
      <c r="C9059" s="29">
        <v>85869053.126661584</v>
      </c>
      <c r="D9059" s="29">
        <v>0</v>
      </c>
      <c r="E9059" s="29">
        <v>0</v>
      </c>
      <c r="F9059" s="20">
        <v>0</v>
      </c>
    </row>
    <row r="9060" spans="2:6" x14ac:dyDescent="0.25">
      <c r="B9060" s="18">
        <v>9057</v>
      </c>
      <c r="C9060" s="29">
        <v>137081571.12329376</v>
      </c>
      <c r="D9060" s="29">
        <v>0</v>
      </c>
      <c r="E9060" s="29">
        <v>0</v>
      </c>
      <c r="F9060" s="20">
        <v>0</v>
      </c>
    </row>
    <row r="9061" spans="2:6" x14ac:dyDescent="0.25">
      <c r="B9061" s="18">
        <v>9058</v>
      </c>
      <c r="C9061" s="29">
        <v>126659279.99775615</v>
      </c>
      <c r="D9061" s="29">
        <v>0</v>
      </c>
      <c r="E9061" s="29">
        <v>0</v>
      </c>
      <c r="F9061" s="20">
        <v>0</v>
      </c>
    </row>
    <row r="9062" spans="2:6" x14ac:dyDescent="0.25">
      <c r="B9062" s="18">
        <v>9059</v>
      </c>
      <c r="C9062" s="29">
        <v>83057736.317867622</v>
      </c>
      <c r="D9062" s="29">
        <v>0</v>
      </c>
      <c r="E9062" s="29">
        <v>0</v>
      </c>
      <c r="F9062" s="20">
        <v>0</v>
      </c>
    </row>
    <row r="9063" spans="2:6" x14ac:dyDescent="0.25">
      <c r="B9063" s="18">
        <v>9060</v>
      </c>
      <c r="C9063" s="29">
        <v>109895110.83735391</v>
      </c>
      <c r="D9063" s="29">
        <v>0</v>
      </c>
      <c r="E9063" s="29">
        <v>0</v>
      </c>
      <c r="F9063" s="20">
        <v>0</v>
      </c>
    </row>
    <row r="9064" spans="2:6" x14ac:dyDescent="0.25">
      <c r="B9064" s="18">
        <v>9061</v>
      </c>
      <c r="C9064" s="29">
        <v>100076764.21408929</v>
      </c>
      <c r="D9064" s="29">
        <v>0</v>
      </c>
      <c r="E9064" s="29">
        <v>0</v>
      </c>
      <c r="F9064" s="20">
        <v>0</v>
      </c>
    </row>
    <row r="9065" spans="2:6" x14ac:dyDescent="0.25">
      <c r="B9065" s="18">
        <v>9062</v>
      </c>
      <c r="C9065" s="29">
        <v>134392472.25476983</v>
      </c>
      <c r="D9065" s="29">
        <v>0</v>
      </c>
      <c r="E9065" s="29">
        <v>0</v>
      </c>
      <c r="F9065" s="20">
        <v>0</v>
      </c>
    </row>
    <row r="9066" spans="2:6" x14ac:dyDescent="0.25">
      <c r="B9066" s="18">
        <v>9063</v>
      </c>
      <c r="C9066" s="29">
        <v>111725630.10793233</v>
      </c>
      <c r="D9066" s="29">
        <v>0</v>
      </c>
      <c r="E9066" s="29">
        <v>0</v>
      </c>
      <c r="F9066" s="20">
        <v>0</v>
      </c>
    </row>
    <row r="9067" spans="2:6" x14ac:dyDescent="0.25">
      <c r="B9067" s="18">
        <v>9064</v>
      </c>
      <c r="C9067" s="29">
        <v>91034431.173830852</v>
      </c>
      <c r="D9067" s="29">
        <v>0</v>
      </c>
      <c r="E9067" s="29">
        <v>0</v>
      </c>
      <c r="F9067" s="20">
        <v>0</v>
      </c>
    </row>
    <row r="9068" spans="2:6" x14ac:dyDescent="0.25">
      <c r="B9068" s="18">
        <v>9065</v>
      </c>
      <c r="C9068" s="29">
        <v>132704631.37757587</v>
      </c>
      <c r="D9068" s="29">
        <v>0</v>
      </c>
      <c r="E9068" s="29">
        <v>0</v>
      </c>
      <c r="F9068" s="20">
        <v>0</v>
      </c>
    </row>
    <row r="9069" spans="2:6" x14ac:dyDescent="0.25">
      <c r="B9069" s="18">
        <v>9066</v>
      </c>
      <c r="C9069" s="29">
        <v>88639992.105566815</v>
      </c>
      <c r="D9069" s="29">
        <v>0</v>
      </c>
      <c r="E9069" s="29">
        <v>0</v>
      </c>
      <c r="F9069" s="20">
        <v>0</v>
      </c>
    </row>
    <row r="9070" spans="2:6" x14ac:dyDescent="0.25">
      <c r="B9070" s="18">
        <v>9067</v>
      </c>
      <c r="C9070" s="29">
        <v>73854589.976932764</v>
      </c>
      <c r="D9070" s="29">
        <v>0</v>
      </c>
      <c r="E9070" s="29">
        <v>0</v>
      </c>
      <c r="F9070" s="20">
        <v>0</v>
      </c>
    </row>
    <row r="9071" spans="2:6" x14ac:dyDescent="0.25">
      <c r="B9071" s="18">
        <v>9068</v>
      </c>
      <c r="C9071" s="29">
        <v>109427483.86530186</v>
      </c>
      <c r="D9071" s="29">
        <v>0</v>
      </c>
      <c r="E9071" s="29">
        <v>0</v>
      </c>
      <c r="F9071" s="20">
        <v>0</v>
      </c>
    </row>
    <row r="9072" spans="2:6" x14ac:dyDescent="0.25">
      <c r="B9072" s="18">
        <v>9069</v>
      </c>
      <c r="C9072" s="29">
        <v>138199788.49919024</v>
      </c>
      <c r="D9072" s="29">
        <v>0</v>
      </c>
      <c r="E9072" s="29">
        <v>0</v>
      </c>
      <c r="F9072" s="20">
        <v>0</v>
      </c>
    </row>
    <row r="9073" spans="2:6" x14ac:dyDescent="0.25">
      <c r="B9073" s="18">
        <v>9070</v>
      </c>
      <c r="C9073" s="29">
        <v>87676621.272040695</v>
      </c>
      <c r="D9073" s="29">
        <v>0</v>
      </c>
      <c r="E9073" s="29">
        <v>0</v>
      </c>
      <c r="F9073" s="20">
        <v>0</v>
      </c>
    </row>
    <row r="9074" spans="2:6" x14ac:dyDescent="0.25">
      <c r="B9074" s="18">
        <v>9071</v>
      </c>
      <c r="C9074" s="29">
        <v>106148156.64992273</v>
      </c>
      <c r="D9074" s="29">
        <v>0</v>
      </c>
      <c r="E9074" s="29">
        <v>0</v>
      </c>
      <c r="F9074" s="20">
        <v>0</v>
      </c>
    </row>
    <row r="9075" spans="2:6" x14ac:dyDescent="0.25">
      <c r="B9075" s="18">
        <v>9072</v>
      </c>
      <c r="C9075" s="29">
        <v>93969057.479210392</v>
      </c>
      <c r="D9075" s="29">
        <v>0</v>
      </c>
      <c r="E9075" s="29">
        <v>0</v>
      </c>
      <c r="F9075" s="20">
        <v>0</v>
      </c>
    </row>
    <row r="9076" spans="2:6" x14ac:dyDescent="0.25">
      <c r="B9076" s="18">
        <v>9073</v>
      </c>
      <c r="C9076" s="29">
        <v>72831025.413541153</v>
      </c>
      <c r="D9076" s="29">
        <v>0</v>
      </c>
      <c r="E9076" s="29">
        <v>0</v>
      </c>
      <c r="F9076" s="20">
        <v>0</v>
      </c>
    </row>
    <row r="9077" spans="2:6" x14ac:dyDescent="0.25">
      <c r="B9077" s="18">
        <v>9074</v>
      </c>
      <c r="C9077" s="29">
        <v>59911456.819680423</v>
      </c>
      <c r="D9077" s="29">
        <v>0</v>
      </c>
      <c r="E9077" s="29">
        <v>0</v>
      </c>
      <c r="F9077" s="20">
        <v>0</v>
      </c>
    </row>
    <row r="9078" spans="2:6" x14ac:dyDescent="0.25">
      <c r="B9078" s="18">
        <v>9075</v>
      </c>
      <c r="C9078" s="29">
        <v>95125269.60688284</v>
      </c>
      <c r="D9078" s="29">
        <v>0</v>
      </c>
      <c r="E9078" s="29">
        <v>0</v>
      </c>
      <c r="F9078" s="20">
        <v>0</v>
      </c>
    </row>
    <row r="9079" spans="2:6" x14ac:dyDescent="0.25">
      <c r="B9079" s="18">
        <v>9076</v>
      </c>
      <c r="C9079" s="29">
        <v>92041872.500496387</v>
      </c>
      <c r="D9079" s="29">
        <v>0</v>
      </c>
      <c r="E9079" s="29">
        <v>0</v>
      </c>
      <c r="F9079" s="20">
        <v>0</v>
      </c>
    </row>
    <row r="9080" spans="2:6" x14ac:dyDescent="0.25">
      <c r="B9080" s="18">
        <v>9077</v>
      </c>
      <c r="C9080" s="29">
        <v>79412224.922501251</v>
      </c>
      <c r="D9080" s="29">
        <v>0</v>
      </c>
      <c r="E9080" s="29">
        <v>0</v>
      </c>
      <c r="F9080" s="20">
        <v>0</v>
      </c>
    </row>
    <row r="9081" spans="2:6" x14ac:dyDescent="0.25">
      <c r="B9081" s="18">
        <v>9078</v>
      </c>
      <c r="C9081" s="29">
        <v>129858737.15297583</v>
      </c>
      <c r="D9081" s="29">
        <v>0</v>
      </c>
      <c r="E9081" s="29">
        <v>0</v>
      </c>
      <c r="F9081" s="20">
        <v>0</v>
      </c>
    </row>
    <row r="9082" spans="2:6" x14ac:dyDescent="0.25">
      <c r="B9082" s="18">
        <v>9079</v>
      </c>
      <c r="C9082" s="29">
        <v>91785268.866493002</v>
      </c>
      <c r="D9082" s="29">
        <v>0</v>
      </c>
      <c r="E9082" s="29">
        <v>0</v>
      </c>
      <c r="F9082" s="20">
        <v>0</v>
      </c>
    </row>
    <row r="9083" spans="2:6" x14ac:dyDescent="0.25">
      <c r="B9083" s="18">
        <v>9080</v>
      </c>
      <c r="C9083" s="29">
        <v>103358669.97505537</v>
      </c>
      <c r="D9083" s="29">
        <v>0</v>
      </c>
      <c r="E9083" s="29">
        <v>0</v>
      </c>
      <c r="F9083" s="20">
        <v>0</v>
      </c>
    </row>
    <row r="9084" spans="2:6" x14ac:dyDescent="0.25">
      <c r="B9084" s="18">
        <v>9081</v>
      </c>
      <c r="C9084" s="29">
        <v>92178861.686407685</v>
      </c>
      <c r="D9084" s="29">
        <v>0</v>
      </c>
      <c r="E9084" s="29">
        <v>0</v>
      </c>
      <c r="F9084" s="20">
        <v>0</v>
      </c>
    </row>
    <row r="9085" spans="2:6" x14ac:dyDescent="0.25">
      <c r="B9085" s="18">
        <v>9082</v>
      </c>
      <c r="C9085" s="29">
        <v>80579375.235624775</v>
      </c>
      <c r="D9085" s="29">
        <v>0</v>
      </c>
      <c r="E9085" s="29">
        <v>0</v>
      </c>
      <c r="F9085" s="20">
        <v>0</v>
      </c>
    </row>
    <row r="9086" spans="2:6" x14ac:dyDescent="0.25">
      <c r="B9086" s="18">
        <v>9083</v>
      </c>
      <c r="C9086" s="29">
        <v>101137120.74763729</v>
      </c>
      <c r="D9086" s="29">
        <v>0</v>
      </c>
      <c r="E9086" s="29">
        <v>0</v>
      </c>
      <c r="F9086" s="20">
        <v>0</v>
      </c>
    </row>
    <row r="9087" spans="2:6" x14ac:dyDescent="0.25">
      <c r="B9087" s="18">
        <v>9084</v>
      </c>
      <c r="C9087" s="29">
        <v>94730875.155903891</v>
      </c>
      <c r="D9087" s="29">
        <v>0</v>
      </c>
      <c r="E9087" s="29">
        <v>0</v>
      </c>
      <c r="F9087" s="20">
        <v>0</v>
      </c>
    </row>
    <row r="9088" spans="2:6" x14ac:dyDescent="0.25">
      <c r="B9088" s="18">
        <v>9085</v>
      </c>
      <c r="C9088" s="29">
        <v>93216871.76997973</v>
      </c>
      <c r="D9088" s="29">
        <v>0</v>
      </c>
      <c r="E9088" s="29">
        <v>0</v>
      </c>
      <c r="F9088" s="20">
        <v>0</v>
      </c>
    </row>
    <row r="9089" spans="2:6" x14ac:dyDescent="0.25">
      <c r="B9089" s="18">
        <v>9086</v>
      </c>
      <c r="C9089" s="29">
        <v>90476709.846951351</v>
      </c>
      <c r="D9089" s="29">
        <v>0</v>
      </c>
      <c r="E9089" s="29">
        <v>0</v>
      </c>
      <c r="F9089" s="20">
        <v>0</v>
      </c>
    </row>
    <row r="9090" spans="2:6" x14ac:dyDescent="0.25">
      <c r="B9090" s="18">
        <v>9087</v>
      </c>
      <c r="C9090" s="29">
        <v>176442249.1096929</v>
      </c>
      <c r="D9090" s="29">
        <v>0</v>
      </c>
      <c r="E9090" s="29">
        <v>0</v>
      </c>
      <c r="F9090" s="20">
        <v>0</v>
      </c>
    </row>
    <row r="9091" spans="2:6" x14ac:dyDescent="0.25">
      <c r="B9091" s="18">
        <v>9088</v>
      </c>
      <c r="C9091" s="29">
        <v>110794978.37280545</v>
      </c>
      <c r="D9091" s="29">
        <v>0</v>
      </c>
      <c r="E9091" s="29">
        <v>0</v>
      </c>
      <c r="F9091" s="20">
        <v>0</v>
      </c>
    </row>
    <row r="9092" spans="2:6" x14ac:dyDescent="0.25">
      <c r="B9092" s="18">
        <v>9089</v>
      </c>
      <c r="C9092" s="29">
        <v>120231566.76176888</v>
      </c>
      <c r="D9092" s="29">
        <v>0</v>
      </c>
      <c r="E9092" s="29">
        <v>0</v>
      </c>
      <c r="F9092" s="20">
        <v>0</v>
      </c>
    </row>
    <row r="9093" spans="2:6" x14ac:dyDescent="0.25">
      <c r="B9093" s="18">
        <v>9090</v>
      </c>
      <c r="C9093" s="29">
        <v>90674750.620328486</v>
      </c>
      <c r="D9093" s="29">
        <v>0</v>
      </c>
      <c r="E9093" s="29">
        <v>0</v>
      </c>
      <c r="F9093" s="20">
        <v>0</v>
      </c>
    </row>
    <row r="9094" spans="2:6" x14ac:dyDescent="0.25">
      <c r="B9094" s="18">
        <v>9091</v>
      </c>
      <c r="C9094" s="29">
        <v>73215133.665166259</v>
      </c>
      <c r="D9094" s="29">
        <v>0</v>
      </c>
      <c r="E9094" s="29">
        <v>0</v>
      </c>
      <c r="F9094" s="20">
        <v>0</v>
      </c>
    </row>
    <row r="9095" spans="2:6" x14ac:dyDescent="0.25">
      <c r="B9095" s="18">
        <v>9092</v>
      </c>
      <c r="C9095" s="29">
        <v>121506431.1847266</v>
      </c>
      <c r="D9095" s="29">
        <v>0</v>
      </c>
      <c r="E9095" s="29">
        <v>0</v>
      </c>
      <c r="F9095" s="20">
        <v>0</v>
      </c>
    </row>
    <row r="9096" spans="2:6" x14ac:dyDescent="0.25">
      <c r="B9096" s="18">
        <v>9093</v>
      </c>
      <c r="C9096" s="29">
        <v>94331845.353177845</v>
      </c>
      <c r="D9096" s="29">
        <v>0</v>
      </c>
      <c r="E9096" s="29">
        <v>0</v>
      </c>
      <c r="F9096" s="20">
        <v>0</v>
      </c>
    </row>
    <row r="9097" spans="2:6" x14ac:dyDescent="0.25">
      <c r="B9097" s="18">
        <v>9094</v>
      </c>
      <c r="C9097" s="29">
        <v>104235860.60428636</v>
      </c>
      <c r="D9097" s="29">
        <v>0</v>
      </c>
      <c r="E9097" s="29">
        <v>0</v>
      </c>
      <c r="F9097" s="20">
        <v>0</v>
      </c>
    </row>
    <row r="9098" spans="2:6" x14ac:dyDescent="0.25">
      <c r="B9098" s="18">
        <v>9095</v>
      </c>
      <c r="C9098" s="29">
        <v>112839051.4701111</v>
      </c>
      <c r="D9098" s="29">
        <v>0</v>
      </c>
      <c r="E9098" s="29">
        <v>0</v>
      </c>
      <c r="F9098" s="20">
        <v>0</v>
      </c>
    </row>
    <row r="9099" spans="2:6" x14ac:dyDescent="0.25">
      <c r="B9099" s="18">
        <v>9096</v>
      </c>
      <c r="C9099" s="29">
        <v>81166340.812777296</v>
      </c>
      <c r="D9099" s="29">
        <v>0</v>
      </c>
      <c r="E9099" s="29">
        <v>0</v>
      </c>
      <c r="F9099" s="20">
        <v>0</v>
      </c>
    </row>
    <row r="9100" spans="2:6" x14ac:dyDescent="0.25">
      <c r="B9100" s="18">
        <v>9097</v>
      </c>
      <c r="C9100" s="29">
        <v>95079677.217745081</v>
      </c>
      <c r="D9100" s="29">
        <v>0</v>
      </c>
      <c r="E9100" s="29">
        <v>0</v>
      </c>
      <c r="F9100" s="20">
        <v>0</v>
      </c>
    </row>
    <row r="9101" spans="2:6" x14ac:dyDescent="0.25">
      <c r="B9101" s="18">
        <v>9098</v>
      </c>
      <c r="C9101" s="29">
        <v>98664576.321040466</v>
      </c>
      <c r="D9101" s="29">
        <v>0</v>
      </c>
      <c r="E9101" s="29">
        <v>0</v>
      </c>
      <c r="F9101" s="20">
        <v>0</v>
      </c>
    </row>
    <row r="9102" spans="2:6" x14ac:dyDescent="0.25">
      <c r="B9102" s="18">
        <v>9099</v>
      </c>
      <c r="C9102" s="29">
        <v>99202114.618323907</v>
      </c>
      <c r="D9102" s="29">
        <v>0</v>
      </c>
      <c r="E9102" s="29">
        <v>0</v>
      </c>
      <c r="F9102" s="20">
        <v>0</v>
      </c>
    </row>
    <row r="9103" spans="2:6" x14ac:dyDescent="0.25">
      <c r="B9103" s="18">
        <v>9100</v>
      </c>
      <c r="C9103" s="29">
        <v>127619738.84488453</v>
      </c>
      <c r="D9103" s="29">
        <v>0</v>
      </c>
      <c r="E9103" s="29">
        <v>0</v>
      </c>
      <c r="F9103" s="20">
        <v>0</v>
      </c>
    </row>
    <row r="9104" spans="2:6" x14ac:dyDescent="0.25">
      <c r="B9104" s="18">
        <v>9101</v>
      </c>
      <c r="C9104" s="29">
        <v>104971626.21479547</v>
      </c>
      <c r="D9104" s="29">
        <v>0</v>
      </c>
      <c r="E9104" s="29">
        <v>0</v>
      </c>
      <c r="F9104" s="20">
        <v>0</v>
      </c>
    </row>
    <row r="9105" spans="2:6" x14ac:dyDescent="0.25">
      <c r="B9105" s="18">
        <v>9102</v>
      </c>
      <c r="C9105" s="29">
        <v>89038219.567620724</v>
      </c>
      <c r="D9105" s="29">
        <v>0</v>
      </c>
      <c r="E9105" s="29">
        <v>0</v>
      </c>
      <c r="F9105" s="20">
        <v>0</v>
      </c>
    </row>
    <row r="9106" spans="2:6" x14ac:dyDescent="0.25">
      <c r="B9106" s="18">
        <v>9103</v>
      </c>
      <c r="C9106" s="29">
        <v>75420526.834938765</v>
      </c>
      <c r="D9106" s="29">
        <v>0</v>
      </c>
      <c r="E9106" s="29">
        <v>0</v>
      </c>
      <c r="F9106" s="20">
        <v>0</v>
      </c>
    </row>
    <row r="9107" spans="2:6" x14ac:dyDescent="0.25">
      <c r="B9107" s="18">
        <v>9104</v>
      </c>
      <c r="C9107" s="29">
        <v>121501444.552178</v>
      </c>
      <c r="D9107" s="29">
        <v>0</v>
      </c>
      <c r="E9107" s="29">
        <v>0</v>
      </c>
      <c r="F9107" s="20">
        <v>0</v>
      </c>
    </row>
    <row r="9108" spans="2:6" x14ac:dyDescent="0.25">
      <c r="B9108" s="18">
        <v>9105</v>
      </c>
      <c r="C9108" s="29">
        <v>76779003.150086135</v>
      </c>
      <c r="D9108" s="29">
        <v>0</v>
      </c>
      <c r="E9108" s="29">
        <v>0</v>
      </c>
      <c r="F9108" s="20">
        <v>0</v>
      </c>
    </row>
    <row r="9109" spans="2:6" x14ac:dyDescent="0.25">
      <c r="B9109" s="18">
        <v>9106</v>
      </c>
      <c r="C9109" s="29">
        <v>92367127.174147978</v>
      </c>
      <c r="D9109" s="29">
        <v>0</v>
      </c>
      <c r="E9109" s="29">
        <v>0</v>
      </c>
      <c r="F9109" s="20">
        <v>0</v>
      </c>
    </row>
    <row r="9110" spans="2:6" x14ac:dyDescent="0.25">
      <c r="B9110" s="18">
        <v>9107</v>
      </c>
      <c r="C9110" s="29">
        <v>72925972.492465243</v>
      </c>
      <c r="D9110" s="29">
        <v>0</v>
      </c>
      <c r="E9110" s="29">
        <v>0</v>
      </c>
      <c r="F9110" s="20">
        <v>0</v>
      </c>
    </row>
    <row r="9111" spans="2:6" x14ac:dyDescent="0.25">
      <c r="B9111" s="18">
        <v>9108</v>
      </c>
      <c r="C9111" s="29">
        <v>102529447.48028252</v>
      </c>
      <c r="D9111" s="29">
        <v>0</v>
      </c>
      <c r="E9111" s="29">
        <v>0</v>
      </c>
      <c r="F9111" s="20">
        <v>0</v>
      </c>
    </row>
    <row r="9112" spans="2:6" x14ac:dyDescent="0.25">
      <c r="B9112" s="18">
        <v>9109</v>
      </c>
      <c r="C9112" s="29">
        <v>92927208.122369707</v>
      </c>
      <c r="D9112" s="29">
        <v>0</v>
      </c>
      <c r="E9112" s="29">
        <v>0</v>
      </c>
      <c r="F9112" s="20">
        <v>0</v>
      </c>
    </row>
    <row r="9113" spans="2:6" x14ac:dyDescent="0.25">
      <c r="B9113" s="18">
        <v>9110</v>
      </c>
      <c r="C9113" s="29">
        <v>130329524.96766426</v>
      </c>
      <c r="D9113" s="29">
        <v>0</v>
      </c>
      <c r="E9113" s="29">
        <v>0</v>
      </c>
      <c r="F9113" s="20">
        <v>0</v>
      </c>
    </row>
    <row r="9114" spans="2:6" x14ac:dyDescent="0.25">
      <c r="B9114" s="18">
        <v>9111</v>
      </c>
      <c r="C9114" s="29">
        <v>90694418.215939686</v>
      </c>
      <c r="D9114" s="29">
        <v>0</v>
      </c>
      <c r="E9114" s="29">
        <v>0</v>
      </c>
      <c r="F9114" s="20">
        <v>0</v>
      </c>
    </row>
    <row r="9115" spans="2:6" x14ac:dyDescent="0.25">
      <c r="B9115" s="18">
        <v>9112</v>
      </c>
      <c r="C9115" s="29">
        <v>101188652.87721415</v>
      </c>
      <c r="D9115" s="29">
        <v>0</v>
      </c>
      <c r="E9115" s="29">
        <v>0</v>
      </c>
      <c r="F9115" s="20">
        <v>0</v>
      </c>
    </row>
    <row r="9116" spans="2:6" x14ac:dyDescent="0.25">
      <c r="B9116" s="18">
        <v>9113</v>
      </c>
      <c r="C9116" s="29">
        <v>186770238.00036764</v>
      </c>
      <c r="D9116" s="29">
        <v>0</v>
      </c>
      <c r="E9116" s="29">
        <v>0</v>
      </c>
      <c r="F9116" s="20">
        <v>0</v>
      </c>
    </row>
    <row r="9117" spans="2:6" x14ac:dyDescent="0.25">
      <c r="B9117" s="18">
        <v>9114</v>
      </c>
      <c r="C9117" s="29">
        <v>79588269.439965501</v>
      </c>
      <c r="D9117" s="29">
        <v>0</v>
      </c>
      <c r="E9117" s="29">
        <v>0</v>
      </c>
      <c r="F9117" s="20">
        <v>0</v>
      </c>
    </row>
    <row r="9118" spans="2:6" x14ac:dyDescent="0.25">
      <c r="B9118" s="18">
        <v>9115</v>
      </c>
      <c r="C9118" s="29">
        <v>101282806.31011757</v>
      </c>
      <c r="D9118" s="29">
        <v>0</v>
      </c>
      <c r="E9118" s="29">
        <v>0</v>
      </c>
      <c r="F9118" s="20">
        <v>0</v>
      </c>
    </row>
    <row r="9119" spans="2:6" x14ac:dyDescent="0.25">
      <c r="B9119" s="18">
        <v>9116</v>
      </c>
      <c r="C9119" s="29">
        <v>82295355.672102064</v>
      </c>
      <c r="D9119" s="29">
        <v>0</v>
      </c>
      <c r="E9119" s="29">
        <v>0</v>
      </c>
      <c r="F9119" s="20">
        <v>0</v>
      </c>
    </row>
    <row r="9120" spans="2:6" x14ac:dyDescent="0.25">
      <c r="B9120" s="18">
        <v>9117</v>
      </c>
      <c r="C9120" s="29">
        <v>149068469.98375934</v>
      </c>
      <c r="D9120" s="29">
        <v>0</v>
      </c>
      <c r="E9120" s="29">
        <v>0</v>
      </c>
      <c r="F9120" s="20">
        <v>0</v>
      </c>
    </row>
    <row r="9121" spans="2:6" x14ac:dyDescent="0.25">
      <c r="B9121" s="18">
        <v>9118</v>
      </c>
      <c r="C9121" s="29">
        <v>146734198.53932482</v>
      </c>
      <c r="D9121" s="29">
        <v>0</v>
      </c>
      <c r="E9121" s="29">
        <v>0</v>
      </c>
      <c r="F9121" s="20">
        <v>0</v>
      </c>
    </row>
    <row r="9122" spans="2:6" x14ac:dyDescent="0.25">
      <c r="B9122" s="18">
        <v>9119</v>
      </c>
      <c r="C9122" s="29">
        <v>90761164.479729995</v>
      </c>
      <c r="D9122" s="29">
        <v>0</v>
      </c>
      <c r="E9122" s="29">
        <v>0</v>
      </c>
      <c r="F9122" s="20">
        <v>0</v>
      </c>
    </row>
    <row r="9123" spans="2:6" x14ac:dyDescent="0.25">
      <c r="B9123" s="18">
        <v>9120</v>
      </c>
      <c r="C9123" s="29">
        <v>117003891.52079518</v>
      </c>
      <c r="D9123" s="29">
        <v>0</v>
      </c>
      <c r="E9123" s="29">
        <v>0</v>
      </c>
      <c r="F9123" s="20">
        <v>0</v>
      </c>
    </row>
    <row r="9124" spans="2:6" x14ac:dyDescent="0.25">
      <c r="B9124" s="18">
        <v>9121</v>
      </c>
      <c r="C9124" s="29">
        <v>157081084.39786282</v>
      </c>
      <c r="D9124" s="29">
        <v>0</v>
      </c>
      <c r="E9124" s="29">
        <v>0</v>
      </c>
      <c r="F9124" s="20">
        <v>0</v>
      </c>
    </row>
    <row r="9125" spans="2:6" x14ac:dyDescent="0.25">
      <c r="B9125" s="18">
        <v>9122</v>
      </c>
      <c r="C9125" s="29">
        <v>90386211.208094716</v>
      </c>
      <c r="D9125" s="29">
        <v>0</v>
      </c>
      <c r="E9125" s="29">
        <v>0</v>
      </c>
      <c r="F9125" s="20">
        <v>0</v>
      </c>
    </row>
    <row r="9126" spans="2:6" x14ac:dyDescent="0.25">
      <c r="B9126" s="18">
        <v>9123</v>
      </c>
      <c r="C9126" s="29">
        <v>93404308.857157007</v>
      </c>
      <c r="D9126" s="29">
        <v>0</v>
      </c>
      <c r="E9126" s="29">
        <v>0</v>
      </c>
      <c r="F9126" s="20">
        <v>0</v>
      </c>
    </row>
    <row r="9127" spans="2:6" x14ac:dyDescent="0.25">
      <c r="B9127" s="18">
        <v>9124</v>
      </c>
      <c r="C9127" s="29">
        <v>77818868.825281024</v>
      </c>
      <c r="D9127" s="29">
        <v>0</v>
      </c>
      <c r="E9127" s="29">
        <v>0</v>
      </c>
      <c r="F9127" s="20">
        <v>0</v>
      </c>
    </row>
    <row r="9128" spans="2:6" x14ac:dyDescent="0.25">
      <c r="B9128" s="18">
        <v>9125</v>
      </c>
      <c r="C9128" s="29">
        <v>75490996.534484148</v>
      </c>
      <c r="D9128" s="29">
        <v>0</v>
      </c>
      <c r="E9128" s="29">
        <v>0</v>
      </c>
      <c r="F9128" s="20">
        <v>0</v>
      </c>
    </row>
    <row r="9129" spans="2:6" x14ac:dyDescent="0.25">
      <c r="B9129" s="18">
        <v>9126</v>
      </c>
      <c r="C9129" s="29">
        <v>113388467.61538024</v>
      </c>
      <c r="D9129" s="29">
        <v>0</v>
      </c>
      <c r="E9129" s="29">
        <v>0</v>
      </c>
      <c r="F9129" s="20">
        <v>0</v>
      </c>
    </row>
    <row r="9130" spans="2:6" x14ac:dyDescent="0.25">
      <c r="B9130" s="18">
        <v>9127</v>
      </c>
      <c r="C9130" s="29">
        <v>90682210.417799935</v>
      </c>
      <c r="D9130" s="29">
        <v>0</v>
      </c>
      <c r="E9130" s="29">
        <v>0</v>
      </c>
      <c r="F9130" s="20">
        <v>0</v>
      </c>
    </row>
    <row r="9131" spans="2:6" x14ac:dyDescent="0.25">
      <c r="B9131" s="18">
        <v>9128</v>
      </c>
      <c r="C9131" s="29">
        <v>118442230.05074286</v>
      </c>
      <c r="D9131" s="29">
        <v>0</v>
      </c>
      <c r="E9131" s="29">
        <v>0</v>
      </c>
      <c r="F9131" s="20">
        <v>0</v>
      </c>
    </row>
    <row r="9132" spans="2:6" x14ac:dyDescent="0.25">
      <c r="B9132" s="18">
        <v>9129</v>
      </c>
      <c r="C9132" s="29">
        <v>105800169.29282805</v>
      </c>
      <c r="D9132" s="29">
        <v>0</v>
      </c>
      <c r="E9132" s="29">
        <v>0</v>
      </c>
      <c r="F9132" s="20">
        <v>0</v>
      </c>
    </row>
    <row r="9133" spans="2:6" x14ac:dyDescent="0.25">
      <c r="B9133" s="18">
        <v>9130</v>
      </c>
      <c r="C9133" s="29">
        <v>107295524.98707378</v>
      </c>
      <c r="D9133" s="29">
        <v>0</v>
      </c>
      <c r="E9133" s="29">
        <v>0</v>
      </c>
      <c r="F9133" s="20">
        <v>0</v>
      </c>
    </row>
    <row r="9134" spans="2:6" x14ac:dyDescent="0.25">
      <c r="B9134" s="18">
        <v>9131</v>
      </c>
      <c r="C9134" s="29">
        <v>94878782.103526697</v>
      </c>
      <c r="D9134" s="29">
        <v>0</v>
      </c>
      <c r="E9134" s="29">
        <v>0</v>
      </c>
      <c r="F9134" s="20">
        <v>0</v>
      </c>
    </row>
    <row r="9135" spans="2:6" x14ac:dyDescent="0.25">
      <c r="B9135" s="18">
        <v>9132</v>
      </c>
      <c r="C9135" s="29">
        <v>82812793.140744299</v>
      </c>
      <c r="D9135" s="29">
        <v>0</v>
      </c>
      <c r="E9135" s="29">
        <v>0</v>
      </c>
      <c r="F9135" s="20">
        <v>0</v>
      </c>
    </row>
    <row r="9136" spans="2:6" x14ac:dyDescent="0.25">
      <c r="B9136" s="18">
        <v>9133</v>
      </c>
      <c r="C9136" s="29">
        <v>88784509.521670982</v>
      </c>
      <c r="D9136" s="29">
        <v>0</v>
      </c>
      <c r="E9136" s="29">
        <v>0</v>
      </c>
      <c r="F9136" s="20">
        <v>0</v>
      </c>
    </row>
    <row r="9137" spans="2:6" x14ac:dyDescent="0.25">
      <c r="B9137" s="18">
        <v>9134</v>
      </c>
      <c r="C9137" s="29">
        <v>79454401.548406497</v>
      </c>
      <c r="D9137" s="29">
        <v>0</v>
      </c>
      <c r="E9137" s="29">
        <v>0</v>
      </c>
      <c r="F9137" s="20">
        <v>0</v>
      </c>
    </row>
    <row r="9138" spans="2:6" x14ac:dyDescent="0.25">
      <c r="B9138" s="18">
        <v>9135</v>
      </c>
      <c r="C9138" s="29">
        <v>148432309.6549688</v>
      </c>
      <c r="D9138" s="29">
        <v>0</v>
      </c>
      <c r="E9138" s="29">
        <v>0</v>
      </c>
      <c r="F9138" s="20">
        <v>0</v>
      </c>
    </row>
    <row r="9139" spans="2:6" x14ac:dyDescent="0.25">
      <c r="B9139" s="18">
        <v>9136</v>
      </c>
      <c r="C9139" s="29">
        <v>78816216.538189247</v>
      </c>
      <c r="D9139" s="29">
        <v>0</v>
      </c>
      <c r="E9139" s="29">
        <v>0</v>
      </c>
      <c r="F9139" s="20">
        <v>0</v>
      </c>
    </row>
    <row r="9140" spans="2:6" x14ac:dyDescent="0.25">
      <c r="B9140" s="18">
        <v>9137</v>
      </c>
      <c r="C9140" s="29">
        <v>97524877.993116885</v>
      </c>
      <c r="D9140" s="29">
        <v>0</v>
      </c>
      <c r="E9140" s="29">
        <v>0</v>
      </c>
      <c r="F9140" s="20">
        <v>0</v>
      </c>
    </row>
    <row r="9141" spans="2:6" x14ac:dyDescent="0.25">
      <c r="B9141" s="18">
        <v>9138</v>
      </c>
      <c r="C9141" s="29">
        <v>113951990.09559326</v>
      </c>
      <c r="D9141" s="29">
        <v>0</v>
      </c>
      <c r="E9141" s="29">
        <v>0</v>
      </c>
      <c r="F9141" s="20">
        <v>0</v>
      </c>
    </row>
    <row r="9142" spans="2:6" x14ac:dyDescent="0.25">
      <c r="B9142" s="18">
        <v>9139</v>
      </c>
      <c r="C9142" s="29">
        <v>91080006.634188443</v>
      </c>
      <c r="D9142" s="29">
        <v>0</v>
      </c>
      <c r="E9142" s="29">
        <v>0</v>
      </c>
      <c r="F9142" s="20">
        <v>0</v>
      </c>
    </row>
    <row r="9143" spans="2:6" x14ac:dyDescent="0.25">
      <c r="B9143" s="18">
        <v>9140</v>
      </c>
      <c r="C9143" s="29">
        <v>117689323.6007995</v>
      </c>
      <c r="D9143" s="29">
        <v>0</v>
      </c>
      <c r="E9143" s="29">
        <v>0</v>
      </c>
      <c r="F9143" s="20">
        <v>0</v>
      </c>
    </row>
    <row r="9144" spans="2:6" x14ac:dyDescent="0.25">
      <c r="B9144" s="18">
        <v>9141</v>
      </c>
      <c r="C9144" s="29">
        <v>151520017.68029931</v>
      </c>
      <c r="D9144" s="29">
        <v>0</v>
      </c>
      <c r="E9144" s="29">
        <v>0</v>
      </c>
      <c r="F9144" s="20">
        <v>0</v>
      </c>
    </row>
    <row r="9145" spans="2:6" x14ac:dyDescent="0.25">
      <c r="B9145" s="18">
        <v>9142</v>
      </c>
      <c r="C9145" s="29">
        <v>86236811.564227745</v>
      </c>
      <c r="D9145" s="29">
        <v>0</v>
      </c>
      <c r="E9145" s="29">
        <v>0</v>
      </c>
      <c r="F9145" s="20">
        <v>0</v>
      </c>
    </row>
    <row r="9146" spans="2:6" x14ac:dyDescent="0.25">
      <c r="B9146" s="18">
        <v>9143</v>
      </c>
      <c r="C9146" s="29">
        <v>90227533.72188741</v>
      </c>
      <c r="D9146" s="29">
        <v>0</v>
      </c>
      <c r="E9146" s="29">
        <v>0</v>
      </c>
      <c r="F9146" s="20">
        <v>0</v>
      </c>
    </row>
    <row r="9147" spans="2:6" x14ac:dyDescent="0.25">
      <c r="B9147" s="18">
        <v>9144</v>
      </c>
      <c r="C9147" s="29">
        <v>114099271.86332874</v>
      </c>
      <c r="D9147" s="29">
        <v>0</v>
      </c>
      <c r="E9147" s="29">
        <v>0</v>
      </c>
      <c r="F9147" s="20">
        <v>0</v>
      </c>
    </row>
    <row r="9148" spans="2:6" x14ac:dyDescent="0.25">
      <c r="B9148" s="18">
        <v>9145</v>
      </c>
      <c r="C9148" s="29">
        <v>119874354.64394034</v>
      </c>
      <c r="D9148" s="29">
        <v>0</v>
      </c>
      <c r="E9148" s="29">
        <v>0</v>
      </c>
      <c r="F9148" s="20">
        <v>0</v>
      </c>
    </row>
    <row r="9149" spans="2:6" x14ac:dyDescent="0.25">
      <c r="B9149" s="18">
        <v>9146</v>
      </c>
      <c r="C9149" s="29">
        <v>36887686.737639032</v>
      </c>
      <c r="D9149" s="29">
        <v>0</v>
      </c>
      <c r="E9149" s="29">
        <v>0</v>
      </c>
      <c r="F9149" s="20">
        <v>0</v>
      </c>
    </row>
    <row r="9150" spans="2:6" x14ac:dyDescent="0.25">
      <c r="B9150" s="18">
        <v>9147</v>
      </c>
      <c r="C9150" s="29">
        <v>80820348.159122765</v>
      </c>
      <c r="D9150" s="29">
        <v>0</v>
      </c>
      <c r="E9150" s="29">
        <v>0</v>
      </c>
      <c r="F9150" s="20">
        <v>0</v>
      </c>
    </row>
    <row r="9151" spans="2:6" x14ac:dyDescent="0.25">
      <c r="B9151" s="18">
        <v>9148</v>
      </c>
      <c r="C9151" s="29">
        <v>127575134.95035578</v>
      </c>
      <c r="D9151" s="29">
        <v>0</v>
      </c>
      <c r="E9151" s="29">
        <v>0</v>
      </c>
      <c r="F9151" s="20">
        <v>0</v>
      </c>
    </row>
    <row r="9152" spans="2:6" x14ac:dyDescent="0.25">
      <c r="B9152" s="18">
        <v>9149</v>
      </c>
      <c r="C9152" s="29">
        <v>88162521.103355587</v>
      </c>
      <c r="D9152" s="29">
        <v>0</v>
      </c>
      <c r="E9152" s="29">
        <v>0</v>
      </c>
      <c r="F9152" s="20">
        <v>0</v>
      </c>
    </row>
    <row r="9153" spans="2:6" x14ac:dyDescent="0.25">
      <c r="B9153" s="18">
        <v>9150</v>
      </c>
      <c r="C9153" s="29">
        <v>112144427.72458746</v>
      </c>
      <c r="D9153" s="29">
        <v>0</v>
      </c>
      <c r="E9153" s="29">
        <v>0</v>
      </c>
      <c r="F9153" s="20">
        <v>0</v>
      </c>
    </row>
    <row r="9154" spans="2:6" x14ac:dyDescent="0.25">
      <c r="B9154" s="18">
        <v>9151</v>
      </c>
      <c r="C9154" s="29">
        <v>79463806.872945279</v>
      </c>
      <c r="D9154" s="29">
        <v>0</v>
      </c>
      <c r="E9154" s="29">
        <v>0</v>
      </c>
      <c r="F9154" s="20">
        <v>0</v>
      </c>
    </row>
    <row r="9155" spans="2:6" x14ac:dyDescent="0.25">
      <c r="B9155" s="18">
        <v>9152</v>
      </c>
      <c r="C9155" s="29">
        <v>109386351.26303139</v>
      </c>
      <c r="D9155" s="29">
        <v>0</v>
      </c>
      <c r="E9155" s="29">
        <v>0</v>
      </c>
      <c r="F9155" s="20">
        <v>0</v>
      </c>
    </row>
    <row r="9156" spans="2:6" x14ac:dyDescent="0.25">
      <c r="B9156" s="18">
        <v>9153</v>
      </c>
      <c r="C9156" s="29">
        <v>96839945.065839037</v>
      </c>
      <c r="D9156" s="29">
        <v>0</v>
      </c>
      <c r="E9156" s="29">
        <v>0</v>
      </c>
      <c r="F9156" s="20">
        <v>0</v>
      </c>
    </row>
    <row r="9157" spans="2:6" x14ac:dyDescent="0.25">
      <c r="B9157" s="18">
        <v>9154</v>
      </c>
      <c r="C9157" s="29">
        <v>137041022.18719873</v>
      </c>
      <c r="D9157" s="29">
        <v>0</v>
      </c>
      <c r="E9157" s="29">
        <v>0</v>
      </c>
      <c r="F9157" s="20">
        <v>0</v>
      </c>
    </row>
    <row r="9158" spans="2:6" x14ac:dyDescent="0.25">
      <c r="B9158" s="18">
        <v>9155</v>
      </c>
      <c r="C9158" s="29">
        <v>96059355.201381698</v>
      </c>
      <c r="D9158" s="29">
        <v>0</v>
      </c>
      <c r="E9158" s="29">
        <v>0</v>
      </c>
      <c r="F9158" s="20">
        <v>0</v>
      </c>
    </row>
    <row r="9159" spans="2:6" x14ac:dyDescent="0.25">
      <c r="B9159" s="18">
        <v>9156</v>
      </c>
      <c r="C9159" s="29">
        <v>120408935.20557527</v>
      </c>
      <c r="D9159" s="29">
        <v>0</v>
      </c>
      <c r="E9159" s="29">
        <v>0</v>
      </c>
      <c r="F9159" s="20">
        <v>0</v>
      </c>
    </row>
    <row r="9160" spans="2:6" x14ac:dyDescent="0.25">
      <c r="B9160" s="18">
        <v>9157</v>
      </c>
      <c r="C9160" s="29">
        <v>96647480.05067043</v>
      </c>
      <c r="D9160" s="29">
        <v>0</v>
      </c>
      <c r="E9160" s="29">
        <v>0</v>
      </c>
      <c r="F9160" s="20">
        <v>0</v>
      </c>
    </row>
    <row r="9161" spans="2:6" x14ac:dyDescent="0.25">
      <c r="B9161" s="18">
        <v>9158</v>
      </c>
      <c r="C9161" s="29">
        <v>73575865.556993231</v>
      </c>
      <c r="D9161" s="29">
        <v>0</v>
      </c>
      <c r="E9161" s="29">
        <v>0</v>
      </c>
      <c r="F9161" s="20">
        <v>0</v>
      </c>
    </row>
    <row r="9162" spans="2:6" x14ac:dyDescent="0.25">
      <c r="B9162" s="18">
        <v>9159</v>
      </c>
      <c r="C9162" s="29">
        <v>87973723.762233242</v>
      </c>
      <c r="D9162" s="29">
        <v>0</v>
      </c>
      <c r="E9162" s="29">
        <v>0</v>
      </c>
      <c r="F9162" s="20">
        <v>0</v>
      </c>
    </row>
    <row r="9163" spans="2:6" x14ac:dyDescent="0.25">
      <c r="B9163" s="18">
        <v>9160</v>
      </c>
      <c r="C9163" s="29">
        <v>98972017.605402261</v>
      </c>
      <c r="D9163" s="29">
        <v>0</v>
      </c>
      <c r="E9163" s="29">
        <v>0</v>
      </c>
      <c r="F9163" s="20">
        <v>0</v>
      </c>
    </row>
    <row r="9164" spans="2:6" x14ac:dyDescent="0.25">
      <c r="B9164" s="18">
        <v>9161</v>
      </c>
      <c r="C9164" s="29">
        <v>91583246.910208806</v>
      </c>
      <c r="D9164" s="29">
        <v>0</v>
      </c>
      <c r="E9164" s="29">
        <v>0</v>
      </c>
      <c r="F9164" s="20">
        <v>0</v>
      </c>
    </row>
    <row r="9165" spans="2:6" x14ac:dyDescent="0.25">
      <c r="B9165" s="18">
        <v>9162</v>
      </c>
      <c r="C9165" s="29">
        <v>126904931.0105271</v>
      </c>
      <c r="D9165" s="29">
        <v>0</v>
      </c>
      <c r="E9165" s="29">
        <v>0</v>
      </c>
      <c r="F9165" s="20">
        <v>0</v>
      </c>
    </row>
    <row r="9166" spans="2:6" x14ac:dyDescent="0.25">
      <c r="B9166" s="18">
        <v>9163</v>
      </c>
      <c r="C9166" s="29">
        <v>197200813.07637379</v>
      </c>
      <c r="D9166" s="29">
        <v>0</v>
      </c>
      <c r="E9166" s="29">
        <v>0</v>
      </c>
      <c r="F9166" s="20">
        <v>0</v>
      </c>
    </row>
    <row r="9167" spans="2:6" x14ac:dyDescent="0.25">
      <c r="B9167" s="18">
        <v>9164</v>
      </c>
      <c r="C9167" s="29">
        <v>129377274.86027992</v>
      </c>
      <c r="D9167" s="29">
        <v>0</v>
      </c>
      <c r="E9167" s="29">
        <v>0</v>
      </c>
      <c r="F9167" s="20">
        <v>0</v>
      </c>
    </row>
    <row r="9168" spans="2:6" x14ac:dyDescent="0.25">
      <c r="B9168" s="18">
        <v>9165</v>
      </c>
      <c r="C9168" s="29">
        <v>93594929.859373301</v>
      </c>
      <c r="D9168" s="29">
        <v>0</v>
      </c>
      <c r="E9168" s="29">
        <v>0</v>
      </c>
      <c r="F9168" s="20">
        <v>0</v>
      </c>
    </row>
    <row r="9169" spans="2:6" x14ac:dyDescent="0.25">
      <c r="B9169" s="18">
        <v>9166</v>
      </c>
      <c r="C9169" s="29">
        <v>101333536.14935051</v>
      </c>
      <c r="D9169" s="29">
        <v>0</v>
      </c>
      <c r="E9169" s="29">
        <v>0</v>
      </c>
      <c r="F9169" s="20">
        <v>0</v>
      </c>
    </row>
    <row r="9170" spans="2:6" x14ac:dyDescent="0.25">
      <c r="B9170" s="18">
        <v>9167</v>
      </c>
      <c r="C9170" s="29">
        <v>78871608.137563795</v>
      </c>
      <c r="D9170" s="29">
        <v>0</v>
      </c>
      <c r="E9170" s="29">
        <v>0</v>
      </c>
      <c r="F9170" s="20">
        <v>0</v>
      </c>
    </row>
    <row r="9171" spans="2:6" x14ac:dyDescent="0.25">
      <c r="B9171" s="18">
        <v>9168</v>
      </c>
      <c r="C9171" s="29">
        <v>76325548.639004186</v>
      </c>
      <c r="D9171" s="29">
        <v>0</v>
      </c>
      <c r="E9171" s="29">
        <v>0</v>
      </c>
      <c r="F9171" s="20">
        <v>0</v>
      </c>
    </row>
    <row r="9172" spans="2:6" x14ac:dyDescent="0.25">
      <c r="B9172" s="18">
        <v>9169</v>
      </c>
      <c r="C9172" s="29">
        <v>110971362.25998504</v>
      </c>
      <c r="D9172" s="29">
        <v>0</v>
      </c>
      <c r="E9172" s="29">
        <v>0</v>
      </c>
      <c r="F9172" s="20">
        <v>0</v>
      </c>
    </row>
    <row r="9173" spans="2:6" x14ac:dyDescent="0.25">
      <c r="B9173" s="18">
        <v>9170</v>
      </c>
      <c r="C9173" s="29">
        <v>93190112.9231105</v>
      </c>
      <c r="D9173" s="29">
        <v>0</v>
      </c>
      <c r="E9173" s="29">
        <v>0</v>
      </c>
      <c r="F9173" s="20">
        <v>0</v>
      </c>
    </row>
    <row r="9174" spans="2:6" x14ac:dyDescent="0.25">
      <c r="B9174" s="18">
        <v>9171</v>
      </c>
      <c r="C9174" s="29">
        <v>76505358.146928847</v>
      </c>
      <c r="D9174" s="29">
        <v>0</v>
      </c>
      <c r="E9174" s="29">
        <v>0</v>
      </c>
      <c r="F9174" s="20">
        <v>0</v>
      </c>
    </row>
    <row r="9175" spans="2:6" x14ac:dyDescent="0.25">
      <c r="B9175" s="18">
        <v>9172</v>
      </c>
      <c r="C9175" s="29">
        <v>74112694.963848889</v>
      </c>
      <c r="D9175" s="29">
        <v>0</v>
      </c>
      <c r="E9175" s="29">
        <v>0</v>
      </c>
      <c r="F9175" s="20">
        <v>0</v>
      </c>
    </row>
    <row r="9176" spans="2:6" x14ac:dyDescent="0.25">
      <c r="B9176" s="18">
        <v>9173</v>
      </c>
      <c r="C9176" s="29">
        <v>176768757.93456578</v>
      </c>
      <c r="D9176" s="29">
        <v>0</v>
      </c>
      <c r="E9176" s="29">
        <v>0</v>
      </c>
      <c r="F9176" s="20">
        <v>0</v>
      </c>
    </row>
    <row r="9177" spans="2:6" x14ac:dyDescent="0.25">
      <c r="B9177" s="18">
        <v>9174</v>
      </c>
      <c r="C9177" s="29">
        <v>107597901.43997306</v>
      </c>
      <c r="D9177" s="29">
        <v>0</v>
      </c>
      <c r="E9177" s="29">
        <v>0</v>
      </c>
      <c r="F9177" s="20">
        <v>0</v>
      </c>
    </row>
    <row r="9178" spans="2:6" x14ac:dyDescent="0.25">
      <c r="B9178" s="18">
        <v>9175</v>
      </c>
      <c r="C9178" s="29">
        <v>106543632.60673703</v>
      </c>
      <c r="D9178" s="29">
        <v>0</v>
      </c>
      <c r="E9178" s="29">
        <v>0</v>
      </c>
      <c r="F9178" s="20">
        <v>0</v>
      </c>
    </row>
    <row r="9179" spans="2:6" x14ac:dyDescent="0.25">
      <c r="B9179" s="18">
        <v>9176</v>
      </c>
      <c r="C9179" s="29">
        <v>88628621.992510885</v>
      </c>
      <c r="D9179" s="29">
        <v>0</v>
      </c>
      <c r="E9179" s="29">
        <v>0</v>
      </c>
      <c r="F9179" s="20">
        <v>0</v>
      </c>
    </row>
    <row r="9180" spans="2:6" x14ac:dyDescent="0.25">
      <c r="B9180" s="18">
        <v>9177</v>
      </c>
      <c r="C9180" s="29">
        <v>148293580.91186982</v>
      </c>
      <c r="D9180" s="29">
        <v>0</v>
      </c>
      <c r="E9180" s="29">
        <v>0</v>
      </c>
      <c r="F9180" s="20">
        <v>0</v>
      </c>
    </row>
    <row r="9181" spans="2:6" x14ac:dyDescent="0.25">
      <c r="B9181" s="18">
        <v>9178</v>
      </c>
      <c r="C9181" s="29">
        <v>78358246.148629874</v>
      </c>
      <c r="D9181" s="29">
        <v>0</v>
      </c>
      <c r="E9181" s="29">
        <v>0</v>
      </c>
      <c r="F9181" s="20">
        <v>0</v>
      </c>
    </row>
    <row r="9182" spans="2:6" x14ac:dyDescent="0.25">
      <c r="B9182" s="18">
        <v>9179</v>
      </c>
      <c r="C9182" s="29">
        <v>96432594.813605785</v>
      </c>
      <c r="D9182" s="29">
        <v>0</v>
      </c>
      <c r="E9182" s="29">
        <v>0</v>
      </c>
      <c r="F9182" s="20">
        <v>0</v>
      </c>
    </row>
    <row r="9183" spans="2:6" x14ac:dyDescent="0.25">
      <c r="B9183" s="18">
        <v>9180</v>
      </c>
      <c r="C9183" s="29">
        <v>86105535.720892027</v>
      </c>
      <c r="D9183" s="29">
        <v>0</v>
      </c>
      <c r="E9183" s="29">
        <v>0</v>
      </c>
      <c r="F9183" s="20">
        <v>0</v>
      </c>
    </row>
    <row r="9184" spans="2:6" x14ac:dyDescent="0.25">
      <c r="B9184" s="18">
        <v>9181</v>
      </c>
      <c r="C9184" s="29">
        <v>76550610.137934968</v>
      </c>
      <c r="D9184" s="29">
        <v>0</v>
      </c>
      <c r="E9184" s="29">
        <v>0</v>
      </c>
      <c r="F9184" s="20">
        <v>0</v>
      </c>
    </row>
    <row r="9185" spans="2:6" x14ac:dyDescent="0.25">
      <c r="B9185" s="18">
        <v>9182</v>
      </c>
      <c r="C9185" s="29">
        <v>94068179.652202711</v>
      </c>
      <c r="D9185" s="29">
        <v>0</v>
      </c>
      <c r="E9185" s="29">
        <v>0</v>
      </c>
      <c r="F9185" s="20">
        <v>0</v>
      </c>
    </row>
    <row r="9186" spans="2:6" x14ac:dyDescent="0.25">
      <c r="B9186" s="18">
        <v>9183</v>
      </c>
      <c r="C9186" s="29">
        <v>96155525.468844205</v>
      </c>
      <c r="D9186" s="29">
        <v>0</v>
      </c>
      <c r="E9186" s="29">
        <v>0</v>
      </c>
      <c r="F9186" s="20">
        <v>0</v>
      </c>
    </row>
    <row r="9187" spans="2:6" x14ac:dyDescent="0.25">
      <c r="B9187" s="18">
        <v>9184</v>
      </c>
      <c r="C9187" s="29">
        <v>90981331.972342461</v>
      </c>
      <c r="D9187" s="29">
        <v>0</v>
      </c>
      <c r="E9187" s="29">
        <v>0</v>
      </c>
      <c r="F9187" s="20">
        <v>0</v>
      </c>
    </row>
    <row r="9188" spans="2:6" x14ac:dyDescent="0.25">
      <c r="B9188" s="18">
        <v>9185</v>
      </c>
      <c r="C9188" s="29">
        <v>109550888.26226538</v>
      </c>
      <c r="D9188" s="29">
        <v>0</v>
      </c>
      <c r="E9188" s="29">
        <v>0</v>
      </c>
      <c r="F9188" s="20">
        <v>0</v>
      </c>
    </row>
    <row r="9189" spans="2:6" x14ac:dyDescent="0.25">
      <c r="B9189" s="18">
        <v>9186</v>
      </c>
      <c r="C9189" s="29">
        <v>88423513.080936611</v>
      </c>
      <c r="D9189" s="29">
        <v>0</v>
      </c>
      <c r="E9189" s="29">
        <v>0</v>
      </c>
      <c r="F9189" s="20">
        <v>0</v>
      </c>
    </row>
    <row r="9190" spans="2:6" x14ac:dyDescent="0.25">
      <c r="B9190" s="18">
        <v>9187</v>
      </c>
      <c r="C9190" s="29">
        <v>117331220.5750262</v>
      </c>
      <c r="D9190" s="29">
        <v>0</v>
      </c>
      <c r="E9190" s="29">
        <v>0</v>
      </c>
      <c r="F9190" s="20">
        <v>0</v>
      </c>
    </row>
    <row r="9191" spans="2:6" x14ac:dyDescent="0.25">
      <c r="B9191" s="18">
        <v>9188</v>
      </c>
      <c r="C9191" s="29">
        <v>87617308.743188605</v>
      </c>
      <c r="D9191" s="29">
        <v>0</v>
      </c>
      <c r="E9191" s="29">
        <v>0</v>
      </c>
      <c r="F9191" s="20">
        <v>0</v>
      </c>
    </row>
    <row r="9192" spans="2:6" x14ac:dyDescent="0.25">
      <c r="B9192" s="18">
        <v>9189</v>
      </c>
      <c r="C9192" s="29">
        <v>98579479.869455367</v>
      </c>
      <c r="D9192" s="29">
        <v>0</v>
      </c>
      <c r="E9192" s="29">
        <v>0</v>
      </c>
      <c r="F9192" s="20">
        <v>0</v>
      </c>
    </row>
    <row r="9193" spans="2:6" x14ac:dyDescent="0.25">
      <c r="B9193" s="18">
        <v>9190</v>
      </c>
      <c r="C9193" s="29">
        <v>120116225.65970956</v>
      </c>
      <c r="D9193" s="29">
        <v>0</v>
      </c>
      <c r="E9193" s="29">
        <v>0</v>
      </c>
      <c r="F9193" s="20">
        <v>0</v>
      </c>
    </row>
    <row r="9194" spans="2:6" x14ac:dyDescent="0.25">
      <c r="B9194" s="18">
        <v>9191</v>
      </c>
      <c r="C9194" s="29">
        <v>116614588.4048112</v>
      </c>
      <c r="D9194" s="29">
        <v>0</v>
      </c>
      <c r="E9194" s="29">
        <v>0</v>
      </c>
      <c r="F9194" s="20">
        <v>0</v>
      </c>
    </row>
    <row r="9195" spans="2:6" x14ac:dyDescent="0.25">
      <c r="B9195" s="18">
        <v>9192</v>
      </c>
      <c r="C9195" s="29">
        <v>95130374.3287642</v>
      </c>
      <c r="D9195" s="29">
        <v>0</v>
      </c>
      <c r="E9195" s="29">
        <v>0</v>
      </c>
      <c r="F9195" s="20">
        <v>0</v>
      </c>
    </row>
    <row r="9196" spans="2:6" x14ac:dyDescent="0.25">
      <c r="B9196" s="18">
        <v>9193</v>
      </c>
      <c r="C9196" s="29">
        <v>75787008.484954834</v>
      </c>
      <c r="D9196" s="29">
        <v>0</v>
      </c>
      <c r="E9196" s="29">
        <v>0</v>
      </c>
      <c r="F9196" s="20">
        <v>0</v>
      </c>
    </row>
    <row r="9197" spans="2:6" x14ac:dyDescent="0.25">
      <c r="B9197" s="18">
        <v>9194</v>
      </c>
      <c r="C9197" s="29">
        <v>88969043.200253844</v>
      </c>
      <c r="D9197" s="29">
        <v>0</v>
      </c>
      <c r="E9197" s="29">
        <v>0</v>
      </c>
      <c r="F9197" s="20">
        <v>0</v>
      </c>
    </row>
    <row r="9198" spans="2:6" x14ac:dyDescent="0.25">
      <c r="B9198" s="18">
        <v>9195</v>
      </c>
      <c r="C9198" s="29">
        <v>102214732.85283376</v>
      </c>
      <c r="D9198" s="29">
        <v>0</v>
      </c>
      <c r="E9198" s="29">
        <v>0</v>
      </c>
      <c r="F9198" s="20">
        <v>0</v>
      </c>
    </row>
    <row r="9199" spans="2:6" x14ac:dyDescent="0.25">
      <c r="B9199" s="18">
        <v>9196</v>
      </c>
      <c r="C9199" s="29">
        <v>144491778.18117055</v>
      </c>
      <c r="D9199" s="29">
        <v>0</v>
      </c>
      <c r="E9199" s="29">
        <v>0</v>
      </c>
      <c r="F9199" s="20">
        <v>0</v>
      </c>
    </row>
    <row r="9200" spans="2:6" x14ac:dyDescent="0.25">
      <c r="B9200" s="18">
        <v>9197</v>
      </c>
      <c r="C9200" s="29">
        <v>105909902.99244283</v>
      </c>
      <c r="D9200" s="29">
        <v>0</v>
      </c>
      <c r="E9200" s="29">
        <v>0</v>
      </c>
      <c r="F9200" s="20">
        <v>0</v>
      </c>
    </row>
    <row r="9201" spans="2:6" x14ac:dyDescent="0.25">
      <c r="B9201" s="18">
        <v>9198</v>
      </c>
      <c r="C9201" s="29">
        <v>141782115.93719763</v>
      </c>
      <c r="D9201" s="29">
        <v>0</v>
      </c>
      <c r="E9201" s="29">
        <v>0</v>
      </c>
      <c r="F9201" s="20">
        <v>0</v>
      </c>
    </row>
    <row r="9202" spans="2:6" x14ac:dyDescent="0.25">
      <c r="B9202" s="18">
        <v>9199</v>
      </c>
      <c r="C9202" s="29">
        <v>191931995.69542113</v>
      </c>
      <c r="D9202" s="29">
        <v>0</v>
      </c>
      <c r="E9202" s="29">
        <v>0</v>
      </c>
      <c r="F9202" s="20">
        <v>0</v>
      </c>
    </row>
    <row r="9203" spans="2:6" x14ac:dyDescent="0.25">
      <c r="B9203" s="18">
        <v>9200</v>
      </c>
      <c r="C9203" s="29">
        <v>102515963.00995347</v>
      </c>
      <c r="D9203" s="29">
        <v>0</v>
      </c>
      <c r="E9203" s="29">
        <v>0</v>
      </c>
      <c r="F9203" s="20">
        <v>0</v>
      </c>
    </row>
    <row r="9204" spans="2:6" x14ac:dyDescent="0.25">
      <c r="B9204" s="18">
        <v>9201</v>
      </c>
      <c r="C9204" s="29">
        <v>102793354.5037179</v>
      </c>
      <c r="D9204" s="29">
        <v>0</v>
      </c>
      <c r="E9204" s="29">
        <v>0</v>
      </c>
      <c r="F9204" s="20">
        <v>0</v>
      </c>
    </row>
    <row r="9205" spans="2:6" x14ac:dyDescent="0.25">
      <c r="B9205" s="18">
        <v>9202</v>
      </c>
      <c r="C9205" s="29">
        <v>96435652.173705906</v>
      </c>
      <c r="D9205" s="29">
        <v>0</v>
      </c>
      <c r="E9205" s="29">
        <v>0</v>
      </c>
      <c r="F9205" s="20">
        <v>0</v>
      </c>
    </row>
    <row r="9206" spans="2:6" x14ac:dyDescent="0.25">
      <c r="B9206" s="18">
        <v>9203</v>
      </c>
      <c r="C9206" s="29">
        <v>129171311.68072666</v>
      </c>
      <c r="D9206" s="29">
        <v>0</v>
      </c>
      <c r="E9206" s="29">
        <v>0</v>
      </c>
      <c r="F9206" s="20">
        <v>0</v>
      </c>
    </row>
    <row r="9207" spans="2:6" x14ac:dyDescent="0.25">
      <c r="B9207" s="18">
        <v>9204</v>
      </c>
      <c r="C9207" s="29">
        <v>53361817.15642029</v>
      </c>
      <c r="D9207" s="29">
        <v>0</v>
      </c>
      <c r="E9207" s="29">
        <v>0</v>
      </c>
      <c r="F9207" s="20">
        <v>0</v>
      </c>
    </row>
    <row r="9208" spans="2:6" x14ac:dyDescent="0.25">
      <c r="B9208" s="18">
        <v>9205</v>
      </c>
      <c r="C9208" s="29">
        <v>107316654.47821634</v>
      </c>
      <c r="D9208" s="29">
        <v>0</v>
      </c>
      <c r="E9208" s="29">
        <v>0</v>
      </c>
      <c r="F9208" s="20">
        <v>0</v>
      </c>
    </row>
    <row r="9209" spans="2:6" x14ac:dyDescent="0.25">
      <c r="B9209" s="18">
        <v>9206</v>
      </c>
      <c r="C9209" s="29">
        <v>186761897.03284976</v>
      </c>
      <c r="D9209" s="29">
        <v>0</v>
      </c>
      <c r="E9209" s="29">
        <v>0</v>
      </c>
      <c r="F9209" s="20">
        <v>0</v>
      </c>
    </row>
    <row r="9210" spans="2:6" x14ac:dyDescent="0.25">
      <c r="B9210" s="18">
        <v>9207</v>
      </c>
      <c r="C9210" s="29">
        <v>80085418.613359213</v>
      </c>
      <c r="D9210" s="29">
        <v>0</v>
      </c>
      <c r="E9210" s="29">
        <v>0</v>
      </c>
      <c r="F9210" s="20">
        <v>0</v>
      </c>
    </row>
    <row r="9211" spans="2:6" x14ac:dyDescent="0.25">
      <c r="B9211" s="18">
        <v>9208</v>
      </c>
      <c r="C9211" s="29">
        <v>95021207.50264883</v>
      </c>
      <c r="D9211" s="29">
        <v>0</v>
      </c>
      <c r="E9211" s="29">
        <v>0</v>
      </c>
      <c r="F9211" s="20">
        <v>0</v>
      </c>
    </row>
    <row r="9212" spans="2:6" x14ac:dyDescent="0.25">
      <c r="B9212" s="18">
        <v>9209</v>
      </c>
      <c r="C9212" s="29">
        <v>106796465.21453403</v>
      </c>
      <c r="D9212" s="29">
        <v>0</v>
      </c>
      <c r="E9212" s="29">
        <v>0</v>
      </c>
      <c r="F9212" s="20">
        <v>0</v>
      </c>
    </row>
    <row r="9213" spans="2:6" x14ac:dyDescent="0.25">
      <c r="B9213" s="18">
        <v>9210</v>
      </c>
      <c r="C9213" s="29">
        <v>108692135.40534344</v>
      </c>
      <c r="D9213" s="29">
        <v>0</v>
      </c>
      <c r="E9213" s="29">
        <v>0</v>
      </c>
      <c r="F9213" s="20">
        <v>0</v>
      </c>
    </row>
    <row r="9214" spans="2:6" x14ac:dyDescent="0.25">
      <c r="B9214" s="18">
        <v>9211</v>
      </c>
      <c r="C9214" s="29">
        <v>129166486.23701502</v>
      </c>
      <c r="D9214" s="29">
        <v>0</v>
      </c>
      <c r="E9214" s="29">
        <v>0</v>
      </c>
      <c r="F9214" s="20">
        <v>0</v>
      </c>
    </row>
    <row r="9215" spans="2:6" x14ac:dyDescent="0.25">
      <c r="B9215" s="18">
        <v>9212</v>
      </c>
      <c r="C9215" s="29">
        <v>93797677.940011129</v>
      </c>
      <c r="D9215" s="29">
        <v>0</v>
      </c>
      <c r="E9215" s="29">
        <v>0</v>
      </c>
      <c r="F9215" s="20">
        <v>0</v>
      </c>
    </row>
    <row r="9216" spans="2:6" x14ac:dyDescent="0.25">
      <c r="B9216" s="18">
        <v>9213</v>
      </c>
      <c r="C9216" s="29">
        <v>84112714.747416079</v>
      </c>
      <c r="D9216" s="29">
        <v>0</v>
      </c>
      <c r="E9216" s="29">
        <v>0</v>
      </c>
      <c r="F9216" s="20">
        <v>0</v>
      </c>
    </row>
    <row r="9217" spans="2:6" x14ac:dyDescent="0.25">
      <c r="B9217" s="18">
        <v>9214</v>
      </c>
      <c r="C9217" s="29">
        <v>87707449.294796437</v>
      </c>
      <c r="D9217" s="29">
        <v>0</v>
      </c>
      <c r="E9217" s="29">
        <v>0</v>
      </c>
      <c r="F9217" s="20">
        <v>0</v>
      </c>
    </row>
    <row r="9218" spans="2:6" x14ac:dyDescent="0.25">
      <c r="B9218" s="18">
        <v>9215</v>
      </c>
      <c r="C9218" s="29">
        <v>141828046.83194432</v>
      </c>
      <c r="D9218" s="29">
        <v>0</v>
      </c>
      <c r="E9218" s="29">
        <v>0</v>
      </c>
      <c r="F9218" s="20">
        <v>0</v>
      </c>
    </row>
    <row r="9219" spans="2:6" x14ac:dyDescent="0.25">
      <c r="B9219" s="18">
        <v>9216</v>
      </c>
      <c r="C9219" s="29">
        <v>117867535.29303481</v>
      </c>
      <c r="D9219" s="29">
        <v>0</v>
      </c>
      <c r="E9219" s="29">
        <v>0</v>
      </c>
      <c r="F9219" s="20">
        <v>0</v>
      </c>
    </row>
    <row r="9220" spans="2:6" x14ac:dyDescent="0.25">
      <c r="B9220" s="18">
        <v>9217</v>
      </c>
      <c r="C9220" s="29">
        <v>98525935.050348803</v>
      </c>
      <c r="D9220" s="29">
        <v>0</v>
      </c>
      <c r="E9220" s="29">
        <v>0</v>
      </c>
      <c r="F9220" s="20">
        <v>0</v>
      </c>
    </row>
    <row r="9221" spans="2:6" x14ac:dyDescent="0.25">
      <c r="B9221" s="18">
        <v>9218</v>
      </c>
      <c r="C9221" s="29">
        <v>105176575.21805988</v>
      </c>
      <c r="D9221" s="29">
        <v>0</v>
      </c>
      <c r="E9221" s="29">
        <v>0</v>
      </c>
      <c r="F9221" s="20">
        <v>0</v>
      </c>
    </row>
    <row r="9222" spans="2:6" x14ac:dyDescent="0.25">
      <c r="B9222" s="18">
        <v>9219</v>
      </c>
      <c r="C9222" s="29">
        <v>121264567.78341241</v>
      </c>
      <c r="D9222" s="29">
        <v>0</v>
      </c>
      <c r="E9222" s="29">
        <v>0</v>
      </c>
      <c r="F9222" s="20">
        <v>0</v>
      </c>
    </row>
    <row r="9223" spans="2:6" x14ac:dyDescent="0.25">
      <c r="B9223" s="18">
        <v>9220</v>
      </c>
      <c r="C9223" s="29">
        <v>86313997.892731607</v>
      </c>
      <c r="D9223" s="29">
        <v>0</v>
      </c>
      <c r="E9223" s="29">
        <v>0</v>
      </c>
      <c r="F9223" s="20">
        <v>0</v>
      </c>
    </row>
    <row r="9224" spans="2:6" x14ac:dyDescent="0.25">
      <c r="B9224" s="18">
        <v>9221</v>
      </c>
      <c r="C9224" s="29">
        <v>112740374.57841425</v>
      </c>
      <c r="D9224" s="29">
        <v>0</v>
      </c>
      <c r="E9224" s="29">
        <v>0</v>
      </c>
      <c r="F9224" s="20">
        <v>0</v>
      </c>
    </row>
    <row r="9225" spans="2:6" x14ac:dyDescent="0.25">
      <c r="B9225" s="18">
        <v>9222</v>
      </c>
      <c r="C9225" s="29">
        <v>92973033.950662196</v>
      </c>
      <c r="D9225" s="29">
        <v>0</v>
      </c>
      <c r="E9225" s="29">
        <v>0</v>
      </c>
      <c r="F9225" s="20">
        <v>0</v>
      </c>
    </row>
    <row r="9226" spans="2:6" x14ac:dyDescent="0.25">
      <c r="B9226" s="18">
        <v>9223</v>
      </c>
      <c r="C9226" s="29">
        <v>157962342.03854749</v>
      </c>
      <c r="D9226" s="29">
        <v>0</v>
      </c>
      <c r="E9226" s="29">
        <v>0</v>
      </c>
      <c r="F9226" s="20">
        <v>0</v>
      </c>
    </row>
    <row r="9227" spans="2:6" x14ac:dyDescent="0.25">
      <c r="B9227" s="18">
        <v>9224</v>
      </c>
      <c r="C9227" s="29">
        <v>115799435.02886872</v>
      </c>
      <c r="D9227" s="29">
        <v>0</v>
      </c>
      <c r="E9227" s="29">
        <v>0</v>
      </c>
      <c r="F9227" s="20">
        <v>0</v>
      </c>
    </row>
    <row r="9228" spans="2:6" x14ac:dyDescent="0.25">
      <c r="B9228" s="18">
        <v>9225</v>
      </c>
      <c r="C9228" s="29">
        <v>122866268.02673304</v>
      </c>
      <c r="D9228" s="29">
        <v>0</v>
      </c>
      <c r="E9228" s="29">
        <v>0</v>
      </c>
      <c r="F9228" s="20">
        <v>0</v>
      </c>
    </row>
    <row r="9229" spans="2:6" x14ac:dyDescent="0.25">
      <c r="B9229" s="18">
        <v>9226</v>
      </c>
      <c r="C9229" s="29">
        <v>113824330.58693704</v>
      </c>
      <c r="D9229" s="29">
        <v>0</v>
      </c>
      <c r="E9229" s="29">
        <v>0</v>
      </c>
      <c r="F9229" s="20">
        <v>0</v>
      </c>
    </row>
    <row r="9230" spans="2:6" x14ac:dyDescent="0.25">
      <c r="B9230" s="18">
        <v>9227</v>
      </c>
      <c r="C9230" s="29">
        <v>106747571.69130346</v>
      </c>
      <c r="D9230" s="29">
        <v>0</v>
      </c>
      <c r="E9230" s="29">
        <v>0</v>
      </c>
      <c r="F9230" s="20">
        <v>0</v>
      </c>
    </row>
    <row r="9231" spans="2:6" x14ac:dyDescent="0.25">
      <c r="B9231" s="18">
        <v>9228</v>
      </c>
      <c r="C9231" s="29">
        <v>96666564.87264818</v>
      </c>
      <c r="D9231" s="29">
        <v>0</v>
      </c>
      <c r="E9231" s="29">
        <v>0</v>
      </c>
      <c r="F9231" s="20">
        <v>0</v>
      </c>
    </row>
    <row r="9232" spans="2:6" x14ac:dyDescent="0.25">
      <c r="B9232" s="18">
        <v>9229</v>
      </c>
      <c r="C9232" s="29">
        <v>88587733.225752428</v>
      </c>
      <c r="D9232" s="29">
        <v>0</v>
      </c>
      <c r="E9232" s="29">
        <v>0</v>
      </c>
      <c r="F9232" s="20">
        <v>0</v>
      </c>
    </row>
    <row r="9233" spans="2:6" x14ac:dyDescent="0.25">
      <c r="B9233" s="18">
        <v>9230</v>
      </c>
      <c r="C9233" s="29">
        <v>101110500.36362472</v>
      </c>
      <c r="D9233" s="29">
        <v>0</v>
      </c>
      <c r="E9233" s="29">
        <v>0</v>
      </c>
      <c r="F9233" s="20">
        <v>0</v>
      </c>
    </row>
    <row r="9234" spans="2:6" x14ac:dyDescent="0.25">
      <c r="B9234" s="18">
        <v>9231</v>
      </c>
      <c r="C9234" s="29">
        <v>117765262.06056206</v>
      </c>
      <c r="D9234" s="29">
        <v>0</v>
      </c>
      <c r="E9234" s="29">
        <v>0</v>
      </c>
      <c r="F9234" s="20">
        <v>0</v>
      </c>
    </row>
    <row r="9235" spans="2:6" x14ac:dyDescent="0.25">
      <c r="B9235" s="18">
        <v>9232</v>
      </c>
      <c r="C9235" s="29">
        <v>109817172.33165613</v>
      </c>
      <c r="D9235" s="29">
        <v>0</v>
      </c>
      <c r="E9235" s="29">
        <v>0</v>
      </c>
      <c r="F9235" s="20">
        <v>0</v>
      </c>
    </row>
    <row r="9236" spans="2:6" x14ac:dyDescent="0.25">
      <c r="B9236" s="18">
        <v>9233</v>
      </c>
      <c r="C9236" s="29">
        <v>156456975.61206347</v>
      </c>
      <c r="D9236" s="29">
        <v>0</v>
      </c>
      <c r="E9236" s="29">
        <v>0</v>
      </c>
      <c r="F9236" s="20">
        <v>0</v>
      </c>
    </row>
    <row r="9237" spans="2:6" x14ac:dyDescent="0.25">
      <c r="B9237" s="18">
        <v>9234</v>
      </c>
      <c r="C9237" s="29">
        <v>155594511.92697638</v>
      </c>
      <c r="D9237" s="29">
        <v>0</v>
      </c>
      <c r="E9237" s="29">
        <v>0</v>
      </c>
      <c r="F9237" s="20">
        <v>0</v>
      </c>
    </row>
    <row r="9238" spans="2:6" x14ac:dyDescent="0.25">
      <c r="B9238" s="18">
        <v>9235</v>
      </c>
      <c r="C9238" s="29">
        <v>170472130.1903834</v>
      </c>
      <c r="D9238" s="29">
        <v>0</v>
      </c>
      <c r="E9238" s="29">
        <v>0</v>
      </c>
      <c r="F9238" s="20">
        <v>0</v>
      </c>
    </row>
    <row r="9239" spans="2:6" x14ac:dyDescent="0.25">
      <c r="B9239" s="18">
        <v>9236</v>
      </c>
      <c r="C9239" s="29">
        <v>97654183.524582267</v>
      </c>
      <c r="D9239" s="29">
        <v>0</v>
      </c>
      <c r="E9239" s="29">
        <v>0</v>
      </c>
      <c r="F9239" s="20">
        <v>0</v>
      </c>
    </row>
    <row r="9240" spans="2:6" x14ac:dyDescent="0.25">
      <c r="B9240" s="18">
        <v>9237</v>
      </c>
      <c r="C9240" s="29">
        <v>96418606.570523858</v>
      </c>
      <c r="D9240" s="29">
        <v>0</v>
      </c>
      <c r="E9240" s="29">
        <v>0</v>
      </c>
      <c r="F9240" s="20">
        <v>0</v>
      </c>
    </row>
    <row r="9241" spans="2:6" x14ac:dyDescent="0.25">
      <c r="B9241" s="18">
        <v>9238</v>
      </c>
      <c r="C9241" s="29">
        <v>87169652.44420892</v>
      </c>
      <c r="D9241" s="29">
        <v>0</v>
      </c>
      <c r="E9241" s="29">
        <v>0</v>
      </c>
      <c r="F9241" s="20">
        <v>0</v>
      </c>
    </row>
    <row r="9242" spans="2:6" x14ac:dyDescent="0.25">
      <c r="B9242" s="18">
        <v>9239</v>
      </c>
      <c r="C9242" s="29">
        <v>140898307.89357486</v>
      </c>
      <c r="D9242" s="29">
        <v>0</v>
      </c>
      <c r="E9242" s="29">
        <v>0</v>
      </c>
      <c r="F9242" s="20">
        <v>0</v>
      </c>
    </row>
    <row r="9243" spans="2:6" x14ac:dyDescent="0.25">
      <c r="B9243" s="18">
        <v>9240</v>
      </c>
      <c r="C9243" s="29">
        <v>150703154.04218656</v>
      </c>
      <c r="D9243" s="29">
        <v>0</v>
      </c>
      <c r="E9243" s="29">
        <v>0</v>
      </c>
      <c r="F9243" s="20">
        <v>0</v>
      </c>
    </row>
    <row r="9244" spans="2:6" x14ac:dyDescent="0.25">
      <c r="B9244" s="18">
        <v>9241</v>
      </c>
      <c r="C9244" s="29">
        <v>87888219.143651277</v>
      </c>
      <c r="D9244" s="29">
        <v>0</v>
      </c>
      <c r="E9244" s="29">
        <v>0</v>
      </c>
      <c r="F9244" s="20">
        <v>0</v>
      </c>
    </row>
    <row r="9245" spans="2:6" x14ac:dyDescent="0.25">
      <c r="B9245" s="18">
        <v>9242</v>
      </c>
      <c r="C9245" s="29">
        <v>110949856.02037244</v>
      </c>
      <c r="D9245" s="29">
        <v>0</v>
      </c>
      <c r="E9245" s="29">
        <v>0</v>
      </c>
      <c r="F9245" s="20">
        <v>0</v>
      </c>
    </row>
    <row r="9246" spans="2:6" x14ac:dyDescent="0.25">
      <c r="B9246" s="18">
        <v>9243</v>
      </c>
      <c r="C9246" s="29">
        <v>136684920.75450596</v>
      </c>
      <c r="D9246" s="29">
        <v>0</v>
      </c>
      <c r="E9246" s="29">
        <v>0</v>
      </c>
      <c r="F9246" s="20">
        <v>0</v>
      </c>
    </row>
    <row r="9247" spans="2:6" x14ac:dyDescent="0.25">
      <c r="B9247" s="18">
        <v>9244</v>
      </c>
      <c r="C9247" s="29">
        <v>148091753.73639119</v>
      </c>
      <c r="D9247" s="29">
        <v>0</v>
      </c>
      <c r="E9247" s="29">
        <v>0</v>
      </c>
      <c r="F9247" s="20">
        <v>0</v>
      </c>
    </row>
    <row r="9248" spans="2:6" x14ac:dyDescent="0.25">
      <c r="B9248" s="18">
        <v>9245</v>
      </c>
      <c r="C9248" s="29">
        <v>118817126.30036384</v>
      </c>
      <c r="D9248" s="29">
        <v>0</v>
      </c>
      <c r="E9248" s="29">
        <v>0</v>
      </c>
      <c r="F9248" s="20">
        <v>0</v>
      </c>
    </row>
    <row r="9249" spans="2:6" x14ac:dyDescent="0.25">
      <c r="B9249" s="18">
        <v>9246</v>
      </c>
      <c r="C9249" s="29">
        <v>136075222.53765735</v>
      </c>
      <c r="D9249" s="29">
        <v>0</v>
      </c>
      <c r="E9249" s="29">
        <v>0</v>
      </c>
      <c r="F9249" s="20">
        <v>0</v>
      </c>
    </row>
    <row r="9250" spans="2:6" x14ac:dyDescent="0.25">
      <c r="B9250" s="18">
        <v>9247</v>
      </c>
      <c r="C9250" s="29">
        <v>99498612.294453591</v>
      </c>
      <c r="D9250" s="29">
        <v>0</v>
      </c>
      <c r="E9250" s="29">
        <v>0</v>
      </c>
      <c r="F9250" s="20">
        <v>0</v>
      </c>
    </row>
    <row r="9251" spans="2:6" x14ac:dyDescent="0.25">
      <c r="B9251" s="18">
        <v>9248</v>
      </c>
      <c r="C9251" s="29">
        <v>151585079.4590337</v>
      </c>
      <c r="D9251" s="29">
        <v>0</v>
      </c>
      <c r="E9251" s="29">
        <v>0</v>
      </c>
      <c r="F9251" s="20">
        <v>0</v>
      </c>
    </row>
    <row r="9252" spans="2:6" x14ac:dyDescent="0.25">
      <c r="B9252" s="18">
        <v>9249</v>
      </c>
      <c r="C9252" s="29">
        <v>93554972.061427251</v>
      </c>
      <c r="D9252" s="29">
        <v>0</v>
      </c>
      <c r="E9252" s="29">
        <v>0</v>
      </c>
      <c r="F9252" s="20">
        <v>0</v>
      </c>
    </row>
    <row r="9253" spans="2:6" x14ac:dyDescent="0.25">
      <c r="B9253" s="18">
        <v>9250</v>
      </c>
      <c r="C9253" s="29">
        <v>104466616.34728582</v>
      </c>
      <c r="D9253" s="29">
        <v>0</v>
      </c>
      <c r="E9253" s="29">
        <v>0</v>
      </c>
      <c r="F9253" s="20">
        <v>0</v>
      </c>
    </row>
    <row r="9254" spans="2:6" x14ac:dyDescent="0.25">
      <c r="B9254" s="18">
        <v>9251</v>
      </c>
      <c r="C9254" s="29">
        <v>118646165.71232794</v>
      </c>
      <c r="D9254" s="29">
        <v>0</v>
      </c>
      <c r="E9254" s="29">
        <v>0</v>
      </c>
      <c r="F9254" s="20">
        <v>0</v>
      </c>
    </row>
    <row r="9255" spans="2:6" x14ac:dyDescent="0.25">
      <c r="B9255" s="18">
        <v>9252</v>
      </c>
      <c r="C9255" s="29">
        <v>96218680.793307081</v>
      </c>
      <c r="D9255" s="29">
        <v>0</v>
      </c>
      <c r="E9255" s="29">
        <v>0</v>
      </c>
      <c r="F9255" s="20">
        <v>0</v>
      </c>
    </row>
    <row r="9256" spans="2:6" x14ac:dyDescent="0.25">
      <c r="B9256" s="18">
        <v>9253</v>
      </c>
      <c r="C9256" s="29">
        <v>111346104.1925659</v>
      </c>
      <c r="D9256" s="29">
        <v>0</v>
      </c>
      <c r="E9256" s="29">
        <v>0</v>
      </c>
      <c r="F9256" s="20">
        <v>0</v>
      </c>
    </row>
    <row r="9257" spans="2:6" x14ac:dyDescent="0.25">
      <c r="B9257" s="18">
        <v>9254</v>
      </c>
      <c r="C9257" s="29">
        <v>78956901.469996259</v>
      </c>
      <c r="D9257" s="29">
        <v>0</v>
      </c>
      <c r="E9257" s="29">
        <v>0</v>
      </c>
      <c r="F9257" s="20">
        <v>0</v>
      </c>
    </row>
    <row r="9258" spans="2:6" x14ac:dyDescent="0.25">
      <c r="B9258" s="18">
        <v>9255</v>
      </c>
      <c r="C9258" s="29">
        <v>103045458.93222417</v>
      </c>
      <c r="D9258" s="29">
        <v>0</v>
      </c>
      <c r="E9258" s="29">
        <v>0</v>
      </c>
      <c r="F9258" s="20">
        <v>0</v>
      </c>
    </row>
    <row r="9259" spans="2:6" x14ac:dyDescent="0.25">
      <c r="B9259" s="18">
        <v>9256</v>
      </c>
      <c r="C9259" s="29">
        <v>86209276.3631486</v>
      </c>
      <c r="D9259" s="29">
        <v>0</v>
      </c>
      <c r="E9259" s="29">
        <v>0</v>
      </c>
      <c r="F9259" s="20">
        <v>0</v>
      </c>
    </row>
    <row r="9260" spans="2:6" x14ac:dyDescent="0.25">
      <c r="B9260" s="18">
        <v>9257</v>
      </c>
      <c r="C9260" s="29">
        <v>105914094.83369473</v>
      </c>
      <c r="D9260" s="29">
        <v>0</v>
      </c>
      <c r="E9260" s="29">
        <v>0</v>
      </c>
      <c r="F9260" s="20">
        <v>0</v>
      </c>
    </row>
    <row r="9261" spans="2:6" x14ac:dyDescent="0.25">
      <c r="B9261" s="18">
        <v>9258</v>
      </c>
      <c r="C9261" s="29">
        <v>115048272.07345276</v>
      </c>
      <c r="D9261" s="29">
        <v>0</v>
      </c>
      <c r="E9261" s="29">
        <v>0</v>
      </c>
      <c r="F9261" s="20">
        <v>0</v>
      </c>
    </row>
    <row r="9262" spans="2:6" x14ac:dyDescent="0.25">
      <c r="B9262" s="18">
        <v>9259</v>
      </c>
      <c r="C9262" s="29">
        <v>100870163.31589743</v>
      </c>
      <c r="D9262" s="29">
        <v>0</v>
      </c>
      <c r="E9262" s="29">
        <v>0</v>
      </c>
      <c r="F9262" s="20">
        <v>0</v>
      </c>
    </row>
    <row r="9263" spans="2:6" x14ac:dyDescent="0.25">
      <c r="B9263" s="18">
        <v>9260</v>
      </c>
      <c r="C9263" s="29">
        <v>94264006.462402433</v>
      </c>
      <c r="D9263" s="29">
        <v>0</v>
      </c>
      <c r="E9263" s="29">
        <v>0</v>
      </c>
      <c r="F9263" s="20">
        <v>0</v>
      </c>
    </row>
    <row r="9264" spans="2:6" x14ac:dyDescent="0.25">
      <c r="B9264" s="18">
        <v>9261</v>
      </c>
      <c r="C9264" s="29">
        <v>92593803.724406287</v>
      </c>
      <c r="D9264" s="29">
        <v>0</v>
      </c>
      <c r="E9264" s="29">
        <v>0</v>
      </c>
      <c r="F9264" s="20">
        <v>0</v>
      </c>
    </row>
    <row r="9265" spans="2:6" x14ac:dyDescent="0.25">
      <c r="B9265" s="18">
        <v>9262</v>
      </c>
      <c r="C9265" s="29">
        <v>97982241.203780502</v>
      </c>
      <c r="D9265" s="29">
        <v>0</v>
      </c>
      <c r="E9265" s="29">
        <v>0</v>
      </c>
      <c r="F9265" s="20">
        <v>0</v>
      </c>
    </row>
    <row r="9266" spans="2:6" x14ac:dyDescent="0.25">
      <c r="B9266" s="18">
        <v>9263</v>
      </c>
      <c r="C9266" s="29">
        <v>101798897.14240116</v>
      </c>
      <c r="D9266" s="29">
        <v>0</v>
      </c>
      <c r="E9266" s="29">
        <v>0</v>
      </c>
      <c r="F9266" s="20">
        <v>0</v>
      </c>
    </row>
    <row r="9267" spans="2:6" x14ac:dyDescent="0.25">
      <c r="B9267" s="18">
        <v>9264</v>
      </c>
      <c r="C9267" s="29">
        <v>77704096.024981976</v>
      </c>
      <c r="D9267" s="29">
        <v>0</v>
      </c>
      <c r="E9267" s="29">
        <v>0</v>
      </c>
      <c r="F9267" s="20">
        <v>0</v>
      </c>
    </row>
    <row r="9268" spans="2:6" x14ac:dyDescent="0.25">
      <c r="B9268" s="18">
        <v>9265</v>
      </c>
      <c r="C9268" s="29">
        <v>83580102.733303368</v>
      </c>
      <c r="D9268" s="29">
        <v>0</v>
      </c>
      <c r="E9268" s="29">
        <v>0</v>
      </c>
      <c r="F9268" s="20">
        <v>0</v>
      </c>
    </row>
    <row r="9269" spans="2:6" x14ac:dyDescent="0.25">
      <c r="B9269" s="18">
        <v>9266</v>
      </c>
      <c r="C9269" s="29">
        <v>205818003.32834673</v>
      </c>
      <c r="D9269" s="29">
        <v>0</v>
      </c>
      <c r="E9269" s="29">
        <v>0</v>
      </c>
      <c r="F9269" s="20">
        <v>0</v>
      </c>
    </row>
    <row r="9270" spans="2:6" x14ac:dyDescent="0.25">
      <c r="B9270" s="18">
        <v>9267</v>
      </c>
      <c r="C9270" s="29">
        <v>100742597.47234148</v>
      </c>
      <c r="D9270" s="29">
        <v>0</v>
      </c>
      <c r="E9270" s="29">
        <v>0</v>
      </c>
      <c r="F9270" s="20">
        <v>0</v>
      </c>
    </row>
    <row r="9271" spans="2:6" x14ac:dyDescent="0.25">
      <c r="B9271" s="18">
        <v>9268</v>
      </c>
      <c r="C9271" s="29">
        <v>79390110.247125611</v>
      </c>
      <c r="D9271" s="29">
        <v>0</v>
      </c>
      <c r="E9271" s="29">
        <v>0</v>
      </c>
      <c r="F9271" s="20">
        <v>0</v>
      </c>
    </row>
    <row r="9272" spans="2:6" x14ac:dyDescent="0.25">
      <c r="B9272" s="18">
        <v>9269</v>
      </c>
      <c r="C9272" s="29">
        <v>101543147.65850927</v>
      </c>
      <c r="D9272" s="29">
        <v>0</v>
      </c>
      <c r="E9272" s="29">
        <v>0</v>
      </c>
      <c r="F9272" s="20">
        <v>0</v>
      </c>
    </row>
    <row r="9273" spans="2:6" x14ac:dyDescent="0.25">
      <c r="B9273" s="18">
        <v>9270</v>
      </c>
      <c r="C9273" s="29">
        <v>183270957.72707784</v>
      </c>
      <c r="D9273" s="29">
        <v>0</v>
      </c>
      <c r="E9273" s="29">
        <v>0</v>
      </c>
      <c r="F9273" s="20">
        <v>0</v>
      </c>
    </row>
    <row r="9274" spans="2:6" x14ac:dyDescent="0.25">
      <c r="B9274" s="18">
        <v>9271</v>
      </c>
      <c r="C9274" s="29">
        <v>85633348.724657625</v>
      </c>
      <c r="D9274" s="29">
        <v>0</v>
      </c>
      <c r="E9274" s="29">
        <v>0</v>
      </c>
      <c r="F9274" s="20">
        <v>0</v>
      </c>
    </row>
    <row r="9275" spans="2:6" x14ac:dyDescent="0.25">
      <c r="B9275" s="18">
        <v>9272</v>
      </c>
      <c r="C9275" s="29">
        <v>83307268.403996825</v>
      </c>
      <c r="D9275" s="29">
        <v>0</v>
      </c>
      <c r="E9275" s="29">
        <v>0</v>
      </c>
      <c r="F9275" s="20">
        <v>0</v>
      </c>
    </row>
    <row r="9276" spans="2:6" x14ac:dyDescent="0.25">
      <c r="B9276" s="18">
        <v>9273</v>
      </c>
      <c r="C9276" s="29">
        <v>89844129.684314474</v>
      </c>
      <c r="D9276" s="29">
        <v>0</v>
      </c>
      <c r="E9276" s="29">
        <v>0</v>
      </c>
      <c r="F9276" s="20">
        <v>0</v>
      </c>
    </row>
    <row r="9277" spans="2:6" x14ac:dyDescent="0.25">
      <c r="B9277" s="18">
        <v>9274</v>
      </c>
      <c r="C9277" s="29">
        <v>125395813.34817338</v>
      </c>
      <c r="D9277" s="29">
        <v>0</v>
      </c>
      <c r="E9277" s="29">
        <v>0</v>
      </c>
      <c r="F9277" s="20">
        <v>0</v>
      </c>
    </row>
    <row r="9278" spans="2:6" x14ac:dyDescent="0.25">
      <c r="B9278" s="18">
        <v>9275</v>
      </c>
      <c r="C9278" s="29">
        <v>91641788.089477196</v>
      </c>
      <c r="D9278" s="29">
        <v>0</v>
      </c>
      <c r="E9278" s="29">
        <v>0</v>
      </c>
      <c r="F9278" s="20">
        <v>0</v>
      </c>
    </row>
    <row r="9279" spans="2:6" x14ac:dyDescent="0.25">
      <c r="B9279" s="18">
        <v>9276</v>
      </c>
      <c r="C9279" s="29">
        <v>92490451.385981172</v>
      </c>
      <c r="D9279" s="29">
        <v>0</v>
      </c>
      <c r="E9279" s="29">
        <v>0</v>
      </c>
      <c r="F9279" s="20">
        <v>0</v>
      </c>
    </row>
    <row r="9280" spans="2:6" x14ac:dyDescent="0.25">
      <c r="B9280" s="18">
        <v>9277</v>
      </c>
      <c r="C9280" s="29">
        <v>83806059.400513336</v>
      </c>
      <c r="D9280" s="29">
        <v>0</v>
      </c>
      <c r="E9280" s="29">
        <v>0</v>
      </c>
      <c r="F9280" s="20">
        <v>0</v>
      </c>
    </row>
    <row r="9281" spans="2:6" x14ac:dyDescent="0.25">
      <c r="B9281" s="18">
        <v>9278</v>
      </c>
      <c r="C9281" s="29">
        <v>83152588.810832605</v>
      </c>
      <c r="D9281" s="29">
        <v>0</v>
      </c>
      <c r="E9281" s="29">
        <v>0</v>
      </c>
      <c r="F9281" s="20">
        <v>0</v>
      </c>
    </row>
    <row r="9282" spans="2:6" x14ac:dyDescent="0.25">
      <c r="B9282" s="18">
        <v>9279</v>
      </c>
      <c r="C9282" s="29">
        <v>75265806.45217593</v>
      </c>
      <c r="D9282" s="29">
        <v>0</v>
      </c>
      <c r="E9282" s="29">
        <v>0</v>
      </c>
      <c r="F9282" s="20">
        <v>0</v>
      </c>
    </row>
    <row r="9283" spans="2:6" x14ac:dyDescent="0.25">
      <c r="B9283" s="18">
        <v>9280</v>
      </c>
      <c r="C9283" s="29">
        <v>98768201.600672007</v>
      </c>
      <c r="D9283" s="29">
        <v>0</v>
      </c>
      <c r="E9283" s="29">
        <v>0</v>
      </c>
      <c r="F9283" s="20">
        <v>0</v>
      </c>
    </row>
    <row r="9284" spans="2:6" x14ac:dyDescent="0.25">
      <c r="B9284" s="18">
        <v>9281</v>
      </c>
      <c r="C9284" s="29">
        <v>94064596.240309969</v>
      </c>
      <c r="D9284" s="29">
        <v>0</v>
      </c>
      <c r="E9284" s="29">
        <v>0</v>
      </c>
      <c r="F9284" s="20">
        <v>0</v>
      </c>
    </row>
    <row r="9285" spans="2:6" x14ac:dyDescent="0.25">
      <c r="B9285" s="18">
        <v>9282</v>
      </c>
      <c r="C9285" s="29">
        <v>111132582.16580246</v>
      </c>
      <c r="D9285" s="29">
        <v>0</v>
      </c>
      <c r="E9285" s="29">
        <v>0</v>
      </c>
      <c r="F9285" s="20">
        <v>0</v>
      </c>
    </row>
    <row r="9286" spans="2:6" x14ac:dyDescent="0.25">
      <c r="B9286" s="18">
        <v>9283</v>
      </c>
      <c r="C9286" s="29">
        <v>92151837.352701411</v>
      </c>
      <c r="D9286" s="29">
        <v>0</v>
      </c>
      <c r="E9286" s="29">
        <v>0</v>
      </c>
      <c r="F9286" s="20">
        <v>0</v>
      </c>
    </row>
    <row r="9287" spans="2:6" x14ac:dyDescent="0.25">
      <c r="B9287" s="18">
        <v>9284</v>
      </c>
      <c r="C9287" s="29">
        <v>123798290.21317622</v>
      </c>
      <c r="D9287" s="29">
        <v>0</v>
      </c>
      <c r="E9287" s="29">
        <v>0</v>
      </c>
      <c r="F9287" s="20">
        <v>0</v>
      </c>
    </row>
    <row r="9288" spans="2:6" x14ac:dyDescent="0.25">
      <c r="B9288" s="18">
        <v>9285</v>
      </c>
      <c r="C9288" s="29">
        <v>74367831.073715672</v>
      </c>
      <c r="D9288" s="29">
        <v>0</v>
      </c>
      <c r="E9288" s="29">
        <v>0</v>
      </c>
      <c r="F9288" s="20">
        <v>0</v>
      </c>
    </row>
    <row r="9289" spans="2:6" x14ac:dyDescent="0.25">
      <c r="B9289" s="18">
        <v>9286</v>
      </c>
      <c r="C9289" s="29">
        <v>128467674.62880309</v>
      </c>
      <c r="D9289" s="29">
        <v>0</v>
      </c>
      <c r="E9289" s="29">
        <v>0</v>
      </c>
      <c r="F9289" s="20">
        <v>0</v>
      </c>
    </row>
    <row r="9290" spans="2:6" x14ac:dyDescent="0.25">
      <c r="B9290" s="18">
        <v>9287</v>
      </c>
      <c r="C9290" s="29">
        <v>113845926.73207971</v>
      </c>
      <c r="D9290" s="29">
        <v>0</v>
      </c>
      <c r="E9290" s="29">
        <v>0</v>
      </c>
      <c r="F9290" s="20">
        <v>0</v>
      </c>
    </row>
    <row r="9291" spans="2:6" x14ac:dyDescent="0.25">
      <c r="B9291" s="18">
        <v>9288</v>
      </c>
      <c r="C9291" s="29">
        <v>106474902.43467362</v>
      </c>
      <c r="D9291" s="29">
        <v>0</v>
      </c>
      <c r="E9291" s="29">
        <v>0</v>
      </c>
      <c r="F9291" s="20">
        <v>0</v>
      </c>
    </row>
    <row r="9292" spans="2:6" x14ac:dyDescent="0.25">
      <c r="B9292" s="18">
        <v>9289</v>
      </c>
      <c r="C9292" s="29">
        <v>119163339.66341543</v>
      </c>
      <c r="D9292" s="29">
        <v>0</v>
      </c>
      <c r="E9292" s="29">
        <v>0</v>
      </c>
      <c r="F9292" s="20">
        <v>0</v>
      </c>
    </row>
    <row r="9293" spans="2:6" x14ac:dyDescent="0.25">
      <c r="B9293" s="18">
        <v>9290</v>
      </c>
      <c r="C9293" s="29">
        <v>111563198.82619643</v>
      </c>
      <c r="D9293" s="29">
        <v>0</v>
      </c>
      <c r="E9293" s="29">
        <v>0</v>
      </c>
      <c r="F9293" s="20">
        <v>0</v>
      </c>
    </row>
    <row r="9294" spans="2:6" x14ac:dyDescent="0.25">
      <c r="B9294" s="18">
        <v>9291</v>
      </c>
      <c r="C9294" s="29">
        <v>116211636.7238654</v>
      </c>
      <c r="D9294" s="29">
        <v>0</v>
      </c>
      <c r="E9294" s="29">
        <v>0</v>
      </c>
      <c r="F9294" s="20">
        <v>0</v>
      </c>
    </row>
    <row r="9295" spans="2:6" x14ac:dyDescent="0.25">
      <c r="B9295" s="18">
        <v>9292</v>
      </c>
      <c r="C9295" s="29">
        <v>124189755.61684431</v>
      </c>
      <c r="D9295" s="29">
        <v>0</v>
      </c>
      <c r="E9295" s="29">
        <v>0</v>
      </c>
      <c r="F9295" s="20">
        <v>0</v>
      </c>
    </row>
    <row r="9296" spans="2:6" x14ac:dyDescent="0.25">
      <c r="B9296" s="18">
        <v>9293</v>
      </c>
      <c r="C9296" s="29">
        <v>73878136.792691246</v>
      </c>
      <c r="D9296" s="29">
        <v>0</v>
      </c>
      <c r="E9296" s="29">
        <v>0</v>
      </c>
      <c r="F9296" s="20">
        <v>0</v>
      </c>
    </row>
    <row r="9297" spans="2:6" x14ac:dyDescent="0.25">
      <c r="B9297" s="18">
        <v>9294</v>
      </c>
      <c r="C9297" s="29">
        <v>92776004.006266057</v>
      </c>
      <c r="D9297" s="29">
        <v>0</v>
      </c>
      <c r="E9297" s="29">
        <v>0</v>
      </c>
      <c r="F9297" s="20">
        <v>0</v>
      </c>
    </row>
    <row r="9298" spans="2:6" x14ac:dyDescent="0.25">
      <c r="B9298" s="18">
        <v>9295</v>
      </c>
      <c r="C9298" s="29">
        <v>193880873.67449242</v>
      </c>
      <c r="D9298" s="29">
        <v>0</v>
      </c>
      <c r="E9298" s="29">
        <v>0</v>
      </c>
      <c r="F9298" s="20">
        <v>0</v>
      </c>
    </row>
    <row r="9299" spans="2:6" x14ac:dyDescent="0.25">
      <c r="B9299" s="18">
        <v>9296</v>
      </c>
      <c r="C9299" s="29">
        <v>128912419.64481588</v>
      </c>
      <c r="D9299" s="29">
        <v>0</v>
      </c>
      <c r="E9299" s="29">
        <v>0</v>
      </c>
      <c r="F9299" s="20">
        <v>0</v>
      </c>
    </row>
    <row r="9300" spans="2:6" x14ac:dyDescent="0.25">
      <c r="B9300" s="18">
        <v>9297</v>
      </c>
      <c r="C9300" s="29">
        <v>81465420.352989912</v>
      </c>
      <c r="D9300" s="29">
        <v>0</v>
      </c>
      <c r="E9300" s="29">
        <v>0</v>
      </c>
      <c r="F9300" s="20">
        <v>0</v>
      </c>
    </row>
    <row r="9301" spans="2:6" x14ac:dyDescent="0.25">
      <c r="B9301" s="18">
        <v>9298</v>
      </c>
      <c r="C9301" s="29">
        <v>87482529.155765653</v>
      </c>
      <c r="D9301" s="29">
        <v>0</v>
      </c>
      <c r="E9301" s="29">
        <v>0</v>
      </c>
      <c r="F9301" s="20">
        <v>0</v>
      </c>
    </row>
    <row r="9302" spans="2:6" x14ac:dyDescent="0.25">
      <c r="B9302" s="18">
        <v>9299</v>
      </c>
      <c r="C9302" s="29">
        <v>119660883.94011682</v>
      </c>
      <c r="D9302" s="29">
        <v>0</v>
      </c>
      <c r="E9302" s="29">
        <v>0</v>
      </c>
      <c r="F9302" s="20">
        <v>0</v>
      </c>
    </row>
    <row r="9303" spans="2:6" x14ac:dyDescent="0.25">
      <c r="B9303" s="18">
        <v>9300</v>
      </c>
      <c r="C9303" s="29">
        <v>102968260.5669235</v>
      </c>
      <c r="D9303" s="29">
        <v>0</v>
      </c>
      <c r="E9303" s="29">
        <v>0</v>
      </c>
      <c r="F9303" s="20">
        <v>0</v>
      </c>
    </row>
    <row r="9304" spans="2:6" x14ac:dyDescent="0.25">
      <c r="B9304" s="18">
        <v>9301</v>
      </c>
      <c r="C9304" s="29">
        <v>88575572.179890081</v>
      </c>
      <c r="D9304" s="29">
        <v>0</v>
      </c>
      <c r="E9304" s="29">
        <v>0</v>
      </c>
      <c r="F9304" s="20">
        <v>0</v>
      </c>
    </row>
    <row r="9305" spans="2:6" x14ac:dyDescent="0.25">
      <c r="B9305" s="18">
        <v>9302</v>
      </c>
      <c r="C9305" s="29">
        <v>123528448.15985902</v>
      </c>
      <c r="D9305" s="29">
        <v>0</v>
      </c>
      <c r="E9305" s="29">
        <v>0</v>
      </c>
      <c r="F9305" s="20">
        <v>0</v>
      </c>
    </row>
    <row r="9306" spans="2:6" x14ac:dyDescent="0.25">
      <c r="B9306" s="18">
        <v>9303</v>
      </c>
      <c r="C9306" s="29">
        <v>99794448.270856455</v>
      </c>
      <c r="D9306" s="29">
        <v>0</v>
      </c>
      <c r="E9306" s="29">
        <v>0</v>
      </c>
      <c r="F9306" s="20">
        <v>0</v>
      </c>
    </row>
    <row r="9307" spans="2:6" x14ac:dyDescent="0.25">
      <c r="B9307" s="18">
        <v>9304</v>
      </c>
      <c r="C9307" s="29">
        <v>99960280.368782982</v>
      </c>
      <c r="D9307" s="29">
        <v>0</v>
      </c>
      <c r="E9307" s="29">
        <v>0</v>
      </c>
      <c r="F9307" s="20">
        <v>0</v>
      </c>
    </row>
    <row r="9308" spans="2:6" x14ac:dyDescent="0.25">
      <c r="B9308" s="18">
        <v>9305</v>
      </c>
      <c r="C9308" s="29">
        <v>145092319.4125964</v>
      </c>
      <c r="D9308" s="29">
        <v>0</v>
      </c>
      <c r="E9308" s="29">
        <v>0</v>
      </c>
      <c r="F9308" s="20">
        <v>0</v>
      </c>
    </row>
    <row r="9309" spans="2:6" x14ac:dyDescent="0.25">
      <c r="B9309" s="18">
        <v>9306</v>
      </c>
      <c r="C9309" s="29">
        <v>109996367.9989561</v>
      </c>
      <c r="D9309" s="29">
        <v>0</v>
      </c>
      <c r="E9309" s="29">
        <v>0</v>
      </c>
      <c r="F9309" s="20">
        <v>0</v>
      </c>
    </row>
    <row r="9310" spans="2:6" x14ac:dyDescent="0.25">
      <c r="B9310" s="18">
        <v>9307</v>
      </c>
      <c r="C9310" s="29">
        <v>110013083.74961965</v>
      </c>
      <c r="D9310" s="29">
        <v>0</v>
      </c>
      <c r="E9310" s="29">
        <v>0</v>
      </c>
      <c r="F9310" s="20">
        <v>0</v>
      </c>
    </row>
    <row r="9311" spans="2:6" x14ac:dyDescent="0.25">
      <c r="B9311" s="18">
        <v>9308</v>
      </c>
      <c r="C9311" s="29">
        <v>89886661.551505461</v>
      </c>
      <c r="D9311" s="29">
        <v>0</v>
      </c>
      <c r="E9311" s="29">
        <v>0</v>
      </c>
      <c r="F9311" s="20">
        <v>0</v>
      </c>
    </row>
    <row r="9312" spans="2:6" x14ac:dyDescent="0.25">
      <c r="B9312" s="18">
        <v>9309</v>
      </c>
      <c r="C9312" s="29">
        <v>105281391.35735975</v>
      </c>
      <c r="D9312" s="29">
        <v>0</v>
      </c>
      <c r="E9312" s="29">
        <v>0</v>
      </c>
      <c r="F9312" s="20">
        <v>0</v>
      </c>
    </row>
    <row r="9313" spans="2:6" x14ac:dyDescent="0.25">
      <c r="B9313" s="18">
        <v>9310</v>
      </c>
      <c r="C9313" s="29">
        <v>127567128.95004697</v>
      </c>
      <c r="D9313" s="29">
        <v>0</v>
      </c>
      <c r="E9313" s="29">
        <v>0</v>
      </c>
      <c r="F9313" s="20">
        <v>0</v>
      </c>
    </row>
    <row r="9314" spans="2:6" x14ac:dyDescent="0.25">
      <c r="B9314" s="18">
        <v>9311</v>
      </c>
      <c r="C9314" s="29">
        <v>161756045.47544456</v>
      </c>
      <c r="D9314" s="29">
        <v>0</v>
      </c>
      <c r="E9314" s="29">
        <v>0</v>
      </c>
      <c r="F9314" s="20">
        <v>0</v>
      </c>
    </row>
    <row r="9315" spans="2:6" x14ac:dyDescent="0.25">
      <c r="B9315" s="18">
        <v>9312</v>
      </c>
      <c r="C9315" s="29">
        <v>95959746.012240171</v>
      </c>
      <c r="D9315" s="29">
        <v>0</v>
      </c>
      <c r="E9315" s="29">
        <v>0</v>
      </c>
      <c r="F9315" s="20">
        <v>0</v>
      </c>
    </row>
    <row r="9316" spans="2:6" x14ac:dyDescent="0.25">
      <c r="B9316" s="18">
        <v>9313</v>
      </c>
      <c r="C9316" s="29">
        <v>206458731.3336103</v>
      </c>
      <c r="D9316" s="29">
        <v>0</v>
      </c>
      <c r="E9316" s="29">
        <v>0</v>
      </c>
      <c r="F9316" s="20">
        <v>0</v>
      </c>
    </row>
    <row r="9317" spans="2:6" x14ac:dyDescent="0.25">
      <c r="B9317" s="18">
        <v>9314</v>
      </c>
      <c r="C9317" s="29">
        <v>154725418.59470677</v>
      </c>
      <c r="D9317" s="29">
        <v>0</v>
      </c>
      <c r="E9317" s="29">
        <v>0</v>
      </c>
      <c r="F9317" s="20">
        <v>0</v>
      </c>
    </row>
    <row r="9318" spans="2:6" x14ac:dyDescent="0.25">
      <c r="B9318" s="18">
        <v>9315</v>
      </c>
      <c r="C9318" s="29">
        <v>80200220.784672052</v>
      </c>
      <c r="D9318" s="29">
        <v>0</v>
      </c>
      <c r="E9318" s="29">
        <v>0</v>
      </c>
      <c r="F9318" s="20">
        <v>0</v>
      </c>
    </row>
    <row r="9319" spans="2:6" x14ac:dyDescent="0.25">
      <c r="B9319" s="18">
        <v>9316</v>
      </c>
      <c r="C9319" s="29">
        <v>90083279.21837157</v>
      </c>
      <c r="D9319" s="29">
        <v>0</v>
      </c>
      <c r="E9319" s="29">
        <v>0</v>
      </c>
      <c r="F9319" s="20">
        <v>0</v>
      </c>
    </row>
    <row r="9320" spans="2:6" x14ac:dyDescent="0.25">
      <c r="B9320" s="18">
        <v>9317</v>
      </c>
      <c r="C9320" s="29">
        <v>84069254.018970981</v>
      </c>
      <c r="D9320" s="29">
        <v>0</v>
      </c>
      <c r="E9320" s="29">
        <v>0</v>
      </c>
      <c r="F9320" s="20">
        <v>0</v>
      </c>
    </row>
    <row r="9321" spans="2:6" x14ac:dyDescent="0.25">
      <c r="B9321" s="18">
        <v>9318</v>
      </c>
      <c r="C9321" s="29">
        <v>130550884.2172475</v>
      </c>
      <c r="D9321" s="29">
        <v>0</v>
      </c>
      <c r="E9321" s="29">
        <v>0</v>
      </c>
      <c r="F9321" s="20">
        <v>0</v>
      </c>
    </row>
    <row r="9322" spans="2:6" x14ac:dyDescent="0.25">
      <c r="B9322" s="18">
        <v>9319</v>
      </c>
      <c r="C9322" s="29">
        <v>80294196.525684178</v>
      </c>
      <c r="D9322" s="29">
        <v>0</v>
      </c>
      <c r="E9322" s="29">
        <v>0</v>
      </c>
      <c r="F9322" s="20">
        <v>0</v>
      </c>
    </row>
    <row r="9323" spans="2:6" x14ac:dyDescent="0.25">
      <c r="B9323" s="18">
        <v>9320</v>
      </c>
      <c r="C9323" s="29">
        <v>107478049.56342201</v>
      </c>
      <c r="D9323" s="29">
        <v>0</v>
      </c>
      <c r="E9323" s="29">
        <v>0</v>
      </c>
      <c r="F9323" s="20">
        <v>0</v>
      </c>
    </row>
    <row r="9324" spans="2:6" x14ac:dyDescent="0.25">
      <c r="B9324" s="18">
        <v>9321</v>
      </c>
      <c r="C9324" s="29">
        <v>113295858.62156808</v>
      </c>
      <c r="D9324" s="29">
        <v>0</v>
      </c>
      <c r="E9324" s="29">
        <v>0</v>
      </c>
      <c r="F9324" s="20">
        <v>0</v>
      </c>
    </row>
    <row r="9325" spans="2:6" x14ac:dyDescent="0.25">
      <c r="B9325" s="18">
        <v>9322</v>
      </c>
      <c r="C9325" s="29">
        <v>88501480.752993673</v>
      </c>
      <c r="D9325" s="29">
        <v>0</v>
      </c>
      <c r="E9325" s="29">
        <v>0</v>
      </c>
      <c r="F9325" s="20">
        <v>0</v>
      </c>
    </row>
    <row r="9326" spans="2:6" x14ac:dyDescent="0.25">
      <c r="B9326" s="18">
        <v>9323</v>
      </c>
      <c r="C9326" s="29">
        <v>118639941.98394068</v>
      </c>
      <c r="D9326" s="29">
        <v>0</v>
      </c>
      <c r="E9326" s="29">
        <v>0</v>
      </c>
      <c r="F9326" s="20">
        <v>0</v>
      </c>
    </row>
    <row r="9327" spans="2:6" x14ac:dyDescent="0.25">
      <c r="B9327" s="18">
        <v>9324</v>
      </c>
      <c r="C9327" s="29">
        <v>84825762.454716519</v>
      </c>
      <c r="D9327" s="29">
        <v>0</v>
      </c>
      <c r="E9327" s="29">
        <v>0</v>
      </c>
      <c r="F9327" s="20">
        <v>0</v>
      </c>
    </row>
    <row r="9328" spans="2:6" x14ac:dyDescent="0.25">
      <c r="B9328" s="18">
        <v>9325</v>
      </c>
      <c r="C9328" s="29">
        <v>130350552.06312908</v>
      </c>
      <c r="D9328" s="29">
        <v>0</v>
      </c>
      <c r="E9328" s="29">
        <v>0</v>
      </c>
      <c r="F9328" s="20">
        <v>0</v>
      </c>
    </row>
    <row r="9329" spans="2:6" x14ac:dyDescent="0.25">
      <c r="B9329" s="18">
        <v>9326</v>
      </c>
      <c r="C9329" s="29">
        <v>129841772.33933012</v>
      </c>
      <c r="D9329" s="29">
        <v>0</v>
      </c>
      <c r="E9329" s="29">
        <v>0</v>
      </c>
      <c r="F9329" s="20">
        <v>0</v>
      </c>
    </row>
    <row r="9330" spans="2:6" x14ac:dyDescent="0.25">
      <c r="B9330" s="18">
        <v>9327</v>
      </c>
      <c r="C9330" s="29">
        <v>123898151.90120913</v>
      </c>
      <c r="D9330" s="29">
        <v>0</v>
      </c>
      <c r="E9330" s="29">
        <v>0</v>
      </c>
      <c r="F9330" s="20">
        <v>0</v>
      </c>
    </row>
    <row r="9331" spans="2:6" x14ac:dyDescent="0.25">
      <c r="B9331" s="18">
        <v>9328</v>
      </c>
      <c r="C9331" s="29">
        <v>109352657.61060819</v>
      </c>
      <c r="D9331" s="29">
        <v>0</v>
      </c>
      <c r="E9331" s="29">
        <v>0</v>
      </c>
      <c r="F9331" s="20">
        <v>0</v>
      </c>
    </row>
    <row r="9332" spans="2:6" x14ac:dyDescent="0.25">
      <c r="B9332" s="18">
        <v>9329</v>
      </c>
      <c r="C9332" s="29">
        <v>85445103.20721826</v>
      </c>
      <c r="D9332" s="29">
        <v>0</v>
      </c>
      <c r="E9332" s="29">
        <v>0</v>
      </c>
      <c r="F9332" s="20">
        <v>0</v>
      </c>
    </row>
    <row r="9333" spans="2:6" x14ac:dyDescent="0.25">
      <c r="B9333" s="18">
        <v>9330</v>
      </c>
      <c r="C9333" s="29">
        <v>86944068.209346369</v>
      </c>
      <c r="D9333" s="29">
        <v>0</v>
      </c>
      <c r="E9333" s="29">
        <v>0</v>
      </c>
      <c r="F9333" s="20">
        <v>0</v>
      </c>
    </row>
    <row r="9334" spans="2:6" x14ac:dyDescent="0.25">
      <c r="B9334" s="18">
        <v>9331</v>
      </c>
      <c r="C9334" s="29">
        <v>93364471.402116954</v>
      </c>
      <c r="D9334" s="29">
        <v>0</v>
      </c>
      <c r="E9334" s="29">
        <v>0</v>
      </c>
      <c r="F9334" s="20">
        <v>0</v>
      </c>
    </row>
    <row r="9335" spans="2:6" x14ac:dyDescent="0.25">
      <c r="B9335" s="18">
        <v>9332</v>
      </c>
      <c r="C9335" s="29">
        <v>94581385.763333052</v>
      </c>
      <c r="D9335" s="29">
        <v>0</v>
      </c>
      <c r="E9335" s="29">
        <v>0</v>
      </c>
      <c r="F9335" s="20">
        <v>0</v>
      </c>
    </row>
    <row r="9336" spans="2:6" x14ac:dyDescent="0.25">
      <c r="B9336" s="18">
        <v>9333</v>
      </c>
      <c r="C9336" s="29">
        <v>142670610.60753545</v>
      </c>
      <c r="D9336" s="29">
        <v>0</v>
      </c>
      <c r="E9336" s="29">
        <v>0</v>
      </c>
      <c r="F9336" s="20">
        <v>0</v>
      </c>
    </row>
    <row r="9337" spans="2:6" x14ac:dyDescent="0.25">
      <c r="B9337" s="18">
        <v>9334</v>
      </c>
      <c r="C9337" s="29">
        <v>108123865.56049219</v>
      </c>
      <c r="D9337" s="29">
        <v>0</v>
      </c>
      <c r="E9337" s="29">
        <v>0</v>
      </c>
      <c r="F9337" s="20">
        <v>0</v>
      </c>
    </row>
    <row r="9338" spans="2:6" x14ac:dyDescent="0.25">
      <c r="B9338" s="18">
        <v>9335</v>
      </c>
      <c r="C9338" s="29">
        <v>81174800.640116781</v>
      </c>
      <c r="D9338" s="29">
        <v>0</v>
      </c>
      <c r="E9338" s="29">
        <v>0</v>
      </c>
      <c r="F9338" s="20">
        <v>0</v>
      </c>
    </row>
    <row r="9339" spans="2:6" x14ac:dyDescent="0.25">
      <c r="B9339" s="18">
        <v>9336</v>
      </c>
      <c r="C9339" s="29">
        <v>96276052.747884601</v>
      </c>
      <c r="D9339" s="29">
        <v>0</v>
      </c>
      <c r="E9339" s="29">
        <v>0</v>
      </c>
      <c r="F9339" s="20">
        <v>0</v>
      </c>
    </row>
    <row r="9340" spans="2:6" x14ac:dyDescent="0.25">
      <c r="B9340" s="18">
        <v>9337</v>
      </c>
      <c r="C9340" s="29">
        <v>117719084.38384677</v>
      </c>
      <c r="D9340" s="29">
        <v>0</v>
      </c>
      <c r="E9340" s="29">
        <v>0</v>
      </c>
      <c r="F9340" s="20">
        <v>0</v>
      </c>
    </row>
    <row r="9341" spans="2:6" x14ac:dyDescent="0.25">
      <c r="B9341" s="18">
        <v>9338</v>
      </c>
      <c r="C9341" s="29">
        <v>78861356.833290413</v>
      </c>
      <c r="D9341" s="29">
        <v>0</v>
      </c>
      <c r="E9341" s="29">
        <v>0</v>
      </c>
      <c r="F9341" s="20">
        <v>0</v>
      </c>
    </row>
    <row r="9342" spans="2:6" x14ac:dyDescent="0.25">
      <c r="B9342" s="18">
        <v>9339</v>
      </c>
      <c r="C9342" s="29">
        <v>102310492.77479245</v>
      </c>
      <c r="D9342" s="29">
        <v>0</v>
      </c>
      <c r="E9342" s="29">
        <v>0</v>
      </c>
      <c r="F9342" s="20">
        <v>0</v>
      </c>
    </row>
    <row r="9343" spans="2:6" x14ac:dyDescent="0.25">
      <c r="B9343" s="18">
        <v>9340</v>
      </c>
      <c r="C9343" s="29">
        <v>149021295.99549842</v>
      </c>
      <c r="D9343" s="29">
        <v>0</v>
      </c>
      <c r="E9343" s="29">
        <v>0</v>
      </c>
      <c r="F9343" s="20">
        <v>0</v>
      </c>
    </row>
    <row r="9344" spans="2:6" x14ac:dyDescent="0.25">
      <c r="B9344" s="18">
        <v>9341</v>
      </c>
      <c r="C9344" s="29">
        <v>101405118.53137338</v>
      </c>
      <c r="D9344" s="29">
        <v>0</v>
      </c>
      <c r="E9344" s="29">
        <v>0</v>
      </c>
      <c r="F9344" s="20">
        <v>0</v>
      </c>
    </row>
    <row r="9345" spans="2:6" x14ac:dyDescent="0.25">
      <c r="B9345" s="18">
        <v>9342</v>
      </c>
      <c r="C9345" s="29">
        <v>104503410.46869047</v>
      </c>
      <c r="D9345" s="29">
        <v>0</v>
      </c>
      <c r="E9345" s="29">
        <v>0</v>
      </c>
      <c r="F9345" s="20">
        <v>0</v>
      </c>
    </row>
    <row r="9346" spans="2:6" x14ac:dyDescent="0.25">
      <c r="B9346" s="18">
        <v>9343</v>
      </c>
      <c r="C9346" s="29">
        <v>129039876.68655157</v>
      </c>
      <c r="D9346" s="29">
        <v>0</v>
      </c>
      <c r="E9346" s="29">
        <v>0</v>
      </c>
      <c r="F9346" s="20">
        <v>0</v>
      </c>
    </row>
    <row r="9347" spans="2:6" x14ac:dyDescent="0.25">
      <c r="B9347" s="18">
        <v>9344</v>
      </c>
      <c r="C9347" s="29">
        <v>123229924.98462158</v>
      </c>
      <c r="D9347" s="29">
        <v>0</v>
      </c>
      <c r="E9347" s="29">
        <v>0</v>
      </c>
      <c r="F9347" s="20">
        <v>0</v>
      </c>
    </row>
    <row r="9348" spans="2:6" x14ac:dyDescent="0.25">
      <c r="B9348" s="18">
        <v>9345</v>
      </c>
      <c r="C9348" s="29">
        <v>82019786.614284649</v>
      </c>
      <c r="D9348" s="29">
        <v>0</v>
      </c>
      <c r="E9348" s="29">
        <v>0</v>
      </c>
      <c r="F9348" s="20">
        <v>0</v>
      </c>
    </row>
    <row r="9349" spans="2:6" x14ac:dyDescent="0.25">
      <c r="B9349" s="18">
        <v>9346</v>
      </c>
      <c r="C9349" s="29">
        <v>153029468.69987938</v>
      </c>
      <c r="D9349" s="29">
        <v>0</v>
      </c>
      <c r="E9349" s="29">
        <v>0</v>
      </c>
      <c r="F9349" s="20">
        <v>0</v>
      </c>
    </row>
    <row r="9350" spans="2:6" x14ac:dyDescent="0.25">
      <c r="B9350" s="18">
        <v>9347</v>
      </c>
      <c r="C9350" s="29">
        <v>68472931.660443723</v>
      </c>
      <c r="D9350" s="29">
        <v>0</v>
      </c>
      <c r="E9350" s="29">
        <v>0</v>
      </c>
      <c r="F9350" s="20">
        <v>0</v>
      </c>
    </row>
    <row r="9351" spans="2:6" x14ac:dyDescent="0.25">
      <c r="B9351" s="18">
        <v>9348</v>
      </c>
      <c r="C9351" s="29">
        <v>109661564.65195452</v>
      </c>
      <c r="D9351" s="29">
        <v>0</v>
      </c>
      <c r="E9351" s="29">
        <v>0</v>
      </c>
      <c r="F9351" s="20">
        <v>0</v>
      </c>
    </row>
    <row r="9352" spans="2:6" x14ac:dyDescent="0.25">
      <c r="B9352" s="18">
        <v>9349</v>
      </c>
      <c r="C9352" s="29">
        <v>117597435.89836469</v>
      </c>
      <c r="D9352" s="29">
        <v>0</v>
      </c>
      <c r="E9352" s="29">
        <v>0</v>
      </c>
      <c r="F9352" s="20">
        <v>0</v>
      </c>
    </row>
    <row r="9353" spans="2:6" x14ac:dyDescent="0.25">
      <c r="B9353" s="18">
        <v>9350</v>
      </c>
      <c r="C9353" s="29">
        <v>82673058.032811671</v>
      </c>
      <c r="D9353" s="29">
        <v>0</v>
      </c>
      <c r="E9353" s="29">
        <v>0</v>
      </c>
      <c r="F9353" s="20">
        <v>0</v>
      </c>
    </row>
    <row r="9354" spans="2:6" x14ac:dyDescent="0.25">
      <c r="B9354" s="18">
        <v>9351</v>
      </c>
      <c r="C9354" s="29">
        <v>98638173.221509829</v>
      </c>
      <c r="D9354" s="29">
        <v>0</v>
      </c>
      <c r="E9354" s="29">
        <v>0</v>
      </c>
      <c r="F9354" s="20">
        <v>0</v>
      </c>
    </row>
    <row r="9355" spans="2:6" x14ac:dyDescent="0.25">
      <c r="B9355" s="18">
        <v>9352</v>
      </c>
      <c r="C9355" s="29">
        <v>77741202.076701149</v>
      </c>
      <c r="D9355" s="29">
        <v>0</v>
      </c>
      <c r="E9355" s="29">
        <v>0</v>
      </c>
      <c r="F9355" s="20">
        <v>0</v>
      </c>
    </row>
    <row r="9356" spans="2:6" x14ac:dyDescent="0.25">
      <c r="B9356" s="18">
        <v>9353</v>
      </c>
      <c r="C9356" s="29">
        <v>89354055.521644339</v>
      </c>
      <c r="D9356" s="29">
        <v>0</v>
      </c>
      <c r="E9356" s="29">
        <v>0</v>
      </c>
      <c r="F9356" s="20">
        <v>0</v>
      </c>
    </row>
    <row r="9357" spans="2:6" x14ac:dyDescent="0.25">
      <c r="B9357" s="18">
        <v>9354</v>
      </c>
      <c r="C9357" s="29">
        <v>95420416.790189952</v>
      </c>
      <c r="D9357" s="29">
        <v>0</v>
      </c>
      <c r="E9357" s="29">
        <v>0</v>
      </c>
      <c r="F9357" s="20">
        <v>0</v>
      </c>
    </row>
    <row r="9358" spans="2:6" x14ac:dyDescent="0.25">
      <c r="B9358" s="18">
        <v>9355</v>
      </c>
      <c r="C9358" s="29">
        <v>107753197.32505661</v>
      </c>
      <c r="D9358" s="29">
        <v>0</v>
      </c>
      <c r="E9358" s="29">
        <v>0</v>
      </c>
      <c r="F9358" s="20">
        <v>0</v>
      </c>
    </row>
    <row r="9359" spans="2:6" x14ac:dyDescent="0.25">
      <c r="B9359" s="18">
        <v>9356</v>
      </c>
      <c r="C9359" s="29">
        <v>77417756.243329287</v>
      </c>
      <c r="D9359" s="29">
        <v>0</v>
      </c>
      <c r="E9359" s="29">
        <v>0</v>
      </c>
      <c r="F9359" s="20">
        <v>0</v>
      </c>
    </row>
    <row r="9360" spans="2:6" x14ac:dyDescent="0.25">
      <c r="B9360" s="18">
        <v>9357</v>
      </c>
      <c r="C9360" s="29">
        <v>102659494.48144354</v>
      </c>
      <c r="D9360" s="29">
        <v>0</v>
      </c>
      <c r="E9360" s="29">
        <v>0</v>
      </c>
      <c r="F9360" s="20">
        <v>0</v>
      </c>
    </row>
    <row r="9361" spans="2:6" x14ac:dyDescent="0.25">
      <c r="B9361" s="18">
        <v>9358</v>
      </c>
      <c r="C9361" s="29">
        <v>87217264.769468844</v>
      </c>
      <c r="D9361" s="29">
        <v>0</v>
      </c>
      <c r="E9361" s="29">
        <v>0</v>
      </c>
      <c r="F9361" s="20">
        <v>0</v>
      </c>
    </row>
    <row r="9362" spans="2:6" x14ac:dyDescent="0.25">
      <c r="B9362" s="18">
        <v>9359</v>
      </c>
      <c r="C9362" s="29">
        <v>126144999.49043617</v>
      </c>
      <c r="D9362" s="29">
        <v>0</v>
      </c>
      <c r="E9362" s="29">
        <v>0</v>
      </c>
      <c r="F9362" s="20">
        <v>0</v>
      </c>
    </row>
    <row r="9363" spans="2:6" x14ac:dyDescent="0.25">
      <c r="B9363" s="18">
        <v>9360</v>
      </c>
      <c r="C9363" s="29">
        <v>84139383.942083344</v>
      </c>
      <c r="D9363" s="29">
        <v>0</v>
      </c>
      <c r="E9363" s="29">
        <v>0</v>
      </c>
      <c r="F9363" s="20">
        <v>0</v>
      </c>
    </row>
    <row r="9364" spans="2:6" x14ac:dyDescent="0.25">
      <c r="B9364" s="18">
        <v>9361</v>
      </c>
      <c r="C9364" s="29">
        <v>102113035.52118315</v>
      </c>
      <c r="D9364" s="29">
        <v>0</v>
      </c>
      <c r="E9364" s="29">
        <v>0</v>
      </c>
      <c r="F9364" s="20">
        <v>0</v>
      </c>
    </row>
    <row r="9365" spans="2:6" x14ac:dyDescent="0.25">
      <c r="B9365" s="18">
        <v>9362</v>
      </c>
      <c r="C9365" s="29">
        <v>83921150.881812006</v>
      </c>
      <c r="D9365" s="29">
        <v>0</v>
      </c>
      <c r="E9365" s="29">
        <v>0</v>
      </c>
      <c r="F9365" s="20">
        <v>0</v>
      </c>
    </row>
    <row r="9366" spans="2:6" x14ac:dyDescent="0.25">
      <c r="B9366" s="18">
        <v>9363</v>
      </c>
      <c r="C9366" s="29">
        <v>118810378.44201912</v>
      </c>
      <c r="D9366" s="29">
        <v>0</v>
      </c>
      <c r="E9366" s="29">
        <v>0</v>
      </c>
      <c r="F9366" s="20">
        <v>0</v>
      </c>
    </row>
    <row r="9367" spans="2:6" x14ac:dyDescent="0.25">
      <c r="B9367" s="18">
        <v>9364</v>
      </c>
      <c r="C9367" s="29">
        <v>89987322.777835101</v>
      </c>
      <c r="D9367" s="29">
        <v>0</v>
      </c>
      <c r="E9367" s="29">
        <v>0</v>
      </c>
      <c r="F9367" s="20">
        <v>0</v>
      </c>
    </row>
    <row r="9368" spans="2:6" x14ac:dyDescent="0.25">
      <c r="B9368" s="18">
        <v>9365</v>
      </c>
      <c r="C9368" s="29">
        <v>149389910.11072561</v>
      </c>
      <c r="D9368" s="29">
        <v>0</v>
      </c>
      <c r="E9368" s="29">
        <v>0</v>
      </c>
      <c r="F9368" s="20">
        <v>0</v>
      </c>
    </row>
    <row r="9369" spans="2:6" x14ac:dyDescent="0.25">
      <c r="B9369" s="18">
        <v>9366</v>
      </c>
      <c r="C9369" s="29">
        <v>91689556.025391832</v>
      </c>
      <c r="D9369" s="29">
        <v>0</v>
      </c>
      <c r="E9369" s="29">
        <v>0</v>
      </c>
      <c r="F9369" s="20">
        <v>0</v>
      </c>
    </row>
    <row r="9370" spans="2:6" x14ac:dyDescent="0.25">
      <c r="B9370" s="18">
        <v>9367</v>
      </c>
      <c r="C9370" s="29">
        <v>82854062.455322608</v>
      </c>
      <c r="D9370" s="29">
        <v>0</v>
      </c>
      <c r="E9370" s="29">
        <v>0</v>
      </c>
      <c r="F9370" s="20">
        <v>0</v>
      </c>
    </row>
    <row r="9371" spans="2:6" x14ac:dyDescent="0.25">
      <c r="B9371" s="18">
        <v>9368</v>
      </c>
      <c r="C9371" s="29">
        <v>112484988.66501242</v>
      </c>
      <c r="D9371" s="29">
        <v>0</v>
      </c>
      <c r="E9371" s="29">
        <v>0</v>
      </c>
      <c r="F9371" s="20">
        <v>0</v>
      </c>
    </row>
    <row r="9372" spans="2:6" x14ac:dyDescent="0.25">
      <c r="B9372" s="18">
        <v>9369</v>
      </c>
      <c r="C9372" s="29">
        <v>113485867.03677447</v>
      </c>
      <c r="D9372" s="29">
        <v>0</v>
      </c>
      <c r="E9372" s="29">
        <v>0</v>
      </c>
      <c r="F9372" s="20">
        <v>0</v>
      </c>
    </row>
    <row r="9373" spans="2:6" x14ac:dyDescent="0.25">
      <c r="B9373" s="18">
        <v>9370</v>
      </c>
      <c r="C9373" s="29">
        <v>93960238.325345889</v>
      </c>
      <c r="D9373" s="29">
        <v>0</v>
      </c>
      <c r="E9373" s="29">
        <v>0</v>
      </c>
      <c r="F9373" s="20">
        <v>0</v>
      </c>
    </row>
    <row r="9374" spans="2:6" x14ac:dyDescent="0.25">
      <c r="B9374" s="18">
        <v>9371</v>
      </c>
      <c r="C9374" s="29">
        <v>95156526.595549881</v>
      </c>
      <c r="D9374" s="29">
        <v>0</v>
      </c>
      <c r="E9374" s="29">
        <v>0</v>
      </c>
      <c r="F9374" s="20">
        <v>0</v>
      </c>
    </row>
    <row r="9375" spans="2:6" x14ac:dyDescent="0.25">
      <c r="B9375" s="18">
        <v>9372</v>
      </c>
      <c r="C9375" s="29">
        <v>96616033.632779405</v>
      </c>
      <c r="D9375" s="29">
        <v>0</v>
      </c>
      <c r="E9375" s="29">
        <v>0</v>
      </c>
      <c r="F9375" s="20">
        <v>0</v>
      </c>
    </row>
    <row r="9376" spans="2:6" x14ac:dyDescent="0.25">
      <c r="B9376" s="18">
        <v>9373</v>
      </c>
      <c r="C9376" s="29">
        <v>107681242.22634871</v>
      </c>
      <c r="D9376" s="29">
        <v>0</v>
      </c>
      <c r="E9376" s="29">
        <v>0</v>
      </c>
      <c r="F9376" s="20">
        <v>0</v>
      </c>
    </row>
    <row r="9377" spans="2:6" x14ac:dyDescent="0.25">
      <c r="B9377" s="18">
        <v>9374</v>
      </c>
      <c r="C9377" s="29">
        <v>106694362.68204808</v>
      </c>
      <c r="D9377" s="29">
        <v>0</v>
      </c>
      <c r="E9377" s="29">
        <v>0</v>
      </c>
      <c r="F9377" s="20">
        <v>0</v>
      </c>
    </row>
    <row r="9378" spans="2:6" x14ac:dyDescent="0.25">
      <c r="B9378" s="18">
        <v>9375</v>
      </c>
      <c r="C9378" s="29">
        <v>103727930.69866742</v>
      </c>
      <c r="D9378" s="29">
        <v>0</v>
      </c>
      <c r="E9378" s="29">
        <v>0</v>
      </c>
      <c r="F9378" s="20">
        <v>0</v>
      </c>
    </row>
    <row r="9379" spans="2:6" x14ac:dyDescent="0.25">
      <c r="B9379" s="18">
        <v>9376</v>
      </c>
      <c r="C9379" s="29">
        <v>160948439.54658172</v>
      </c>
      <c r="D9379" s="29">
        <v>0</v>
      </c>
      <c r="E9379" s="29">
        <v>0</v>
      </c>
      <c r="F9379" s="20">
        <v>0</v>
      </c>
    </row>
    <row r="9380" spans="2:6" x14ac:dyDescent="0.25">
      <c r="B9380" s="18">
        <v>9377</v>
      </c>
      <c r="C9380" s="29">
        <v>106968628.53597763</v>
      </c>
      <c r="D9380" s="29">
        <v>0</v>
      </c>
      <c r="E9380" s="29">
        <v>0</v>
      </c>
      <c r="F9380" s="20">
        <v>0</v>
      </c>
    </row>
    <row r="9381" spans="2:6" x14ac:dyDescent="0.25">
      <c r="B9381" s="18">
        <v>9378</v>
      </c>
      <c r="C9381" s="29">
        <v>112950560.27498297</v>
      </c>
      <c r="D9381" s="29">
        <v>0</v>
      </c>
      <c r="E9381" s="29">
        <v>0</v>
      </c>
      <c r="F9381" s="20">
        <v>0</v>
      </c>
    </row>
    <row r="9382" spans="2:6" x14ac:dyDescent="0.25">
      <c r="B9382" s="18">
        <v>9379</v>
      </c>
      <c r="C9382" s="29">
        <v>86029118.788236752</v>
      </c>
      <c r="D9382" s="29">
        <v>0</v>
      </c>
      <c r="E9382" s="29">
        <v>0</v>
      </c>
      <c r="F9382" s="20">
        <v>0</v>
      </c>
    </row>
    <row r="9383" spans="2:6" x14ac:dyDescent="0.25">
      <c r="B9383" s="18">
        <v>9380</v>
      </c>
      <c r="C9383" s="29">
        <v>94458922.562256023</v>
      </c>
      <c r="D9383" s="29">
        <v>0</v>
      </c>
      <c r="E9383" s="29">
        <v>0</v>
      </c>
      <c r="F9383" s="20">
        <v>0</v>
      </c>
    </row>
    <row r="9384" spans="2:6" x14ac:dyDescent="0.25">
      <c r="B9384" s="18">
        <v>9381</v>
      </c>
      <c r="C9384" s="29">
        <v>80634583.699166536</v>
      </c>
      <c r="D9384" s="29">
        <v>0</v>
      </c>
      <c r="E9384" s="29">
        <v>0</v>
      </c>
      <c r="F9384" s="20">
        <v>0</v>
      </c>
    </row>
    <row r="9385" spans="2:6" x14ac:dyDescent="0.25">
      <c r="B9385" s="18">
        <v>9382</v>
      </c>
      <c r="C9385" s="29">
        <v>109225476.64053509</v>
      </c>
      <c r="D9385" s="29">
        <v>0</v>
      </c>
      <c r="E9385" s="29">
        <v>0</v>
      </c>
      <c r="F9385" s="20">
        <v>0</v>
      </c>
    </row>
    <row r="9386" spans="2:6" x14ac:dyDescent="0.25">
      <c r="B9386" s="18">
        <v>9383</v>
      </c>
      <c r="C9386" s="29">
        <v>91327363.310814217</v>
      </c>
      <c r="D9386" s="29">
        <v>0</v>
      </c>
      <c r="E9386" s="29">
        <v>0</v>
      </c>
      <c r="F9386" s="20">
        <v>0</v>
      </c>
    </row>
    <row r="9387" spans="2:6" x14ac:dyDescent="0.25">
      <c r="B9387" s="18">
        <v>9384</v>
      </c>
      <c r="C9387" s="29">
        <v>147889562.99056259</v>
      </c>
      <c r="D9387" s="29">
        <v>0</v>
      </c>
      <c r="E9387" s="29">
        <v>0</v>
      </c>
      <c r="F9387" s="20">
        <v>0</v>
      </c>
    </row>
    <row r="9388" spans="2:6" x14ac:dyDescent="0.25">
      <c r="B9388" s="18">
        <v>9385</v>
      </c>
      <c r="C9388" s="29">
        <v>126739891.29538311</v>
      </c>
      <c r="D9388" s="29">
        <v>0</v>
      </c>
      <c r="E9388" s="29">
        <v>0</v>
      </c>
      <c r="F9388" s="20">
        <v>0</v>
      </c>
    </row>
    <row r="9389" spans="2:6" x14ac:dyDescent="0.25">
      <c r="B9389" s="18">
        <v>9386</v>
      </c>
      <c r="C9389" s="29">
        <v>139234640.92272052</v>
      </c>
      <c r="D9389" s="29">
        <v>0</v>
      </c>
      <c r="E9389" s="29">
        <v>0</v>
      </c>
      <c r="F9389" s="20">
        <v>0</v>
      </c>
    </row>
    <row r="9390" spans="2:6" x14ac:dyDescent="0.25">
      <c r="B9390" s="18">
        <v>9387</v>
      </c>
      <c r="C9390" s="29">
        <v>101202375.01352541</v>
      </c>
      <c r="D9390" s="29">
        <v>0</v>
      </c>
      <c r="E9390" s="29">
        <v>0</v>
      </c>
      <c r="F9390" s="20">
        <v>0</v>
      </c>
    </row>
    <row r="9391" spans="2:6" x14ac:dyDescent="0.25">
      <c r="B9391" s="18">
        <v>9388</v>
      </c>
      <c r="C9391" s="29">
        <v>147793890.32375473</v>
      </c>
      <c r="D9391" s="29">
        <v>0</v>
      </c>
      <c r="E9391" s="29">
        <v>0</v>
      </c>
      <c r="F9391" s="20">
        <v>0</v>
      </c>
    </row>
    <row r="9392" spans="2:6" x14ac:dyDescent="0.25">
      <c r="B9392" s="18">
        <v>9389</v>
      </c>
      <c r="C9392" s="29">
        <v>103316277.26543935</v>
      </c>
      <c r="D9392" s="29">
        <v>0</v>
      </c>
      <c r="E9392" s="29">
        <v>0</v>
      </c>
      <c r="F9392" s="20">
        <v>0</v>
      </c>
    </row>
    <row r="9393" spans="2:6" x14ac:dyDescent="0.25">
      <c r="B9393" s="18">
        <v>9390</v>
      </c>
      <c r="C9393" s="29">
        <v>112448029.29426154</v>
      </c>
      <c r="D9393" s="29">
        <v>0</v>
      </c>
      <c r="E9393" s="29">
        <v>0</v>
      </c>
      <c r="F9393" s="20">
        <v>0</v>
      </c>
    </row>
    <row r="9394" spans="2:6" x14ac:dyDescent="0.25">
      <c r="B9394" s="18">
        <v>9391</v>
      </c>
      <c r="C9394" s="29">
        <v>132508439.74130821</v>
      </c>
      <c r="D9394" s="29">
        <v>0</v>
      </c>
      <c r="E9394" s="29">
        <v>0</v>
      </c>
      <c r="F9394" s="20">
        <v>0</v>
      </c>
    </row>
    <row r="9395" spans="2:6" x14ac:dyDescent="0.25">
      <c r="B9395" s="18">
        <v>9392</v>
      </c>
      <c r="C9395" s="29">
        <v>98385802.218050689</v>
      </c>
      <c r="D9395" s="29">
        <v>0</v>
      </c>
      <c r="E9395" s="29">
        <v>0</v>
      </c>
      <c r="F9395" s="20">
        <v>0</v>
      </c>
    </row>
    <row r="9396" spans="2:6" x14ac:dyDescent="0.25">
      <c r="B9396" s="18">
        <v>9393</v>
      </c>
      <c r="C9396" s="29">
        <v>99394662.516594172</v>
      </c>
      <c r="D9396" s="29">
        <v>0</v>
      </c>
      <c r="E9396" s="29">
        <v>0</v>
      </c>
      <c r="F9396" s="20">
        <v>0</v>
      </c>
    </row>
    <row r="9397" spans="2:6" x14ac:dyDescent="0.25">
      <c r="B9397" s="18">
        <v>9394</v>
      </c>
      <c r="C9397" s="29">
        <v>86633475.64566493</v>
      </c>
      <c r="D9397" s="29">
        <v>0</v>
      </c>
      <c r="E9397" s="29">
        <v>0</v>
      </c>
      <c r="F9397" s="20">
        <v>0</v>
      </c>
    </row>
    <row r="9398" spans="2:6" x14ac:dyDescent="0.25">
      <c r="B9398" s="18">
        <v>9395</v>
      </c>
      <c r="C9398" s="29">
        <v>87075660.929748744</v>
      </c>
      <c r="D9398" s="29">
        <v>0</v>
      </c>
      <c r="E9398" s="29">
        <v>0</v>
      </c>
      <c r="F9398" s="20">
        <v>0</v>
      </c>
    </row>
    <row r="9399" spans="2:6" x14ac:dyDescent="0.25">
      <c r="B9399" s="18">
        <v>9396</v>
      </c>
      <c r="C9399" s="29">
        <v>90644087.295954704</v>
      </c>
      <c r="D9399" s="29">
        <v>0</v>
      </c>
      <c r="E9399" s="29">
        <v>0</v>
      </c>
      <c r="F9399" s="20">
        <v>0</v>
      </c>
    </row>
    <row r="9400" spans="2:6" x14ac:dyDescent="0.25">
      <c r="B9400" s="18">
        <v>9397</v>
      </c>
      <c r="C9400" s="29">
        <v>106142764.88783267</v>
      </c>
      <c r="D9400" s="29">
        <v>0</v>
      </c>
      <c r="E9400" s="29">
        <v>0</v>
      </c>
      <c r="F9400" s="20">
        <v>0</v>
      </c>
    </row>
    <row r="9401" spans="2:6" x14ac:dyDescent="0.25">
      <c r="B9401" s="18">
        <v>9398</v>
      </c>
      <c r="C9401" s="29">
        <v>88490194.989335805</v>
      </c>
      <c r="D9401" s="29">
        <v>0</v>
      </c>
      <c r="E9401" s="29">
        <v>0</v>
      </c>
      <c r="F9401" s="20">
        <v>0</v>
      </c>
    </row>
    <row r="9402" spans="2:6" x14ac:dyDescent="0.25">
      <c r="B9402" s="18">
        <v>9399</v>
      </c>
      <c r="C9402" s="29">
        <v>80618207.33001247</v>
      </c>
      <c r="D9402" s="29">
        <v>0</v>
      </c>
      <c r="E9402" s="29">
        <v>0</v>
      </c>
      <c r="F9402" s="20">
        <v>0</v>
      </c>
    </row>
    <row r="9403" spans="2:6" x14ac:dyDescent="0.25">
      <c r="B9403" s="18">
        <v>9400</v>
      </c>
      <c r="C9403" s="29">
        <v>148291292.98342496</v>
      </c>
      <c r="D9403" s="29">
        <v>0</v>
      </c>
      <c r="E9403" s="29">
        <v>0</v>
      </c>
      <c r="F9403" s="20">
        <v>0</v>
      </c>
    </row>
    <row r="9404" spans="2:6" x14ac:dyDescent="0.25">
      <c r="B9404" s="18">
        <v>9401</v>
      </c>
      <c r="C9404" s="29">
        <v>120439073.90160866</v>
      </c>
      <c r="D9404" s="29">
        <v>0</v>
      </c>
      <c r="E9404" s="29">
        <v>0</v>
      </c>
      <c r="F9404" s="20">
        <v>0</v>
      </c>
    </row>
    <row r="9405" spans="2:6" x14ac:dyDescent="0.25">
      <c r="B9405" s="18">
        <v>9402</v>
      </c>
      <c r="C9405" s="29">
        <v>126733749.93171349</v>
      </c>
      <c r="D9405" s="29">
        <v>0</v>
      </c>
      <c r="E9405" s="29">
        <v>0</v>
      </c>
      <c r="F9405" s="20">
        <v>0</v>
      </c>
    </row>
    <row r="9406" spans="2:6" x14ac:dyDescent="0.25">
      <c r="B9406" s="18">
        <v>9403</v>
      </c>
      <c r="C9406" s="29">
        <v>113090230.84428298</v>
      </c>
      <c r="D9406" s="29">
        <v>0</v>
      </c>
      <c r="E9406" s="29">
        <v>0</v>
      </c>
      <c r="F9406" s="20">
        <v>0</v>
      </c>
    </row>
    <row r="9407" spans="2:6" x14ac:dyDescent="0.25">
      <c r="B9407" s="18">
        <v>9404</v>
      </c>
      <c r="C9407" s="29">
        <v>141872209.35639673</v>
      </c>
      <c r="D9407" s="29">
        <v>0</v>
      </c>
      <c r="E9407" s="29">
        <v>0</v>
      </c>
      <c r="F9407" s="20">
        <v>0</v>
      </c>
    </row>
    <row r="9408" spans="2:6" x14ac:dyDescent="0.25">
      <c r="B9408" s="18">
        <v>9405</v>
      </c>
      <c r="C9408" s="29">
        <v>115566079.10784492</v>
      </c>
      <c r="D9408" s="29">
        <v>0</v>
      </c>
      <c r="E9408" s="29">
        <v>0</v>
      </c>
      <c r="F9408" s="20">
        <v>0</v>
      </c>
    </row>
    <row r="9409" spans="2:6" x14ac:dyDescent="0.25">
      <c r="B9409" s="18">
        <v>9406</v>
      </c>
      <c r="C9409" s="29">
        <v>227158079.33373559</v>
      </c>
      <c r="D9409" s="29">
        <v>0</v>
      </c>
      <c r="E9409" s="29">
        <v>0</v>
      </c>
      <c r="F9409" s="20">
        <v>0</v>
      </c>
    </row>
    <row r="9410" spans="2:6" x14ac:dyDescent="0.25">
      <c r="B9410" s="18">
        <v>9407</v>
      </c>
      <c r="C9410" s="29">
        <v>118917917.41400488</v>
      </c>
      <c r="D9410" s="29">
        <v>0</v>
      </c>
      <c r="E9410" s="29">
        <v>0</v>
      </c>
      <c r="F9410" s="20">
        <v>0</v>
      </c>
    </row>
    <row r="9411" spans="2:6" x14ac:dyDescent="0.25">
      <c r="B9411" s="18">
        <v>9408</v>
      </c>
      <c r="C9411" s="29">
        <v>90531726.580916137</v>
      </c>
      <c r="D9411" s="29">
        <v>0</v>
      </c>
      <c r="E9411" s="29">
        <v>0</v>
      </c>
      <c r="F9411" s="20">
        <v>0</v>
      </c>
    </row>
    <row r="9412" spans="2:6" x14ac:dyDescent="0.25">
      <c r="B9412" s="18">
        <v>9409</v>
      </c>
      <c r="C9412" s="29">
        <v>92214357.310587183</v>
      </c>
      <c r="D9412" s="29">
        <v>0</v>
      </c>
      <c r="E9412" s="29">
        <v>0</v>
      </c>
      <c r="F9412" s="20">
        <v>0</v>
      </c>
    </row>
    <row r="9413" spans="2:6" x14ac:dyDescent="0.25">
      <c r="B9413" s="18">
        <v>9410</v>
      </c>
      <c r="C9413" s="29">
        <v>97037707.819915876</v>
      </c>
      <c r="D9413" s="29">
        <v>0</v>
      </c>
      <c r="E9413" s="29">
        <v>0</v>
      </c>
      <c r="F9413" s="20">
        <v>0</v>
      </c>
    </row>
    <row r="9414" spans="2:6" x14ac:dyDescent="0.25">
      <c r="B9414" s="18">
        <v>9411</v>
      </c>
      <c r="C9414" s="29">
        <v>98948360.226170436</v>
      </c>
      <c r="D9414" s="29">
        <v>0</v>
      </c>
      <c r="E9414" s="29">
        <v>0</v>
      </c>
      <c r="F9414" s="20">
        <v>0</v>
      </c>
    </row>
    <row r="9415" spans="2:6" x14ac:dyDescent="0.25">
      <c r="B9415" s="18">
        <v>9412</v>
      </c>
      <c r="C9415" s="29">
        <v>158867101.55880028</v>
      </c>
      <c r="D9415" s="29">
        <v>0</v>
      </c>
      <c r="E9415" s="29">
        <v>0</v>
      </c>
      <c r="F9415" s="20">
        <v>0</v>
      </c>
    </row>
    <row r="9416" spans="2:6" x14ac:dyDescent="0.25">
      <c r="B9416" s="18">
        <v>9413</v>
      </c>
      <c r="C9416" s="29">
        <v>79890020.646525532</v>
      </c>
      <c r="D9416" s="29">
        <v>0</v>
      </c>
      <c r="E9416" s="29">
        <v>0</v>
      </c>
      <c r="F9416" s="20">
        <v>0</v>
      </c>
    </row>
    <row r="9417" spans="2:6" x14ac:dyDescent="0.25">
      <c r="B9417" s="18">
        <v>9414</v>
      </c>
      <c r="C9417" s="29">
        <v>85161659.679749355</v>
      </c>
      <c r="D9417" s="29">
        <v>0</v>
      </c>
      <c r="E9417" s="29">
        <v>0</v>
      </c>
      <c r="F9417" s="20">
        <v>0</v>
      </c>
    </row>
    <row r="9418" spans="2:6" x14ac:dyDescent="0.25">
      <c r="B9418" s="18">
        <v>9415</v>
      </c>
      <c r="C9418" s="29">
        <v>93226753.794500306</v>
      </c>
      <c r="D9418" s="29">
        <v>0</v>
      </c>
      <c r="E9418" s="29">
        <v>0</v>
      </c>
      <c r="F9418" s="20">
        <v>0</v>
      </c>
    </row>
    <row r="9419" spans="2:6" x14ac:dyDescent="0.25">
      <c r="B9419" s="18">
        <v>9416</v>
      </c>
      <c r="C9419" s="29">
        <v>78084856.692208245</v>
      </c>
      <c r="D9419" s="29">
        <v>0</v>
      </c>
      <c r="E9419" s="29">
        <v>0</v>
      </c>
      <c r="F9419" s="20">
        <v>0</v>
      </c>
    </row>
    <row r="9420" spans="2:6" x14ac:dyDescent="0.25">
      <c r="B9420" s="18">
        <v>9417</v>
      </c>
      <c r="C9420" s="29">
        <v>90138212.632325694</v>
      </c>
      <c r="D9420" s="29">
        <v>0</v>
      </c>
      <c r="E9420" s="29">
        <v>0</v>
      </c>
      <c r="F9420" s="20">
        <v>0</v>
      </c>
    </row>
    <row r="9421" spans="2:6" x14ac:dyDescent="0.25">
      <c r="B9421" s="18">
        <v>9418</v>
      </c>
      <c r="C9421" s="29">
        <v>85194556.942123666</v>
      </c>
      <c r="D9421" s="29">
        <v>0</v>
      </c>
      <c r="E9421" s="29">
        <v>0</v>
      </c>
      <c r="F9421" s="20">
        <v>0</v>
      </c>
    </row>
    <row r="9422" spans="2:6" x14ac:dyDescent="0.25">
      <c r="B9422" s="18">
        <v>9419</v>
      </c>
      <c r="C9422" s="29">
        <v>85378323.527597263</v>
      </c>
      <c r="D9422" s="29">
        <v>0</v>
      </c>
      <c r="E9422" s="29">
        <v>0</v>
      </c>
      <c r="F9422" s="20">
        <v>0</v>
      </c>
    </row>
    <row r="9423" spans="2:6" x14ac:dyDescent="0.25">
      <c r="B9423" s="18">
        <v>9420</v>
      </c>
      <c r="C9423" s="29">
        <v>106520583.11061563</v>
      </c>
      <c r="D9423" s="29">
        <v>0</v>
      </c>
      <c r="E9423" s="29">
        <v>0</v>
      </c>
      <c r="F9423" s="20">
        <v>0</v>
      </c>
    </row>
    <row r="9424" spans="2:6" x14ac:dyDescent="0.25">
      <c r="B9424" s="18">
        <v>9421</v>
      </c>
      <c r="C9424" s="29">
        <v>101963920.59631667</v>
      </c>
      <c r="D9424" s="29">
        <v>0</v>
      </c>
      <c r="E9424" s="29">
        <v>0</v>
      </c>
      <c r="F9424" s="20">
        <v>0</v>
      </c>
    </row>
    <row r="9425" spans="2:6" x14ac:dyDescent="0.25">
      <c r="B9425" s="18">
        <v>9422</v>
      </c>
      <c r="C9425" s="29">
        <v>90624660.604103476</v>
      </c>
      <c r="D9425" s="29">
        <v>0</v>
      </c>
      <c r="E9425" s="29">
        <v>0</v>
      </c>
      <c r="F9425" s="20">
        <v>0</v>
      </c>
    </row>
    <row r="9426" spans="2:6" x14ac:dyDescent="0.25">
      <c r="B9426" s="18">
        <v>9423</v>
      </c>
      <c r="C9426" s="29">
        <v>96638947.310932532</v>
      </c>
      <c r="D9426" s="29">
        <v>0</v>
      </c>
      <c r="E9426" s="29">
        <v>0</v>
      </c>
      <c r="F9426" s="20">
        <v>0</v>
      </c>
    </row>
    <row r="9427" spans="2:6" x14ac:dyDescent="0.25">
      <c r="B9427" s="18">
        <v>9424</v>
      </c>
      <c r="C9427" s="29">
        <v>89329278.779494151</v>
      </c>
      <c r="D9427" s="29">
        <v>0</v>
      </c>
      <c r="E9427" s="29">
        <v>0</v>
      </c>
      <c r="F9427" s="20">
        <v>0</v>
      </c>
    </row>
    <row r="9428" spans="2:6" x14ac:dyDescent="0.25">
      <c r="B9428" s="18">
        <v>9425</v>
      </c>
      <c r="C9428" s="29">
        <v>110355638.66091365</v>
      </c>
      <c r="D9428" s="29">
        <v>0</v>
      </c>
      <c r="E9428" s="29">
        <v>0</v>
      </c>
      <c r="F9428" s="20">
        <v>0</v>
      </c>
    </row>
    <row r="9429" spans="2:6" x14ac:dyDescent="0.25">
      <c r="B9429" s="18">
        <v>9426</v>
      </c>
      <c r="C9429" s="29">
        <v>122739720.04878587</v>
      </c>
      <c r="D9429" s="29">
        <v>0</v>
      </c>
      <c r="E9429" s="29">
        <v>0</v>
      </c>
      <c r="F9429" s="20">
        <v>0</v>
      </c>
    </row>
    <row r="9430" spans="2:6" x14ac:dyDescent="0.25">
      <c r="B9430" s="18">
        <v>9427</v>
      </c>
      <c r="C9430" s="29">
        <v>162750472.76425076</v>
      </c>
      <c r="D9430" s="29">
        <v>0</v>
      </c>
      <c r="E9430" s="29">
        <v>0</v>
      </c>
      <c r="F9430" s="20">
        <v>0</v>
      </c>
    </row>
    <row r="9431" spans="2:6" x14ac:dyDescent="0.25">
      <c r="B9431" s="18">
        <v>9428</v>
      </c>
      <c r="C9431" s="29">
        <v>77276833.58432968</v>
      </c>
      <c r="D9431" s="29">
        <v>0</v>
      </c>
      <c r="E9431" s="29">
        <v>0</v>
      </c>
      <c r="F9431" s="20">
        <v>0</v>
      </c>
    </row>
    <row r="9432" spans="2:6" x14ac:dyDescent="0.25">
      <c r="B9432" s="18">
        <v>9429</v>
      </c>
      <c r="C9432" s="29">
        <v>86211468.650562614</v>
      </c>
      <c r="D9432" s="29">
        <v>0</v>
      </c>
      <c r="E9432" s="29">
        <v>0</v>
      </c>
      <c r="F9432" s="20">
        <v>0</v>
      </c>
    </row>
    <row r="9433" spans="2:6" x14ac:dyDescent="0.25">
      <c r="B9433" s="18">
        <v>9430</v>
      </c>
      <c r="C9433" s="29">
        <v>77098401.634380996</v>
      </c>
      <c r="D9433" s="29">
        <v>0</v>
      </c>
      <c r="E9433" s="29">
        <v>0</v>
      </c>
      <c r="F9433" s="20">
        <v>0</v>
      </c>
    </row>
    <row r="9434" spans="2:6" x14ac:dyDescent="0.25">
      <c r="B9434" s="18">
        <v>9431</v>
      </c>
      <c r="C9434" s="29">
        <v>105122433.88098918</v>
      </c>
      <c r="D9434" s="29">
        <v>0</v>
      </c>
      <c r="E9434" s="29">
        <v>0</v>
      </c>
      <c r="F9434" s="20">
        <v>0</v>
      </c>
    </row>
    <row r="9435" spans="2:6" x14ac:dyDescent="0.25">
      <c r="B9435" s="18">
        <v>9432</v>
      </c>
      <c r="C9435" s="29">
        <v>84494887.355586693</v>
      </c>
      <c r="D9435" s="29">
        <v>0</v>
      </c>
      <c r="E9435" s="29">
        <v>0</v>
      </c>
      <c r="F9435" s="20">
        <v>0</v>
      </c>
    </row>
    <row r="9436" spans="2:6" x14ac:dyDescent="0.25">
      <c r="B9436" s="18">
        <v>9433</v>
      </c>
      <c r="C9436" s="29">
        <v>90774642.880884871</v>
      </c>
      <c r="D9436" s="29">
        <v>0</v>
      </c>
      <c r="E9436" s="29">
        <v>0</v>
      </c>
      <c r="F9436" s="20">
        <v>0</v>
      </c>
    </row>
    <row r="9437" spans="2:6" x14ac:dyDescent="0.25">
      <c r="B9437" s="18">
        <v>9434</v>
      </c>
      <c r="C9437" s="29">
        <v>132703162.206338</v>
      </c>
      <c r="D9437" s="29">
        <v>0</v>
      </c>
      <c r="E9437" s="29">
        <v>0</v>
      </c>
      <c r="F9437" s="20">
        <v>0</v>
      </c>
    </row>
    <row r="9438" spans="2:6" x14ac:dyDescent="0.25">
      <c r="B9438" s="18">
        <v>9435</v>
      </c>
      <c r="C9438" s="29">
        <v>92665306.397587642</v>
      </c>
      <c r="D9438" s="29">
        <v>0</v>
      </c>
      <c r="E9438" s="29">
        <v>0</v>
      </c>
      <c r="F9438" s="20">
        <v>0</v>
      </c>
    </row>
    <row r="9439" spans="2:6" x14ac:dyDescent="0.25">
      <c r="B9439" s="18">
        <v>9436</v>
      </c>
      <c r="C9439" s="29">
        <v>100441233.41066901</v>
      </c>
      <c r="D9439" s="29">
        <v>0</v>
      </c>
      <c r="E9439" s="29">
        <v>0</v>
      </c>
      <c r="F9439" s="20">
        <v>0</v>
      </c>
    </row>
    <row r="9440" spans="2:6" x14ac:dyDescent="0.25">
      <c r="B9440" s="18">
        <v>9437</v>
      </c>
      <c r="C9440" s="29">
        <v>101031042.77208911</v>
      </c>
      <c r="D9440" s="29">
        <v>0</v>
      </c>
      <c r="E9440" s="29">
        <v>0</v>
      </c>
      <c r="F9440" s="20">
        <v>0</v>
      </c>
    </row>
    <row r="9441" spans="2:6" x14ac:dyDescent="0.25">
      <c r="B9441" s="18">
        <v>9438</v>
      </c>
      <c r="C9441" s="29">
        <v>107404310.72893804</v>
      </c>
      <c r="D9441" s="29">
        <v>0</v>
      </c>
      <c r="E9441" s="29">
        <v>0</v>
      </c>
      <c r="F9441" s="20">
        <v>0</v>
      </c>
    </row>
    <row r="9442" spans="2:6" x14ac:dyDescent="0.25">
      <c r="B9442" s="18">
        <v>9439</v>
      </c>
      <c r="C9442" s="29">
        <v>85203125.96901089</v>
      </c>
      <c r="D9442" s="29">
        <v>0</v>
      </c>
      <c r="E9442" s="29">
        <v>0</v>
      </c>
      <c r="F9442" s="20">
        <v>0</v>
      </c>
    </row>
    <row r="9443" spans="2:6" x14ac:dyDescent="0.25">
      <c r="B9443" s="18">
        <v>9440</v>
      </c>
      <c r="C9443" s="29">
        <v>87373464.526914343</v>
      </c>
      <c r="D9443" s="29">
        <v>0</v>
      </c>
      <c r="E9443" s="29">
        <v>0</v>
      </c>
      <c r="F9443" s="20">
        <v>0</v>
      </c>
    </row>
    <row r="9444" spans="2:6" x14ac:dyDescent="0.25">
      <c r="B9444" s="18">
        <v>9441</v>
      </c>
      <c r="C9444" s="29">
        <v>153582555.55672365</v>
      </c>
      <c r="D9444" s="29">
        <v>0</v>
      </c>
      <c r="E9444" s="29">
        <v>0</v>
      </c>
      <c r="F9444" s="20">
        <v>0</v>
      </c>
    </row>
    <row r="9445" spans="2:6" x14ac:dyDescent="0.25">
      <c r="B9445" s="18">
        <v>9442</v>
      </c>
      <c r="C9445" s="29">
        <v>102426485.94796868</v>
      </c>
      <c r="D9445" s="29">
        <v>0</v>
      </c>
      <c r="E9445" s="29">
        <v>0</v>
      </c>
      <c r="F9445" s="20">
        <v>0</v>
      </c>
    </row>
    <row r="9446" spans="2:6" x14ac:dyDescent="0.25">
      <c r="B9446" s="18">
        <v>9443</v>
      </c>
      <c r="C9446" s="29">
        <v>145297091.51880643</v>
      </c>
      <c r="D9446" s="29">
        <v>0</v>
      </c>
      <c r="E9446" s="29">
        <v>0</v>
      </c>
      <c r="F9446" s="20">
        <v>0</v>
      </c>
    </row>
    <row r="9447" spans="2:6" x14ac:dyDescent="0.25">
      <c r="B9447" s="18">
        <v>9444</v>
      </c>
      <c r="C9447" s="29">
        <v>91406382.96610786</v>
      </c>
      <c r="D9447" s="29">
        <v>0</v>
      </c>
      <c r="E9447" s="29">
        <v>0</v>
      </c>
      <c r="F9447" s="20">
        <v>0</v>
      </c>
    </row>
    <row r="9448" spans="2:6" x14ac:dyDescent="0.25">
      <c r="B9448" s="18">
        <v>9445</v>
      </c>
      <c r="C9448" s="29">
        <v>146048139.5542267</v>
      </c>
      <c r="D9448" s="29">
        <v>0</v>
      </c>
      <c r="E9448" s="29">
        <v>0</v>
      </c>
      <c r="F9448" s="20">
        <v>0</v>
      </c>
    </row>
    <row r="9449" spans="2:6" x14ac:dyDescent="0.25">
      <c r="B9449" s="18">
        <v>9446</v>
      </c>
      <c r="C9449" s="29">
        <v>119558405.07060477</v>
      </c>
      <c r="D9449" s="29">
        <v>0</v>
      </c>
      <c r="E9449" s="29">
        <v>0</v>
      </c>
      <c r="F9449" s="20">
        <v>0</v>
      </c>
    </row>
    <row r="9450" spans="2:6" x14ac:dyDescent="0.25">
      <c r="B9450" s="18">
        <v>9447</v>
      </c>
      <c r="C9450" s="29">
        <v>125039085.26945271</v>
      </c>
      <c r="D9450" s="29">
        <v>0</v>
      </c>
      <c r="E9450" s="29">
        <v>0</v>
      </c>
      <c r="F9450" s="20">
        <v>0</v>
      </c>
    </row>
    <row r="9451" spans="2:6" x14ac:dyDescent="0.25">
      <c r="B9451" s="18">
        <v>9448</v>
      </c>
      <c r="C9451" s="29">
        <v>133303007.59785455</v>
      </c>
      <c r="D9451" s="29">
        <v>0</v>
      </c>
      <c r="E9451" s="29">
        <v>0</v>
      </c>
      <c r="F9451" s="20">
        <v>0</v>
      </c>
    </row>
    <row r="9452" spans="2:6" x14ac:dyDescent="0.25">
      <c r="B9452" s="18">
        <v>9449</v>
      </c>
      <c r="C9452" s="29">
        <v>93016333.958163455</v>
      </c>
      <c r="D9452" s="29">
        <v>0</v>
      </c>
      <c r="E9452" s="29">
        <v>0</v>
      </c>
      <c r="F9452" s="20">
        <v>0</v>
      </c>
    </row>
    <row r="9453" spans="2:6" x14ac:dyDescent="0.25">
      <c r="B9453" s="18">
        <v>9450</v>
      </c>
      <c r="C9453" s="29">
        <v>96579358.084376112</v>
      </c>
      <c r="D9453" s="29">
        <v>0</v>
      </c>
      <c r="E9453" s="29">
        <v>0</v>
      </c>
      <c r="F9453" s="20">
        <v>0</v>
      </c>
    </row>
    <row r="9454" spans="2:6" x14ac:dyDescent="0.25">
      <c r="B9454" s="18">
        <v>9451</v>
      </c>
      <c r="C9454" s="29">
        <v>86716621.141063035</v>
      </c>
      <c r="D9454" s="29">
        <v>0</v>
      </c>
      <c r="E9454" s="29">
        <v>0</v>
      </c>
      <c r="F9454" s="20">
        <v>0</v>
      </c>
    </row>
    <row r="9455" spans="2:6" x14ac:dyDescent="0.25">
      <c r="B9455" s="18">
        <v>9452</v>
      </c>
      <c r="C9455" s="29">
        <v>88911710.189165056</v>
      </c>
      <c r="D9455" s="29">
        <v>0</v>
      </c>
      <c r="E9455" s="29">
        <v>0</v>
      </c>
      <c r="F9455" s="20">
        <v>0</v>
      </c>
    </row>
    <row r="9456" spans="2:6" x14ac:dyDescent="0.25">
      <c r="B9456" s="18">
        <v>9453</v>
      </c>
      <c r="C9456" s="29">
        <v>90651873.703764856</v>
      </c>
      <c r="D9456" s="29">
        <v>0</v>
      </c>
      <c r="E9456" s="29">
        <v>0</v>
      </c>
      <c r="F9456" s="20">
        <v>0</v>
      </c>
    </row>
    <row r="9457" spans="2:6" x14ac:dyDescent="0.25">
      <c r="B9457" s="18">
        <v>9454</v>
      </c>
      <c r="C9457" s="29">
        <v>103476356.9184159</v>
      </c>
      <c r="D9457" s="29">
        <v>0</v>
      </c>
      <c r="E9457" s="29">
        <v>0</v>
      </c>
      <c r="F9457" s="20">
        <v>0</v>
      </c>
    </row>
    <row r="9458" spans="2:6" x14ac:dyDescent="0.25">
      <c r="B9458" s="18">
        <v>9455</v>
      </c>
      <c r="C9458" s="29">
        <v>84041213.066803664</v>
      </c>
      <c r="D9458" s="29">
        <v>0</v>
      </c>
      <c r="E9458" s="29">
        <v>0</v>
      </c>
      <c r="F9458" s="20">
        <v>0</v>
      </c>
    </row>
    <row r="9459" spans="2:6" x14ac:dyDescent="0.25">
      <c r="B9459" s="18">
        <v>9456</v>
      </c>
      <c r="C9459" s="29">
        <v>128799561.86558734</v>
      </c>
      <c r="D9459" s="29">
        <v>0</v>
      </c>
      <c r="E9459" s="29">
        <v>0</v>
      </c>
      <c r="F9459" s="20">
        <v>0</v>
      </c>
    </row>
    <row r="9460" spans="2:6" x14ac:dyDescent="0.25">
      <c r="B9460" s="18">
        <v>9457</v>
      </c>
      <c r="C9460" s="29">
        <v>81060299.967720255</v>
      </c>
      <c r="D9460" s="29">
        <v>0</v>
      </c>
      <c r="E9460" s="29">
        <v>0</v>
      </c>
      <c r="F9460" s="20">
        <v>0</v>
      </c>
    </row>
    <row r="9461" spans="2:6" x14ac:dyDescent="0.25">
      <c r="B9461" s="18">
        <v>9458</v>
      </c>
      <c r="C9461" s="29">
        <v>91416660.099802583</v>
      </c>
      <c r="D9461" s="29">
        <v>0</v>
      </c>
      <c r="E9461" s="29">
        <v>0</v>
      </c>
      <c r="F9461" s="20">
        <v>0</v>
      </c>
    </row>
    <row r="9462" spans="2:6" x14ac:dyDescent="0.25">
      <c r="B9462" s="18">
        <v>9459</v>
      </c>
      <c r="C9462" s="29">
        <v>111048536.50329749</v>
      </c>
      <c r="D9462" s="29">
        <v>0</v>
      </c>
      <c r="E9462" s="29">
        <v>0</v>
      </c>
      <c r="F9462" s="20">
        <v>0</v>
      </c>
    </row>
    <row r="9463" spans="2:6" x14ac:dyDescent="0.25">
      <c r="B9463" s="18">
        <v>9460</v>
      </c>
      <c r="C9463" s="29">
        <v>108310996.78333654</v>
      </c>
      <c r="D9463" s="29">
        <v>0</v>
      </c>
      <c r="E9463" s="29">
        <v>0</v>
      </c>
      <c r="F9463" s="20">
        <v>0</v>
      </c>
    </row>
    <row r="9464" spans="2:6" x14ac:dyDescent="0.25">
      <c r="B9464" s="18">
        <v>9461</v>
      </c>
      <c r="C9464" s="29">
        <v>106362275.27581571</v>
      </c>
      <c r="D9464" s="29">
        <v>0</v>
      </c>
      <c r="E9464" s="29">
        <v>0</v>
      </c>
      <c r="F9464" s="20">
        <v>0</v>
      </c>
    </row>
    <row r="9465" spans="2:6" x14ac:dyDescent="0.25">
      <c r="B9465" s="18">
        <v>9462</v>
      </c>
      <c r="C9465" s="29">
        <v>69477069.218625531</v>
      </c>
      <c r="D9465" s="29">
        <v>0</v>
      </c>
      <c r="E9465" s="29">
        <v>0</v>
      </c>
      <c r="F9465" s="20">
        <v>0</v>
      </c>
    </row>
    <row r="9466" spans="2:6" x14ac:dyDescent="0.25">
      <c r="B9466" s="18">
        <v>9463</v>
      </c>
      <c r="C9466" s="29">
        <v>79725583.735464841</v>
      </c>
      <c r="D9466" s="29">
        <v>0</v>
      </c>
      <c r="E9466" s="29">
        <v>0</v>
      </c>
      <c r="F9466" s="20">
        <v>0</v>
      </c>
    </row>
    <row r="9467" spans="2:6" x14ac:dyDescent="0.25">
      <c r="B9467" s="18">
        <v>9464</v>
      </c>
      <c r="C9467" s="29">
        <v>100060363.44304092</v>
      </c>
      <c r="D9467" s="29">
        <v>0</v>
      </c>
      <c r="E9467" s="29">
        <v>0</v>
      </c>
      <c r="F9467" s="20">
        <v>0</v>
      </c>
    </row>
    <row r="9468" spans="2:6" x14ac:dyDescent="0.25">
      <c r="B9468" s="18">
        <v>9465</v>
      </c>
      <c r="C9468" s="29">
        <v>132723772.32677323</v>
      </c>
      <c r="D9468" s="29">
        <v>0</v>
      </c>
      <c r="E9468" s="29">
        <v>0</v>
      </c>
      <c r="F9468" s="20">
        <v>0</v>
      </c>
    </row>
    <row r="9469" spans="2:6" x14ac:dyDescent="0.25">
      <c r="B9469" s="18">
        <v>9466</v>
      </c>
      <c r="C9469" s="29">
        <v>174547159.24965349</v>
      </c>
      <c r="D9469" s="29">
        <v>0</v>
      </c>
      <c r="E9469" s="29">
        <v>0</v>
      </c>
      <c r="F9469" s="20">
        <v>0</v>
      </c>
    </row>
    <row r="9470" spans="2:6" x14ac:dyDescent="0.25">
      <c r="B9470" s="18">
        <v>9467</v>
      </c>
      <c r="C9470" s="29">
        <v>80016446.548795238</v>
      </c>
      <c r="D9470" s="29">
        <v>0</v>
      </c>
      <c r="E9470" s="29">
        <v>0</v>
      </c>
      <c r="F9470" s="20">
        <v>0</v>
      </c>
    </row>
    <row r="9471" spans="2:6" x14ac:dyDescent="0.25">
      <c r="B9471" s="18">
        <v>9468</v>
      </c>
      <c r="C9471" s="29">
        <v>124213028.61102417</v>
      </c>
      <c r="D9471" s="29">
        <v>0</v>
      </c>
      <c r="E9471" s="29">
        <v>0</v>
      </c>
      <c r="F9471" s="20">
        <v>0</v>
      </c>
    </row>
    <row r="9472" spans="2:6" x14ac:dyDescent="0.25">
      <c r="B9472" s="18">
        <v>9469</v>
      </c>
      <c r="C9472" s="29">
        <v>87418202.966439992</v>
      </c>
      <c r="D9472" s="29">
        <v>0</v>
      </c>
      <c r="E9472" s="29">
        <v>0</v>
      </c>
      <c r="F9472" s="20">
        <v>0</v>
      </c>
    </row>
    <row r="9473" spans="2:6" x14ac:dyDescent="0.25">
      <c r="B9473" s="18">
        <v>9470</v>
      </c>
      <c r="C9473" s="29">
        <v>104231736.75384429</v>
      </c>
      <c r="D9473" s="29">
        <v>0</v>
      </c>
      <c r="E9473" s="29">
        <v>0</v>
      </c>
      <c r="F9473" s="20">
        <v>0</v>
      </c>
    </row>
    <row r="9474" spans="2:6" x14ac:dyDescent="0.25">
      <c r="B9474" s="18">
        <v>9471</v>
      </c>
      <c r="C9474" s="29">
        <v>95826973.959548861</v>
      </c>
      <c r="D9474" s="29">
        <v>0</v>
      </c>
      <c r="E9474" s="29">
        <v>0</v>
      </c>
      <c r="F9474" s="20">
        <v>0</v>
      </c>
    </row>
    <row r="9475" spans="2:6" x14ac:dyDescent="0.25">
      <c r="B9475" s="18">
        <v>9472</v>
      </c>
      <c r="C9475" s="29">
        <v>149563165.79345393</v>
      </c>
      <c r="D9475" s="29">
        <v>0</v>
      </c>
      <c r="E9475" s="29">
        <v>0</v>
      </c>
      <c r="F9475" s="20">
        <v>0</v>
      </c>
    </row>
    <row r="9476" spans="2:6" x14ac:dyDescent="0.25">
      <c r="B9476" s="18">
        <v>9473</v>
      </c>
      <c r="C9476" s="29">
        <v>88402802.212974891</v>
      </c>
      <c r="D9476" s="29">
        <v>0</v>
      </c>
      <c r="E9476" s="29">
        <v>0</v>
      </c>
      <c r="F9476" s="20">
        <v>0</v>
      </c>
    </row>
    <row r="9477" spans="2:6" x14ac:dyDescent="0.25">
      <c r="B9477" s="18">
        <v>9474</v>
      </c>
      <c r="C9477" s="29">
        <v>131189131.17420962</v>
      </c>
      <c r="D9477" s="29">
        <v>0</v>
      </c>
      <c r="E9477" s="29">
        <v>0</v>
      </c>
      <c r="F9477" s="20">
        <v>0</v>
      </c>
    </row>
    <row r="9478" spans="2:6" x14ac:dyDescent="0.25">
      <c r="B9478" s="18">
        <v>9475</v>
      </c>
      <c r="C9478" s="29">
        <v>119394151.26166636</v>
      </c>
      <c r="D9478" s="29">
        <v>0</v>
      </c>
      <c r="E9478" s="29">
        <v>0</v>
      </c>
      <c r="F9478" s="20">
        <v>0</v>
      </c>
    </row>
    <row r="9479" spans="2:6" x14ac:dyDescent="0.25">
      <c r="B9479" s="18">
        <v>9476</v>
      </c>
      <c r="C9479" s="29">
        <v>144102972.56372499</v>
      </c>
      <c r="D9479" s="29">
        <v>0</v>
      </c>
      <c r="E9479" s="29">
        <v>0</v>
      </c>
      <c r="F9479" s="20">
        <v>0</v>
      </c>
    </row>
    <row r="9480" spans="2:6" x14ac:dyDescent="0.25">
      <c r="B9480" s="18">
        <v>9477</v>
      </c>
      <c r="C9480" s="29">
        <v>90148269.698910594</v>
      </c>
      <c r="D9480" s="29">
        <v>0</v>
      </c>
      <c r="E9480" s="29">
        <v>0</v>
      </c>
      <c r="F9480" s="20">
        <v>0</v>
      </c>
    </row>
    <row r="9481" spans="2:6" x14ac:dyDescent="0.25">
      <c r="B9481" s="18">
        <v>9478</v>
      </c>
      <c r="C9481" s="29">
        <v>78992140.935822427</v>
      </c>
      <c r="D9481" s="29">
        <v>0</v>
      </c>
      <c r="E9481" s="29">
        <v>0</v>
      </c>
      <c r="F9481" s="20">
        <v>0</v>
      </c>
    </row>
    <row r="9482" spans="2:6" x14ac:dyDescent="0.25">
      <c r="B9482" s="18">
        <v>9479</v>
      </c>
      <c r="C9482" s="29">
        <v>117611622.4256338</v>
      </c>
      <c r="D9482" s="29">
        <v>0</v>
      </c>
      <c r="E9482" s="29">
        <v>0</v>
      </c>
      <c r="F9482" s="20">
        <v>0</v>
      </c>
    </row>
    <row r="9483" spans="2:6" x14ac:dyDescent="0.25">
      <c r="B9483" s="18">
        <v>9480</v>
      </c>
      <c r="C9483" s="29">
        <v>95012317.693257704</v>
      </c>
      <c r="D9483" s="29">
        <v>0</v>
      </c>
      <c r="E9483" s="29">
        <v>0</v>
      </c>
      <c r="F9483" s="20">
        <v>0</v>
      </c>
    </row>
    <row r="9484" spans="2:6" x14ac:dyDescent="0.25">
      <c r="B9484" s="18">
        <v>9481</v>
      </c>
      <c r="C9484" s="29">
        <v>91271464.193554148</v>
      </c>
      <c r="D9484" s="29">
        <v>0</v>
      </c>
      <c r="E9484" s="29">
        <v>0</v>
      </c>
      <c r="F9484" s="20">
        <v>0</v>
      </c>
    </row>
    <row r="9485" spans="2:6" x14ac:dyDescent="0.25">
      <c r="B9485" s="18">
        <v>9482</v>
      </c>
      <c r="C9485" s="29">
        <v>84600962.219718903</v>
      </c>
      <c r="D9485" s="29">
        <v>0</v>
      </c>
      <c r="E9485" s="29">
        <v>0</v>
      </c>
      <c r="F9485" s="20">
        <v>0</v>
      </c>
    </row>
    <row r="9486" spans="2:6" x14ac:dyDescent="0.25">
      <c r="B9486" s="18">
        <v>9483</v>
      </c>
      <c r="C9486" s="29">
        <v>86551601.468370438</v>
      </c>
      <c r="D9486" s="29">
        <v>0</v>
      </c>
      <c r="E9486" s="29">
        <v>0</v>
      </c>
      <c r="F9486" s="20">
        <v>0</v>
      </c>
    </row>
    <row r="9487" spans="2:6" x14ac:dyDescent="0.25">
      <c r="B9487" s="18">
        <v>9484</v>
      </c>
      <c r="C9487" s="29">
        <v>145665188.07394296</v>
      </c>
      <c r="D9487" s="29">
        <v>0</v>
      </c>
      <c r="E9487" s="29">
        <v>0</v>
      </c>
      <c r="F9487" s="20">
        <v>0</v>
      </c>
    </row>
    <row r="9488" spans="2:6" x14ac:dyDescent="0.25">
      <c r="B9488" s="18">
        <v>9485</v>
      </c>
      <c r="C9488" s="29">
        <v>125534571.13421281</v>
      </c>
      <c r="D9488" s="29">
        <v>0</v>
      </c>
      <c r="E9488" s="29">
        <v>0</v>
      </c>
      <c r="F9488" s="20">
        <v>0</v>
      </c>
    </row>
    <row r="9489" spans="2:6" x14ac:dyDescent="0.25">
      <c r="B9489" s="18">
        <v>9486</v>
      </c>
      <c r="C9489" s="29">
        <v>77268502.657270625</v>
      </c>
      <c r="D9489" s="29">
        <v>0</v>
      </c>
      <c r="E9489" s="29">
        <v>0</v>
      </c>
      <c r="F9489" s="20">
        <v>0</v>
      </c>
    </row>
    <row r="9490" spans="2:6" x14ac:dyDescent="0.25">
      <c r="B9490" s="18">
        <v>9487</v>
      </c>
      <c r="C9490" s="29">
        <v>70008719.917980552</v>
      </c>
      <c r="D9490" s="29">
        <v>0</v>
      </c>
      <c r="E9490" s="29">
        <v>0</v>
      </c>
      <c r="F9490" s="20">
        <v>0</v>
      </c>
    </row>
    <row r="9491" spans="2:6" x14ac:dyDescent="0.25">
      <c r="B9491" s="18">
        <v>9488</v>
      </c>
      <c r="C9491" s="29">
        <v>112919189.39119288</v>
      </c>
      <c r="D9491" s="29">
        <v>0</v>
      </c>
      <c r="E9491" s="29">
        <v>0</v>
      </c>
      <c r="F9491" s="20">
        <v>0</v>
      </c>
    </row>
    <row r="9492" spans="2:6" x14ac:dyDescent="0.25">
      <c r="B9492" s="18">
        <v>9489</v>
      </c>
      <c r="C9492" s="29">
        <v>90622972.446235329</v>
      </c>
      <c r="D9492" s="29">
        <v>0</v>
      </c>
      <c r="E9492" s="29">
        <v>0</v>
      </c>
      <c r="F9492" s="20">
        <v>0</v>
      </c>
    </row>
    <row r="9493" spans="2:6" x14ac:dyDescent="0.25">
      <c r="B9493" s="18">
        <v>9490</v>
      </c>
      <c r="C9493" s="29">
        <v>91807086.152690992</v>
      </c>
      <c r="D9493" s="29">
        <v>0</v>
      </c>
      <c r="E9493" s="29">
        <v>0</v>
      </c>
      <c r="F9493" s="20">
        <v>0</v>
      </c>
    </row>
    <row r="9494" spans="2:6" x14ac:dyDescent="0.25">
      <c r="B9494" s="18">
        <v>9491</v>
      </c>
      <c r="C9494" s="29">
        <v>95901391.850743115</v>
      </c>
      <c r="D9494" s="29">
        <v>0</v>
      </c>
      <c r="E9494" s="29">
        <v>0</v>
      </c>
      <c r="F9494" s="20">
        <v>0</v>
      </c>
    </row>
    <row r="9495" spans="2:6" x14ac:dyDescent="0.25">
      <c r="B9495" s="18">
        <v>9492</v>
      </c>
      <c r="C9495" s="29">
        <v>90164174.989820451</v>
      </c>
      <c r="D9495" s="29">
        <v>0</v>
      </c>
      <c r="E9495" s="29">
        <v>0</v>
      </c>
      <c r="F9495" s="20">
        <v>0</v>
      </c>
    </row>
    <row r="9496" spans="2:6" x14ac:dyDescent="0.25">
      <c r="B9496" s="18">
        <v>9493</v>
      </c>
      <c r="C9496" s="29">
        <v>124621572.2934674</v>
      </c>
      <c r="D9496" s="29">
        <v>0</v>
      </c>
      <c r="E9496" s="29">
        <v>0</v>
      </c>
      <c r="F9496" s="20">
        <v>0</v>
      </c>
    </row>
    <row r="9497" spans="2:6" x14ac:dyDescent="0.25">
      <c r="B9497" s="18">
        <v>9494</v>
      </c>
      <c r="C9497" s="29">
        <v>96288038.425871655</v>
      </c>
      <c r="D9497" s="29">
        <v>0</v>
      </c>
      <c r="E9497" s="29">
        <v>0</v>
      </c>
      <c r="F9497" s="20">
        <v>0</v>
      </c>
    </row>
    <row r="9498" spans="2:6" x14ac:dyDescent="0.25">
      <c r="B9498" s="18">
        <v>9495</v>
      </c>
      <c r="C9498" s="29">
        <v>64819738.665687002</v>
      </c>
      <c r="D9498" s="29">
        <v>0</v>
      </c>
      <c r="E9498" s="29">
        <v>0</v>
      </c>
      <c r="F9498" s="20">
        <v>0</v>
      </c>
    </row>
    <row r="9499" spans="2:6" x14ac:dyDescent="0.25">
      <c r="B9499" s="18">
        <v>9496</v>
      </c>
      <c r="C9499" s="29">
        <v>128756829.40601659</v>
      </c>
      <c r="D9499" s="29">
        <v>0</v>
      </c>
      <c r="E9499" s="29">
        <v>0</v>
      </c>
      <c r="F9499" s="20">
        <v>0</v>
      </c>
    </row>
    <row r="9500" spans="2:6" x14ac:dyDescent="0.25">
      <c r="B9500" s="18">
        <v>9497</v>
      </c>
      <c r="C9500" s="29">
        <v>79246739.535366714</v>
      </c>
      <c r="D9500" s="29">
        <v>0</v>
      </c>
      <c r="E9500" s="29">
        <v>0</v>
      </c>
      <c r="F9500" s="20">
        <v>0</v>
      </c>
    </row>
    <row r="9501" spans="2:6" x14ac:dyDescent="0.25">
      <c r="B9501" s="18">
        <v>9498</v>
      </c>
      <c r="C9501" s="29">
        <v>139169984.86470625</v>
      </c>
      <c r="D9501" s="29">
        <v>0</v>
      </c>
      <c r="E9501" s="29">
        <v>0</v>
      </c>
      <c r="F9501" s="20">
        <v>0</v>
      </c>
    </row>
    <row r="9502" spans="2:6" x14ac:dyDescent="0.25">
      <c r="B9502" s="18">
        <v>9499</v>
      </c>
      <c r="C9502" s="29">
        <v>109009904.22004248</v>
      </c>
      <c r="D9502" s="29">
        <v>0</v>
      </c>
      <c r="E9502" s="29">
        <v>0</v>
      </c>
      <c r="F9502" s="20">
        <v>0</v>
      </c>
    </row>
    <row r="9503" spans="2:6" x14ac:dyDescent="0.25">
      <c r="B9503" s="18">
        <v>9500</v>
      </c>
      <c r="C9503" s="29">
        <v>107417155.56548211</v>
      </c>
      <c r="D9503" s="29">
        <v>0</v>
      </c>
      <c r="E9503" s="29">
        <v>0</v>
      </c>
      <c r="F9503" s="20">
        <v>0</v>
      </c>
    </row>
    <row r="9504" spans="2:6" x14ac:dyDescent="0.25">
      <c r="B9504" s="18">
        <v>9501</v>
      </c>
      <c r="C9504" s="29">
        <v>130796257.98019826</v>
      </c>
      <c r="D9504" s="29">
        <v>0</v>
      </c>
      <c r="E9504" s="29">
        <v>0</v>
      </c>
      <c r="F9504" s="20">
        <v>0</v>
      </c>
    </row>
    <row r="9505" spans="2:6" x14ac:dyDescent="0.25">
      <c r="B9505" s="18">
        <v>9502</v>
      </c>
      <c r="C9505" s="29">
        <v>78142889.820873797</v>
      </c>
      <c r="D9505" s="29">
        <v>0</v>
      </c>
      <c r="E9505" s="29">
        <v>0</v>
      </c>
      <c r="F9505" s="20">
        <v>0</v>
      </c>
    </row>
    <row r="9506" spans="2:6" x14ac:dyDescent="0.25">
      <c r="B9506" s="18">
        <v>9503</v>
      </c>
      <c r="C9506" s="29">
        <v>143796938.31598449</v>
      </c>
      <c r="D9506" s="29">
        <v>0</v>
      </c>
      <c r="E9506" s="29">
        <v>0</v>
      </c>
      <c r="F9506" s="20">
        <v>0</v>
      </c>
    </row>
    <row r="9507" spans="2:6" x14ac:dyDescent="0.25">
      <c r="B9507" s="18">
        <v>9504</v>
      </c>
      <c r="C9507" s="29">
        <v>80146645.559191108</v>
      </c>
      <c r="D9507" s="29">
        <v>0</v>
      </c>
      <c r="E9507" s="29">
        <v>0</v>
      </c>
      <c r="F9507" s="20">
        <v>0</v>
      </c>
    </row>
    <row r="9508" spans="2:6" x14ac:dyDescent="0.25">
      <c r="B9508" s="18">
        <v>9505</v>
      </c>
      <c r="C9508" s="29">
        <v>140908914.92267495</v>
      </c>
      <c r="D9508" s="29">
        <v>0</v>
      </c>
      <c r="E9508" s="29">
        <v>0</v>
      </c>
      <c r="F9508" s="20">
        <v>0</v>
      </c>
    </row>
    <row r="9509" spans="2:6" x14ac:dyDescent="0.25">
      <c r="B9509" s="18">
        <v>9506</v>
      </c>
      <c r="C9509" s="29">
        <v>73796256.16511181</v>
      </c>
      <c r="D9509" s="29">
        <v>0</v>
      </c>
      <c r="E9509" s="29">
        <v>0</v>
      </c>
      <c r="F9509" s="20">
        <v>0</v>
      </c>
    </row>
    <row r="9510" spans="2:6" x14ac:dyDescent="0.25">
      <c r="B9510" s="18">
        <v>9507</v>
      </c>
      <c r="C9510" s="29">
        <v>90541281.88462019</v>
      </c>
      <c r="D9510" s="29">
        <v>0</v>
      </c>
      <c r="E9510" s="29">
        <v>0</v>
      </c>
      <c r="F9510" s="20">
        <v>0</v>
      </c>
    </row>
    <row r="9511" spans="2:6" x14ac:dyDescent="0.25">
      <c r="B9511" s="18">
        <v>9508</v>
      </c>
      <c r="C9511" s="29">
        <v>86906883.517952323</v>
      </c>
      <c r="D9511" s="29">
        <v>0</v>
      </c>
      <c r="E9511" s="29">
        <v>0</v>
      </c>
      <c r="F9511" s="20">
        <v>0</v>
      </c>
    </row>
    <row r="9512" spans="2:6" x14ac:dyDescent="0.25">
      <c r="B9512" s="18">
        <v>9509</v>
      </c>
      <c r="C9512" s="29">
        <v>95524852.436040476</v>
      </c>
      <c r="D9512" s="29">
        <v>0</v>
      </c>
      <c r="E9512" s="29">
        <v>0</v>
      </c>
      <c r="F9512" s="20">
        <v>0</v>
      </c>
    </row>
    <row r="9513" spans="2:6" x14ac:dyDescent="0.25">
      <c r="B9513" s="18">
        <v>9510</v>
      </c>
      <c r="C9513" s="29">
        <v>89110572.861232713</v>
      </c>
      <c r="D9513" s="29">
        <v>0</v>
      </c>
      <c r="E9513" s="29">
        <v>0</v>
      </c>
      <c r="F9513" s="20">
        <v>0</v>
      </c>
    </row>
    <row r="9514" spans="2:6" x14ac:dyDescent="0.25">
      <c r="B9514" s="18">
        <v>9511</v>
      </c>
      <c r="C9514" s="29">
        <v>88016403.575160235</v>
      </c>
      <c r="D9514" s="29">
        <v>0</v>
      </c>
      <c r="E9514" s="29">
        <v>0</v>
      </c>
      <c r="F9514" s="20">
        <v>0</v>
      </c>
    </row>
    <row r="9515" spans="2:6" x14ac:dyDescent="0.25">
      <c r="B9515" s="18">
        <v>9512</v>
      </c>
      <c r="C9515" s="29">
        <v>80932458.603123173</v>
      </c>
      <c r="D9515" s="29">
        <v>0</v>
      </c>
      <c r="E9515" s="29">
        <v>0</v>
      </c>
      <c r="F9515" s="20">
        <v>0</v>
      </c>
    </row>
    <row r="9516" spans="2:6" x14ac:dyDescent="0.25">
      <c r="B9516" s="18">
        <v>9513</v>
      </c>
      <c r="C9516" s="29">
        <v>96688893.399099305</v>
      </c>
      <c r="D9516" s="29">
        <v>0</v>
      </c>
      <c r="E9516" s="29">
        <v>0</v>
      </c>
      <c r="F9516" s="20">
        <v>0</v>
      </c>
    </row>
    <row r="9517" spans="2:6" x14ac:dyDescent="0.25">
      <c r="B9517" s="18">
        <v>9514</v>
      </c>
      <c r="C9517" s="29">
        <v>129109340.68023652</v>
      </c>
      <c r="D9517" s="29">
        <v>0</v>
      </c>
      <c r="E9517" s="29">
        <v>0</v>
      </c>
      <c r="F9517" s="20">
        <v>0</v>
      </c>
    </row>
    <row r="9518" spans="2:6" x14ac:dyDescent="0.25">
      <c r="B9518" s="18">
        <v>9515</v>
      </c>
      <c r="C9518" s="29">
        <v>86632266.776805997</v>
      </c>
      <c r="D9518" s="29">
        <v>0</v>
      </c>
      <c r="E9518" s="29">
        <v>0</v>
      </c>
      <c r="F9518" s="20">
        <v>0</v>
      </c>
    </row>
    <row r="9519" spans="2:6" x14ac:dyDescent="0.25">
      <c r="B9519" s="18">
        <v>9516</v>
      </c>
      <c r="C9519" s="29">
        <v>93928573.24091126</v>
      </c>
      <c r="D9519" s="29">
        <v>0</v>
      </c>
      <c r="E9519" s="29">
        <v>0</v>
      </c>
      <c r="F9519" s="20">
        <v>0</v>
      </c>
    </row>
    <row r="9520" spans="2:6" x14ac:dyDescent="0.25">
      <c r="B9520" s="18">
        <v>9517</v>
      </c>
      <c r="C9520" s="29">
        <v>75982177.715714753</v>
      </c>
      <c r="D9520" s="29">
        <v>0</v>
      </c>
      <c r="E9520" s="29">
        <v>0</v>
      </c>
      <c r="F9520" s="20">
        <v>0</v>
      </c>
    </row>
    <row r="9521" spans="2:6" x14ac:dyDescent="0.25">
      <c r="B9521" s="18">
        <v>9518</v>
      </c>
      <c r="C9521" s="29">
        <v>78478339.738607332</v>
      </c>
      <c r="D9521" s="29">
        <v>0</v>
      </c>
      <c r="E9521" s="29">
        <v>0</v>
      </c>
      <c r="F9521" s="20">
        <v>0</v>
      </c>
    </row>
    <row r="9522" spans="2:6" x14ac:dyDescent="0.25">
      <c r="B9522" s="18">
        <v>9519</v>
      </c>
      <c r="C9522" s="29">
        <v>91208883.994022295</v>
      </c>
      <c r="D9522" s="29">
        <v>0</v>
      </c>
      <c r="E9522" s="29">
        <v>0</v>
      </c>
      <c r="F9522" s="20">
        <v>0</v>
      </c>
    </row>
    <row r="9523" spans="2:6" x14ac:dyDescent="0.25">
      <c r="B9523" s="18">
        <v>9520</v>
      </c>
      <c r="C9523" s="29">
        <v>87836485.118524536</v>
      </c>
      <c r="D9523" s="29">
        <v>0</v>
      </c>
      <c r="E9523" s="29">
        <v>0</v>
      </c>
      <c r="F9523" s="20">
        <v>0</v>
      </c>
    </row>
    <row r="9524" spans="2:6" x14ac:dyDescent="0.25">
      <c r="B9524" s="18">
        <v>9521</v>
      </c>
      <c r="C9524" s="29">
        <v>113749174.04424368</v>
      </c>
      <c r="D9524" s="29">
        <v>0</v>
      </c>
      <c r="E9524" s="29">
        <v>0</v>
      </c>
      <c r="F9524" s="20">
        <v>0</v>
      </c>
    </row>
    <row r="9525" spans="2:6" x14ac:dyDescent="0.25">
      <c r="B9525" s="18">
        <v>9522</v>
      </c>
      <c r="C9525" s="29">
        <v>86257029.833568558</v>
      </c>
      <c r="D9525" s="29">
        <v>0</v>
      </c>
      <c r="E9525" s="29">
        <v>0</v>
      </c>
      <c r="F9525" s="20">
        <v>0</v>
      </c>
    </row>
    <row r="9526" spans="2:6" x14ac:dyDescent="0.25">
      <c r="B9526" s="18">
        <v>9523</v>
      </c>
      <c r="C9526" s="29">
        <v>121903307.35478176</v>
      </c>
      <c r="D9526" s="29">
        <v>0</v>
      </c>
      <c r="E9526" s="29">
        <v>0</v>
      </c>
      <c r="F9526" s="20">
        <v>0</v>
      </c>
    </row>
    <row r="9527" spans="2:6" x14ac:dyDescent="0.25">
      <c r="B9527" s="18">
        <v>9524</v>
      </c>
      <c r="C9527" s="29">
        <v>103776738.77081276</v>
      </c>
      <c r="D9527" s="29">
        <v>0</v>
      </c>
      <c r="E9527" s="29">
        <v>0</v>
      </c>
      <c r="F9527" s="20">
        <v>0</v>
      </c>
    </row>
    <row r="9528" spans="2:6" x14ac:dyDescent="0.25">
      <c r="B9528" s="18">
        <v>9525</v>
      </c>
      <c r="C9528" s="29">
        <v>85115948.680671796</v>
      </c>
      <c r="D9528" s="29">
        <v>0</v>
      </c>
      <c r="E9528" s="29">
        <v>0</v>
      </c>
      <c r="F9528" s="20">
        <v>0</v>
      </c>
    </row>
    <row r="9529" spans="2:6" x14ac:dyDescent="0.25">
      <c r="B9529" s="18">
        <v>9526</v>
      </c>
      <c r="C9529" s="29">
        <v>85914811.77019152</v>
      </c>
      <c r="D9529" s="29">
        <v>0</v>
      </c>
      <c r="E9529" s="29">
        <v>0</v>
      </c>
      <c r="F9529" s="20">
        <v>0</v>
      </c>
    </row>
    <row r="9530" spans="2:6" x14ac:dyDescent="0.25">
      <c r="B9530" s="18">
        <v>9527</v>
      </c>
      <c r="C9530" s="29">
        <v>153265089.79328552</v>
      </c>
      <c r="D9530" s="29">
        <v>0</v>
      </c>
      <c r="E9530" s="29">
        <v>0</v>
      </c>
      <c r="F9530" s="20">
        <v>0</v>
      </c>
    </row>
    <row r="9531" spans="2:6" x14ac:dyDescent="0.25">
      <c r="B9531" s="18">
        <v>9528</v>
      </c>
      <c r="C9531" s="29">
        <v>82192828.441885665</v>
      </c>
      <c r="D9531" s="29">
        <v>0</v>
      </c>
      <c r="E9531" s="29">
        <v>0</v>
      </c>
      <c r="F9531" s="20">
        <v>0</v>
      </c>
    </row>
    <row r="9532" spans="2:6" x14ac:dyDescent="0.25">
      <c r="B9532" s="18">
        <v>9529</v>
      </c>
      <c r="C9532" s="29">
        <v>109723713.2776709</v>
      </c>
      <c r="D9532" s="29">
        <v>0</v>
      </c>
      <c r="E9532" s="29">
        <v>0</v>
      </c>
      <c r="F9532" s="20">
        <v>0</v>
      </c>
    </row>
    <row r="9533" spans="2:6" x14ac:dyDescent="0.25">
      <c r="B9533" s="18">
        <v>9530</v>
      </c>
      <c r="C9533" s="29">
        <v>77409326.826020911</v>
      </c>
      <c r="D9533" s="29">
        <v>0</v>
      </c>
      <c r="E9533" s="29">
        <v>0</v>
      </c>
      <c r="F9533" s="20">
        <v>0</v>
      </c>
    </row>
    <row r="9534" spans="2:6" x14ac:dyDescent="0.25">
      <c r="B9534" s="18">
        <v>9531</v>
      </c>
      <c r="C9534" s="29">
        <v>91199490.696615472</v>
      </c>
      <c r="D9534" s="29">
        <v>0</v>
      </c>
      <c r="E9534" s="29">
        <v>0</v>
      </c>
      <c r="F9534" s="20">
        <v>0</v>
      </c>
    </row>
    <row r="9535" spans="2:6" x14ac:dyDescent="0.25">
      <c r="B9535" s="18">
        <v>9532</v>
      </c>
      <c r="C9535" s="29">
        <v>90324651.952058345</v>
      </c>
      <c r="D9535" s="29">
        <v>0</v>
      </c>
      <c r="E9535" s="29">
        <v>0</v>
      </c>
      <c r="F9535" s="20">
        <v>0</v>
      </c>
    </row>
    <row r="9536" spans="2:6" x14ac:dyDescent="0.25">
      <c r="B9536" s="18">
        <v>9533</v>
      </c>
      <c r="C9536" s="29">
        <v>91683736.903582633</v>
      </c>
      <c r="D9536" s="29">
        <v>0</v>
      </c>
      <c r="E9536" s="29">
        <v>0</v>
      </c>
      <c r="F9536" s="20">
        <v>0</v>
      </c>
    </row>
    <row r="9537" spans="2:6" x14ac:dyDescent="0.25">
      <c r="B9537" s="18">
        <v>9534</v>
      </c>
      <c r="C9537" s="29">
        <v>100419760.71060121</v>
      </c>
      <c r="D9537" s="29">
        <v>0</v>
      </c>
      <c r="E9537" s="29">
        <v>0</v>
      </c>
      <c r="F9537" s="20">
        <v>0</v>
      </c>
    </row>
    <row r="9538" spans="2:6" x14ac:dyDescent="0.25">
      <c r="B9538" s="18">
        <v>9535</v>
      </c>
      <c r="C9538" s="29">
        <v>100408802.63036172</v>
      </c>
      <c r="D9538" s="29">
        <v>0</v>
      </c>
      <c r="E9538" s="29">
        <v>0</v>
      </c>
      <c r="F9538" s="20">
        <v>0</v>
      </c>
    </row>
    <row r="9539" spans="2:6" x14ac:dyDescent="0.25">
      <c r="B9539" s="18">
        <v>9536</v>
      </c>
      <c r="C9539" s="29">
        <v>88244009.360199258</v>
      </c>
      <c r="D9539" s="29">
        <v>0</v>
      </c>
      <c r="E9539" s="29">
        <v>0</v>
      </c>
      <c r="F9539" s="20">
        <v>0</v>
      </c>
    </row>
    <row r="9540" spans="2:6" x14ac:dyDescent="0.25">
      <c r="B9540" s="18">
        <v>9537</v>
      </c>
      <c r="C9540" s="29">
        <v>108005217.92219366</v>
      </c>
      <c r="D9540" s="29">
        <v>0</v>
      </c>
      <c r="E9540" s="29">
        <v>0</v>
      </c>
      <c r="F9540" s="20">
        <v>0</v>
      </c>
    </row>
    <row r="9541" spans="2:6" x14ac:dyDescent="0.25">
      <c r="B9541" s="18">
        <v>9538</v>
      </c>
      <c r="C9541" s="29">
        <v>87980353.342102826</v>
      </c>
      <c r="D9541" s="29">
        <v>0</v>
      </c>
      <c r="E9541" s="29">
        <v>0</v>
      </c>
      <c r="F9541" s="20">
        <v>0</v>
      </c>
    </row>
    <row r="9542" spans="2:6" x14ac:dyDescent="0.25">
      <c r="B9542" s="18">
        <v>9539</v>
      </c>
      <c r="C9542" s="29">
        <v>80269628.769544303</v>
      </c>
      <c r="D9542" s="29">
        <v>0</v>
      </c>
      <c r="E9542" s="29">
        <v>0</v>
      </c>
      <c r="F9542" s="20">
        <v>0</v>
      </c>
    </row>
    <row r="9543" spans="2:6" x14ac:dyDescent="0.25">
      <c r="B9543" s="18">
        <v>9540</v>
      </c>
      <c r="C9543" s="29">
        <v>81960936.985453546</v>
      </c>
      <c r="D9543" s="29">
        <v>0</v>
      </c>
      <c r="E9543" s="29">
        <v>0</v>
      </c>
      <c r="F9543" s="20">
        <v>0</v>
      </c>
    </row>
    <row r="9544" spans="2:6" x14ac:dyDescent="0.25">
      <c r="B9544" s="18">
        <v>9541</v>
      </c>
      <c r="C9544" s="29">
        <v>141040181.89392141</v>
      </c>
      <c r="D9544" s="29">
        <v>0</v>
      </c>
      <c r="E9544" s="29">
        <v>0</v>
      </c>
      <c r="F9544" s="20">
        <v>0</v>
      </c>
    </row>
    <row r="9545" spans="2:6" x14ac:dyDescent="0.25">
      <c r="B9545" s="18">
        <v>9542</v>
      </c>
      <c r="C9545" s="29">
        <v>88590029.67887263</v>
      </c>
      <c r="D9545" s="29">
        <v>0</v>
      </c>
      <c r="E9545" s="29">
        <v>0</v>
      </c>
      <c r="F9545" s="20">
        <v>0</v>
      </c>
    </row>
    <row r="9546" spans="2:6" x14ac:dyDescent="0.25">
      <c r="B9546" s="18">
        <v>9543</v>
      </c>
      <c r="C9546" s="29">
        <v>93210159.776706383</v>
      </c>
      <c r="D9546" s="29">
        <v>0</v>
      </c>
      <c r="E9546" s="29">
        <v>0</v>
      </c>
      <c r="F9546" s="20">
        <v>0</v>
      </c>
    </row>
    <row r="9547" spans="2:6" x14ac:dyDescent="0.25">
      <c r="B9547" s="18">
        <v>9544</v>
      </c>
      <c r="C9547" s="29">
        <v>172391740.10031548</v>
      </c>
      <c r="D9547" s="29">
        <v>0</v>
      </c>
      <c r="E9547" s="29">
        <v>0</v>
      </c>
      <c r="F9547" s="20">
        <v>0</v>
      </c>
    </row>
    <row r="9548" spans="2:6" x14ac:dyDescent="0.25">
      <c r="B9548" s="18">
        <v>9545</v>
      </c>
      <c r="C9548" s="29">
        <v>145446915.89455709</v>
      </c>
      <c r="D9548" s="29">
        <v>0</v>
      </c>
      <c r="E9548" s="29">
        <v>0</v>
      </c>
      <c r="F9548" s="20">
        <v>0</v>
      </c>
    </row>
    <row r="9549" spans="2:6" x14ac:dyDescent="0.25">
      <c r="B9549" s="18">
        <v>9546</v>
      </c>
      <c r="C9549" s="29">
        <v>145150205.85197657</v>
      </c>
      <c r="D9549" s="29">
        <v>0</v>
      </c>
      <c r="E9549" s="29">
        <v>0</v>
      </c>
      <c r="F9549" s="20">
        <v>0</v>
      </c>
    </row>
    <row r="9550" spans="2:6" x14ac:dyDescent="0.25">
      <c r="B9550" s="18">
        <v>9547</v>
      </c>
      <c r="C9550" s="29">
        <v>97785890.859205693</v>
      </c>
      <c r="D9550" s="29">
        <v>0</v>
      </c>
      <c r="E9550" s="29">
        <v>0</v>
      </c>
      <c r="F9550" s="20">
        <v>0</v>
      </c>
    </row>
    <row r="9551" spans="2:6" x14ac:dyDescent="0.25">
      <c r="B9551" s="18">
        <v>9548</v>
      </c>
      <c r="C9551" s="29">
        <v>91953585.856268436</v>
      </c>
      <c r="D9551" s="29">
        <v>0</v>
      </c>
      <c r="E9551" s="29">
        <v>0</v>
      </c>
      <c r="F9551" s="20">
        <v>0</v>
      </c>
    </row>
    <row r="9552" spans="2:6" x14ac:dyDescent="0.25">
      <c r="B9552" s="18">
        <v>9549</v>
      </c>
      <c r="C9552" s="29">
        <v>77761922.839621216</v>
      </c>
      <c r="D9552" s="29">
        <v>0</v>
      </c>
      <c r="E9552" s="29">
        <v>0</v>
      </c>
      <c r="F9552" s="20">
        <v>0</v>
      </c>
    </row>
    <row r="9553" spans="2:6" x14ac:dyDescent="0.25">
      <c r="B9553" s="18">
        <v>9550</v>
      </c>
      <c r="C9553" s="29">
        <v>78869816.960816234</v>
      </c>
      <c r="D9553" s="29">
        <v>0</v>
      </c>
      <c r="E9553" s="29">
        <v>0</v>
      </c>
      <c r="F9553" s="20">
        <v>0</v>
      </c>
    </row>
    <row r="9554" spans="2:6" x14ac:dyDescent="0.25">
      <c r="B9554" s="18">
        <v>9551</v>
      </c>
      <c r="C9554" s="29">
        <v>85983095.461084038</v>
      </c>
      <c r="D9554" s="29">
        <v>0</v>
      </c>
      <c r="E9554" s="29">
        <v>0</v>
      </c>
      <c r="F9554" s="20">
        <v>0</v>
      </c>
    </row>
    <row r="9555" spans="2:6" x14ac:dyDescent="0.25">
      <c r="B9555" s="18">
        <v>9552</v>
      </c>
      <c r="C9555" s="29">
        <v>72740813.547595441</v>
      </c>
      <c r="D9555" s="29">
        <v>0</v>
      </c>
      <c r="E9555" s="29">
        <v>0</v>
      </c>
      <c r="F9555" s="20">
        <v>0</v>
      </c>
    </row>
    <row r="9556" spans="2:6" x14ac:dyDescent="0.25">
      <c r="B9556" s="18">
        <v>9553</v>
      </c>
      <c r="C9556" s="29">
        <v>134062940.10184242</v>
      </c>
      <c r="D9556" s="29">
        <v>0</v>
      </c>
      <c r="E9556" s="29">
        <v>0</v>
      </c>
      <c r="F9556" s="20">
        <v>0</v>
      </c>
    </row>
    <row r="9557" spans="2:6" x14ac:dyDescent="0.25">
      <c r="B9557" s="18">
        <v>9554</v>
      </c>
      <c r="C9557" s="29">
        <v>92160910.796963006</v>
      </c>
      <c r="D9557" s="29">
        <v>0</v>
      </c>
      <c r="E9557" s="29">
        <v>0</v>
      </c>
      <c r="F9557" s="20">
        <v>0</v>
      </c>
    </row>
    <row r="9558" spans="2:6" x14ac:dyDescent="0.25">
      <c r="B9558" s="18">
        <v>9555</v>
      </c>
      <c r="C9558" s="29">
        <v>89156035.427910686</v>
      </c>
      <c r="D9558" s="29">
        <v>0</v>
      </c>
      <c r="E9558" s="29">
        <v>0</v>
      </c>
      <c r="F9558" s="20">
        <v>0</v>
      </c>
    </row>
    <row r="9559" spans="2:6" x14ac:dyDescent="0.25">
      <c r="B9559" s="18">
        <v>9556</v>
      </c>
      <c r="C9559" s="29">
        <v>116101130.25719494</v>
      </c>
      <c r="D9559" s="29">
        <v>0</v>
      </c>
      <c r="E9559" s="29">
        <v>0</v>
      </c>
      <c r="F9559" s="20">
        <v>0</v>
      </c>
    </row>
    <row r="9560" spans="2:6" x14ac:dyDescent="0.25">
      <c r="B9560" s="18">
        <v>9557</v>
      </c>
      <c r="C9560" s="29">
        <v>85654939.252057403</v>
      </c>
      <c r="D9560" s="29">
        <v>0</v>
      </c>
      <c r="E9560" s="29">
        <v>0</v>
      </c>
      <c r="F9560" s="20">
        <v>0</v>
      </c>
    </row>
    <row r="9561" spans="2:6" x14ac:dyDescent="0.25">
      <c r="B9561" s="18">
        <v>9558</v>
      </c>
      <c r="C9561" s="29">
        <v>89386242.949577585</v>
      </c>
      <c r="D9561" s="29">
        <v>0</v>
      </c>
      <c r="E9561" s="29">
        <v>0</v>
      </c>
      <c r="F9561" s="20">
        <v>0</v>
      </c>
    </row>
    <row r="9562" spans="2:6" x14ac:dyDescent="0.25">
      <c r="B9562" s="18">
        <v>9559</v>
      </c>
      <c r="C9562" s="29">
        <v>104215111.90146145</v>
      </c>
      <c r="D9562" s="29">
        <v>0</v>
      </c>
      <c r="E9562" s="29">
        <v>0</v>
      </c>
      <c r="F9562" s="20">
        <v>0</v>
      </c>
    </row>
    <row r="9563" spans="2:6" x14ac:dyDescent="0.25">
      <c r="B9563" s="18">
        <v>9560</v>
      </c>
      <c r="C9563" s="29">
        <v>97051940.490559235</v>
      </c>
      <c r="D9563" s="29">
        <v>0</v>
      </c>
      <c r="E9563" s="29">
        <v>0</v>
      </c>
      <c r="F9563" s="20">
        <v>0</v>
      </c>
    </row>
    <row r="9564" spans="2:6" x14ac:dyDescent="0.25">
      <c r="B9564" s="18">
        <v>9561</v>
      </c>
      <c r="C9564" s="29">
        <v>152447836.75942448</v>
      </c>
      <c r="D9564" s="29">
        <v>0</v>
      </c>
      <c r="E9564" s="29">
        <v>0</v>
      </c>
      <c r="F9564" s="20">
        <v>0</v>
      </c>
    </row>
    <row r="9565" spans="2:6" x14ac:dyDescent="0.25">
      <c r="B9565" s="18">
        <v>9562</v>
      </c>
      <c r="C9565" s="29">
        <v>71225573.418160483</v>
      </c>
      <c r="D9565" s="29">
        <v>0</v>
      </c>
      <c r="E9565" s="29">
        <v>0</v>
      </c>
      <c r="F9565" s="20">
        <v>0</v>
      </c>
    </row>
    <row r="9566" spans="2:6" x14ac:dyDescent="0.25">
      <c r="B9566" s="18">
        <v>9563</v>
      </c>
      <c r="C9566" s="29">
        <v>120266669.34089892</v>
      </c>
      <c r="D9566" s="29">
        <v>0</v>
      </c>
      <c r="E9566" s="29">
        <v>0</v>
      </c>
      <c r="F9566" s="20">
        <v>0</v>
      </c>
    </row>
    <row r="9567" spans="2:6" x14ac:dyDescent="0.25">
      <c r="B9567" s="18">
        <v>9564</v>
      </c>
      <c r="C9567" s="29">
        <v>134111063.16321516</v>
      </c>
      <c r="D9567" s="29">
        <v>0</v>
      </c>
      <c r="E9567" s="29">
        <v>0</v>
      </c>
      <c r="F9567" s="20">
        <v>0</v>
      </c>
    </row>
    <row r="9568" spans="2:6" x14ac:dyDescent="0.25">
      <c r="B9568" s="18">
        <v>9565</v>
      </c>
      <c r="C9568" s="29">
        <v>90707924.532752767</v>
      </c>
      <c r="D9568" s="29">
        <v>0</v>
      </c>
      <c r="E9568" s="29">
        <v>0</v>
      </c>
      <c r="F9568" s="20">
        <v>0</v>
      </c>
    </row>
    <row r="9569" spans="2:6" x14ac:dyDescent="0.25">
      <c r="B9569" s="18">
        <v>9566</v>
      </c>
      <c r="C9569" s="29">
        <v>94112858.752907306</v>
      </c>
      <c r="D9569" s="29">
        <v>0</v>
      </c>
      <c r="E9569" s="29">
        <v>0</v>
      </c>
      <c r="F9569" s="20">
        <v>0</v>
      </c>
    </row>
    <row r="9570" spans="2:6" x14ac:dyDescent="0.25">
      <c r="B9570" s="18">
        <v>9567</v>
      </c>
      <c r="C9570" s="29">
        <v>103854630.59065735</v>
      </c>
      <c r="D9570" s="29">
        <v>0</v>
      </c>
      <c r="E9570" s="29">
        <v>0</v>
      </c>
      <c r="F9570" s="20">
        <v>0</v>
      </c>
    </row>
    <row r="9571" spans="2:6" x14ac:dyDescent="0.25">
      <c r="B9571" s="18">
        <v>9568</v>
      </c>
      <c r="C9571" s="29">
        <v>111228862.7076658</v>
      </c>
      <c r="D9571" s="29">
        <v>0</v>
      </c>
      <c r="E9571" s="29">
        <v>0</v>
      </c>
      <c r="F9571" s="20">
        <v>0</v>
      </c>
    </row>
    <row r="9572" spans="2:6" x14ac:dyDescent="0.25">
      <c r="B9572" s="18">
        <v>9569</v>
      </c>
      <c r="C9572" s="29">
        <v>80449857.64838098</v>
      </c>
      <c r="D9572" s="29">
        <v>0</v>
      </c>
      <c r="E9572" s="29">
        <v>0</v>
      </c>
      <c r="F9572" s="20">
        <v>0</v>
      </c>
    </row>
    <row r="9573" spans="2:6" x14ac:dyDescent="0.25">
      <c r="B9573" s="18">
        <v>9570</v>
      </c>
      <c r="C9573" s="29">
        <v>126805651.76239865</v>
      </c>
      <c r="D9573" s="29">
        <v>0</v>
      </c>
      <c r="E9573" s="29">
        <v>0</v>
      </c>
      <c r="F9573" s="20">
        <v>0</v>
      </c>
    </row>
    <row r="9574" spans="2:6" x14ac:dyDescent="0.25">
      <c r="B9574" s="18">
        <v>9571</v>
      </c>
      <c r="C9574" s="29">
        <v>72123402.330093473</v>
      </c>
      <c r="D9574" s="29">
        <v>0</v>
      </c>
      <c r="E9574" s="29">
        <v>0</v>
      </c>
      <c r="F9574" s="20">
        <v>0</v>
      </c>
    </row>
    <row r="9575" spans="2:6" x14ac:dyDescent="0.25">
      <c r="B9575" s="18">
        <v>9572</v>
      </c>
      <c r="C9575" s="29">
        <v>127151993.35669076</v>
      </c>
      <c r="D9575" s="29">
        <v>0</v>
      </c>
      <c r="E9575" s="29">
        <v>0</v>
      </c>
      <c r="F9575" s="20">
        <v>0</v>
      </c>
    </row>
    <row r="9576" spans="2:6" x14ac:dyDescent="0.25">
      <c r="B9576" s="18">
        <v>9573</v>
      </c>
      <c r="C9576" s="29">
        <v>114991765.52876778</v>
      </c>
      <c r="D9576" s="29">
        <v>0</v>
      </c>
      <c r="E9576" s="29">
        <v>0</v>
      </c>
      <c r="F9576" s="20">
        <v>0</v>
      </c>
    </row>
    <row r="9577" spans="2:6" x14ac:dyDescent="0.25">
      <c r="B9577" s="18">
        <v>9574</v>
      </c>
      <c r="C9577" s="29">
        <v>87803482.316693693</v>
      </c>
      <c r="D9577" s="29">
        <v>0</v>
      </c>
      <c r="E9577" s="29">
        <v>0</v>
      </c>
      <c r="F9577" s="20">
        <v>0</v>
      </c>
    </row>
    <row r="9578" spans="2:6" x14ac:dyDescent="0.25">
      <c r="B9578" s="18">
        <v>9575</v>
      </c>
      <c r="C9578" s="29">
        <v>89486369.217417568</v>
      </c>
      <c r="D9578" s="29">
        <v>0</v>
      </c>
      <c r="E9578" s="29">
        <v>0</v>
      </c>
      <c r="F9578" s="20">
        <v>0</v>
      </c>
    </row>
    <row r="9579" spans="2:6" x14ac:dyDescent="0.25">
      <c r="B9579" s="18">
        <v>9576</v>
      </c>
      <c r="C9579" s="29">
        <v>103829815.6766143</v>
      </c>
      <c r="D9579" s="29">
        <v>0</v>
      </c>
      <c r="E9579" s="29">
        <v>0</v>
      </c>
      <c r="F9579" s="20">
        <v>0</v>
      </c>
    </row>
    <row r="9580" spans="2:6" x14ac:dyDescent="0.25">
      <c r="B9580" s="18">
        <v>9577</v>
      </c>
      <c r="C9580" s="29">
        <v>96921978.141893253</v>
      </c>
      <c r="D9580" s="29">
        <v>0</v>
      </c>
      <c r="E9580" s="29">
        <v>0</v>
      </c>
      <c r="F9580" s="20">
        <v>0</v>
      </c>
    </row>
    <row r="9581" spans="2:6" x14ac:dyDescent="0.25">
      <c r="B9581" s="18">
        <v>9578</v>
      </c>
      <c r="C9581" s="29">
        <v>86013938.414879784</v>
      </c>
      <c r="D9581" s="29">
        <v>0</v>
      </c>
      <c r="E9581" s="29">
        <v>0</v>
      </c>
      <c r="F9581" s="20">
        <v>0</v>
      </c>
    </row>
    <row r="9582" spans="2:6" x14ac:dyDescent="0.25">
      <c r="B9582" s="18">
        <v>9579</v>
      </c>
      <c r="C9582" s="29">
        <v>116686001.61357521</v>
      </c>
      <c r="D9582" s="29">
        <v>0</v>
      </c>
      <c r="E9582" s="29">
        <v>0</v>
      </c>
      <c r="F9582" s="20">
        <v>0</v>
      </c>
    </row>
    <row r="9583" spans="2:6" x14ac:dyDescent="0.25">
      <c r="B9583" s="18">
        <v>9580</v>
      </c>
      <c r="C9583" s="29">
        <v>107829724.89304881</v>
      </c>
      <c r="D9583" s="29">
        <v>0</v>
      </c>
      <c r="E9583" s="29">
        <v>0</v>
      </c>
      <c r="F9583" s="20">
        <v>0</v>
      </c>
    </row>
    <row r="9584" spans="2:6" x14ac:dyDescent="0.25">
      <c r="B9584" s="18">
        <v>9581</v>
      </c>
      <c r="C9584" s="29">
        <v>95227094.034246981</v>
      </c>
      <c r="D9584" s="29">
        <v>0</v>
      </c>
      <c r="E9584" s="29">
        <v>0</v>
      </c>
      <c r="F9584" s="20">
        <v>0</v>
      </c>
    </row>
    <row r="9585" spans="2:6" x14ac:dyDescent="0.25">
      <c r="B9585" s="18">
        <v>9582</v>
      </c>
      <c r="C9585" s="29">
        <v>126588565.20784378</v>
      </c>
      <c r="D9585" s="29">
        <v>0</v>
      </c>
      <c r="E9585" s="29">
        <v>0</v>
      </c>
      <c r="F9585" s="20">
        <v>0</v>
      </c>
    </row>
    <row r="9586" spans="2:6" x14ac:dyDescent="0.25">
      <c r="B9586" s="18">
        <v>9583</v>
      </c>
      <c r="C9586" s="29">
        <v>94038502.579783827</v>
      </c>
      <c r="D9586" s="29">
        <v>0</v>
      </c>
      <c r="E9586" s="29">
        <v>0</v>
      </c>
      <c r="F9586" s="20">
        <v>0</v>
      </c>
    </row>
    <row r="9587" spans="2:6" x14ac:dyDescent="0.25">
      <c r="B9587" s="18">
        <v>9584</v>
      </c>
      <c r="C9587" s="29">
        <v>93595459.056354702</v>
      </c>
      <c r="D9587" s="29">
        <v>0</v>
      </c>
      <c r="E9587" s="29">
        <v>0</v>
      </c>
      <c r="F9587" s="20">
        <v>0</v>
      </c>
    </row>
    <row r="9588" spans="2:6" x14ac:dyDescent="0.25">
      <c r="B9588" s="18">
        <v>9585</v>
      </c>
      <c r="C9588" s="29">
        <v>158891791.90021807</v>
      </c>
      <c r="D9588" s="29">
        <v>0</v>
      </c>
      <c r="E9588" s="29">
        <v>0</v>
      </c>
      <c r="F9588" s="20">
        <v>0</v>
      </c>
    </row>
    <row r="9589" spans="2:6" x14ac:dyDescent="0.25">
      <c r="B9589" s="18">
        <v>9586</v>
      </c>
      <c r="C9589" s="29">
        <v>99813904.73557134</v>
      </c>
      <c r="D9589" s="29">
        <v>0</v>
      </c>
      <c r="E9589" s="29">
        <v>0</v>
      </c>
      <c r="F9589" s="20">
        <v>0</v>
      </c>
    </row>
    <row r="9590" spans="2:6" x14ac:dyDescent="0.25">
      <c r="B9590" s="18">
        <v>9587</v>
      </c>
      <c r="C9590" s="29">
        <v>92252243.14804399</v>
      </c>
      <c r="D9590" s="29">
        <v>0</v>
      </c>
      <c r="E9590" s="29">
        <v>0</v>
      </c>
      <c r="F9590" s="20">
        <v>0</v>
      </c>
    </row>
    <row r="9591" spans="2:6" x14ac:dyDescent="0.25">
      <c r="B9591" s="18">
        <v>9588</v>
      </c>
      <c r="C9591" s="29">
        <v>94811200.758604854</v>
      </c>
      <c r="D9591" s="29">
        <v>0</v>
      </c>
      <c r="E9591" s="29">
        <v>0</v>
      </c>
      <c r="F9591" s="20">
        <v>0</v>
      </c>
    </row>
    <row r="9592" spans="2:6" x14ac:dyDescent="0.25">
      <c r="B9592" s="18">
        <v>9589</v>
      </c>
      <c r="C9592" s="29">
        <v>100937402.34744973</v>
      </c>
      <c r="D9592" s="29">
        <v>0</v>
      </c>
      <c r="E9592" s="29">
        <v>0</v>
      </c>
      <c r="F9592" s="20">
        <v>0</v>
      </c>
    </row>
    <row r="9593" spans="2:6" x14ac:dyDescent="0.25">
      <c r="B9593" s="18">
        <v>9590</v>
      </c>
      <c r="C9593" s="29">
        <v>118088297.10338409</v>
      </c>
      <c r="D9593" s="29">
        <v>0</v>
      </c>
      <c r="E9593" s="29">
        <v>0</v>
      </c>
      <c r="F9593" s="20">
        <v>0</v>
      </c>
    </row>
    <row r="9594" spans="2:6" x14ac:dyDescent="0.25">
      <c r="B9594" s="18">
        <v>9591</v>
      </c>
      <c r="C9594" s="29">
        <v>80797723.04241541</v>
      </c>
      <c r="D9594" s="29">
        <v>0</v>
      </c>
      <c r="E9594" s="29">
        <v>0</v>
      </c>
      <c r="F9594" s="20">
        <v>0</v>
      </c>
    </row>
    <row r="9595" spans="2:6" x14ac:dyDescent="0.25">
      <c r="B9595" s="18">
        <v>9592</v>
      </c>
      <c r="C9595" s="29">
        <v>91590339.753862143</v>
      </c>
      <c r="D9595" s="29">
        <v>0</v>
      </c>
      <c r="E9595" s="29">
        <v>0</v>
      </c>
      <c r="F9595" s="20">
        <v>0</v>
      </c>
    </row>
    <row r="9596" spans="2:6" x14ac:dyDescent="0.25">
      <c r="B9596" s="18">
        <v>9593</v>
      </c>
      <c r="C9596" s="29">
        <v>153471761.25307655</v>
      </c>
      <c r="D9596" s="29">
        <v>0</v>
      </c>
      <c r="E9596" s="29">
        <v>0</v>
      </c>
      <c r="F9596" s="20">
        <v>0</v>
      </c>
    </row>
    <row r="9597" spans="2:6" x14ac:dyDescent="0.25">
      <c r="B9597" s="18">
        <v>9594</v>
      </c>
      <c r="C9597" s="29">
        <v>108225914.59066671</v>
      </c>
      <c r="D9597" s="29">
        <v>0</v>
      </c>
      <c r="E9597" s="29">
        <v>0</v>
      </c>
      <c r="F9597" s="20">
        <v>0</v>
      </c>
    </row>
    <row r="9598" spans="2:6" x14ac:dyDescent="0.25">
      <c r="B9598" s="18">
        <v>9595</v>
      </c>
      <c r="C9598" s="29">
        <v>112168318.86253119</v>
      </c>
      <c r="D9598" s="29">
        <v>0</v>
      </c>
      <c r="E9598" s="29">
        <v>0</v>
      </c>
      <c r="F9598" s="20">
        <v>0</v>
      </c>
    </row>
    <row r="9599" spans="2:6" x14ac:dyDescent="0.25">
      <c r="B9599" s="18">
        <v>9596</v>
      </c>
      <c r="C9599" s="29">
        <v>90784957.522646219</v>
      </c>
      <c r="D9599" s="29">
        <v>0</v>
      </c>
      <c r="E9599" s="29">
        <v>0</v>
      </c>
      <c r="F9599" s="20">
        <v>0</v>
      </c>
    </row>
    <row r="9600" spans="2:6" x14ac:dyDescent="0.25">
      <c r="B9600" s="18">
        <v>9597</v>
      </c>
      <c r="C9600" s="29">
        <v>92482642.671103761</v>
      </c>
      <c r="D9600" s="29">
        <v>0</v>
      </c>
      <c r="E9600" s="29">
        <v>0</v>
      </c>
      <c r="F9600" s="20">
        <v>0</v>
      </c>
    </row>
    <row r="9601" spans="2:6" x14ac:dyDescent="0.25">
      <c r="B9601" s="18">
        <v>9598</v>
      </c>
      <c r="C9601" s="29">
        <v>62706973.175835043</v>
      </c>
      <c r="D9601" s="29">
        <v>0</v>
      </c>
      <c r="E9601" s="29">
        <v>0</v>
      </c>
      <c r="F9601" s="20">
        <v>0</v>
      </c>
    </row>
    <row r="9602" spans="2:6" x14ac:dyDescent="0.25">
      <c r="B9602" s="18">
        <v>9599</v>
      </c>
      <c r="C9602" s="29">
        <v>138840499.09793776</v>
      </c>
      <c r="D9602" s="29">
        <v>0</v>
      </c>
      <c r="E9602" s="29">
        <v>0</v>
      </c>
      <c r="F9602" s="20">
        <v>0</v>
      </c>
    </row>
    <row r="9603" spans="2:6" x14ac:dyDescent="0.25">
      <c r="B9603" s="18">
        <v>9600</v>
      </c>
      <c r="C9603" s="29">
        <v>69914390.431788191</v>
      </c>
      <c r="D9603" s="29">
        <v>0</v>
      </c>
      <c r="E9603" s="29">
        <v>0</v>
      </c>
      <c r="F9603" s="20">
        <v>0</v>
      </c>
    </row>
    <row r="9604" spans="2:6" x14ac:dyDescent="0.25">
      <c r="B9604" s="18">
        <v>9601</v>
      </c>
      <c r="C9604" s="29">
        <v>98098660.441959664</v>
      </c>
      <c r="D9604" s="29">
        <v>0</v>
      </c>
      <c r="E9604" s="29">
        <v>0</v>
      </c>
      <c r="F9604" s="20">
        <v>0</v>
      </c>
    </row>
    <row r="9605" spans="2:6" x14ac:dyDescent="0.25">
      <c r="B9605" s="18">
        <v>9602</v>
      </c>
      <c r="C9605" s="29">
        <v>105993602.79605085</v>
      </c>
      <c r="D9605" s="29">
        <v>0</v>
      </c>
      <c r="E9605" s="29">
        <v>0</v>
      </c>
      <c r="F9605" s="20">
        <v>0</v>
      </c>
    </row>
    <row r="9606" spans="2:6" x14ac:dyDescent="0.25">
      <c r="B9606" s="18">
        <v>9603</v>
      </c>
      <c r="C9606" s="29">
        <v>117020699.47862209</v>
      </c>
      <c r="D9606" s="29">
        <v>0</v>
      </c>
      <c r="E9606" s="29">
        <v>0</v>
      </c>
      <c r="F9606" s="20">
        <v>0</v>
      </c>
    </row>
    <row r="9607" spans="2:6" x14ac:dyDescent="0.25">
      <c r="B9607" s="18">
        <v>9604</v>
      </c>
      <c r="C9607" s="29">
        <v>117811748.67907427</v>
      </c>
      <c r="D9607" s="29">
        <v>0</v>
      </c>
      <c r="E9607" s="29">
        <v>0</v>
      </c>
      <c r="F9607" s="20">
        <v>0</v>
      </c>
    </row>
    <row r="9608" spans="2:6" x14ac:dyDescent="0.25">
      <c r="B9608" s="18">
        <v>9605</v>
      </c>
      <c r="C9608" s="29">
        <v>86731489.867929533</v>
      </c>
      <c r="D9608" s="29">
        <v>0</v>
      </c>
      <c r="E9608" s="29">
        <v>0</v>
      </c>
      <c r="F9608" s="20">
        <v>0</v>
      </c>
    </row>
    <row r="9609" spans="2:6" x14ac:dyDescent="0.25">
      <c r="B9609" s="18">
        <v>9606</v>
      </c>
      <c r="C9609" s="29">
        <v>94047515.629831716</v>
      </c>
      <c r="D9609" s="29">
        <v>0</v>
      </c>
      <c r="E9609" s="29">
        <v>0</v>
      </c>
      <c r="F9609" s="20">
        <v>0</v>
      </c>
    </row>
    <row r="9610" spans="2:6" x14ac:dyDescent="0.25">
      <c r="B9610" s="18">
        <v>9607</v>
      </c>
      <c r="C9610" s="29">
        <v>100881787.54625796</v>
      </c>
      <c r="D9610" s="29">
        <v>0</v>
      </c>
      <c r="E9610" s="29">
        <v>0</v>
      </c>
      <c r="F9610" s="20">
        <v>0</v>
      </c>
    </row>
    <row r="9611" spans="2:6" x14ac:dyDescent="0.25">
      <c r="B9611" s="18">
        <v>9608</v>
      </c>
      <c r="C9611" s="29">
        <v>87809878.590949178</v>
      </c>
      <c r="D9611" s="29">
        <v>0</v>
      </c>
      <c r="E9611" s="29">
        <v>0</v>
      </c>
      <c r="F9611" s="20">
        <v>0</v>
      </c>
    </row>
    <row r="9612" spans="2:6" x14ac:dyDescent="0.25">
      <c r="B9612" s="18">
        <v>9609</v>
      </c>
      <c r="C9612" s="29">
        <v>120651042.25628775</v>
      </c>
      <c r="D9612" s="29">
        <v>0</v>
      </c>
      <c r="E9612" s="29">
        <v>0</v>
      </c>
      <c r="F9612" s="20">
        <v>0</v>
      </c>
    </row>
    <row r="9613" spans="2:6" x14ac:dyDescent="0.25">
      <c r="B9613" s="18">
        <v>9610</v>
      </c>
      <c r="C9613" s="29">
        <v>94671772.289693192</v>
      </c>
      <c r="D9613" s="29">
        <v>0</v>
      </c>
      <c r="E9613" s="29">
        <v>0</v>
      </c>
      <c r="F9613" s="20">
        <v>0</v>
      </c>
    </row>
    <row r="9614" spans="2:6" x14ac:dyDescent="0.25">
      <c r="B9614" s="18">
        <v>9611</v>
      </c>
      <c r="C9614" s="29">
        <v>128117798.67078254</v>
      </c>
      <c r="D9614" s="29">
        <v>0</v>
      </c>
      <c r="E9614" s="29">
        <v>0</v>
      </c>
      <c r="F9614" s="20">
        <v>0</v>
      </c>
    </row>
    <row r="9615" spans="2:6" x14ac:dyDescent="0.25">
      <c r="B9615" s="18">
        <v>9612</v>
      </c>
      <c r="C9615" s="29">
        <v>104914469.24475774</v>
      </c>
      <c r="D9615" s="29">
        <v>0</v>
      </c>
      <c r="E9615" s="29">
        <v>0</v>
      </c>
      <c r="F9615" s="20">
        <v>0</v>
      </c>
    </row>
    <row r="9616" spans="2:6" x14ac:dyDescent="0.25">
      <c r="B9616" s="18">
        <v>9613</v>
      </c>
      <c r="C9616" s="29">
        <v>84454415.820638016</v>
      </c>
      <c r="D9616" s="29">
        <v>0</v>
      </c>
      <c r="E9616" s="29">
        <v>0</v>
      </c>
      <c r="F9616" s="20">
        <v>0</v>
      </c>
    </row>
    <row r="9617" spans="2:6" x14ac:dyDescent="0.25">
      <c r="B9617" s="18">
        <v>9614</v>
      </c>
      <c r="C9617" s="29">
        <v>110056437.61784545</v>
      </c>
      <c r="D9617" s="29">
        <v>0</v>
      </c>
      <c r="E9617" s="29">
        <v>0</v>
      </c>
      <c r="F9617" s="20">
        <v>0</v>
      </c>
    </row>
    <row r="9618" spans="2:6" x14ac:dyDescent="0.25">
      <c r="B9618" s="18">
        <v>9615</v>
      </c>
      <c r="C9618" s="29">
        <v>85641833.18111138</v>
      </c>
      <c r="D9618" s="29">
        <v>0</v>
      </c>
      <c r="E9618" s="29">
        <v>0</v>
      </c>
      <c r="F9618" s="20">
        <v>0</v>
      </c>
    </row>
    <row r="9619" spans="2:6" x14ac:dyDescent="0.25">
      <c r="B9619" s="18">
        <v>9616</v>
      </c>
      <c r="C9619" s="29">
        <v>87917215.491949186</v>
      </c>
      <c r="D9619" s="29">
        <v>0</v>
      </c>
      <c r="E9619" s="29">
        <v>0</v>
      </c>
      <c r="F9619" s="20">
        <v>0</v>
      </c>
    </row>
    <row r="9620" spans="2:6" x14ac:dyDescent="0.25">
      <c r="B9620" s="18">
        <v>9617</v>
      </c>
      <c r="C9620" s="29">
        <v>89681473.932594672</v>
      </c>
      <c r="D9620" s="29">
        <v>0</v>
      </c>
      <c r="E9620" s="29">
        <v>0</v>
      </c>
      <c r="F9620" s="20">
        <v>0</v>
      </c>
    </row>
    <row r="9621" spans="2:6" x14ac:dyDescent="0.25">
      <c r="B9621" s="18">
        <v>9618</v>
      </c>
      <c r="C9621" s="29">
        <v>92456873.603307575</v>
      </c>
      <c r="D9621" s="29">
        <v>0</v>
      </c>
      <c r="E9621" s="29">
        <v>0</v>
      </c>
      <c r="F9621" s="20">
        <v>0</v>
      </c>
    </row>
    <row r="9622" spans="2:6" x14ac:dyDescent="0.25">
      <c r="B9622" s="18">
        <v>9619</v>
      </c>
      <c r="C9622" s="29">
        <v>111452254.15367444</v>
      </c>
      <c r="D9622" s="29">
        <v>0</v>
      </c>
      <c r="E9622" s="29">
        <v>0</v>
      </c>
      <c r="F9622" s="20">
        <v>0</v>
      </c>
    </row>
    <row r="9623" spans="2:6" x14ac:dyDescent="0.25">
      <c r="B9623" s="18">
        <v>9620</v>
      </c>
      <c r="C9623" s="29">
        <v>87052878.653096214</v>
      </c>
      <c r="D9623" s="29">
        <v>0</v>
      </c>
      <c r="E9623" s="29">
        <v>0</v>
      </c>
      <c r="F9623" s="20">
        <v>0</v>
      </c>
    </row>
    <row r="9624" spans="2:6" x14ac:dyDescent="0.25">
      <c r="B9624" s="18">
        <v>9621</v>
      </c>
      <c r="C9624" s="29">
        <v>83607098.724752933</v>
      </c>
      <c r="D9624" s="29">
        <v>0</v>
      </c>
      <c r="E9624" s="29">
        <v>0</v>
      </c>
      <c r="F9624" s="20">
        <v>0</v>
      </c>
    </row>
    <row r="9625" spans="2:6" x14ac:dyDescent="0.25">
      <c r="B9625" s="18">
        <v>9622</v>
      </c>
      <c r="C9625" s="29">
        <v>109838500.46667513</v>
      </c>
      <c r="D9625" s="29">
        <v>0</v>
      </c>
      <c r="E9625" s="29">
        <v>0</v>
      </c>
      <c r="F9625" s="20">
        <v>0</v>
      </c>
    </row>
    <row r="9626" spans="2:6" x14ac:dyDescent="0.25">
      <c r="B9626" s="18">
        <v>9623</v>
      </c>
      <c r="C9626" s="29">
        <v>107655167.59926911</v>
      </c>
      <c r="D9626" s="29">
        <v>0</v>
      </c>
      <c r="E9626" s="29">
        <v>0</v>
      </c>
      <c r="F9626" s="20">
        <v>0</v>
      </c>
    </row>
    <row r="9627" spans="2:6" x14ac:dyDescent="0.25">
      <c r="B9627" s="18">
        <v>9624</v>
      </c>
      <c r="C9627" s="29">
        <v>94938535.530300871</v>
      </c>
      <c r="D9627" s="29">
        <v>0</v>
      </c>
      <c r="E9627" s="29">
        <v>0</v>
      </c>
      <c r="F9627" s="20">
        <v>0</v>
      </c>
    </row>
    <row r="9628" spans="2:6" x14ac:dyDescent="0.25">
      <c r="B9628" s="18">
        <v>9625</v>
      </c>
      <c r="C9628" s="29">
        <v>76330311.593106627</v>
      </c>
      <c r="D9628" s="29">
        <v>0</v>
      </c>
      <c r="E9628" s="29">
        <v>0</v>
      </c>
      <c r="F9628" s="20">
        <v>0</v>
      </c>
    </row>
    <row r="9629" spans="2:6" x14ac:dyDescent="0.25">
      <c r="B9629" s="18">
        <v>9626</v>
      </c>
      <c r="C9629" s="29">
        <v>113284409.81129918</v>
      </c>
      <c r="D9629" s="29">
        <v>0</v>
      </c>
      <c r="E9629" s="29">
        <v>0</v>
      </c>
      <c r="F9629" s="20">
        <v>0</v>
      </c>
    </row>
    <row r="9630" spans="2:6" x14ac:dyDescent="0.25">
      <c r="B9630" s="18">
        <v>9627</v>
      </c>
      <c r="C9630" s="29">
        <v>100033835.21872993</v>
      </c>
      <c r="D9630" s="29">
        <v>0</v>
      </c>
      <c r="E9630" s="29">
        <v>0</v>
      </c>
      <c r="F9630" s="20">
        <v>0</v>
      </c>
    </row>
    <row r="9631" spans="2:6" x14ac:dyDescent="0.25">
      <c r="B9631" s="18">
        <v>9628</v>
      </c>
      <c r="C9631" s="29">
        <v>120046861.56594267</v>
      </c>
      <c r="D9631" s="29">
        <v>0</v>
      </c>
      <c r="E9631" s="29">
        <v>0</v>
      </c>
      <c r="F9631" s="20">
        <v>0</v>
      </c>
    </row>
    <row r="9632" spans="2:6" x14ac:dyDescent="0.25">
      <c r="B9632" s="18">
        <v>9629</v>
      </c>
      <c r="C9632" s="29">
        <v>86758553.777362332</v>
      </c>
      <c r="D9632" s="29">
        <v>0</v>
      </c>
      <c r="E9632" s="29">
        <v>0</v>
      </c>
      <c r="F9632" s="20">
        <v>0</v>
      </c>
    </row>
    <row r="9633" spans="2:6" x14ac:dyDescent="0.25">
      <c r="B9633" s="18">
        <v>9630</v>
      </c>
      <c r="C9633" s="29">
        <v>78256577.144652784</v>
      </c>
      <c r="D9633" s="29">
        <v>0</v>
      </c>
      <c r="E9633" s="29">
        <v>0</v>
      </c>
      <c r="F9633" s="20">
        <v>0</v>
      </c>
    </row>
    <row r="9634" spans="2:6" x14ac:dyDescent="0.25">
      <c r="B9634" s="18">
        <v>9631</v>
      </c>
      <c r="C9634" s="29">
        <v>82003979.913251609</v>
      </c>
      <c r="D9634" s="29">
        <v>0</v>
      </c>
      <c r="E9634" s="29">
        <v>0</v>
      </c>
      <c r="F9634" s="20">
        <v>0</v>
      </c>
    </row>
    <row r="9635" spans="2:6" x14ac:dyDescent="0.25">
      <c r="B9635" s="18">
        <v>9632</v>
      </c>
      <c r="C9635" s="29">
        <v>102388652.63130473</v>
      </c>
      <c r="D9635" s="29">
        <v>0</v>
      </c>
      <c r="E9635" s="29">
        <v>0</v>
      </c>
      <c r="F9635" s="20">
        <v>0</v>
      </c>
    </row>
    <row r="9636" spans="2:6" x14ac:dyDescent="0.25">
      <c r="B9636" s="18">
        <v>9633</v>
      </c>
      <c r="C9636" s="29">
        <v>98057450.185174242</v>
      </c>
      <c r="D9636" s="29">
        <v>0</v>
      </c>
      <c r="E9636" s="29">
        <v>0</v>
      </c>
      <c r="F9636" s="20">
        <v>0</v>
      </c>
    </row>
    <row r="9637" spans="2:6" x14ac:dyDescent="0.25">
      <c r="B9637" s="18">
        <v>9634</v>
      </c>
      <c r="C9637" s="29">
        <v>117349080.96988614</v>
      </c>
      <c r="D9637" s="29">
        <v>0</v>
      </c>
      <c r="E9637" s="29">
        <v>0</v>
      </c>
      <c r="F9637" s="20">
        <v>0</v>
      </c>
    </row>
    <row r="9638" spans="2:6" x14ac:dyDescent="0.25">
      <c r="B9638" s="18">
        <v>9635</v>
      </c>
      <c r="C9638" s="29">
        <v>120669283.92149226</v>
      </c>
      <c r="D9638" s="29">
        <v>0</v>
      </c>
      <c r="E9638" s="29">
        <v>0</v>
      </c>
      <c r="F9638" s="20">
        <v>0</v>
      </c>
    </row>
    <row r="9639" spans="2:6" x14ac:dyDescent="0.25">
      <c r="B9639" s="18">
        <v>9636</v>
      </c>
      <c r="C9639" s="29">
        <v>98905211.008349732</v>
      </c>
      <c r="D9639" s="29">
        <v>0</v>
      </c>
      <c r="E9639" s="29">
        <v>0</v>
      </c>
      <c r="F9639" s="20">
        <v>0</v>
      </c>
    </row>
    <row r="9640" spans="2:6" x14ac:dyDescent="0.25">
      <c r="B9640" s="18">
        <v>9637</v>
      </c>
      <c r="C9640" s="29">
        <v>117403102.06564361</v>
      </c>
      <c r="D9640" s="29">
        <v>0</v>
      </c>
      <c r="E9640" s="29">
        <v>0</v>
      </c>
      <c r="F9640" s="20">
        <v>0</v>
      </c>
    </row>
    <row r="9641" spans="2:6" x14ac:dyDescent="0.25">
      <c r="B9641" s="18">
        <v>9638</v>
      </c>
      <c r="C9641" s="29">
        <v>62292014.976595864</v>
      </c>
      <c r="D9641" s="29">
        <v>0</v>
      </c>
      <c r="E9641" s="29">
        <v>0</v>
      </c>
      <c r="F9641" s="20">
        <v>0</v>
      </c>
    </row>
    <row r="9642" spans="2:6" x14ac:dyDescent="0.25">
      <c r="B9642" s="18">
        <v>9639</v>
      </c>
      <c r="C9642" s="29">
        <v>198762558.74968511</v>
      </c>
      <c r="D9642" s="29">
        <v>0</v>
      </c>
      <c r="E9642" s="29">
        <v>0</v>
      </c>
      <c r="F9642" s="20">
        <v>0</v>
      </c>
    </row>
    <row r="9643" spans="2:6" x14ac:dyDescent="0.25">
      <c r="B9643" s="18">
        <v>9640</v>
      </c>
      <c r="C9643" s="29">
        <v>85195163.35225141</v>
      </c>
      <c r="D9643" s="29">
        <v>0</v>
      </c>
      <c r="E9643" s="29">
        <v>0</v>
      </c>
      <c r="F9643" s="20">
        <v>0</v>
      </c>
    </row>
    <row r="9644" spans="2:6" x14ac:dyDescent="0.25">
      <c r="B9644" s="18">
        <v>9641</v>
      </c>
      <c r="C9644" s="29">
        <v>111307943.07917632</v>
      </c>
      <c r="D9644" s="29">
        <v>0</v>
      </c>
      <c r="E9644" s="29">
        <v>0</v>
      </c>
      <c r="F9644" s="20">
        <v>0</v>
      </c>
    </row>
    <row r="9645" spans="2:6" x14ac:dyDescent="0.25">
      <c r="B9645" s="18">
        <v>9642</v>
      </c>
      <c r="C9645" s="29">
        <v>97970925.542279378</v>
      </c>
      <c r="D9645" s="29">
        <v>0</v>
      </c>
      <c r="E9645" s="29">
        <v>0</v>
      </c>
      <c r="F9645" s="20">
        <v>0</v>
      </c>
    </row>
    <row r="9646" spans="2:6" x14ac:dyDescent="0.25">
      <c r="B9646" s="18">
        <v>9643</v>
      </c>
      <c r="C9646" s="29">
        <v>88857016.36707072</v>
      </c>
      <c r="D9646" s="29">
        <v>0</v>
      </c>
      <c r="E9646" s="29">
        <v>0</v>
      </c>
      <c r="F9646" s="20">
        <v>0</v>
      </c>
    </row>
    <row r="9647" spans="2:6" x14ac:dyDescent="0.25">
      <c r="B9647" s="18">
        <v>9644</v>
      </c>
      <c r="C9647" s="29">
        <v>115512458.38869782</v>
      </c>
      <c r="D9647" s="29">
        <v>0</v>
      </c>
      <c r="E9647" s="29">
        <v>0</v>
      </c>
      <c r="F9647" s="20">
        <v>0</v>
      </c>
    </row>
    <row r="9648" spans="2:6" x14ac:dyDescent="0.25">
      <c r="B9648" s="18">
        <v>9645</v>
      </c>
      <c r="C9648" s="29">
        <v>90073561.712539524</v>
      </c>
      <c r="D9648" s="29">
        <v>0</v>
      </c>
      <c r="E9648" s="29">
        <v>0</v>
      </c>
      <c r="F9648" s="20">
        <v>0</v>
      </c>
    </row>
    <row r="9649" spans="2:6" x14ac:dyDescent="0.25">
      <c r="B9649" s="18">
        <v>9646</v>
      </c>
      <c r="C9649" s="29">
        <v>123806057.4643136</v>
      </c>
      <c r="D9649" s="29">
        <v>0</v>
      </c>
      <c r="E9649" s="29">
        <v>0</v>
      </c>
      <c r="F9649" s="20">
        <v>0</v>
      </c>
    </row>
    <row r="9650" spans="2:6" x14ac:dyDescent="0.25">
      <c r="B9650" s="18">
        <v>9647</v>
      </c>
      <c r="C9650" s="29">
        <v>143837641.57228744</v>
      </c>
      <c r="D9650" s="29">
        <v>0</v>
      </c>
      <c r="E9650" s="29">
        <v>0</v>
      </c>
      <c r="F9650" s="20">
        <v>0</v>
      </c>
    </row>
    <row r="9651" spans="2:6" x14ac:dyDescent="0.25">
      <c r="B9651" s="18">
        <v>9648</v>
      </c>
      <c r="C9651" s="29">
        <v>114732734.43606952</v>
      </c>
      <c r="D9651" s="29">
        <v>0</v>
      </c>
      <c r="E9651" s="29">
        <v>0</v>
      </c>
      <c r="F9651" s="20">
        <v>0</v>
      </c>
    </row>
    <row r="9652" spans="2:6" x14ac:dyDescent="0.25">
      <c r="B9652" s="18">
        <v>9649</v>
      </c>
      <c r="C9652" s="29">
        <v>94149535.187142804</v>
      </c>
      <c r="D9652" s="29">
        <v>0</v>
      </c>
      <c r="E9652" s="29">
        <v>0</v>
      </c>
      <c r="F9652" s="20">
        <v>0</v>
      </c>
    </row>
    <row r="9653" spans="2:6" x14ac:dyDescent="0.25">
      <c r="B9653" s="18">
        <v>9650</v>
      </c>
      <c r="C9653" s="29">
        <v>127735315.87449923</v>
      </c>
      <c r="D9653" s="29">
        <v>0</v>
      </c>
      <c r="E9653" s="29">
        <v>0</v>
      </c>
      <c r="F9653" s="20">
        <v>0</v>
      </c>
    </row>
    <row r="9654" spans="2:6" x14ac:dyDescent="0.25">
      <c r="B9654" s="18">
        <v>9651</v>
      </c>
      <c r="C9654" s="29">
        <v>86551539.807792649</v>
      </c>
      <c r="D9654" s="29">
        <v>0</v>
      </c>
      <c r="E9654" s="29">
        <v>0</v>
      </c>
      <c r="F9654" s="20">
        <v>0</v>
      </c>
    </row>
    <row r="9655" spans="2:6" x14ac:dyDescent="0.25">
      <c r="B9655" s="18">
        <v>9652</v>
      </c>
      <c r="C9655" s="29">
        <v>86404606.352528676</v>
      </c>
      <c r="D9655" s="29">
        <v>0</v>
      </c>
      <c r="E9655" s="29">
        <v>0</v>
      </c>
      <c r="F9655" s="20">
        <v>0</v>
      </c>
    </row>
    <row r="9656" spans="2:6" x14ac:dyDescent="0.25">
      <c r="B9656" s="18">
        <v>9653</v>
      </c>
      <c r="C9656" s="29">
        <v>70978937.398159355</v>
      </c>
      <c r="D9656" s="29">
        <v>0</v>
      </c>
      <c r="E9656" s="29">
        <v>0</v>
      </c>
      <c r="F9656" s="20">
        <v>0</v>
      </c>
    </row>
    <row r="9657" spans="2:6" x14ac:dyDescent="0.25">
      <c r="B9657" s="18">
        <v>9654</v>
      </c>
      <c r="C9657" s="29">
        <v>117063907.60890964</v>
      </c>
      <c r="D9657" s="29">
        <v>0</v>
      </c>
      <c r="E9657" s="29">
        <v>0</v>
      </c>
      <c r="F9657" s="20">
        <v>0</v>
      </c>
    </row>
    <row r="9658" spans="2:6" x14ac:dyDescent="0.25">
      <c r="B9658" s="18">
        <v>9655</v>
      </c>
      <c r="C9658" s="29">
        <v>85613609.960923567</v>
      </c>
      <c r="D9658" s="29">
        <v>0</v>
      </c>
      <c r="E9658" s="29">
        <v>0</v>
      </c>
      <c r="F9658" s="20">
        <v>0</v>
      </c>
    </row>
    <row r="9659" spans="2:6" x14ac:dyDescent="0.25">
      <c r="B9659" s="18">
        <v>9656</v>
      </c>
      <c r="C9659" s="29">
        <v>122992669.17533904</v>
      </c>
      <c r="D9659" s="29">
        <v>0</v>
      </c>
      <c r="E9659" s="29">
        <v>0</v>
      </c>
      <c r="F9659" s="20">
        <v>0</v>
      </c>
    </row>
    <row r="9660" spans="2:6" x14ac:dyDescent="0.25">
      <c r="B9660" s="18">
        <v>9657</v>
      </c>
      <c r="C9660" s="29">
        <v>114864639.15034194</v>
      </c>
      <c r="D9660" s="29">
        <v>0</v>
      </c>
      <c r="E9660" s="29">
        <v>0</v>
      </c>
      <c r="F9660" s="20">
        <v>0</v>
      </c>
    </row>
    <row r="9661" spans="2:6" x14ac:dyDescent="0.25">
      <c r="B9661" s="18">
        <v>9658</v>
      </c>
      <c r="C9661" s="29">
        <v>80240444.524191394</v>
      </c>
      <c r="D9661" s="29">
        <v>0</v>
      </c>
      <c r="E9661" s="29">
        <v>0</v>
      </c>
      <c r="F9661" s="20">
        <v>0</v>
      </c>
    </row>
    <row r="9662" spans="2:6" x14ac:dyDescent="0.25">
      <c r="B9662" s="18">
        <v>9659</v>
      </c>
      <c r="C9662" s="29">
        <v>131439535.51177418</v>
      </c>
      <c r="D9662" s="29">
        <v>0</v>
      </c>
      <c r="E9662" s="29">
        <v>0</v>
      </c>
      <c r="F9662" s="20">
        <v>0</v>
      </c>
    </row>
    <row r="9663" spans="2:6" x14ac:dyDescent="0.25">
      <c r="B9663" s="18">
        <v>9660</v>
      </c>
      <c r="C9663" s="29">
        <v>94587835.157552123</v>
      </c>
      <c r="D9663" s="29">
        <v>0</v>
      </c>
      <c r="E9663" s="29">
        <v>0</v>
      </c>
      <c r="F9663" s="20">
        <v>0</v>
      </c>
    </row>
    <row r="9664" spans="2:6" x14ac:dyDescent="0.25">
      <c r="B9664" s="18">
        <v>9661</v>
      </c>
      <c r="C9664" s="29">
        <v>74483628.48458983</v>
      </c>
      <c r="D9664" s="29">
        <v>0</v>
      </c>
      <c r="E9664" s="29">
        <v>0</v>
      </c>
      <c r="F9664" s="20">
        <v>0</v>
      </c>
    </row>
    <row r="9665" spans="2:6" x14ac:dyDescent="0.25">
      <c r="B9665" s="18">
        <v>9662</v>
      </c>
      <c r="C9665" s="29">
        <v>105320993.18081643</v>
      </c>
      <c r="D9665" s="29">
        <v>0</v>
      </c>
      <c r="E9665" s="29">
        <v>0</v>
      </c>
      <c r="F9665" s="20">
        <v>0</v>
      </c>
    </row>
    <row r="9666" spans="2:6" x14ac:dyDescent="0.25">
      <c r="B9666" s="18">
        <v>9663</v>
      </c>
      <c r="C9666" s="29">
        <v>162743235.62680447</v>
      </c>
      <c r="D9666" s="29">
        <v>0</v>
      </c>
      <c r="E9666" s="29">
        <v>0</v>
      </c>
      <c r="F9666" s="20">
        <v>0</v>
      </c>
    </row>
    <row r="9667" spans="2:6" x14ac:dyDescent="0.25">
      <c r="B9667" s="18">
        <v>9664</v>
      </c>
      <c r="C9667" s="29">
        <v>83880739.652527183</v>
      </c>
      <c r="D9667" s="29">
        <v>0</v>
      </c>
      <c r="E9667" s="29">
        <v>0</v>
      </c>
      <c r="F9667" s="20">
        <v>0</v>
      </c>
    </row>
    <row r="9668" spans="2:6" x14ac:dyDescent="0.25">
      <c r="B9668" s="18">
        <v>9665</v>
      </c>
      <c r="C9668" s="29">
        <v>128736602.41611524</v>
      </c>
      <c r="D9668" s="29">
        <v>0</v>
      </c>
      <c r="E9668" s="29">
        <v>0</v>
      </c>
      <c r="F9668" s="20">
        <v>0</v>
      </c>
    </row>
    <row r="9669" spans="2:6" x14ac:dyDescent="0.25">
      <c r="B9669" s="18">
        <v>9666</v>
      </c>
      <c r="C9669" s="29">
        <v>107391845.48416524</v>
      </c>
      <c r="D9669" s="29">
        <v>0</v>
      </c>
      <c r="E9669" s="29">
        <v>0</v>
      </c>
      <c r="F9669" s="20">
        <v>0</v>
      </c>
    </row>
    <row r="9670" spans="2:6" x14ac:dyDescent="0.25">
      <c r="B9670" s="18">
        <v>9667</v>
      </c>
      <c r="C9670" s="29">
        <v>121342754.93891054</v>
      </c>
      <c r="D9670" s="29">
        <v>0</v>
      </c>
      <c r="E9670" s="29">
        <v>0</v>
      </c>
      <c r="F9670" s="20">
        <v>0</v>
      </c>
    </row>
    <row r="9671" spans="2:6" x14ac:dyDescent="0.25">
      <c r="B9671" s="18">
        <v>9668</v>
      </c>
      <c r="C9671" s="29">
        <v>79010266.194849908</v>
      </c>
      <c r="D9671" s="29">
        <v>0</v>
      </c>
      <c r="E9671" s="29">
        <v>0</v>
      </c>
      <c r="F9671" s="20">
        <v>0</v>
      </c>
    </row>
    <row r="9672" spans="2:6" x14ac:dyDescent="0.25">
      <c r="B9672" s="18">
        <v>9669</v>
      </c>
      <c r="C9672" s="29">
        <v>107066117.91274641</v>
      </c>
      <c r="D9672" s="29">
        <v>0</v>
      </c>
      <c r="E9672" s="29">
        <v>0</v>
      </c>
      <c r="F9672" s="20">
        <v>0</v>
      </c>
    </row>
    <row r="9673" spans="2:6" x14ac:dyDescent="0.25">
      <c r="B9673" s="18">
        <v>9670</v>
      </c>
      <c r="C9673" s="29">
        <v>122152265.5754163</v>
      </c>
      <c r="D9673" s="29">
        <v>0</v>
      </c>
      <c r="E9673" s="29">
        <v>0</v>
      </c>
      <c r="F9673" s="20">
        <v>0</v>
      </c>
    </row>
    <row r="9674" spans="2:6" x14ac:dyDescent="0.25">
      <c r="B9674" s="18">
        <v>9671</v>
      </c>
      <c r="C9674" s="29">
        <v>149369630.06528762</v>
      </c>
      <c r="D9674" s="29">
        <v>0</v>
      </c>
      <c r="E9674" s="29">
        <v>0</v>
      </c>
      <c r="F9674" s="20">
        <v>0</v>
      </c>
    </row>
    <row r="9675" spans="2:6" x14ac:dyDescent="0.25">
      <c r="B9675" s="18">
        <v>9672</v>
      </c>
      <c r="C9675" s="29">
        <v>143662209.61298588</v>
      </c>
      <c r="D9675" s="29">
        <v>0</v>
      </c>
      <c r="E9675" s="29">
        <v>0</v>
      </c>
      <c r="F9675" s="20">
        <v>0</v>
      </c>
    </row>
    <row r="9676" spans="2:6" x14ac:dyDescent="0.25">
      <c r="B9676" s="18">
        <v>9673</v>
      </c>
      <c r="C9676" s="29">
        <v>122877376.93298149</v>
      </c>
      <c r="D9676" s="29">
        <v>0</v>
      </c>
      <c r="E9676" s="29">
        <v>0</v>
      </c>
      <c r="F9676" s="20">
        <v>0</v>
      </c>
    </row>
    <row r="9677" spans="2:6" x14ac:dyDescent="0.25">
      <c r="B9677" s="18">
        <v>9674</v>
      </c>
      <c r="C9677" s="29">
        <v>112706581.24729505</v>
      </c>
      <c r="D9677" s="29">
        <v>0</v>
      </c>
      <c r="E9677" s="29">
        <v>0</v>
      </c>
      <c r="F9677" s="20">
        <v>0</v>
      </c>
    </row>
    <row r="9678" spans="2:6" x14ac:dyDescent="0.25">
      <c r="B9678" s="18">
        <v>9675</v>
      </c>
      <c r="C9678" s="29">
        <v>224991414.10874265</v>
      </c>
      <c r="D9678" s="29">
        <v>0</v>
      </c>
      <c r="E9678" s="29">
        <v>0</v>
      </c>
      <c r="F9678" s="20">
        <v>0</v>
      </c>
    </row>
    <row r="9679" spans="2:6" x14ac:dyDescent="0.25">
      <c r="B9679" s="18">
        <v>9676</v>
      </c>
      <c r="C9679" s="29">
        <v>104028084.37195085</v>
      </c>
      <c r="D9679" s="29">
        <v>0</v>
      </c>
      <c r="E9679" s="29">
        <v>0</v>
      </c>
      <c r="F9679" s="20">
        <v>0</v>
      </c>
    </row>
    <row r="9680" spans="2:6" x14ac:dyDescent="0.25">
      <c r="B9680" s="18">
        <v>9677</v>
      </c>
      <c r="C9680" s="29">
        <v>88870231.829647437</v>
      </c>
      <c r="D9680" s="29">
        <v>0</v>
      </c>
      <c r="E9680" s="29">
        <v>0</v>
      </c>
      <c r="F9680" s="20">
        <v>0</v>
      </c>
    </row>
    <row r="9681" spans="2:6" x14ac:dyDescent="0.25">
      <c r="B9681" s="18">
        <v>9678</v>
      </c>
      <c r="C9681" s="29">
        <v>42685713.507459141</v>
      </c>
      <c r="D9681" s="29">
        <v>0</v>
      </c>
      <c r="E9681" s="29">
        <v>0</v>
      </c>
      <c r="F9681" s="20">
        <v>0</v>
      </c>
    </row>
    <row r="9682" spans="2:6" x14ac:dyDescent="0.25">
      <c r="B9682" s="18">
        <v>9679</v>
      </c>
      <c r="C9682" s="29">
        <v>117751578.59721138</v>
      </c>
      <c r="D9682" s="29">
        <v>0</v>
      </c>
      <c r="E9682" s="29">
        <v>0</v>
      </c>
      <c r="F9682" s="20">
        <v>0</v>
      </c>
    </row>
    <row r="9683" spans="2:6" x14ac:dyDescent="0.25">
      <c r="B9683" s="18">
        <v>9680</v>
      </c>
      <c r="C9683" s="29">
        <v>101445080.53450537</v>
      </c>
      <c r="D9683" s="29">
        <v>0</v>
      </c>
      <c r="E9683" s="29">
        <v>0</v>
      </c>
      <c r="F9683" s="20">
        <v>0</v>
      </c>
    </row>
    <row r="9684" spans="2:6" x14ac:dyDescent="0.25">
      <c r="B9684" s="18">
        <v>9681</v>
      </c>
      <c r="C9684" s="29">
        <v>104153919.91989915</v>
      </c>
      <c r="D9684" s="29">
        <v>0</v>
      </c>
      <c r="E9684" s="29">
        <v>0</v>
      </c>
      <c r="F9684" s="20">
        <v>0</v>
      </c>
    </row>
    <row r="9685" spans="2:6" x14ac:dyDescent="0.25">
      <c r="B9685" s="18">
        <v>9682</v>
      </c>
      <c r="C9685" s="29">
        <v>105362980.33505468</v>
      </c>
      <c r="D9685" s="29">
        <v>0</v>
      </c>
      <c r="E9685" s="29">
        <v>0</v>
      </c>
      <c r="F9685" s="20">
        <v>0</v>
      </c>
    </row>
    <row r="9686" spans="2:6" x14ac:dyDescent="0.25">
      <c r="B9686" s="18">
        <v>9683</v>
      </c>
      <c r="C9686" s="29">
        <v>93987846.409510344</v>
      </c>
      <c r="D9686" s="29">
        <v>0</v>
      </c>
      <c r="E9686" s="29">
        <v>0</v>
      </c>
      <c r="F9686" s="20">
        <v>0</v>
      </c>
    </row>
    <row r="9687" spans="2:6" x14ac:dyDescent="0.25">
      <c r="B9687" s="18">
        <v>9684</v>
      </c>
      <c r="C9687" s="29">
        <v>79679148.260201737</v>
      </c>
      <c r="D9687" s="29">
        <v>0</v>
      </c>
      <c r="E9687" s="29">
        <v>0</v>
      </c>
      <c r="F9687" s="20">
        <v>0</v>
      </c>
    </row>
    <row r="9688" spans="2:6" x14ac:dyDescent="0.25">
      <c r="B9688" s="18">
        <v>9685</v>
      </c>
      <c r="C9688" s="29">
        <v>83207241.144116729</v>
      </c>
      <c r="D9688" s="29">
        <v>0</v>
      </c>
      <c r="E9688" s="29">
        <v>0</v>
      </c>
      <c r="F9688" s="20">
        <v>0</v>
      </c>
    </row>
    <row r="9689" spans="2:6" x14ac:dyDescent="0.25">
      <c r="B9689" s="18">
        <v>9686</v>
      </c>
      <c r="C9689" s="29">
        <v>73414279.102733105</v>
      </c>
      <c r="D9689" s="29">
        <v>0</v>
      </c>
      <c r="E9689" s="29">
        <v>0</v>
      </c>
      <c r="F9689" s="20">
        <v>0</v>
      </c>
    </row>
    <row r="9690" spans="2:6" x14ac:dyDescent="0.25">
      <c r="B9690" s="18">
        <v>9687</v>
      </c>
      <c r="C9690" s="29">
        <v>101694737.14637588</v>
      </c>
      <c r="D9690" s="29">
        <v>0</v>
      </c>
      <c r="E9690" s="29">
        <v>0</v>
      </c>
      <c r="F9690" s="20">
        <v>0</v>
      </c>
    </row>
    <row r="9691" spans="2:6" x14ac:dyDescent="0.25">
      <c r="B9691" s="18">
        <v>9688</v>
      </c>
      <c r="C9691" s="29">
        <v>112359519.29748492</v>
      </c>
      <c r="D9691" s="29">
        <v>0</v>
      </c>
      <c r="E9691" s="29">
        <v>0</v>
      </c>
      <c r="F9691" s="20">
        <v>0</v>
      </c>
    </row>
    <row r="9692" spans="2:6" x14ac:dyDescent="0.25">
      <c r="B9692" s="18">
        <v>9689</v>
      </c>
      <c r="C9692" s="29">
        <v>124503742.35485718</v>
      </c>
      <c r="D9692" s="29">
        <v>0</v>
      </c>
      <c r="E9692" s="29">
        <v>0</v>
      </c>
      <c r="F9692" s="20">
        <v>0</v>
      </c>
    </row>
    <row r="9693" spans="2:6" x14ac:dyDescent="0.25">
      <c r="B9693" s="18">
        <v>9690</v>
      </c>
      <c r="C9693" s="29">
        <v>63141010.479823321</v>
      </c>
      <c r="D9693" s="29">
        <v>0</v>
      </c>
      <c r="E9693" s="29">
        <v>0</v>
      </c>
      <c r="F9693" s="20">
        <v>0</v>
      </c>
    </row>
    <row r="9694" spans="2:6" x14ac:dyDescent="0.25">
      <c r="B9694" s="18">
        <v>9691</v>
      </c>
      <c r="C9694" s="29">
        <v>91974443.494356051</v>
      </c>
      <c r="D9694" s="29">
        <v>0</v>
      </c>
      <c r="E9694" s="29">
        <v>0</v>
      </c>
      <c r="F9694" s="20">
        <v>0</v>
      </c>
    </row>
    <row r="9695" spans="2:6" x14ac:dyDescent="0.25">
      <c r="B9695" s="18">
        <v>9692</v>
      </c>
      <c r="C9695" s="29">
        <v>88155096.743114084</v>
      </c>
      <c r="D9695" s="29">
        <v>0</v>
      </c>
      <c r="E9695" s="29">
        <v>0</v>
      </c>
      <c r="F9695" s="20">
        <v>0</v>
      </c>
    </row>
    <row r="9696" spans="2:6" x14ac:dyDescent="0.25">
      <c r="B9696" s="18">
        <v>9693</v>
      </c>
      <c r="C9696" s="29">
        <v>111999080.36730045</v>
      </c>
      <c r="D9696" s="29">
        <v>0</v>
      </c>
      <c r="E9696" s="29">
        <v>0</v>
      </c>
      <c r="F9696" s="20">
        <v>0</v>
      </c>
    </row>
    <row r="9697" spans="2:6" x14ac:dyDescent="0.25">
      <c r="B9697" s="18">
        <v>9694</v>
      </c>
      <c r="C9697" s="29">
        <v>100168629.28247304</v>
      </c>
      <c r="D9697" s="29">
        <v>0</v>
      </c>
      <c r="E9697" s="29">
        <v>0</v>
      </c>
      <c r="F9697" s="20">
        <v>0</v>
      </c>
    </row>
    <row r="9698" spans="2:6" x14ac:dyDescent="0.25">
      <c r="B9698" s="18">
        <v>9695</v>
      </c>
      <c r="C9698" s="29">
        <v>95292834.395767108</v>
      </c>
      <c r="D9698" s="29">
        <v>0</v>
      </c>
      <c r="E9698" s="29">
        <v>0</v>
      </c>
      <c r="F9698" s="20">
        <v>0</v>
      </c>
    </row>
    <row r="9699" spans="2:6" x14ac:dyDescent="0.25">
      <c r="B9699" s="18">
        <v>9696</v>
      </c>
      <c r="C9699" s="29">
        <v>98781116.215353295</v>
      </c>
      <c r="D9699" s="29">
        <v>0</v>
      </c>
      <c r="E9699" s="29">
        <v>0</v>
      </c>
      <c r="F9699" s="20">
        <v>0</v>
      </c>
    </row>
    <row r="9700" spans="2:6" x14ac:dyDescent="0.25">
      <c r="B9700" s="18">
        <v>9697</v>
      </c>
      <c r="C9700" s="29">
        <v>59828717.751135215</v>
      </c>
      <c r="D9700" s="29">
        <v>0</v>
      </c>
      <c r="E9700" s="29">
        <v>0</v>
      </c>
      <c r="F9700" s="20">
        <v>0</v>
      </c>
    </row>
    <row r="9701" spans="2:6" x14ac:dyDescent="0.25">
      <c r="B9701" s="18">
        <v>9698</v>
      </c>
      <c r="C9701" s="29">
        <v>144630622.65947822</v>
      </c>
      <c r="D9701" s="29">
        <v>0</v>
      </c>
      <c r="E9701" s="29">
        <v>0</v>
      </c>
      <c r="F9701" s="20">
        <v>0</v>
      </c>
    </row>
    <row r="9702" spans="2:6" x14ac:dyDescent="0.25">
      <c r="B9702" s="18">
        <v>9699</v>
      </c>
      <c r="C9702" s="29">
        <v>106530848.61329885</v>
      </c>
      <c r="D9702" s="29">
        <v>0</v>
      </c>
      <c r="E9702" s="29">
        <v>0</v>
      </c>
      <c r="F9702" s="20">
        <v>0</v>
      </c>
    </row>
    <row r="9703" spans="2:6" x14ac:dyDescent="0.25">
      <c r="B9703" s="18">
        <v>9700</v>
      </c>
      <c r="C9703" s="29">
        <v>136226653.27102035</v>
      </c>
      <c r="D9703" s="29">
        <v>0</v>
      </c>
      <c r="E9703" s="29">
        <v>0</v>
      </c>
      <c r="F9703" s="20">
        <v>0</v>
      </c>
    </row>
    <row r="9704" spans="2:6" x14ac:dyDescent="0.25">
      <c r="B9704" s="18">
        <v>9701</v>
      </c>
      <c r="C9704" s="29">
        <v>82797245.909441173</v>
      </c>
      <c r="D9704" s="29">
        <v>0</v>
      </c>
      <c r="E9704" s="29">
        <v>0</v>
      </c>
      <c r="F9704" s="20">
        <v>0</v>
      </c>
    </row>
    <row r="9705" spans="2:6" x14ac:dyDescent="0.25">
      <c r="B9705" s="18">
        <v>9702</v>
      </c>
      <c r="C9705" s="29">
        <v>108839214.615007</v>
      </c>
      <c r="D9705" s="29">
        <v>0</v>
      </c>
      <c r="E9705" s="29">
        <v>0</v>
      </c>
      <c r="F9705" s="20">
        <v>0</v>
      </c>
    </row>
    <row r="9706" spans="2:6" x14ac:dyDescent="0.25">
      <c r="B9706" s="18">
        <v>9703</v>
      </c>
      <c r="C9706" s="29">
        <v>88690734.808296502</v>
      </c>
      <c r="D9706" s="29">
        <v>0</v>
      </c>
      <c r="E9706" s="29">
        <v>0</v>
      </c>
      <c r="F9706" s="20">
        <v>0</v>
      </c>
    </row>
    <row r="9707" spans="2:6" x14ac:dyDescent="0.25">
      <c r="B9707" s="18">
        <v>9704</v>
      </c>
      <c r="C9707" s="29">
        <v>112401536.90070644</v>
      </c>
      <c r="D9707" s="29">
        <v>0</v>
      </c>
      <c r="E9707" s="29">
        <v>0</v>
      </c>
      <c r="F9707" s="20">
        <v>0</v>
      </c>
    </row>
    <row r="9708" spans="2:6" x14ac:dyDescent="0.25">
      <c r="B9708" s="18">
        <v>9705</v>
      </c>
      <c r="C9708" s="29">
        <v>102723237.43345438</v>
      </c>
      <c r="D9708" s="29">
        <v>0</v>
      </c>
      <c r="E9708" s="29">
        <v>0</v>
      </c>
      <c r="F9708" s="20">
        <v>0</v>
      </c>
    </row>
    <row r="9709" spans="2:6" x14ac:dyDescent="0.25">
      <c r="B9709" s="18">
        <v>9706</v>
      </c>
      <c r="C9709" s="29">
        <v>102226414.91978742</v>
      </c>
      <c r="D9709" s="29">
        <v>0</v>
      </c>
      <c r="E9709" s="29">
        <v>0</v>
      </c>
      <c r="F9709" s="20">
        <v>0</v>
      </c>
    </row>
    <row r="9710" spans="2:6" x14ac:dyDescent="0.25">
      <c r="B9710" s="18">
        <v>9707</v>
      </c>
      <c r="C9710" s="29">
        <v>89709711.65641579</v>
      </c>
      <c r="D9710" s="29">
        <v>0</v>
      </c>
      <c r="E9710" s="29">
        <v>0</v>
      </c>
      <c r="F9710" s="20">
        <v>0</v>
      </c>
    </row>
    <row r="9711" spans="2:6" x14ac:dyDescent="0.25">
      <c r="B9711" s="18">
        <v>9708</v>
      </c>
      <c r="C9711" s="29">
        <v>101569009.49857125</v>
      </c>
      <c r="D9711" s="29">
        <v>0</v>
      </c>
      <c r="E9711" s="29">
        <v>0</v>
      </c>
      <c r="F9711" s="20">
        <v>0</v>
      </c>
    </row>
    <row r="9712" spans="2:6" x14ac:dyDescent="0.25">
      <c r="B9712" s="18">
        <v>9709</v>
      </c>
      <c r="C9712" s="29">
        <v>102407318.5900318</v>
      </c>
      <c r="D9712" s="29">
        <v>0</v>
      </c>
      <c r="E9712" s="29">
        <v>0</v>
      </c>
      <c r="F9712" s="20">
        <v>0</v>
      </c>
    </row>
    <row r="9713" spans="2:6" x14ac:dyDescent="0.25">
      <c r="B9713" s="18">
        <v>9710</v>
      </c>
      <c r="C9713" s="29">
        <v>124690301.54744227</v>
      </c>
      <c r="D9713" s="29">
        <v>0</v>
      </c>
      <c r="E9713" s="29">
        <v>0</v>
      </c>
      <c r="F9713" s="20">
        <v>0</v>
      </c>
    </row>
    <row r="9714" spans="2:6" x14ac:dyDescent="0.25">
      <c r="B9714" s="18">
        <v>9711</v>
      </c>
      <c r="C9714" s="29">
        <v>89540498.78105849</v>
      </c>
      <c r="D9714" s="29">
        <v>0</v>
      </c>
      <c r="E9714" s="29">
        <v>0</v>
      </c>
      <c r="F9714" s="20">
        <v>0</v>
      </c>
    </row>
    <row r="9715" spans="2:6" x14ac:dyDescent="0.25">
      <c r="B9715" s="18">
        <v>9712</v>
      </c>
      <c r="C9715" s="29">
        <v>101090988.50019452</v>
      </c>
      <c r="D9715" s="29">
        <v>0</v>
      </c>
      <c r="E9715" s="29">
        <v>0</v>
      </c>
      <c r="F9715" s="20">
        <v>0</v>
      </c>
    </row>
    <row r="9716" spans="2:6" x14ac:dyDescent="0.25">
      <c r="B9716" s="18">
        <v>9713</v>
      </c>
      <c r="C9716" s="29">
        <v>96209615.470676914</v>
      </c>
      <c r="D9716" s="29">
        <v>0</v>
      </c>
      <c r="E9716" s="29">
        <v>0</v>
      </c>
      <c r="F9716" s="20">
        <v>0</v>
      </c>
    </row>
    <row r="9717" spans="2:6" x14ac:dyDescent="0.25">
      <c r="B9717" s="18">
        <v>9714</v>
      </c>
      <c r="C9717" s="29">
        <v>68353307.068479508</v>
      </c>
      <c r="D9717" s="29">
        <v>0</v>
      </c>
      <c r="E9717" s="29">
        <v>0</v>
      </c>
      <c r="F9717" s="20">
        <v>0</v>
      </c>
    </row>
    <row r="9718" spans="2:6" x14ac:dyDescent="0.25">
      <c r="B9718" s="18">
        <v>9715</v>
      </c>
      <c r="C9718" s="29">
        <v>98315140.65775916</v>
      </c>
      <c r="D9718" s="29">
        <v>0</v>
      </c>
      <c r="E9718" s="29">
        <v>0</v>
      </c>
      <c r="F9718" s="20">
        <v>0</v>
      </c>
    </row>
    <row r="9719" spans="2:6" x14ac:dyDescent="0.25">
      <c r="B9719" s="18">
        <v>9716</v>
      </c>
      <c r="C9719" s="29">
        <v>107306130.93299115</v>
      </c>
      <c r="D9719" s="29">
        <v>0</v>
      </c>
      <c r="E9719" s="29">
        <v>0</v>
      </c>
      <c r="F9719" s="20">
        <v>0</v>
      </c>
    </row>
    <row r="9720" spans="2:6" x14ac:dyDescent="0.25">
      <c r="B9720" s="18">
        <v>9717</v>
      </c>
      <c r="C9720" s="29">
        <v>106854413.71929856</v>
      </c>
      <c r="D9720" s="29">
        <v>0</v>
      </c>
      <c r="E9720" s="29">
        <v>0</v>
      </c>
      <c r="F9720" s="20">
        <v>0</v>
      </c>
    </row>
    <row r="9721" spans="2:6" x14ac:dyDescent="0.25">
      <c r="B9721" s="18">
        <v>9718</v>
      </c>
      <c r="C9721" s="29">
        <v>115791486.35684808</v>
      </c>
      <c r="D9721" s="29">
        <v>0</v>
      </c>
      <c r="E9721" s="29">
        <v>0</v>
      </c>
      <c r="F9721" s="20">
        <v>0</v>
      </c>
    </row>
    <row r="9722" spans="2:6" x14ac:dyDescent="0.25">
      <c r="B9722" s="18">
        <v>9719</v>
      </c>
      <c r="C9722" s="29">
        <v>95563606.102104187</v>
      </c>
      <c r="D9722" s="29">
        <v>0</v>
      </c>
      <c r="E9722" s="29">
        <v>0</v>
      </c>
      <c r="F9722" s="20">
        <v>0</v>
      </c>
    </row>
    <row r="9723" spans="2:6" x14ac:dyDescent="0.25">
      <c r="B9723" s="18">
        <v>9720</v>
      </c>
      <c r="C9723" s="29">
        <v>103455937.163114</v>
      </c>
      <c r="D9723" s="29">
        <v>0</v>
      </c>
      <c r="E9723" s="29">
        <v>0</v>
      </c>
      <c r="F9723" s="20">
        <v>0</v>
      </c>
    </row>
    <row r="9724" spans="2:6" x14ac:dyDescent="0.25">
      <c r="B9724" s="18">
        <v>9721</v>
      </c>
      <c r="C9724" s="29">
        <v>123526292.2229982</v>
      </c>
      <c r="D9724" s="29">
        <v>0</v>
      </c>
      <c r="E9724" s="29">
        <v>0</v>
      </c>
      <c r="F9724" s="20">
        <v>0</v>
      </c>
    </row>
    <row r="9725" spans="2:6" x14ac:dyDescent="0.25">
      <c r="B9725" s="18">
        <v>9722</v>
      </c>
      <c r="C9725" s="29">
        <v>94905992.333161935</v>
      </c>
      <c r="D9725" s="29">
        <v>0</v>
      </c>
      <c r="E9725" s="29">
        <v>0</v>
      </c>
      <c r="F9725" s="20">
        <v>0</v>
      </c>
    </row>
    <row r="9726" spans="2:6" x14ac:dyDescent="0.25">
      <c r="B9726" s="18">
        <v>9723</v>
      </c>
      <c r="C9726" s="29">
        <v>105471330.33994702</v>
      </c>
      <c r="D9726" s="29">
        <v>0</v>
      </c>
      <c r="E9726" s="29">
        <v>0</v>
      </c>
      <c r="F9726" s="20">
        <v>0</v>
      </c>
    </row>
    <row r="9727" spans="2:6" x14ac:dyDescent="0.25">
      <c r="B9727" s="18">
        <v>9724</v>
      </c>
      <c r="C9727" s="29">
        <v>101691250.50712356</v>
      </c>
      <c r="D9727" s="29">
        <v>0</v>
      </c>
      <c r="E9727" s="29">
        <v>0</v>
      </c>
      <c r="F9727" s="20">
        <v>0</v>
      </c>
    </row>
    <row r="9728" spans="2:6" x14ac:dyDescent="0.25">
      <c r="B9728" s="18">
        <v>9725</v>
      </c>
      <c r="C9728" s="29">
        <v>143799845.87948337</v>
      </c>
      <c r="D9728" s="29">
        <v>0</v>
      </c>
      <c r="E9728" s="29">
        <v>0</v>
      </c>
      <c r="F9728" s="20">
        <v>0</v>
      </c>
    </row>
    <row r="9729" spans="2:6" x14ac:dyDescent="0.25">
      <c r="B9729" s="18">
        <v>9726</v>
      </c>
      <c r="C9729" s="29">
        <v>90641775.170318469</v>
      </c>
      <c r="D9729" s="29">
        <v>0</v>
      </c>
      <c r="E9729" s="29">
        <v>0</v>
      </c>
      <c r="F9729" s="20">
        <v>0</v>
      </c>
    </row>
    <row r="9730" spans="2:6" x14ac:dyDescent="0.25">
      <c r="B9730" s="18">
        <v>9727</v>
      </c>
      <c r="C9730" s="29">
        <v>99998287.907224476</v>
      </c>
      <c r="D9730" s="29">
        <v>0</v>
      </c>
      <c r="E9730" s="29">
        <v>0</v>
      </c>
      <c r="F9730" s="20">
        <v>0</v>
      </c>
    </row>
    <row r="9731" spans="2:6" x14ac:dyDescent="0.25">
      <c r="B9731" s="18">
        <v>9728</v>
      </c>
      <c r="C9731" s="29">
        <v>92563959.243257299</v>
      </c>
      <c r="D9731" s="29">
        <v>0</v>
      </c>
      <c r="E9731" s="29">
        <v>0</v>
      </c>
      <c r="F9731" s="20">
        <v>0</v>
      </c>
    </row>
    <row r="9732" spans="2:6" x14ac:dyDescent="0.25">
      <c r="B9732" s="18">
        <v>9729</v>
      </c>
      <c r="C9732" s="29">
        <v>92981185.542800665</v>
      </c>
      <c r="D9732" s="29">
        <v>0</v>
      </c>
      <c r="E9732" s="29">
        <v>0</v>
      </c>
      <c r="F9732" s="20">
        <v>0</v>
      </c>
    </row>
    <row r="9733" spans="2:6" x14ac:dyDescent="0.25">
      <c r="B9733" s="18">
        <v>9730</v>
      </c>
      <c r="C9733" s="29">
        <v>104076452.08198133</v>
      </c>
      <c r="D9733" s="29">
        <v>0</v>
      </c>
      <c r="E9733" s="29">
        <v>0</v>
      </c>
      <c r="F9733" s="20">
        <v>0</v>
      </c>
    </row>
    <row r="9734" spans="2:6" x14ac:dyDescent="0.25">
      <c r="B9734" s="18">
        <v>9731</v>
      </c>
      <c r="C9734" s="29">
        <v>131638993.67040624</v>
      </c>
      <c r="D9734" s="29">
        <v>0</v>
      </c>
      <c r="E9734" s="29">
        <v>0</v>
      </c>
      <c r="F9734" s="20">
        <v>0</v>
      </c>
    </row>
    <row r="9735" spans="2:6" x14ac:dyDescent="0.25">
      <c r="B9735" s="18">
        <v>9732</v>
      </c>
      <c r="C9735" s="29">
        <v>121407062.91745877</v>
      </c>
      <c r="D9735" s="29">
        <v>0</v>
      </c>
      <c r="E9735" s="29">
        <v>0</v>
      </c>
      <c r="F9735" s="20">
        <v>0</v>
      </c>
    </row>
    <row r="9736" spans="2:6" x14ac:dyDescent="0.25">
      <c r="B9736" s="18">
        <v>9733</v>
      </c>
      <c r="C9736" s="29">
        <v>97101572.630431935</v>
      </c>
      <c r="D9736" s="29">
        <v>0</v>
      </c>
      <c r="E9736" s="29">
        <v>0</v>
      </c>
      <c r="F9736" s="20">
        <v>0</v>
      </c>
    </row>
    <row r="9737" spans="2:6" x14ac:dyDescent="0.25">
      <c r="B9737" s="18">
        <v>9734</v>
      </c>
      <c r="C9737" s="29">
        <v>122248113.00704777</v>
      </c>
      <c r="D9737" s="29">
        <v>0</v>
      </c>
      <c r="E9737" s="29">
        <v>0</v>
      </c>
      <c r="F9737" s="20">
        <v>0</v>
      </c>
    </row>
    <row r="9738" spans="2:6" x14ac:dyDescent="0.25">
      <c r="B9738" s="18">
        <v>9735</v>
      </c>
      <c r="C9738" s="29">
        <v>123980771.82656892</v>
      </c>
      <c r="D9738" s="29">
        <v>0</v>
      </c>
      <c r="E9738" s="29">
        <v>0</v>
      </c>
      <c r="F9738" s="20">
        <v>0</v>
      </c>
    </row>
    <row r="9739" spans="2:6" x14ac:dyDescent="0.25">
      <c r="B9739" s="18">
        <v>9736</v>
      </c>
      <c r="C9739" s="29">
        <v>73252534.797002718</v>
      </c>
      <c r="D9739" s="29">
        <v>0</v>
      </c>
      <c r="E9739" s="29">
        <v>0</v>
      </c>
      <c r="F9739" s="20">
        <v>0</v>
      </c>
    </row>
    <row r="9740" spans="2:6" x14ac:dyDescent="0.25">
      <c r="B9740" s="18">
        <v>9737</v>
      </c>
      <c r="C9740" s="29">
        <v>99017466.777549565</v>
      </c>
      <c r="D9740" s="29">
        <v>0</v>
      </c>
      <c r="E9740" s="29">
        <v>0</v>
      </c>
      <c r="F9740" s="20">
        <v>0</v>
      </c>
    </row>
    <row r="9741" spans="2:6" x14ac:dyDescent="0.25">
      <c r="B9741" s="18">
        <v>9738</v>
      </c>
      <c r="C9741" s="29">
        <v>95746910.905376747</v>
      </c>
      <c r="D9741" s="29">
        <v>0</v>
      </c>
      <c r="E9741" s="29">
        <v>0</v>
      </c>
      <c r="F9741" s="20">
        <v>0</v>
      </c>
    </row>
    <row r="9742" spans="2:6" x14ac:dyDescent="0.25">
      <c r="B9742" s="18">
        <v>9739</v>
      </c>
      <c r="C9742" s="29">
        <v>105409321.29759234</v>
      </c>
      <c r="D9742" s="29">
        <v>0</v>
      </c>
      <c r="E9742" s="29">
        <v>0</v>
      </c>
      <c r="F9742" s="20">
        <v>0</v>
      </c>
    </row>
    <row r="9743" spans="2:6" x14ac:dyDescent="0.25">
      <c r="B9743" s="18">
        <v>9740</v>
      </c>
      <c r="C9743" s="29">
        <v>121695849.55475998</v>
      </c>
      <c r="D9743" s="29">
        <v>0</v>
      </c>
      <c r="E9743" s="29">
        <v>0</v>
      </c>
      <c r="F9743" s="20">
        <v>0</v>
      </c>
    </row>
    <row r="9744" spans="2:6" x14ac:dyDescent="0.25">
      <c r="B9744" s="18">
        <v>9741</v>
      </c>
      <c r="C9744" s="29">
        <v>149236215.19374123</v>
      </c>
      <c r="D9744" s="29">
        <v>0</v>
      </c>
      <c r="E9744" s="29">
        <v>0</v>
      </c>
      <c r="F9744" s="20">
        <v>0</v>
      </c>
    </row>
    <row r="9745" spans="2:6" x14ac:dyDescent="0.25">
      <c r="B9745" s="18">
        <v>9742</v>
      </c>
      <c r="C9745" s="29">
        <v>135059159.72763669</v>
      </c>
      <c r="D9745" s="29">
        <v>0</v>
      </c>
      <c r="E9745" s="29">
        <v>0</v>
      </c>
      <c r="F9745" s="20">
        <v>0</v>
      </c>
    </row>
    <row r="9746" spans="2:6" x14ac:dyDescent="0.25">
      <c r="B9746" s="18">
        <v>9743</v>
      </c>
      <c r="C9746" s="29">
        <v>168707083.34633413</v>
      </c>
      <c r="D9746" s="29">
        <v>0</v>
      </c>
      <c r="E9746" s="29">
        <v>0</v>
      </c>
      <c r="F9746" s="20">
        <v>0</v>
      </c>
    </row>
    <row r="9747" spans="2:6" x14ac:dyDescent="0.25">
      <c r="B9747" s="18">
        <v>9744</v>
      </c>
      <c r="C9747" s="29">
        <v>69229044.26889956</v>
      </c>
      <c r="D9747" s="29">
        <v>0</v>
      </c>
      <c r="E9747" s="29">
        <v>0</v>
      </c>
      <c r="F9747" s="20">
        <v>0</v>
      </c>
    </row>
    <row r="9748" spans="2:6" x14ac:dyDescent="0.25">
      <c r="B9748" s="18">
        <v>9745</v>
      </c>
      <c r="C9748" s="29">
        <v>115114008.47594921</v>
      </c>
      <c r="D9748" s="29">
        <v>0</v>
      </c>
      <c r="E9748" s="29">
        <v>0</v>
      </c>
      <c r="F9748" s="20">
        <v>0</v>
      </c>
    </row>
    <row r="9749" spans="2:6" x14ac:dyDescent="0.25">
      <c r="B9749" s="18">
        <v>9746</v>
      </c>
      <c r="C9749" s="29">
        <v>96771608.542988762</v>
      </c>
      <c r="D9749" s="29">
        <v>0</v>
      </c>
      <c r="E9749" s="29">
        <v>0</v>
      </c>
      <c r="F9749" s="20">
        <v>0</v>
      </c>
    </row>
    <row r="9750" spans="2:6" x14ac:dyDescent="0.25">
      <c r="B9750" s="18">
        <v>9747</v>
      </c>
      <c r="C9750" s="29">
        <v>84777961.787965953</v>
      </c>
      <c r="D9750" s="29">
        <v>0</v>
      </c>
      <c r="E9750" s="29">
        <v>0</v>
      </c>
      <c r="F9750" s="20">
        <v>0</v>
      </c>
    </row>
    <row r="9751" spans="2:6" x14ac:dyDescent="0.25">
      <c r="B9751" s="18">
        <v>9748</v>
      </c>
      <c r="C9751" s="29">
        <v>101587046.73521586</v>
      </c>
      <c r="D9751" s="29">
        <v>0</v>
      </c>
      <c r="E9751" s="29">
        <v>0</v>
      </c>
      <c r="F9751" s="20">
        <v>0</v>
      </c>
    </row>
    <row r="9752" spans="2:6" x14ac:dyDescent="0.25">
      <c r="B9752" s="18">
        <v>9749</v>
      </c>
      <c r="C9752" s="29">
        <v>94438570.235613301</v>
      </c>
      <c r="D9752" s="29">
        <v>0</v>
      </c>
      <c r="E9752" s="29">
        <v>0</v>
      </c>
      <c r="F9752" s="20">
        <v>0</v>
      </c>
    </row>
    <row r="9753" spans="2:6" x14ac:dyDescent="0.25">
      <c r="B9753" s="18">
        <v>9750</v>
      </c>
      <c r="C9753" s="29">
        <v>100246038.7591791</v>
      </c>
      <c r="D9753" s="29">
        <v>0</v>
      </c>
      <c r="E9753" s="29">
        <v>0</v>
      </c>
      <c r="F9753" s="20">
        <v>0</v>
      </c>
    </row>
    <row r="9754" spans="2:6" x14ac:dyDescent="0.25">
      <c r="B9754" s="18">
        <v>9751</v>
      </c>
      <c r="C9754" s="29">
        <v>56153567.32606712</v>
      </c>
      <c r="D9754" s="29">
        <v>0</v>
      </c>
      <c r="E9754" s="29">
        <v>0</v>
      </c>
      <c r="F9754" s="20">
        <v>0</v>
      </c>
    </row>
    <row r="9755" spans="2:6" x14ac:dyDescent="0.25">
      <c r="B9755" s="18">
        <v>9752</v>
      </c>
      <c r="C9755" s="29">
        <v>123959416.95047407</v>
      </c>
      <c r="D9755" s="29">
        <v>0</v>
      </c>
      <c r="E9755" s="29">
        <v>0</v>
      </c>
      <c r="F9755" s="20">
        <v>0</v>
      </c>
    </row>
    <row r="9756" spans="2:6" x14ac:dyDescent="0.25">
      <c r="B9756" s="18">
        <v>9753</v>
      </c>
      <c r="C9756" s="29">
        <v>86635462.723355681</v>
      </c>
      <c r="D9756" s="29">
        <v>0</v>
      </c>
      <c r="E9756" s="29">
        <v>0</v>
      </c>
      <c r="F9756" s="20">
        <v>0</v>
      </c>
    </row>
    <row r="9757" spans="2:6" x14ac:dyDescent="0.25">
      <c r="B9757" s="18">
        <v>9754</v>
      </c>
      <c r="C9757" s="29">
        <v>85168723.912823841</v>
      </c>
      <c r="D9757" s="29">
        <v>0</v>
      </c>
      <c r="E9757" s="29">
        <v>0</v>
      </c>
      <c r="F9757" s="20">
        <v>0</v>
      </c>
    </row>
    <row r="9758" spans="2:6" x14ac:dyDescent="0.25">
      <c r="B9758" s="18">
        <v>9755</v>
      </c>
      <c r="C9758" s="29">
        <v>85469432.605150536</v>
      </c>
      <c r="D9758" s="29">
        <v>0</v>
      </c>
      <c r="E9758" s="29">
        <v>0</v>
      </c>
      <c r="F9758" s="20">
        <v>0</v>
      </c>
    </row>
    <row r="9759" spans="2:6" x14ac:dyDescent="0.25">
      <c r="B9759" s="18">
        <v>9756</v>
      </c>
      <c r="C9759" s="29">
        <v>80053810.313112602</v>
      </c>
      <c r="D9759" s="29">
        <v>0</v>
      </c>
      <c r="E9759" s="29">
        <v>0</v>
      </c>
      <c r="F9759" s="20">
        <v>0</v>
      </c>
    </row>
    <row r="9760" spans="2:6" x14ac:dyDescent="0.25">
      <c r="B9760" s="18">
        <v>9757</v>
      </c>
      <c r="C9760" s="29">
        <v>122036481.71737722</v>
      </c>
      <c r="D9760" s="29">
        <v>0</v>
      </c>
      <c r="E9760" s="29">
        <v>0</v>
      </c>
      <c r="F9760" s="20">
        <v>0</v>
      </c>
    </row>
    <row r="9761" spans="2:6" x14ac:dyDescent="0.25">
      <c r="B9761" s="18">
        <v>9758</v>
      </c>
      <c r="C9761" s="29">
        <v>117510575.09882383</v>
      </c>
      <c r="D9761" s="29">
        <v>0</v>
      </c>
      <c r="E9761" s="29">
        <v>0</v>
      </c>
      <c r="F9761" s="20">
        <v>0</v>
      </c>
    </row>
    <row r="9762" spans="2:6" x14ac:dyDescent="0.25">
      <c r="B9762" s="18">
        <v>9759</v>
      </c>
      <c r="C9762" s="29">
        <v>93676449.684642434</v>
      </c>
      <c r="D9762" s="29">
        <v>0</v>
      </c>
      <c r="E9762" s="29">
        <v>0</v>
      </c>
      <c r="F9762" s="20">
        <v>0</v>
      </c>
    </row>
    <row r="9763" spans="2:6" x14ac:dyDescent="0.25">
      <c r="B9763" s="18">
        <v>9760</v>
      </c>
      <c r="C9763" s="29">
        <v>94732130.816267371</v>
      </c>
      <c r="D9763" s="29">
        <v>0</v>
      </c>
      <c r="E9763" s="29">
        <v>0</v>
      </c>
      <c r="F9763" s="20">
        <v>0</v>
      </c>
    </row>
    <row r="9764" spans="2:6" x14ac:dyDescent="0.25">
      <c r="B9764" s="18">
        <v>9761</v>
      </c>
      <c r="C9764" s="29">
        <v>87578238.696284339</v>
      </c>
      <c r="D9764" s="29">
        <v>0</v>
      </c>
      <c r="E9764" s="29">
        <v>0</v>
      </c>
      <c r="F9764" s="20">
        <v>0</v>
      </c>
    </row>
    <row r="9765" spans="2:6" x14ac:dyDescent="0.25">
      <c r="B9765" s="18">
        <v>9762</v>
      </c>
      <c r="C9765" s="29">
        <v>153135725.77362436</v>
      </c>
      <c r="D9765" s="29">
        <v>0</v>
      </c>
      <c r="E9765" s="29">
        <v>0</v>
      </c>
      <c r="F9765" s="20">
        <v>0</v>
      </c>
    </row>
    <row r="9766" spans="2:6" x14ac:dyDescent="0.25">
      <c r="B9766" s="18">
        <v>9763</v>
      </c>
      <c r="C9766" s="29">
        <v>88922656.489408776</v>
      </c>
      <c r="D9766" s="29">
        <v>0</v>
      </c>
      <c r="E9766" s="29">
        <v>0</v>
      </c>
      <c r="F9766" s="20">
        <v>0</v>
      </c>
    </row>
    <row r="9767" spans="2:6" x14ac:dyDescent="0.25">
      <c r="B9767" s="18">
        <v>9764</v>
      </c>
      <c r="C9767" s="29">
        <v>191261246.16004515</v>
      </c>
      <c r="D9767" s="29">
        <v>0</v>
      </c>
      <c r="E9767" s="29">
        <v>0</v>
      </c>
      <c r="F9767" s="20">
        <v>0</v>
      </c>
    </row>
    <row r="9768" spans="2:6" x14ac:dyDescent="0.25">
      <c r="B9768" s="18">
        <v>9765</v>
      </c>
      <c r="C9768" s="29">
        <v>73938306.964491785</v>
      </c>
      <c r="D9768" s="29">
        <v>0</v>
      </c>
      <c r="E9768" s="29">
        <v>0</v>
      </c>
      <c r="F9768" s="20">
        <v>0</v>
      </c>
    </row>
    <row r="9769" spans="2:6" x14ac:dyDescent="0.25">
      <c r="B9769" s="18">
        <v>9766</v>
      </c>
      <c r="C9769" s="29">
        <v>136639535.01324645</v>
      </c>
      <c r="D9769" s="29">
        <v>0</v>
      </c>
      <c r="E9769" s="29">
        <v>0</v>
      </c>
      <c r="F9769" s="20">
        <v>0</v>
      </c>
    </row>
    <row r="9770" spans="2:6" x14ac:dyDescent="0.25">
      <c r="B9770" s="18">
        <v>9767</v>
      </c>
      <c r="C9770" s="29">
        <v>79893973.883732602</v>
      </c>
      <c r="D9770" s="29">
        <v>0</v>
      </c>
      <c r="E9770" s="29">
        <v>0</v>
      </c>
      <c r="F9770" s="20">
        <v>0</v>
      </c>
    </row>
    <row r="9771" spans="2:6" x14ac:dyDescent="0.25">
      <c r="B9771" s="18">
        <v>9768</v>
      </c>
      <c r="C9771" s="29">
        <v>114810042.41141608</v>
      </c>
      <c r="D9771" s="29">
        <v>0</v>
      </c>
      <c r="E9771" s="29">
        <v>0</v>
      </c>
      <c r="F9771" s="20">
        <v>0</v>
      </c>
    </row>
    <row r="9772" spans="2:6" x14ac:dyDescent="0.25">
      <c r="B9772" s="18">
        <v>9769</v>
      </c>
      <c r="C9772" s="29">
        <v>115239304.56916727</v>
      </c>
      <c r="D9772" s="29">
        <v>0</v>
      </c>
      <c r="E9772" s="29">
        <v>0</v>
      </c>
      <c r="F9772" s="20">
        <v>0</v>
      </c>
    </row>
    <row r="9773" spans="2:6" x14ac:dyDescent="0.25">
      <c r="B9773" s="18">
        <v>9770</v>
      </c>
      <c r="C9773" s="29">
        <v>81630233.347908258</v>
      </c>
      <c r="D9773" s="29">
        <v>0</v>
      </c>
      <c r="E9773" s="29">
        <v>0</v>
      </c>
      <c r="F9773" s="20">
        <v>0</v>
      </c>
    </row>
    <row r="9774" spans="2:6" x14ac:dyDescent="0.25">
      <c r="B9774" s="18">
        <v>9771</v>
      </c>
      <c r="C9774" s="29">
        <v>85268153.931332231</v>
      </c>
      <c r="D9774" s="29">
        <v>0</v>
      </c>
      <c r="E9774" s="29">
        <v>0</v>
      </c>
      <c r="F9774" s="20">
        <v>0</v>
      </c>
    </row>
    <row r="9775" spans="2:6" x14ac:dyDescent="0.25">
      <c r="B9775" s="18">
        <v>9772</v>
      </c>
      <c r="C9775" s="29">
        <v>82195427.081289575</v>
      </c>
      <c r="D9775" s="29">
        <v>0</v>
      </c>
      <c r="E9775" s="29">
        <v>0</v>
      </c>
      <c r="F9775" s="20">
        <v>0</v>
      </c>
    </row>
    <row r="9776" spans="2:6" x14ac:dyDescent="0.25">
      <c r="B9776" s="18">
        <v>9773</v>
      </c>
      <c r="C9776" s="29">
        <v>105556328.88557889</v>
      </c>
      <c r="D9776" s="29">
        <v>0</v>
      </c>
      <c r="E9776" s="29">
        <v>0</v>
      </c>
      <c r="F9776" s="20">
        <v>0</v>
      </c>
    </row>
    <row r="9777" spans="2:6" x14ac:dyDescent="0.25">
      <c r="B9777" s="18">
        <v>9774</v>
      </c>
      <c r="C9777" s="29">
        <v>93248320.794904858</v>
      </c>
      <c r="D9777" s="29">
        <v>0</v>
      </c>
      <c r="E9777" s="29">
        <v>0</v>
      </c>
      <c r="F9777" s="20">
        <v>0</v>
      </c>
    </row>
    <row r="9778" spans="2:6" x14ac:dyDescent="0.25">
      <c r="B9778" s="18">
        <v>9775</v>
      </c>
      <c r="C9778" s="29">
        <v>87950608.489075124</v>
      </c>
      <c r="D9778" s="29">
        <v>0</v>
      </c>
      <c r="E9778" s="29">
        <v>0</v>
      </c>
      <c r="F9778" s="20">
        <v>0</v>
      </c>
    </row>
    <row r="9779" spans="2:6" x14ac:dyDescent="0.25">
      <c r="B9779" s="18">
        <v>9776</v>
      </c>
      <c r="C9779" s="29">
        <v>99577478.145813778</v>
      </c>
      <c r="D9779" s="29">
        <v>0</v>
      </c>
      <c r="E9779" s="29">
        <v>0</v>
      </c>
      <c r="F9779" s="20">
        <v>0</v>
      </c>
    </row>
    <row r="9780" spans="2:6" x14ac:dyDescent="0.25">
      <c r="B9780" s="18">
        <v>9777</v>
      </c>
      <c r="C9780" s="29">
        <v>80544700.515579492</v>
      </c>
      <c r="D9780" s="29">
        <v>0</v>
      </c>
      <c r="E9780" s="29">
        <v>0</v>
      </c>
      <c r="F9780" s="20">
        <v>0</v>
      </c>
    </row>
    <row r="9781" spans="2:6" x14ac:dyDescent="0.25">
      <c r="B9781" s="18">
        <v>9778</v>
      </c>
      <c r="C9781" s="29">
        <v>91325110.500204444</v>
      </c>
      <c r="D9781" s="29">
        <v>0</v>
      </c>
      <c r="E9781" s="29">
        <v>0</v>
      </c>
      <c r="F9781" s="20">
        <v>0</v>
      </c>
    </row>
    <row r="9782" spans="2:6" x14ac:dyDescent="0.25">
      <c r="B9782" s="18">
        <v>9779</v>
      </c>
      <c r="C9782" s="29">
        <v>113358334.19687304</v>
      </c>
      <c r="D9782" s="29">
        <v>0</v>
      </c>
      <c r="E9782" s="29">
        <v>0</v>
      </c>
      <c r="F9782" s="20">
        <v>0</v>
      </c>
    </row>
    <row r="9783" spans="2:6" x14ac:dyDescent="0.25">
      <c r="B9783" s="18">
        <v>9780</v>
      </c>
      <c r="C9783" s="29">
        <v>119194979.79585236</v>
      </c>
      <c r="D9783" s="29">
        <v>0</v>
      </c>
      <c r="E9783" s="29">
        <v>0</v>
      </c>
      <c r="F9783" s="20">
        <v>0</v>
      </c>
    </row>
    <row r="9784" spans="2:6" x14ac:dyDescent="0.25">
      <c r="B9784" s="18">
        <v>9781</v>
      </c>
      <c r="C9784" s="29">
        <v>86934729.64760758</v>
      </c>
      <c r="D9784" s="29">
        <v>0</v>
      </c>
      <c r="E9784" s="29">
        <v>0</v>
      </c>
      <c r="F9784" s="20">
        <v>0</v>
      </c>
    </row>
    <row r="9785" spans="2:6" x14ac:dyDescent="0.25">
      <c r="B9785" s="18">
        <v>9782</v>
      </c>
      <c r="C9785" s="29">
        <v>116130604.3004227</v>
      </c>
      <c r="D9785" s="29">
        <v>0</v>
      </c>
      <c r="E9785" s="29">
        <v>0</v>
      </c>
      <c r="F9785" s="20">
        <v>0</v>
      </c>
    </row>
    <row r="9786" spans="2:6" x14ac:dyDescent="0.25">
      <c r="B9786" s="18">
        <v>9783</v>
      </c>
      <c r="C9786" s="29">
        <v>92740097.856975034</v>
      </c>
      <c r="D9786" s="29">
        <v>0</v>
      </c>
      <c r="E9786" s="29">
        <v>0</v>
      </c>
      <c r="F9786" s="20">
        <v>0</v>
      </c>
    </row>
    <row r="9787" spans="2:6" x14ac:dyDescent="0.25">
      <c r="B9787" s="18">
        <v>9784</v>
      </c>
      <c r="C9787" s="29">
        <v>97744273.885805339</v>
      </c>
      <c r="D9787" s="29">
        <v>0</v>
      </c>
      <c r="E9787" s="29">
        <v>0</v>
      </c>
      <c r="F9787" s="20">
        <v>0</v>
      </c>
    </row>
    <row r="9788" spans="2:6" x14ac:dyDescent="0.25">
      <c r="B9788" s="18">
        <v>9785</v>
      </c>
      <c r="C9788" s="29">
        <v>82693569.045061052</v>
      </c>
      <c r="D9788" s="29">
        <v>0</v>
      </c>
      <c r="E9788" s="29">
        <v>0</v>
      </c>
      <c r="F9788" s="20">
        <v>0</v>
      </c>
    </row>
    <row r="9789" spans="2:6" x14ac:dyDescent="0.25">
      <c r="B9789" s="18">
        <v>9786</v>
      </c>
      <c r="C9789" s="29">
        <v>86695001.59007968</v>
      </c>
      <c r="D9789" s="29">
        <v>0</v>
      </c>
      <c r="E9789" s="29">
        <v>0</v>
      </c>
      <c r="F9789" s="20">
        <v>0</v>
      </c>
    </row>
    <row r="9790" spans="2:6" x14ac:dyDescent="0.25">
      <c r="B9790" s="18">
        <v>9787</v>
      </c>
      <c r="C9790" s="29">
        <v>91044487.082170203</v>
      </c>
      <c r="D9790" s="29">
        <v>0</v>
      </c>
      <c r="E9790" s="29">
        <v>0</v>
      </c>
      <c r="F9790" s="20">
        <v>0</v>
      </c>
    </row>
    <row r="9791" spans="2:6" x14ac:dyDescent="0.25">
      <c r="B9791" s="18">
        <v>9788</v>
      </c>
      <c r="C9791" s="29">
        <v>138602651.48481423</v>
      </c>
      <c r="D9791" s="29">
        <v>0</v>
      </c>
      <c r="E9791" s="29">
        <v>0</v>
      </c>
      <c r="F9791" s="20">
        <v>0</v>
      </c>
    </row>
    <row r="9792" spans="2:6" x14ac:dyDescent="0.25">
      <c r="B9792" s="18">
        <v>9789</v>
      </c>
      <c r="C9792" s="29">
        <v>102464181.12061682</v>
      </c>
      <c r="D9792" s="29">
        <v>0</v>
      </c>
      <c r="E9792" s="29">
        <v>0</v>
      </c>
      <c r="F9792" s="20">
        <v>0</v>
      </c>
    </row>
    <row r="9793" spans="2:6" x14ac:dyDescent="0.25">
      <c r="B9793" s="18">
        <v>9790</v>
      </c>
      <c r="C9793" s="29">
        <v>82958945.74494347</v>
      </c>
      <c r="D9793" s="29">
        <v>0</v>
      </c>
      <c r="E9793" s="29">
        <v>0</v>
      </c>
      <c r="F9793" s="20">
        <v>0</v>
      </c>
    </row>
    <row r="9794" spans="2:6" x14ac:dyDescent="0.25">
      <c r="B9794" s="18">
        <v>9791</v>
      </c>
      <c r="C9794" s="29">
        <v>96148443.5030054</v>
      </c>
      <c r="D9794" s="29">
        <v>0</v>
      </c>
      <c r="E9794" s="29">
        <v>0</v>
      </c>
      <c r="F9794" s="20">
        <v>0</v>
      </c>
    </row>
    <row r="9795" spans="2:6" x14ac:dyDescent="0.25">
      <c r="B9795" s="18">
        <v>9792</v>
      </c>
      <c r="C9795" s="29">
        <v>94845446.700258508</v>
      </c>
      <c r="D9795" s="29">
        <v>0</v>
      </c>
      <c r="E9795" s="29">
        <v>0</v>
      </c>
      <c r="F9795" s="20">
        <v>0</v>
      </c>
    </row>
    <row r="9796" spans="2:6" x14ac:dyDescent="0.25">
      <c r="B9796" s="18">
        <v>9793</v>
      </c>
      <c r="C9796" s="29">
        <v>134094355.06843781</v>
      </c>
      <c r="D9796" s="29">
        <v>0</v>
      </c>
      <c r="E9796" s="29">
        <v>0</v>
      </c>
      <c r="F9796" s="20">
        <v>0</v>
      </c>
    </row>
    <row r="9797" spans="2:6" x14ac:dyDescent="0.25">
      <c r="B9797" s="18">
        <v>9794</v>
      </c>
      <c r="C9797" s="29">
        <v>79323684.87588273</v>
      </c>
      <c r="D9797" s="29">
        <v>0</v>
      </c>
      <c r="E9797" s="29">
        <v>0</v>
      </c>
      <c r="F9797" s="20">
        <v>0</v>
      </c>
    </row>
    <row r="9798" spans="2:6" x14ac:dyDescent="0.25">
      <c r="B9798" s="18">
        <v>9795</v>
      </c>
      <c r="C9798" s="29">
        <v>103229922.77799322</v>
      </c>
      <c r="D9798" s="29">
        <v>0</v>
      </c>
      <c r="E9798" s="29">
        <v>0</v>
      </c>
      <c r="F9798" s="20">
        <v>0</v>
      </c>
    </row>
    <row r="9799" spans="2:6" x14ac:dyDescent="0.25">
      <c r="B9799" s="18">
        <v>9796</v>
      </c>
      <c r="C9799" s="29">
        <v>92894709.559316173</v>
      </c>
      <c r="D9799" s="29">
        <v>0</v>
      </c>
      <c r="E9799" s="29">
        <v>0</v>
      </c>
      <c r="F9799" s="20">
        <v>0</v>
      </c>
    </row>
    <row r="9800" spans="2:6" x14ac:dyDescent="0.25">
      <c r="B9800" s="18">
        <v>9797</v>
      </c>
      <c r="C9800" s="29">
        <v>83627896.195375741</v>
      </c>
      <c r="D9800" s="29">
        <v>0</v>
      </c>
      <c r="E9800" s="29">
        <v>0</v>
      </c>
      <c r="F9800" s="20">
        <v>0</v>
      </c>
    </row>
    <row r="9801" spans="2:6" x14ac:dyDescent="0.25">
      <c r="B9801" s="18">
        <v>9798</v>
      </c>
      <c r="C9801" s="29">
        <v>121101997.70320363</v>
      </c>
      <c r="D9801" s="29">
        <v>0</v>
      </c>
      <c r="E9801" s="29">
        <v>0</v>
      </c>
      <c r="F9801" s="20">
        <v>0</v>
      </c>
    </row>
    <row r="9802" spans="2:6" x14ac:dyDescent="0.25">
      <c r="B9802" s="18">
        <v>9799</v>
      </c>
      <c r="C9802" s="29">
        <v>94594293.454748735</v>
      </c>
      <c r="D9802" s="29">
        <v>0</v>
      </c>
      <c r="E9802" s="29">
        <v>0</v>
      </c>
      <c r="F9802" s="20">
        <v>0</v>
      </c>
    </row>
    <row r="9803" spans="2:6" x14ac:dyDescent="0.25">
      <c r="B9803" s="18">
        <v>9800</v>
      </c>
      <c r="C9803" s="29">
        <v>77187970.447201073</v>
      </c>
      <c r="D9803" s="29">
        <v>0</v>
      </c>
      <c r="E9803" s="29">
        <v>0</v>
      </c>
      <c r="F9803" s="20">
        <v>0</v>
      </c>
    </row>
    <row r="9804" spans="2:6" x14ac:dyDescent="0.25">
      <c r="B9804" s="18">
        <v>9801</v>
      </c>
      <c r="C9804" s="29">
        <v>103181588.57895024</v>
      </c>
      <c r="D9804" s="29">
        <v>0</v>
      </c>
      <c r="E9804" s="29">
        <v>0</v>
      </c>
      <c r="F9804" s="20">
        <v>0</v>
      </c>
    </row>
    <row r="9805" spans="2:6" x14ac:dyDescent="0.25">
      <c r="B9805" s="18">
        <v>9802</v>
      </c>
      <c r="C9805" s="29">
        <v>87977939.191251814</v>
      </c>
      <c r="D9805" s="29">
        <v>0</v>
      </c>
      <c r="E9805" s="29">
        <v>0</v>
      </c>
      <c r="F9805" s="20">
        <v>0</v>
      </c>
    </row>
    <row r="9806" spans="2:6" x14ac:dyDescent="0.25">
      <c r="B9806" s="18">
        <v>9803</v>
      </c>
      <c r="C9806" s="29">
        <v>122725644.15661646</v>
      </c>
      <c r="D9806" s="29">
        <v>0</v>
      </c>
      <c r="E9806" s="29">
        <v>0</v>
      </c>
      <c r="F9806" s="20">
        <v>0</v>
      </c>
    </row>
    <row r="9807" spans="2:6" x14ac:dyDescent="0.25">
      <c r="B9807" s="18">
        <v>9804</v>
      </c>
      <c r="C9807" s="29">
        <v>98020185.709737331</v>
      </c>
      <c r="D9807" s="29">
        <v>0</v>
      </c>
      <c r="E9807" s="29">
        <v>0</v>
      </c>
      <c r="F9807" s="20">
        <v>0</v>
      </c>
    </row>
    <row r="9808" spans="2:6" x14ac:dyDescent="0.25">
      <c r="B9808" s="18">
        <v>9805</v>
      </c>
      <c r="C9808" s="29">
        <v>112442911.63409881</v>
      </c>
      <c r="D9808" s="29">
        <v>0</v>
      </c>
      <c r="E9808" s="29">
        <v>0</v>
      </c>
      <c r="F9808" s="20">
        <v>0</v>
      </c>
    </row>
    <row r="9809" spans="2:6" x14ac:dyDescent="0.25">
      <c r="B9809" s="18">
        <v>9806</v>
      </c>
      <c r="C9809" s="29">
        <v>94045156.404596508</v>
      </c>
      <c r="D9809" s="29">
        <v>0</v>
      </c>
      <c r="E9809" s="29">
        <v>0</v>
      </c>
      <c r="F9809" s="20">
        <v>0</v>
      </c>
    </row>
    <row r="9810" spans="2:6" x14ac:dyDescent="0.25">
      <c r="B9810" s="18">
        <v>9807</v>
      </c>
      <c r="C9810" s="29">
        <v>100424844.17869416</v>
      </c>
      <c r="D9810" s="29">
        <v>0</v>
      </c>
      <c r="E9810" s="29">
        <v>0</v>
      </c>
      <c r="F9810" s="20">
        <v>0</v>
      </c>
    </row>
    <row r="9811" spans="2:6" x14ac:dyDescent="0.25">
      <c r="B9811" s="18">
        <v>9808</v>
      </c>
      <c r="C9811" s="29">
        <v>108062782.29987396</v>
      </c>
      <c r="D9811" s="29">
        <v>0</v>
      </c>
      <c r="E9811" s="29">
        <v>0</v>
      </c>
      <c r="F9811" s="20">
        <v>0</v>
      </c>
    </row>
    <row r="9812" spans="2:6" x14ac:dyDescent="0.25">
      <c r="B9812" s="18">
        <v>9809</v>
      </c>
      <c r="C9812" s="29">
        <v>107936978.83088717</v>
      </c>
      <c r="D9812" s="29">
        <v>0</v>
      </c>
      <c r="E9812" s="29">
        <v>0</v>
      </c>
      <c r="F9812" s="20">
        <v>0</v>
      </c>
    </row>
    <row r="9813" spans="2:6" x14ac:dyDescent="0.25">
      <c r="B9813" s="18">
        <v>9810</v>
      </c>
      <c r="C9813" s="29">
        <v>97008389.202388301</v>
      </c>
      <c r="D9813" s="29">
        <v>0</v>
      </c>
      <c r="E9813" s="29">
        <v>0</v>
      </c>
      <c r="F9813" s="20">
        <v>0</v>
      </c>
    </row>
    <row r="9814" spans="2:6" x14ac:dyDescent="0.25">
      <c r="B9814" s="18">
        <v>9811</v>
      </c>
      <c r="C9814" s="29">
        <v>91384319.868197307</v>
      </c>
      <c r="D9814" s="29">
        <v>0</v>
      </c>
      <c r="E9814" s="29">
        <v>0</v>
      </c>
      <c r="F9814" s="20">
        <v>0</v>
      </c>
    </row>
    <row r="9815" spans="2:6" x14ac:dyDescent="0.25">
      <c r="B9815" s="18">
        <v>9812</v>
      </c>
      <c r="C9815" s="29">
        <v>136177248.38093802</v>
      </c>
      <c r="D9815" s="29">
        <v>0</v>
      </c>
      <c r="E9815" s="29">
        <v>0</v>
      </c>
      <c r="F9815" s="20">
        <v>0</v>
      </c>
    </row>
    <row r="9816" spans="2:6" x14ac:dyDescent="0.25">
      <c r="B9816" s="18">
        <v>9813</v>
      </c>
      <c r="C9816" s="29">
        <v>128528047.03494868</v>
      </c>
      <c r="D9816" s="29">
        <v>0</v>
      </c>
      <c r="E9816" s="29">
        <v>0</v>
      </c>
      <c r="F9816" s="20">
        <v>0</v>
      </c>
    </row>
    <row r="9817" spans="2:6" x14ac:dyDescent="0.25">
      <c r="B9817" s="18">
        <v>9814</v>
      </c>
      <c r="C9817" s="29">
        <v>113869774.27294186</v>
      </c>
      <c r="D9817" s="29">
        <v>0</v>
      </c>
      <c r="E9817" s="29">
        <v>0</v>
      </c>
      <c r="F9817" s="20">
        <v>0</v>
      </c>
    </row>
    <row r="9818" spans="2:6" x14ac:dyDescent="0.25">
      <c r="B9818" s="18">
        <v>9815</v>
      </c>
      <c r="C9818" s="29">
        <v>72481989.75871706</v>
      </c>
      <c r="D9818" s="29">
        <v>0</v>
      </c>
      <c r="E9818" s="29">
        <v>0</v>
      </c>
      <c r="F9818" s="20">
        <v>0</v>
      </c>
    </row>
    <row r="9819" spans="2:6" x14ac:dyDescent="0.25">
      <c r="B9819" s="18">
        <v>9816</v>
      </c>
      <c r="C9819" s="29">
        <v>101322743.60414095</v>
      </c>
      <c r="D9819" s="29">
        <v>0</v>
      </c>
      <c r="E9819" s="29">
        <v>0</v>
      </c>
      <c r="F9819" s="20">
        <v>0</v>
      </c>
    </row>
    <row r="9820" spans="2:6" x14ac:dyDescent="0.25">
      <c r="B9820" s="18">
        <v>9817</v>
      </c>
      <c r="C9820" s="29">
        <v>98383468.928592101</v>
      </c>
      <c r="D9820" s="29">
        <v>0</v>
      </c>
      <c r="E9820" s="29">
        <v>0</v>
      </c>
      <c r="F9820" s="20">
        <v>0</v>
      </c>
    </row>
    <row r="9821" spans="2:6" x14ac:dyDescent="0.25">
      <c r="B9821" s="18">
        <v>9818</v>
      </c>
      <c r="C9821" s="29">
        <v>143390351.75631231</v>
      </c>
      <c r="D9821" s="29">
        <v>0</v>
      </c>
      <c r="E9821" s="29">
        <v>0</v>
      </c>
      <c r="F9821" s="20">
        <v>0</v>
      </c>
    </row>
    <row r="9822" spans="2:6" x14ac:dyDescent="0.25">
      <c r="B9822" s="18">
        <v>9819</v>
      </c>
      <c r="C9822" s="29">
        <v>121803901.05243793</v>
      </c>
      <c r="D9822" s="29">
        <v>0</v>
      </c>
      <c r="E9822" s="29">
        <v>0</v>
      </c>
      <c r="F9822" s="20">
        <v>0</v>
      </c>
    </row>
    <row r="9823" spans="2:6" x14ac:dyDescent="0.25">
      <c r="B9823" s="18">
        <v>9820</v>
      </c>
      <c r="C9823" s="29">
        <v>56950023.575757779</v>
      </c>
      <c r="D9823" s="29">
        <v>0</v>
      </c>
      <c r="E9823" s="29">
        <v>0</v>
      </c>
      <c r="F9823" s="20">
        <v>0</v>
      </c>
    </row>
    <row r="9824" spans="2:6" x14ac:dyDescent="0.25">
      <c r="B9824" s="18">
        <v>9821</v>
      </c>
      <c r="C9824" s="29">
        <v>105095331.73615727</v>
      </c>
      <c r="D9824" s="29">
        <v>0</v>
      </c>
      <c r="E9824" s="29">
        <v>0</v>
      </c>
      <c r="F9824" s="20">
        <v>0</v>
      </c>
    </row>
    <row r="9825" spans="2:6" x14ac:dyDescent="0.25">
      <c r="B9825" s="18">
        <v>9822</v>
      </c>
      <c r="C9825" s="29">
        <v>87361101.309496656</v>
      </c>
      <c r="D9825" s="29">
        <v>0</v>
      </c>
      <c r="E9825" s="29">
        <v>0</v>
      </c>
      <c r="F9825" s="20">
        <v>0</v>
      </c>
    </row>
    <row r="9826" spans="2:6" x14ac:dyDescent="0.25">
      <c r="B9826" s="18">
        <v>9823</v>
      </c>
      <c r="C9826" s="29">
        <v>126257000.16342533</v>
      </c>
      <c r="D9826" s="29">
        <v>0</v>
      </c>
      <c r="E9826" s="29">
        <v>0</v>
      </c>
      <c r="F9826" s="20">
        <v>0</v>
      </c>
    </row>
    <row r="9827" spans="2:6" x14ac:dyDescent="0.25">
      <c r="B9827" s="18">
        <v>9824</v>
      </c>
      <c r="C9827" s="29">
        <v>101567455.70004924</v>
      </c>
      <c r="D9827" s="29">
        <v>0</v>
      </c>
      <c r="E9827" s="29">
        <v>0</v>
      </c>
      <c r="F9827" s="20">
        <v>0</v>
      </c>
    </row>
    <row r="9828" spans="2:6" x14ac:dyDescent="0.25">
      <c r="B9828" s="18">
        <v>9825</v>
      </c>
      <c r="C9828" s="29">
        <v>124685729.17397177</v>
      </c>
      <c r="D9828" s="29">
        <v>0</v>
      </c>
      <c r="E9828" s="29">
        <v>0</v>
      </c>
      <c r="F9828" s="20">
        <v>0</v>
      </c>
    </row>
    <row r="9829" spans="2:6" x14ac:dyDescent="0.25">
      <c r="B9829" s="18">
        <v>9826</v>
      </c>
      <c r="C9829" s="29">
        <v>88223575.628208816</v>
      </c>
      <c r="D9829" s="29">
        <v>0</v>
      </c>
      <c r="E9829" s="29">
        <v>0</v>
      </c>
      <c r="F9829" s="20">
        <v>0</v>
      </c>
    </row>
    <row r="9830" spans="2:6" x14ac:dyDescent="0.25">
      <c r="B9830" s="18">
        <v>9827</v>
      </c>
      <c r="C9830" s="29">
        <v>81455987.942042395</v>
      </c>
      <c r="D9830" s="29">
        <v>0</v>
      </c>
      <c r="E9830" s="29">
        <v>0</v>
      </c>
      <c r="F9830" s="20">
        <v>0</v>
      </c>
    </row>
    <row r="9831" spans="2:6" x14ac:dyDescent="0.25">
      <c r="B9831" s="18">
        <v>9828</v>
      </c>
      <c r="C9831" s="29">
        <v>113210825.60708493</v>
      </c>
      <c r="D9831" s="29">
        <v>0</v>
      </c>
      <c r="E9831" s="29">
        <v>0</v>
      </c>
      <c r="F9831" s="20">
        <v>0</v>
      </c>
    </row>
    <row r="9832" spans="2:6" x14ac:dyDescent="0.25">
      <c r="B9832" s="18">
        <v>9829</v>
      </c>
      <c r="C9832" s="29">
        <v>104264676.62906016</v>
      </c>
      <c r="D9832" s="29">
        <v>0</v>
      </c>
      <c r="E9832" s="29">
        <v>0</v>
      </c>
      <c r="F9832" s="20">
        <v>0</v>
      </c>
    </row>
    <row r="9833" spans="2:6" x14ac:dyDescent="0.25">
      <c r="B9833" s="18">
        <v>9830</v>
      </c>
      <c r="C9833" s="29">
        <v>107805749.32806298</v>
      </c>
      <c r="D9833" s="29">
        <v>0</v>
      </c>
      <c r="E9833" s="29">
        <v>0</v>
      </c>
      <c r="F9833" s="20">
        <v>0</v>
      </c>
    </row>
    <row r="9834" spans="2:6" x14ac:dyDescent="0.25">
      <c r="B9834" s="18">
        <v>9831</v>
      </c>
      <c r="C9834" s="29">
        <v>159182252.56673059</v>
      </c>
      <c r="D9834" s="29">
        <v>0</v>
      </c>
      <c r="E9834" s="29">
        <v>0</v>
      </c>
      <c r="F9834" s="20">
        <v>0</v>
      </c>
    </row>
    <row r="9835" spans="2:6" x14ac:dyDescent="0.25">
      <c r="B9835" s="18">
        <v>9832</v>
      </c>
      <c r="C9835" s="29">
        <v>79464058.63861689</v>
      </c>
      <c r="D9835" s="29">
        <v>0</v>
      </c>
      <c r="E9835" s="29">
        <v>0</v>
      </c>
      <c r="F9835" s="20">
        <v>0</v>
      </c>
    </row>
    <row r="9836" spans="2:6" x14ac:dyDescent="0.25">
      <c r="B9836" s="18">
        <v>9833</v>
      </c>
      <c r="C9836" s="29">
        <v>169347118.61640328</v>
      </c>
      <c r="D9836" s="29">
        <v>0</v>
      </c>
      <c r="E9836" s="29">
        <v>0</v>
      </c>
      <c r="F9836" s="20">
        <v>0</v>
      </c>
    </row>
    <row r="9837" spans="2:6" x14ac:dyDescent="0.25">
      <c r="B9837" s="18">
        <v>9834</v>
      </c>
      <c r="C9837" s="29">
        <v>80484528.198542461</v>
      </c>
      <c r="D9837" s="29">
        <v>0</v>
      </c>
      <c r="E9837" s="29">
        <v>0</v>
      </c>
      <c r="F9837" s="20">
        <v>0</v>
      </c>
    </row>
    <row r="9838" spans="2:6" x14ac:dyDescent="0.25">
      <c r="B9838" s="18">
        <v>9835</v>
      </c>
      <c r="C9838" s="29">
        <v>134392900.19747919</v>
      </c>
      <c r="D9838" s="29">
        <v>0</v>
      </c>
      <c r="E9838" s="29">
        <v>0</v>
      </c>
      <c r="F9838" s="20">
        <v>0</v>
      </c>
    </row>
    <row r="9839" spans="2:6" x14ac:dyDescent="0.25">
      <c r="B9839" s="18">
        <v>9836</v>
      </c>
      <c r="C9839" s="29">
        <v>113323041.39717883</v>
      </c>
      <c r="D9839" s="29">
        <v>0</v>
      </c>
      <c r="E9839" s="29">
        <v>0</v>
      </c>
      <c r="F9839" s="20">
        <v>0</v>
      </c>
    </row>
    <row r="9840" spans="2:6" x14ac:dyDescent="0.25">
      <c r="B9840" s="18">
        <v>9837</v>
      </c>
      <c r="C9840" s="29">
        <v>86190633.698184311</v>
      </c>
      <c r="D9840" s="29">
        <v>0</v>
      </c>
      <c r="E9840" s="29">
        <v>0</v>
      </c>
      <c r="F9840" s="20">
        <v>0</v>
      </c>
    </row>
    <row r="9841" spans="2:6" x14ac:dyDescent="0.25">
      <c r="B9841" s="18">
        <v>9838</v>
      </c>
      <c r="C9841" s="29">
        <v>96502743.887994796</v>
      </c>
      <c r="D9841" s="29">
        <v>0</v>
      </c>
      <c r="E9841" s="29">
        <v>0</v>
      </c>
      <c r="F9841" s="20">
        <v>0</v>
      </c>
    </row>
    <row r="9842" spans="2:6" x14ac:dyDescent="0.25">
      <c r="B9842" s="18">
        <v>9839</v>
      </c>
      <c r="C9842" s="29">
        <v>107789610.57161365</v>
      </c>
      <c r="D9842" s="29">
        <v>0</v>
      </c>
      <c r="E9842" s="29">
        <v>0</v>
      </c>
      <c r="F9842" s="20">
        <v>0</v>
      </c>
    </row>
    <row r="9843" spans="2:6" x14ac:dyDescent="0.25">
      <c r="B9843" s="18">
        <v>9840</v>
      </c>
      <c r="C9843" s="29">
        <v>106449407.62540084</v>
      </c>
      <c r="D9843" s="29">
        <v>0</v>
      </c>
      <c r="E9843" s="29">
        <v>0</v>
      </c>
      <c r="F9843" s="20">
        <v>0</v>
      </c>
    </row>
    <row r="9844" spans="2:6" x14ac:dyDescent="0.25">
      <c r="B9844" s="18">
        <v>9841</v>
      </c>
      <c r="C9844" s="29">
        <v>107205720.16822195</v>
      </c>
      <c r="D9844" s="29">
        <v>0</v>
      </c>
      <c r="E9844" s="29">
        <v>0</v>
      </c>
      <c r="F9844" s="20">
        <v>0</v>
      </c>
    </row>
    <row r="9845" spans="2:6" x14ac:dyDescent="0.25">
      <c r="B9845" s="18">
        <v>9842</v>
      </c>
      <c r="C9845" s="29">
        <v>90894021.446700588</v>
      </c>
      <c r="D9845" s="29">
        <v>0</v>
      </c>
      <c r="E9845" s="29">
        <v>0</v>
      </c>
      <c r="F9845" s="20">
        <v>0</v>
      </c>
    </row>
    <row r="9846" spans="2:6" x14ac:dyDescent="0.25">
      <c r="B9846" s="18">
        <v>9843</v>
      </c>
      <c r="C9846" s="29">
        <v>91008409.742347613</v>
      </c>
      <c r="D9846" s="29">
        <v>0</v>
      </c>
      <c r="E9846" s="29">
        <v>0</v>
      </c>
      <c r="F9846" s="20">
        <v>0</v>
      </c>
    </row>
    <row r="9847" spans="2:6" x14ac:dyDescent="0.25">
      <c r="B9847" s="18">
        <v>9844</v>
      </c>
      <c r="C9847" s="29">
        <v>80846711.015978172</v>
      </c>
      <c r="D9847" s="29">
        <v>0</v>
      </c>
      <c r="E9847" s="29">
        <v>0</v>
      </c>
      <c r="F9847" s="20">
        <v>0</v>
      </c>
    </row>
    <row r="9848" spans="2:6" x14ac:dyDescent="0.25">
      <c r="B9848" s="18">
        <v>9845</v>
      </c>
      <c r="C9848" s="29">
        <v>92970180.318261594</v>
      </c>
      <c r="D9848" s="29">
        <v>0</v>
      </c>
      <c r="E9848" s="29">
        <v>0</v>
      </c>
      <c r="F9848" s="20">
        <v>0</v>
      </c>
    </row>
    <row r="9849" spans="2:6" x14ac:dyDescent="0.25">
      <c r="B9849" s="18">
        <v>9846</v>
      </c>
      <c r="C9849" s="29">
        <v>96298359.549382865</v>
      </c>
      <c r="D9849" s="29">
        <v>0</v>
      </c>
      <c r="E9849" s="29">
        <v>0</v>
      </c>
      <c r="F9849" s="20">
        <v>0</v>
      </c>
    </row>
    <row r="9850" spans="2:6" x14ac:dyDescent="0.25">
      <c r="B9850" s="18">
        <v>9847</v>
      </c>
      <c r="C9850" s="29">
        <v>87461438.343561843</v>
      </c>
      <c r="D9850" s="29">
        <v>0</v>
      </c>
      <c r="E9850" s="29">
        <v>0</v>
      </c>
      <c r="F9850" s="20">
        <v>0</v>
      </c>
    </row>
    <row r="9851" spans="2:6" x14ac:dyDescent="0.25">
      <c r="B9851" s="18">
        <v>9848</v>
      </c>
      <c r="C9851" s="29">
        <v>111648632.11606196</v>
      </c>
      <c r="D9851" s="29">
        <v>0</v>
      </c>
      <c r="E9851" s="29">
        <v>0</v>
      </c>
      <c r="F9851" s="20">
        <v>0</v>
      </c>
    </row>
    <row r="9852" spans="2:6" x14ac:dyDescent="0.25">
      <c r="B9852" s="18">
        <v>9849</v>
      </c>
      <c r="C9852" s="29">
        <v>101058071.65517388</v>
      </c>
      <c r="D9852" s="29">
        <v>0</v>
      </c>
      <c r="E9852" s="29">
        <v>0</v>
      </c>
      <c r="F9852" s="20">
        <v>0</v>
      </c>
    </row>
    <row r="9853" spans="2:6" x14ac:dyDescent="0.25">
      <c r="B9853" s="18">
        <v>9850</v>
      </c>
      <c r="C9853" s="29">
        <v>84912090.770441726</v>
      </c>
      <c r="D9853" s="29">
        <v>0</v>
      </c>
      <c r="E9853" s="29">
        <v>0</v>
      </c>
      <c r="F9853" s="20">
        <v>0</v>
      </c>
    </row>
    <row r="9854" spans="2:6" x14ac:dyDescent="0.25">
      <c r="B9854" s="18">
        <v>9851</v>
      </c>
      <c r="C9854" s="29">
        <v>78097152.330637246</v>
      </c>
      <c r="D9854" s="29">
        <v>0</v>
      </c>
      <c r="E9854" s="29">
        <v>0</v>
      </c>
      <c r="F9854" s="20">
        <v>0</v>
      </c>
    </row>
    <row r="9855" spans="2:6" x14ac:dyDescent="0.25">
      <c r="B9855" s="18">
        <v>9852</v>
      </c>
      <c r="C9855" s="29">
        <v>78663133.643776476</v>
      </c>
      <c r="D9855" s="29">
        <v>0</v>
      </c>
      <c r="E9855" s="29">
        <v>0</v>
      </c>
      <c r="F9855" s="20">
        <v>0</v>
      </c>
    </row>
    <row r="9856" spans="2:6" x14ac:dyDescent="0.25">
      <c r="B9856" s="18">
        <v>9853</v>
      </c>
      <c r="C9856" s="29">
        <v>87620105.535314515</v>
      </c>
      <c r="D9856" s="29">
        <v>0</v>
      </c>
      <c r="E9856" s="29">
        <v>0</v>
      </c>
      <c r="F9856" s="20">
        <v>0</v>
      </c>
    </row>
    <row r="9857" spans="2:6" x14ac:dyDescent="0.25">
      <c r="B9857" s="18">
        <v>9854</v>
      </c>
      <c r="C9857" s="29">
        <v>130145021.43443978</v>
      </c>
      <c r="D9857" s="29">
        <v>0</v>
      </c>
      <c r="E9857" s="29">
        <v>0</v>
      </c>
      <c r="F9857" s="20">
        <v>0</v>
      </c>
    </row>
    <row r="9858" spans="2:6" x14ac:dyDescent="0.25">
      <c r="B9858" s="18">
        <v>9855</v>
      </c>
      <c r="C9858" s="29">
        <v>103363296.11071822</v>
      </c>
      <c r="D9858" s="29">
        <v>0</v>
      </c>
      <c r="E9858" s="29">
        <v>0</v>
      </c>
      <c r="F9858" s="20">
        <v>0</v>
      </c>
    </row>
    <row r="9859" spans="2:6" x14ac:dyDescent="0.25">
      <c r="B9859" s="18">
        <v>9856</v>
      </c>
      <c r="C9859" s="29">
        <v>115899776.59793939</v>
      </c>
      <c r="D9859" s="29">
        <v>0</v>
      </c>
      <c r="E9859" s="29">
        <v>0</v>
      </c>
      <c r="F9859" s="20">
        <v>0</v>
      </c>
    </row>
    <row r="9860" spans="2:6" x14ac:dyDescent="0.25">
      <c r="B9860" s="18">
        <v>9857</v>
      </c>
      <c r="C9860" s="29">
        <v>57021848.555372871</v>
      </c>
      <c r="D9860" s="29">
        <v>0</v>
      </c>
      <c r="E9860" s="29">
        <v>0</v>
      </c>
      <c r="F9860" s="20">
        <v>0</v>
      </c>
    </row>
    <row r="9861" spans="2:6" x14ac:dyDescent="0.25">
      <c r="B9861" s="18">
        <v>9858</v>
      </c>
      <c r="C9861" s="29">
        <v>81980493.03643176</v>
      </c>
      <c r="D9861" s="29">
        <v>0</v>
      </c>
      <c r="E9861" s="29">
        <v>0</v>
      </c>
      <c r="F9861" s="20">
        <v>0</v>
      </c>
    </row>
    <row r="9862" spans="2:6" x14ac:dyDescent="0.25">
      <c r="B9862" s="18">
        <v>9859</v>
      </c>
      <c r="C9862" s="29">
        <v>111237101.96004675</v>
      </c>
      <c r="D9862" s="29">
        <v>0</v>
      </c>
      <c r="E9862" s="29">
        <v>0</v>
      </c>
      <c r="F9862" s="20">
        <v>0</v>
      </c>
    </row>
    <row r="9863" spans="2:6" x14ac:dyDescent="0.25">
      <c r="B9863" s="18">
        <v>9860</v>
      </c>
      <c r="C9863" s="29">
        <v>86464987.043052047</v>
      </c>
      <c r="D9863" s="29">
        <v>0</v>
      </c>
      <c r="E9863" s="29">
        <v>0</v>
      </c>
      <c r="F9863" s="20">
        <v>0</v>
      </c>
    </row>
    <row r="9864" spans="2:6" x14ac:dyDescent="0.25">
      <c r="B9864" s="18">
        <v>9861</v>
      </c>
      <c r="C9864" s="29">
        <v>91114323.207618088</v>
      </c>
      <c r="D9864" s="29">
        <v>0</v>
      </c>
      <c r="E9864" s="29">
        <v>0</v>
      </c>
      <c r="F9864" s="20">
        <v>0</v>
      </c>
    </row>
    <row r="9865" spans="2:6" x14ac:dyDescent="0.25">
      <c r="B9865" s="18">
        <v>9862</v>
      </c>
      <c r="C9865" s="29">
        <v>90936554.905702338</v>
      </c>
      <c r="D9865" s="29">
        <v>0</v>
      </c>
      <c r="E9865" s="29">
        <v>0</v>
      </c>
      <c r="F9865" s="20">
        <v>0</v>
      </c>
    </row>
    <row r="9866" spans="2:6" x14ac:dyDescent="0.25">
      <c r="B9866" s="18">
        <v>9863</v>
      </c>
      <c r="C9866" s="29">
        <v>107208905.08501042</v>
      </c>
      <c r="D9866" s="29">
        <v>0</v>
      </c>
      <c r="E9866" s="29">
        <v>0</v>
      </c>
      <c r="F9866" s="20">
        <v>0</v>
      </c>
    </row>
    <row r="9867" spans="2:6" x14ac:dyDescent="0.25">
      <c r="B9867" s="18">
        <v>9864</v>
      </c>
      <c r="C9867" s="29">
        <v>85188867.642638996</v>
      </c>
      <c r="D9867" s="29">
        <v>0</v>
      </c>
      <c r="E9867" s="29">
        <v>0</v>
      </c>
      <c r="F9867" s="20">
        <v>0</v>
      </c>
    </row>
    <row r="9868" spans="2:6" x14ac:dyDescent="0.25">
      <c r="B9868" s="18">
        <v>9865</v>
      </c>
      <c r="C9868" s="29">
        <v>88888569.658911884</v>
      </c>
      <c r="D9868" s="29">
        <v>0</v>
      </c>
      <c r="E9868" s="29">
        <v>0</v>
      </c>
      <c r="F9868" s="20">
        <v>0</v>
      </c>
    </row>
    <row r="9869" spans="2:6" x14ac:dyDescent="0.25">
      <c r="B9869" s="18">
        <v>9866</v>
      </c>
      <c r="C9869" s="29">
        <v>82049256.334514141</v>
      </c>
      <c r="D9869" s="29">
        <v>0</v>
      </c>
      <c r="E9869" s="29">
        <v>0</v>
      </c>
      <c r="F9869" s="20">
        <v>0</v>
      </c>
    </row>
    <row r="9870" spans="2:6" x14ac:dyDescent="0.25">
      <c r="B9870" s="18">
        <v>9867</v>
      </c>
      <c r="C9870" s="29">
        <v>105172855.13764079</v>
      </c>
      <c r="D9870" s="29">
        <v>0</v>
      </c>
      <c r="E9870" s="29">
        <v>0</v>
      </c>
      <c r="F9870" s="20">
        <v>0</v>
      </c>
    </row>
    <row r="9871" spans="2:6" x14ac:dyDescent="0.25">
      <c r="B9871" s="18">
        <v>9868</v>
      </c>
      <c r="C9871" s="29">
        <v>84119466.70295006</v>
      </c>
      <c r="D9871" s="29">
        <v>0</v>
      </c>
      <c r="E9871" s="29">
        <v>0</v>
      </c>
      <c r="F9871" s="20">
        <v>0</v>
      </c>
    </row>
    <row r="9872" spans="2:6" x14ac:dyDescent="0.25">
      <c r="B9872" s="18">
        <v>9869</v>
      </c>
      <c r="C9872" s="29">
        <v>90887042.581265867</v>
      </c>
      <c r="D9872" s="29">
        <v>0</v>
      </c>
      <c r="E9872" s="29">
        <v>0</v>
      </c>
      <c r="F9872" s="20">
        <v>0</v>
      </c>
    </row>
    <row r="9873" spans="2:6" x14ac:dyDescent="0.25">
      <c r="B9873" s="18">
        <v>9870</v>
      </c>
      <c r="C9873" s="29">
        <v>82222856.343063429</v>
      </c>
      <c r="D9873" s="29">
        <v>0</v>
      </c>
      <c r="E9873" s="29">
        <v>0</v>
      </c>
      <c r="F9873" s="20">
        <v>0</v>
      </c>
    </row>
    <row r="9874" spans="2:6" x14ac:dyDescent="0.25">
      <c r="B9874" s="18">
        <v>9871</v>
      </c>
      <c r="C9874" s="29">
        <v>71762464.816780031</v>
      </c>
      <c r="D9874" s="29">
        <v>0</v>
      </c>
      <c r="E9874" s="29">
        <v>0</v>
      </c>
      <c r="F9874" s="20">
        <v>0</v>
      </c>
    </row>
    <row r="9875" spans="2:6" x14ac:dyDescent="0.25">
      <c r="B9875" s="18">
        <v>9872</v>
      </c>
      <c r="C9875" s="29">
        <v>94768275.998363614</v>
      </c>
      <c r="D9875" s="29">
        <v>0</v>
      </c>
      <c r="E9875" s="29">
        <v>0</v>
      </c>
      <c r="F9875" s="20">
        <v>0</v>
      </c>
    </row>
    <row r="9876" spans="2:6" x14ac:dyDescent="0.25">
      <c r="B9876" s="18">
        <v>9873</v>
      </c>
      <c r="C9876" s="29">
        <v>146098005.0219028</v>
      </c>
      <c r="D9876" s="29">
        <v>0</v>
      </c>
      <c r="E9876" s="29">
        <v>0</v>
      </c>
      <c r="F9876" s="20">
        <v>0</v>
      </c>
    </row>
    <row r="9877" spans="2:6" x14ac:dyDescent="0.25">
      <c r="B9877" s="18">
        <v>9874</v>
      </c>
      <c r="C9877" s="29">
        <v>160876811.61777553</v>
      </c>
      <c r="D9877" s="29">
        <v>0</v>
      </c>
      <c r="E9877" s="29">
        <v>0</v>
      </c>
      <c r="F9877" s="20">
        <v>0</v>
      </c>
    </row>
    <row r="9878" spans="2:6" x14ac:dyDescent="0.25">
      <c r="B9878" s="18">
        <v>9875</v>
      </c>
      <c r="C9878" s="29">
        <v>121218520.70305067</v>
      </c>
      <c r="D9878" s="29">
        <v>0</v>
      </c>
      <c r="E9878" s="29">
        <v>0</v>
      </c>
      <c r="F9878" s="20">
        <v>0</v>
      </c>
    </row>
    <row r="9879" spans="2:6" x14ac:dyDescent="0.25">
      <c r="B9879" s="18">
        <v>9876</v>
      </c>
      <c r="C9879" s="29">
        <v>96442321.568265095</v>
      </c>
      <c r="D9879" s="29">
        <v>0</v>
      </c>
      <c r="E9879" s="29">
        <v>0</v>
      </c>
      <c r="F9879" s="20">
        <v>0</v>
      </c>
    </row>
    <row r="9880" spans="2:6" x14ac:dyDescent="0.25">
      <c r="B9880" s="18">
        <v>9877</v>
      </c>
      <c r="C9880" s="29">
        <v>93615236.982140854</v>
      </c>
      <c r="D9880" s="29">
        <v>0</v>
      </c>
      <c r="E9880" s="29">
        <v>0</v>
      </c>
      <c r="F9880" s="20">
        <v>0</v>
      </c>
    </row>
    <row r="9881" spans="2:6" x14ac:dyDescent="0.25">
      <c r="B9881" s="18">
        <v>9878</v>
      </c>
      <c r="C9881" s="29">
        <v>81922934.324676573</v>
      </c>
      <c r="D9881" s="29">
        <v>0</v>
      </c>
      <c r="E9881" s="29">
        <v>0</v>
      </c>
      <c r="F9881" s="20">
        <v>0</v>
      </c>
    </row>
    <row r="9882" spans="2:6" x14ac:dyDescent="0.25">
      <c r="B9882" s="18">
        <v>9879</v>
      </c>
      <c r="C9882" s="29">
        <v>117261977.81667177</v>
      </c>
      <c r="D9882" s="29">
        <v>0</v>
      </c>
      <c r="E9882" s="29">
        <v>0</v>
      </c>
      <c r="F9882" s="20">
        <v>0</v>
      </c>
    </row>
    <row r="9883" spans="2:6" x14ac:dyDescent="0.25">
      <c r="B9883" s="18">
        <v>9880</v>
      </c>
      <c r="C9883" s="29">
        <v>93238477.561768144</v>
      </c>
      <c r="D9883" s="29">
        <v>0</v>
      </c>
      <c r="E9883" s="29">
        <v>0</v>
      </c>
      <c r="F9883" s="20">
        <v>0</v>
      </c>
    </row>
    <row r="9884" spans="2:6" x14ac:dyDescent="0.25">
      <c r="B9884" s="18">
        <v>9881</v>
      </c>
      <c r="C9884" s="29">
        <v>78145487.255102903</v>
      </c>
      <c r="D9884" s="29">
        <v>0</v>
      </c>
      <c r="E9884" s="29">
        <v>0</v>
      </c>
      <c r="F9884" s="20">
        <v>0</v>
      </c>
    </row>
    <row r="9885" spans="2:6" x14ac:dyDescent="0.25">
      <c r="B9885" s="18">
        <v>9882</v>
      </c>
      <c r="C9885" s="29">
        <v>98115684.27087304</v>
      </c>
      <c r="D9885" s="29">
        <v>0</v>
      </c>
      <c r="E9885" s="29">
        <v>0</v>
      </c>
      <c r="F9885" s="20">
        <v>0</v>
      </c>
    </row>
    <row r="9886" spans="2:6" x14ac:dyDescent="0.25">
      <c r="B9886" s="18">
        <v>9883</v>
      </c>
      <c r="C9886" s="29">
        <v>142109989.12924418</v>
      </c>
      <c r="D9886" s="29">
        <v>0</v>
      </c>
      <c r="E9886" s="29">
        <v>0</v>
      </c>
      <c r="F9886" s="20">
        <v>0</v>
      </c>
    </row>
    <row r="9887" spans="2:6" x14ac:dyDescent="0.25">
      <c r="B9887" s="18">
        <v>9884</v>
      </c>
      <c r="C9887" s="29">
        <v>119470611.03533587</v>
      </c>
      <c r="D9887" s="29">
        <v>0</v>
      </c>
      <c r="E9887" s="29">
        <v>0</v>
      </c>
      <c r="F9887" s="20">
        <v>0</v>
      </c>
    </row>
    <row r="9888" spans="2:6" x14ac:dyDescent="0.25">
      <c r="B9888" s="18">
        <v>9885</v>
      </c>
      <c r="C9888" s="29">
        <v>140336933.28857368</v>
      </c>
      <c r="D9888" s="29">
        <v>0</v>
      </c>
      <c r="E9888" s="29">
        <v>0</v>
      </c>
      <c r="F9888" s="20">
        <v>0</v>
      </c>
    </row>
    <row r="9889" spans="2:6" x14ac:dyDescent="0.25">
      <c r="B9889" s="18">
        <v>9886</v>
      </c>
      <c r="C9889" s="29">
        <v>109020888.50719988</v>
      </c>
      <c r="D9889" s="29">
        <v>0</v>
      </c>
      <c r="E9889" s="29">
        <v>0</v>
      </c>
      <c r="F9889" s="20">
        <v>0</v>
      </c>
    </row>
    <row r="9890" spans="2:6" x14ac:dyDescent="0.25">
      <c r="B9890" s="18">
        <v>9887</v>
      </c>
      <c r="C9890" s="29">
        <v>87507798.566707805</v>
      </c>
      <c r="D9890" s="29">
        <v>0</v>
      </c>
      <c r="E9890" s="29">
        <v>0</v>
      </c>
      <c r="F9890" s="20">
        <v>0</v>
      </c>
    </row>
    <row r="9891" spans="2:6" x14ac:dyDescent="0.25">
      <c r="B9891" s="18">
        <v>9888</v>
      </c>
      <c r="C9891" s="29">
        <v>123536456.16472474</v>
      </c>
      <c r="D9891" s="29">
        <v>0</v>
      </c>
      <c r="E9891" s="29">
        <v>0</v>
      </c>
      <c r="F9891" s="20">
        <v>0</v>
      </c>
    </row>
    <row r="9892" spans="2:6" x14ac:dyDescent="0.25">
      <c r="B9892" s="18">
        <v>9889</v>
      </c>
      <c r="C9892" s="29">
        <v>59911338.100356981</v>
      </c>
      <c r="D9892" s="29">
        <v>0</v>
      </c>
      <c r="E9892" s="29">
        <v>0</v>
      </c>
      <c r="F9892" s="20">
        <v>0</v>
      </c>
    </row>
    <row r="9893" spans="2:6" x14ac:dyDescent="0.25">
      <c r="B9893" s="18">
        <v>9890</v>
      </c>
      <c r="C9893" s="29">
        <v>106186172.83734763</v>
      </c>
      <c r="D9893" s="29">
        <v>0</v>
      </c>
      <c r="E9893" s="29">
        <v>0</v>
      </c>
      <c r="F9893" s="20">
        <v>0</v>
      </c>
    </row>
    <row r="9894" spans="2:6" x14ac:dyDescent="0.25">
      <c r="B9894" s="18">
        <v>9891</v>
      </c>
      <c r="C9894" s="29">
        <v>83554961.148616657</v>
      </c>
      <c r="D9894" s="29">
        <v>0</v>
      </c>
      <c r="E9894" s="29">
        <v>0</v>
      </c>
      <c r="F9894" s="20">
        <v>0</v>
      </c>
    </row>
    <row r="9895" spans="2:6" x14ac:dyDescent="0.25">
      <c r="B9895" s="18">
        <v>9892</v>
      </c>
      <c r="C9895" s="29">
        <v>120165281.20161124</v>
      </c>
      <c r="D9895" s="29">
        <v>0</v>
      </c>
      <c r="E9895" s="29">
        <v>0</v>
      </c>
      <c r="F9895" s="20">
        <v>0</v>
      </c>
    </row>
    <row r="9896" spans="2:6" x14ac:dyDescent="0.25">
      <c r="B9896" s="18">
        <v>9893</v>
      </c>
      <c r="C9896" s="29">
        <v>93442573.945912808</v>
      </c>
      <c r="D9896" s="29">
        <v>0</v>
      </c>
      <c r="E9896" s="29">
        <v>0</v>
      </c>
      <c r="F9896" s="20">
        <v>0</v>
      </c>
    </row>
    <row r="9897" spans="2:6" x14ac:dyDescent="0.25">
      <c r="B9897" s="18">
        <v>9894</v>
      </c>
      <c r="C9897" s="29">
        <v>112282888.760681</v>
      </c>
      <c r="D9897" s="29">
        <v>0</v>
      </c>
      <c r="E9897" s="29">
        <v>0</v>
      </c>
      <c r="F9897" s="20">
        <v>0</v>
      </c>
    </row>
    <row r="9898" spans="2:6" x14ac:dyDescent="0.25">
      <c r="B9898" s="18">
        <v>9895</v>
      </c>
      <c r="C9898" s="29">
        <v>111215591.94366616</v>
      </c>
      <c r="D9898" s="29">
        <v>0</v>
      </c>
      <c r="E9898" s="29">
        <v>0</v>
      </c>
      <c r="F9898" s="20">
        <v>0</v>
      </c>
    </row>
    <row r="9899" spans="2:6" x14ac:dyDescent="0.25">
      <c r="B9899" s="18">
        <v>9896</v>
      </c>
      <c r="C9899" s="29">
        <v>118844366.71223237</v>
      </c>
      <c r="D9899" s="29">
        <v>0</v>
      </c>
      <c r="E9899" s="29">
        <v>0</v>
      </c>
      <c r="F9899" s="20">
        <v>0</v>
      </c>
    </row>
    <row r="9900" spans="2:6" x14ac:dyDescent="0.25">
      <c r="B9900" s="18">
        <v>9897</v>
      </c>
      <c r="C9900" s="29">
        <v>104530143.2965734</v>
      </c>
      <c r="D9900" s="29">
        <v>0</v>
      </c>
      <c r="E9900" s="29">
        <v>0</v>
      </c>
      <c r="F9900" s="20">
        <v>0</v>
      </c>
    </row>
    <row r="9901" spans="2:6" x14ac:dyDescent="0.25">
      <c r="B9901" s="18">
        <v>9898</v>
      </c>
      <c r="C9901" s="29">
        <v>88488400.442006499</v>
      </c>
      <c r="D9901" s="29">
        <v>0</v>
      </c>
      <c r="E9901" s="29">
        <v>0</v>
      </c>
      <c r="F9901" s="20">
        <v>0</v>
      </c>
    </row>
    <row r="9902" spans="2:6" x14ac:dyDescent="0.25">
      <c r="B9902" s="18">
        <v>9899</v>
      </c>
      <c r="C9902" s="29">
        <v>165998539.46294308</v>
      </c>
      <c r="D9902" s="29">
        <v>0</v>
      </c>
      <c r="E9902" s="29">
        <v>0</v>
      </c>
      <c r="F9902" s="20">
        <v>0</v>
      </c>
    </row>
    <row r="9903" spans="2:6" x14ac:dyDescent="0.25">
      <c r="B9903" s="18">
        <v>9900</v>
      </c>
      <c r="C9903" s="29">
        <v>92929122.340288073</v>
      </c>
      <c r="D9903" s="29">
        <v>0</v>
      </c>
      <c r="E9903" s="29">
        <v>0</v>
      </c>
      <c r="F9903" s="20">
        <v>0</v>
      </c>
    </row>
    <row r="9904" spans="2:6" x14ac:dyDescent="0.25">
      <c r="B9904" s="18">
        <v>9901</v>
      </c>
      <c r="C9904" s="29">
        <v>104286936.79951833</v>
      </c>
      <c r="D9904" s="29">
        <v>0</v>
      </c>
      <c r="E9904" s="29">
        <v>0</v>
      </c>
      <c r="F9904" s="20">
        <v>0</v>
      </c>
    </row>
    <row r="9905" spans="2:6" x14ac:dyDescent="0.25">
      <c r="B9905" s="18">
        <v>9902</v>
      </c>
      <c r="C9905" s="29">
        <v>90703624.215920106</v>
      </c>
      <c r="D9905" s="29">
        <v>0</v>
      </c>
      <c r="E9905" s="29">
        <v>0</v>
      </c>
      <c r="F9905" s="20">
        <v>0</v>
      </c>
    </row>
    <row r="9906" spans="2:6" x14ac:dyDescent="0.25">
      <c r="B9906" s="18">
        <v>9903</v>
      </c>
      <c r="C9906" s="29">
        <v>74938903.635477513</v>
      </c>
      <c r="D9906" s="29">
        <v>0</v>
      </c>
      <c r="E9906" s="29">
        <v>0</v>
      </c>
      <c r="F9906" s="20">
        <v>0</v>
      </c>
    </row>
    <row r="9907" spans="2:6" x14ac:dyDescent="0.25">
      <c r="B9907" s="18">
        <v>9904</v>
      </c>
      <c r="C9907" s="29">
        <v>88319204.616613954</v>
      </c>
      <c r="D9907" s="29">
        <v>0</v>
      </c>
      <c r="E9907" s="29">
        <v>0</v>
      </c>
      <c r="F9907" s="20">
        <v>0</v>
      </c>
    </row>
    <row r="9908" spans="2:6" x14ac:dyDescent="0.25">
      <c r="B9908" s="18">
        <v>9905</v>
      </c>
      <c r="C9908" s="29">
        <v>130261946.18257307</v>
      </c>
      <c r="D9908" s="29">
        <v>0</v>
      </c>
      <c r="E9908" s="29">
        <v>0</v>
      </c>
      <c r="F9908" s="20">
        <v>0</v>
      </c>
    </row>
    <row r="9909" spans="2:6" x14ac:dyDescent="0.25">
      <c r="B9909" s="18">
        <v>9906</v>
      </c>
      <c r="C9909" s="29">
        <v>116909051.10544594</v>
      </c>
      <c r="D9909" s="29">
        <v>0</v>
      </c>
      <c r="E9909" s="29">
        <v>0</v>
      </c>
      <c r="F9909" s="20">
        <v>0</v>
      </c>
    </row>
    <row r="9910" spans="2:6" x14ac:dyDescent="0.25">
      <c r="B9910" s="18">
        <v>9907</v>
      </c>
      <c r="C9910" s="29">
        <v>85330514.775769413</v>
      </c>
      <c r="D9910" s="29">
        <v>0</v>
      </c>
      <c r="E9910" s="29">
        <v>0</v>
      </c>
      <c r="F9910" s="20">
        <v>0</v>
      </c>
    </row>
    <row r="9911" spans="2:6" x14ac:dyDescent="0.25">
      <c r="B9911" s="18">
        <v>9908</v>
      </c>
      <c r="C9911" s="29">
        <v>77142275.992112368</v>
      </c>
      <c r="D9911" s="29">
        <v>0</v>
      </c>
      <c r="E9911" s="29">
        <v>0</v>
      </c>
      <c r="F9911" s="20">
        <v>0</v>
      </c>
    </row>
    <row r="9912" spans="2:6" x14ac:dyDescent="0.25">
      <c r="B9912" s="18">
        <v>9909</v>
      </c>
      <c r="C9912" s="29">
        <v>90623941.898965254</v>
      </c>
      <c r="D9912" s="29">
        <v>0</v>
      </c>
      <c r="E9912" s="29">
        <v>0</v>
      </c>
      <c r="F9912" s="20">
        <v>0</v>
      </c>
    </row>
    <row r="9913" spans="2:6" x14ac:dyDescent="0.25">
      <c r="B9913" s="18">
        <v>9910</v>
      </c>
      <c r="C9913" s="29">
        <v>100826576.35580327</v>
      </c>
      <c r="D9913" s="29">
        <v>0</v>
      </c>
      <c r="E9913" s="29">
        <v>0</v>
      </c>
      <c r="F9913" s="20">
        <v>0</v>
      </c>
    </row>
    <row r="9914" spans="2:6" x14ac:dyDescent="0.25">
      <c r="B9914" s="18">
        <v>9911</v>
      </c>
      <c r="C9914" s="29">
        <v>83406901.028839707</v>
      </c>
      <c r="D9914" s="29">
        <v>0</v>
      </c>
      <c r="E9914" s="29">
        <v>0</v>
      </c>
      <c r="F9914" s="20">
        <v>0</v>
      </c>
    </row>
    <row r="9915" spans="2:6" x14ac:dyDescent="0.25">
      <c r="B9915" s="18">
        <v>9912</v>
      </c>
      <c r="C9915" s="29">
        <v>86990040.072771817</v>
      </c>
      <c r="D9915" s="29">
        <v>0</v>
      </c>
      <c r="E9915" s="29">
        <v>0</v>
      </c>
      <c r="F9915" s="20">
        <v>0</v>
      </c>
    </row>
    <row r="9916" spans="2:6" x14ac:dyDescent="0.25">
      <c r="B9916" s="18">
        <v>9913</v>
      </c>
      <c r="C9916" s="29">
        <v>109655184.30891673</v>
      </c>
      <c r="D9916" s="29">
        <v>0</v>
      </c>
      <c r="E9916" s="29">
        <v>0</v>
      </c>
      <c r="F9916" s="20">
        <v>0</v>
      </c>
    </row>
    <row r="9917" spans="2:6" x14ac:dyDescent="0.25">
      <c r="B9917" s="18">
        <v>9914</v>
      </c>
      <c r="C9917" s="29">
        <v>92373011.83035776</v>
      </c>
      <c r="D9917" s="29">
        <v>0</v>
      </c>
      <c r="E9917" s="29">
        <v>0</v>
      </c>
      <c r="F9917" s="20">
        <v>0</v>
      </c>
    </row>
    <row r="9918" spans="2:6" x14ac:dyDescent="0.25">
      <c r="B9918" s="18">
        <v>9915</v>
      </c>
      <c r="C9918" s="29">
        <v>144508951.77174401</v>
      </c>
      <c r="D9918" s="29">
        <v>0</v>
      </c>
      <c r="E9918" s="29">
        <v>0</v>
      </c>
      <c r="F9918" s="20">
        <v>0</v>
      </c>
    </row>
    <row r="9919" spans="2:6" x14ac:dyDescent="0.25">
      <c r="B9919" s="18">
        <v>9916</v>
      </c>
      <c r="C9919" s="29">
        <v>94227005.130305231</v>
      </c>
      <c r="D9919" s="29">
        <v>0</v>
      </c>
      <c r="E9919" s="29">
        <v>0</v>
      </c>
      <c r="F9919" s="20">
        <v>0</v>
      </c>
    </row>
    <row r="9920" spans="2:6" x14ac:dyDescent="0.25">
      <c r="B9920" s="18">
        <v>9917</v>
      </c>
      <c r="C9920" s="29">
        <v>103206693.38360967</v>
      </c>
      <c r="D9920" s="29">
        <v>0</v>
      </c>
      <c r="E9920" s="29">
        <v>0</v>
      </c>
      <c r="F9920" s="20">
        <v>0</v>
      </c>
    </row>
    <row r="9921" spans="2:6" x14ac:dyDescent="0.25">
      <c r="B9921" s="18">
        <v>9918</v>
      </c>
      <c r="C9921" s="29">
        <v>161599177.83378789</v>
      </c>
      <c r="D9921" s="29">
        <v>0</v>
      </c>
      <c r="E9921" s="29">
        <v>0</v>
      </c>
      <c r="F9921" s="20">
        <v>0</v>
      </c>
    </row>
    <row r="9922" spans="2:6" x14ac:dyDescent="0.25">
      <c r="B9922" s="18">
        <v>9919</v>
      </c>
      <c r="C9922" s="29">
        <v>83838168.752044216</v>
      </c>
      <c r="D9922" s="29">
        <v>0</v>
      </c>
      <c r="E9922" s="29">
        <v>0</v>
      </c>
      <c r="F9922" s="20">
        <v>0</v>
      </c>
    </row>
    <row r="9923" spans="2:6" x14ac:dyDescent="0.25">
      <c r="B9923" s="18">
        <v>9920</v>
      </c>
      <c r="C9923" s="29">
        <v>104212922.88097174</v>
      </c>
      <c r="D9923" s="29">
        <v>0</v>
      </c>
      <c r="E9923" s="29">
        <v>0</v>
      </c>
      <c r="F9923" s="20">
        <v>0</v>
      </c>
    </row>
    <row r="9924" spans="2:6" x14ac:dyDescent="0.25">
      <c r="B9924" s="18">
        <v>9921</v>
      </c>
      <c r="C9924" s="29">
        <v>79733179.544164017</v>
      </c>
      <c r="D9924" s="29">
        <v>0</v>
      </c>
      <c r="E9924" s="29">
        <v>0</v>
      </c>
      <c r="F9924" s="20">
        <v>0</v>
      </c>
    </row>
    <row r="9925" spans="2:6" x14ac:dyDescent="0.25">
      <c r="B9925" s="18">
        <v>9922</v>
      </c>
      <c r="C9925" s="29">
        <v>116590983.39271952</v>
      </c>
      <c r="D9925" s="29">
        <v>0</v>
      </c>
      <c r="E9925" s="29">
        <v>0</v>
      </c>
      <c r="F9925" s="20">
        <v>0</v>
      </c>
    </row>
    <row r="9926" spans="2:6" x14ac:dyDescent="0.25">
      <c r="B9926" s="18">
        <v>9923</v>
      </c>
      <c r="C9926" s="29">
        <v>106222774.14467749</v>
      </c>
      <c r="D9926" s="29">
        <v>0</v>
      </c>
      <c r="E9926" s="29">
        <v>0</v>
      </c>
      <c r="F9926" s="20">
        <v>0</v>
      </c>
    </row>
    <row r="9927" spans="2:6" x14ac:dyDescent="0.25">
      <c r="B9927" s="18">
        <v>9924</v>
      </c>
      <c r="C9927" s="29">
        <v>144974685.27857688</v>
      </c>
      <c r="D9927" s="29">
        <v>0</v>
      </c>
      <c r="E9927" s="29">
        <v>0</v>
      </c>
      <c r="F9927" s="20">
        <v>0</v>
      </c>
    </row>
    <row r="9928" spans="2:6" x14ac:dyDescent="0.25">
      <c r="B9928" s="18">
        <v>9925</v>
      </c>
      <c r="C9928" s="29">
        <v>149240841.49162379</v>
      </c>
      <c r="D9928" s="29">
        <v>0</v>
      </c>
      <c r="E9928" s="29">
        <v>0</v>
      </c>
      <c r="F9928" s="20">
        <v>0</v>
      </c>
    </row>
    <row r="9929" spans="2:6" x14ac:dyDescent="0.25">
      <c r="B9929" s="18">
        <v>9926</v>
      </c>
      <c r="C9929" s="29">
        <v>86044690.262791544</v>
      </c>
      <c r="D9929" s="29">
        <v>0</v>
      </c>
      <c r="E9929" s="29">
        <v>0</v>
      </c>
      <c r="F9929" s="20">
        <v>0</v>
      </c>
    </row>
    <row r="9930" spans="2:6" x14ac:dyDescent="0.25">
      <c r="B9930" s="18">
        <v>9927</v>
      </c>
      <c r="C9930" s="29">
        <v>141155748.84894994</v>
      </c>
      <c r="D9930" s="29">
        <v>0</v>
      </c>
      <c r="E9930" s="29">
        <v>0</v>
      </c>
      <c r="F9930" s="20">
        <v>0</v>
      </c>
    </row>
    <row r="9931" spans="2:6" x14ac:dyDescent="0.25">
      <c r="B9931" s="18">
        <v>9928</v>
      </c>
      <c r="C9931" s="29">
        <v>76327791.642661333</v>
      </c>
      <c r="D9931" s="29">
        <v>0</v>
      </c>
      <c r="E9931" s="29">
        <v>0</v>
      </c>
      <c r="F9931" s="20">
        <v>0</v>
      </c>
    </row>
    <row r="9932" spans="2:6" x14ac:dyDescent="0.25">
      <c r="B9932" s="18">
        <v>9929</v>
      </c>
      <c r="C9932" s="29">
        <v>93986450.896236911</v>
      </c>
      <c r="D9932" s="29">
        <v>0</v>
      </c>
      <c r="E9932" s="29">
        <v>0</v>
      </c>
      <c r="F9932" s="20">
        <v>0</v>
      </c>
    </row>
    <row r="9933" spans="2:6" x14ac:dyDescent="0.25">
      <c r="B9933" s="18">
        <v>9930</v>
      </c>
      <c r="C9933" s="29">
        <v>110806792.74382836</v>
      </c>
      <c r="D9933" s="29">
        <v>0</v>
      </c>
      <c r="E9933" s="29">
        <v>0</v>
      </c>
      <c r="F9933" s="20">
        <v>0</v>
      </c>
    </row>
    <row r="9934" spans="2:6" x14ac:dyDescent="0.25">
      <c r="B9934" s="18">
        <v>9931</v>
      </c>
      <c r="C9934" s="29">
        <v>109283876.38576257</v>
      </c>
      <c r="D9934" s="29">
        <v>0</v>
      </c>
      <c r="E9934" s="29">
        <v>0</v>
      </c>
      <c r="F9934" s="20">
        <v>0</v>
      </c>
    </row>
    <row r="9935" spans="2:6" x14ac:dyDescent="0.25">
      <c r="B9935" s="18">
        <v>9932</v>
      </c>
      <c r="C9935" s="29">
        <v>99321781.761826441</v>
      </c>
      <c r="D9935" s="29">
        <v>0</v>
      </c>
      <c r="E9935" s="29">
        <v>0</v>
      </c>
      <c r="F9935" s="20">
        <v>0</v>
      </c>
    </row>
    <row r="9936" spans="2:6" x14ac:dyDescent="0.25">
      <c r="B9936" s="18">
        <v>9933</v>
      </c>
      <c r="C9936" s="29">
        <v>87194733.326510683</v>
      </c>
      <c r="D9936" s="29">
        <v>0</v>
      </c>
      <c r="E9936" s="29">
        <v>0</v>
      </c>
      <c r="F9936" s="20">
        <v>0</v>
      </c>
    </row>
    <row r="9937" spans="2:6" x14ac:dyDescent="0.25">
      <c r="B9937" s="18">
        <v>9934</v>
      </c>
      <c r="C9937" s="29">
        <v>84348077.031397924</v>
      </c>
      <c r="D9937" s="29">
        <v>0</v>
      </c>
      <c r="E9937" s="29">
        <v>0</v>
      </c>
      <c r="F9937" s="20">
        <v>0</v>
      </c>
    </row>
    <row r="9938" spans="2:6" x14ac:dyDescent="0.25">
      <c r="B9938" s="18">
        <v>9935</v>
      </c>
      <c r="C9938" s="29">
        <v>93386551.394307882</v>
      </c>
      <c r="D9938" s="29">
        <v>0</v>
      </c>
      <c r="E9938" s="29">
        <v>0</v>
      </c>
      <c r="F9938" s="20">
        <v>0</v>
      </c>
    </row>
    <row r="9939" spans="2:6" x14ac:dyDescent="0.25">
      <c r="B9939" s="18">
        <v>9936</v>
      </c>
      <c r="C9939" s="29">
        <v>125701052.62740418</v>
      </c>
      <c r="D9939" s="29">
        <v>0</v>
      </c>
      <c r="E9939" s="29">
        <v>0</v>
      </c>
      <c r="F9939" s="20">
        <v>0</v>
      </c>
    </row>
    <row r="9940" spans="2:6" x14ac:dyDescent="0.25">
      <c r="B9940" s="18">
        <v>9937</v>
      </c>
      <c r="C9940" s="29">
        <v>82033343.878906086</v>
      </c>
      <c r="D9940" s="29">
        <v>0</v>
      </c>
      <c r="E9940" s="29">
        <v>0</v>
      </c>
      <c r="F9940" s="20">
        <v>0</v>
      </c>
    </row>
    <row r="9941" spans="2:6" x14ac:dyDescent="0.25">
      <c r="B9941" s="18">
        <v>9938</v>
      </c>
      <c r="C9941" s="29">
        <v>93625419.728415936</v>
      </c>
      <c r="D9941" s="29">
        <v>0</v>
      </c>
      <c r="E9941" s="29">
        <v>0</v>
      </c>
      <c r="F9941" s="20">
        <v>0</v>
      </c>
    </row>
    <row r="9942" spans="2:6" x14ac:dyDescent="0.25">
      <c r="B9942" s="18">
        <v>9939</v>
      </c>
      <c r="C9942" s="29">
        <v>102922833.24400608</v>
      </c>
      <c r="D9942" s="29">
        <v>0</v>
      </c>
      <c r="E9942" s="29">
        <v>0</v>
      </c>
      <c r="F9942" s="20">
        <v>0</v>
      </c>
    </row>
    <row r="9943" spans="2:6" x14ac:dyDescent="0.25">
      <c r="B9943" s="18">
        <v>9940</v>
      </c>
      <c r="C9943" s="29">
        <v>126466499.55207303</v>
      </c>
      <c r="D9943" s="29">
        <v>0</v>
      </c>
      <c r="E9943" s="29">
        <v>0</v>
      </c>
      <c r="F9943" s="20">
        <v>0</v>
      </c>
    </row>
    <row r="9944" spans="2:6" x14ac:dyDescent="0.25">
      <c r="B9944" s="18">
        <v>9941</v>
      </c>
      <c r="C9944" s="29">
        <v>129197568.26703657</v>
      </c>
      <c r="D9944" s="29">
        <v>0</v>
      </c>
      <c r="E9944" s="29">
        <v>0</v>
      </c>
      <c r="F9944" s="20">
        <v>0</v>
      </c>
    </row>
    <row r="9945" spans="2:6" x14ac:dyDescent="0.25">
      <c r="B9945" s="18">
        <v>9942</v>
      </c>
      <c r="C9945" s="29">
        <v>83029038.034187734</v>
      </c>
      <c r="D9945" s="29">
        <v>0</v>
      </c>
      <c r="E9945" s="29">
        <v>0</v>
      </c>
      <c r="F9945" s="20">
        <v>0</v>
      </c>
    </row>
    <row r="9946" spans="2:6" x14ac:dyDescent="0.25">
      <c r="B9946" s="18">
        <v>9943</v>
      </c>
      <c r="C9946" s="29">
        <v>116077417.95301589</v>
      </c>
      <c r="D9946" s="29">
        <v>0</v>
      </c>
      <c r="E9946" s="29">
        <v>0</v>
      </c>
      <c r="F9946" s="20">
        <v>0</v>
      </c>
    </row>
    <row r="9947" spans="2:6" x14ac:dyDescent="0.25">
      <c r="B9947" s="18">
        <v>9944</v>
      </c>
      <c r="C9947" s="29">
        <v>85490557.23334226</v>
      </c>
      <c r="D9947" s="29">
        <v>0</v>
      </c>
      <c r="E9947" s="29">
        <v>0</v>
      </c>
      <c r="F9947" s="20">
        <v>0</v>
      </c>
    </row>
    <row r="9948" spans="2:6" x14ac:dyDescent="0.25">
      <c r="B9948" s="18">
        <v>9945</v>
      </c>
      <c r="C9948" s="29">
        <v>110971490.61189851</v>
      </c>
      <c r="D9948" s="29">
        <v>0</v>
      </c>
      <c r="E9948" s="29">
        <v>0</v>
      </c>
      <c r="F9948" s="20">
        <v>0</v>
      </c>
    </row>
    <row r="9949" spans="2:6" x14ac:dyDescent="0.25">
      <c r="B9949" s="18">
        <v>9946</v>
      </c>
      <c r="C9949" s="29">
        <v>118798418.31763569</v>
      </c>
      <c r="D9949" s="29">
        <v>0</v>
      </c>
      <c r="E9949" s="29">
        <v>0</v>
      </c>
      <c r="F9949" s="20">
        <v>0</v>
      </c>
    </row>
    <row r="9950" spans="2:6" x14ac:dyDescent="0.25">
      <c r="B9950" s="18">
        <v>9947</v>
      </c>
      <c r="C9950" s="29">
        <v>103287645.24114205</v>
      </c>
      <c r="D9950" s="29">
        <v>0</v>
      </c>
      <c r="E9950" s="29">
        <v>0</v>
      </c>
      <c r="F9950" s="20">
        <v>0</v>
      </c>
    </row>
    <row r="9951" spans="2:6" x14ac:dyDescent="0.25">
      <c r="B9951" s="18">
        <v>9948</v>
      </c>
      <c r="C9951" s="29">
        <v>92425244.514097825</v>
      </c>
      <c r="D9951" s="29">
        <v>0</v>
      </c>
      <c r="E9951" s="29">
        <v>0</v>
      </c>
      <c r="F9951" s="20">
        <v>0</v>
      </c>
    </row>
    <row r="9952" spans="2:6" x14ac:dyDescent="0.25">
      <c r="B9952" s="18">
        <v>9949</v>
      </c>
      <c r="C9952" s="29">
        <v>113428496.10961016</v>
      </c>
      <c r="D9952" s="29">
        <v>0</v>
      </c>
      <c r="E9952" s="29">
        <v>0</v>
      </c>
      <c r="F9952" s="20">
        <v>0</v>
      </c>
    </row>
    <row r="9953" spans="2:6" x14ac:dyDescent="0.25">
      <c r="B9953" s="18">
        <v>9950</v>
      </c>
      <c r="C9953" s="29">
        <v>134894494.90882322</v>
      </c>
      <c r="D9953" s="29">
        <v>0</v>
      </c>
      <c r="E9953" s="29">
        <v>0</v>
      </c>
      <c r="F9953" s="20">
        <v>0</v>
      </c>
    </row>
    <row r="9954" spans="2:6" x14ac:dyDescent="0.25">
      <c r="B9954" s="18">
        <v>9951</v>
      </c>
      <c r="C9954" s="29">
        <v>131031649.26543616</v>
      </c>
      <c r="D9954" s="29">
        <v>0</v>
      </c>
      <c r="E9954" s="29">
        <v>0</v>
      </c>
      <c r="F9954" s="20">
        <v>0</v>
      </c>
    </row>
    <row r="9955" spans="2:6" x14ac:dyDescent="0.25">
      <c r="B9955" s="18">
        <v>9952</v>
      </c>
      <c r="C9955" s="29">
        <v>105504955.14654931</v>
      </c>
      <c r="D9955" s="29">
        <v>0</v>
      </c>
      <c r="E9955" s="29">
        <v>0</v>
      </c>
      <c r="F9955" s="20">
        <v>0</v>
      </c>
    </row>
    <row r="9956" spans="2:6" x14ac:dyDescent="0.25">
      <c r="B9956" s="18">
        <v>9953</v>
      </c>
      <c r="C9956" s="29">
        <v>89773123.899388313</v>
      </c>
      <c r="D9956" s="29">
        <v>0</v>
      </c>
      <c r="E9956" s="29">
        <v>0</v>
      </c>
      <c r="F9956" s="20">
        <v>0</v>
      </c>
    </row>
    <row r="9957" spans="2:6" x14ac:dyDescent="0.25">
      <c r="B9957" s="18">
        <v>9954</v>
      </c>
      <c r="C9957" s="29">
        <v>88934436.69868432</v>
      </c>
      <c r="D9957" s="29">
        <v>0</v>
      </c>
      <c r="E9957" s="29">
        <v>0</v>
      </c>
      <c r="F9957" s="20">
        <v>0</v>
      </c>
    </row>
    <row r="9958" spans="2:6" x14ac:dyDescent="0.25">
      <c r="B9958" s="18">
        <v>9955</v>
      </c>
      <c r="C9958" s="29">
        <v>113530448.09680431</v>
      </c>
      <c r="D9958" s="29">
        <v>0</v>
      </c>
      <c r="E9958" s="29">
        <v>0</v>
      </c>
      <c r="F9958" s="20">
        <v>0</v>
      </c>
    </row>
    <row r="9959" spans="2:6" x14ac:dyDescent="0.25">
      <c r="B9959" s="18">
        <v>9956</v>
      </c>
      <c r="C9959" s="29">
        <v>113665065.72316512</v>
      </c>
      <c r="D9959" s="29">
        <v>0</v>
      </c>
      <c r="E9959" s="29">
        <v>0</v>
      </c>
      <c r="F9959" s="20">
        <v>0</v>
      </c>
    </row>
    <row r="9960" spans="2:6" x14ac:dyDescent="0.25">
      <c r="B9960" s="18">
        <v>9957</v>
      </c>
      <c r="C9960" s="29">
        <v>131629882.45012714</v>
      </c>
      <c r="D9960" s="29">
        <v>0</v>
      </c>
      <c r="E9960" s="29">
        <v>0</v>
      </c>
      <c r="F9960" s="20">
        <v>0</v>
      </c>
    </row>
    <row r="9961" spans="2:6" x14ac:dyDescent="0.25">
      <c r="B9961" s="18">
        <v>9958</v>
      </c>
      <c r="C9961" s="29">
        <v>112470105.67122479</v>
      </c>
      <c r="D9961" s="29">
        <v>0</v>
      </c>
      <c r="E9961" s="29">
        <v>0</v>
      </c>
      <c r="F9961" s="20">
        <v>0</v>
      </c>
    </row>
    <row r="9962" spans="2:6" x14ac:dyDescent="0.25">
      <c r="B9962" s="18">
        <v>9959</v>
      </c>
      <c r="C9962" s="29">
        <v>143431542.45018485</v>
      </c>
      <c r="D9962" s="29">
        <v>0</v>
      </c>
      <c r="E9962" s="29">
        <v>0</v>
      </c>
      <c r="F9962" s="20">
        <v>0</v>
      </c>
    </row>
    <row r="9963" spans="2:6" x14ac:dyDescent="0.25">
      <c r="B9963" s="18">
        <v>9960</v>
      </c>
      <c r="C9963" s="29">
        <v>113135194.81593041</v>
      </c>
      <c r="D9963" s="29">
        <v>0</v>
      </c>
      <c r="E9963" s="29">
        <v>0</v>
      </c>
      <c r="F9963" s="20">
        <v>0</v>
      </c>
    </row>
    <row r="9964" spans="2:6" x14ac:dyDescent="0.25">
      <c r="B9964" s="18">
        <v>9961</v>
      </c>
      <c r="C9964" s="29">
        <v>123522484.50210333</v>
      </c>
      <c r="D9964" s="29">
        <v>0</v>
      </c>
      <c r="E9964" s="29">
        <v>0</v>
      </c>
      <c r="F9964" s="20">
        <v>0</v>
      </c>
    </row>
    <row r="9965" spans="2:6" x14ac:dyDescent="0.25">
      <c r="B9965" s="18">
        <v>9962</v>
      </c>
      <c r="C9965" s="29">
        <v>59105273.883182213</v>
      </c>
      <c r="D9965" s="29">
        <v>0</v>
      </c>
      <c r="E9965" s="29">
        <v>0</v>
      </c>
      <c r="F9965" s="20">
        <v>0</v>
      </c>
    </row>
    <row r="9966" spans="2:6" x14ac:dyDescent="0.25">
      <c r="B9966" s="18">
        <v>9963</v>
      </c>
      <c r="C9966" s="29">
        <v>105938139.7111381</v>
      </c>
      <c r="D9966" s="29">
        <v>0</v>
      </c>
      <c r="E9966" s="29">
        <v>0</v>
      </c>
      <c r="F9966" s="20">
        <v>0</v>
      </c>
    </row>
    <row r="9967" spans="2:6" x14ac:dyDescent="0.25">
      <c r="B9967" s="18">
        <v>9964</v>
      </c>
      <c r="C9967" s="29">
        <v>105628110.54677978</v>
      </c>
      <c r="D9967" s="29">
        <v>0</v>
      </c>
      <c r="E9967" s="29">
        <v>0</v>
      </c>
      <c r="F9967" s="20">
        <v>0</v>
      </c>
    </row>
    <row r="9968" spans="2:6" x14ac:dyDescent="0.25">
      <c r="B9968" s="18">
        <v>9965</v>
      </c>
      <c r="C9968" s="29">
        <v>105889602.70401438</v>
      </c>
      <c r="D9968" s="29">
        <v>0</v>
      </c>
      <c r="E9968" s="29">
        <v>0</v>
      </c>
      <c r="F9968" s="20">
        <v>0</v>
      </c>
    </row>
    <row r="9969" spans="2:6" x14ac:dyDescent="0.25">
      <c r="B9969" s="18">
        <v>9966</v>
      </c>
      <c r="C9969" s="29">
        <v>89459630.097131148</v>
      </c>
      <c r="D9969" s="29">
        <v>0</v>
      </c>
      <c r="E9969" s="29">
        <v>0</v>
      </c>
      <c r="F9969" s="20">
        <v>0</v>
      </c>
    </row>
    <row r="9970" spans="2:6" x14ac:dyDescent="0.25">
      <c r="B9970" s="18">
        <v>9967</v>
      </c>
      <c r="C9970" s="29">
        <v>97920863.941773191</v>
      </c>
      <c r="D9970" s="29">
        <v>0</v>
      </c>
      <c r="E9970" s="29">
        <v>0</v>
      </c>
      <c r="F9970" s="20">
        <v>0</v>
      </c>
    </row>
    <row r="9971" spans="2:6" x14ac:dyDescent="0.25">
      <c r="B9971" s="18">
        <v>9968</v>
      </c>
      <c r="C9971" s="29">
        <v>124973545.60825595</v>
      </c>
      <c r="D9971" s="29">
        <v>0</v>
      </c>
      <c r="E9971" s="29">
        <v>0</v>
      </c>
      <c r="F9971" s="20">
        <v>0</v>
      </c>
    </row>
    <row r="9972" spans="2:6" x14ac:dyDescent="0.25">
      <c r="B9972" s="18">
        <v>9969</v>
      </c>
      <c r="C9972" s="29">
        <v>76601353.321051225</v>
      </c>
      <c r="D9972" s="29">
        <v>0</v>
      </c>
      <c r="E9972" s="29">
        <v>0</v>
      </c>
      <c r="F9972" s="20">
        <v>0</v>
      </c>
    </row>
    <row r="9973" spans="2:6" x14ac:dyDescent="0.25">
      <c r="B9973" s="18">
        <v>9970</v>
      </c>
      <c r="C9973" s="29">
        <v>105646124.30968753</v>
      </c>
      <c r="D9973" s="29">
        <v>0</v>
      </c>
      <c r="E9973" s="29">
        <v>0</v>
      </c>
      <c r="F9973" s="20">
        <v>0</v>
      </c>
    </row>
    <row r="9974" spans="2:6" x14ac:dyDescent="0.25">
      <c r="B9974" s="18">
        <v>9971</v>
      </c>
      <c r="C9974" s="29">
        <v>122687435.56947562</v>
      </c>
      <c r="D9974" s="29">
        <v>0</v>
      </c>
      <c r="E9974" s="29">
        <v>0</v>
      </c>
      <c r="F9974" s="20">
        <v>0</v>
      </c>
    </row>
    <row r="9975" spans="2:6" x14ac:dyDescent="0.25">
      <c r="B9975" s="18">
        <v>9972</v>
      </c>
      <c r="C9975" s="29">
        <v>132685467.51619762</v>
      </c>
      <c r="D9975" s="29">
        <v>0</v>
      </c>
      <c r="E9975" s="29">
        <v>0</v>
      </c>
      <c r="F9975" s="20">
        <v>0</v>
      </c>
    </row>
    <row r="9976" spans="2:6" x14ac:dyDescent="0.25">
      <c r="B9976" s="18">
        <v>9973</v>
      </c>
      <c r="C9976" s="29">
        <v>88230192.788830832</v>
      </c>
      <c r="D9976" s="29">
        <v>0</v>
      </c>
      <c r="E9976" s="29">
        <v>0</v>
      </c>
      <c r="F9976" s="20">
        <v>0</v>
      </c>
    </row>
    <row r="9977" spans="2:6" x14ac:dyDescent="0.25">
      <c r="B9977" s="18">
        <v>9974</v>
      </c>
      <c r="C9977" s="29">
        <v>81039019.51271683</v>
      </c>
      <c r="D9977" s="29">
        <v>0</v>
      </c>
      <c r="E9977" s="29">
        <v>0</v>
      </c>
      <c r="F9977" s="20">
        <v>0</v>
      </c>
    </row>
    <row r="9978" spans="2:6" x14ac:dyDescent="0.25">
      <c r="B9978" s="18">
        <v>9975</v>
      </c>
      <c r="C9978" s="29">
        <v>131275769.61324188</v>
      </c>
      <c r="D9978" s="29">
        <v>0</v>
      </c>
      <c r="E9978" s="29">
        <v>0</v>
      </c>
      <c r="F9978" s="20">
        <v>0</v>
      </c>
    </row>
    <row r="9979" spans="2:6" x14ac:dyDescent="0.25">
      <c r="B9979" s="18">
        <v>9976</v>
      </c>
      <c r="C9979" s="29">
        <v>85220382.856947184</v>
      </c>
      <c r="D9979" s="29">
        <v>0</v>
      </c>
      <c r="E9979" s="29">
        <v>0</v>
      </c>
      <c r="F9979" s="20">
        <v>0</v>
      </c>
    </row>
    <row r="9980" spans="2:6" x14ac:dyDescent="0.25">
      <c r="B9980" s="18">
        <v>9977</v>
      </c>
      <c r="C9980" s="29">
        <v>89071104.690712541</v>
      </c>
      <c r="D9980" s="29">
        <v>0</v>
      </c>
      <c r="E9980" s="29">
        <v>0</v>
      </c>
      <c r="F9980" s="20">
        <v>0</v>
      </c>
    </row>
    <row r="9981" spans="2:6" x14ac:dyDescent="0.25">
      <c r="B9981" s="18">
        <v>9978</v>
      </c>
      <c r="C9981" s="29">
        <v>91778382.664763853</v>
      </c>
      <c r="D9981" s="29">
        <v>0</v>
      </c>
      <c r="E9981" s="29">
        <v>0</v>
      </c>
      <c r="F9981" s="20">
        <v>0</v>
      </c>
    </row>
    <row r="9982" spans="2:6" x14ac:dyDescent="0.25">
      <c r="B9982" s="18">
        <v>9979</v>
      </c>
      <c r="C9982" s="29">
        <v>161575670.5667356</v>
      </c>
      <c r="D9982" s="29">
        <v>0</v>
      </c>
      <c r="E9982" s="29">
        <v>0</v>
      </c>
      <c r="F9982" s="20">
        <v>0</v>
      </c>
    </row>
    <row r="9983" spans="2:6" x14ac:dyDescent="0.25">
      <c r="B9983" s="18">
        <v>9980</v>
      </c>
      <c r="C9983" s="29">
        <v>87966907.524151757</v>
      </c>
      <c r="D9983" s="29">
        <v>0</v>
      </c>
      <c r="E9983" s="29">
        <v>0</v>
      </c>
      <c r="F9983" s="20">
        <v>0</v>
      </c>
    </row>
    <row r="9984" spans="2:6" x14ac:dyDescent="0.25">
      <c r="B9984" s="18">
        <v>9981</v>
      </c>
      <c r="C9984" s="29">
        <v>214925474.2589266</v>
      </c>
      <c r="D9984" s="29">
        <v>0</v>
      </c>
      <c r="E9984" s="29">
        <v>0</v>
      </c>
      <c r="F9984" s="20">
        <v>0</v>
      </c>
    </row>
    <row r="9985" spans="2:6" x14ac:dyDescent="0.25">
      <c r="B9985" s="18">
        <v>9982</v>
      </c>
      <c r="C9985" s="29">
        <v>149668020.59794787</v>
      </c>
      <c r="D9985" s="29">
        <v>0</v>
      </c>
      <c r="E9985" s="29">
        <v>0</v>
      </c>
      <c r="F9985" s="20">
        <v>0</v>
      </c>
    </row>
    <row r="9986" spans="2:6" x14ac:dyDescent="0.25">
      <c r="B9986" s="18">
        <v>9983</v>
      </c>
      <c r="C9986" s="29">
        <v>95657945.843177199</v>
      </c>
      <c r="D9986" s="29">
        <v>0</v>
      </c>
      <c r="E9986" s="29">
        <v>0</v>
      </c>
      <c r="F9986" s="20">
        <v>0</v>
      </c>
    </row>
    <row r="9987" spans="2:6" x14ac:dyDescent="0.25">
      <c r="B9987" s="18">
        <v>9984</v>
      </c>
      <c r="C9987" s="29">
        <v>141274731.36457574</v>
      </c>
      <c r="D9987" s="29">
        <v>0</v>
      </c>
      <c r="E9987" s="29">
        <v>0</v>
      </c>
      <c r="F9987" s="20">
        <v>0</v>
      </c>
    </row>
    <row r="9988" spans="2:6" x14ac:dyDescent="0.25">
      <c r="B9988" s="18">
        <v>9985</v>
      </c>
      <c r="C9988" s="29">
        <v>104858012.9461282</v>
      </c>
      <c r="D9988" s="29">
        <v>0</v>
      </c>
      <c r="E9988" s="29">
        <v>0</v>
      </c>
      <c r="F9988" s="20">
        <v>0</v>
      </c>
    </row>
    <row r="9989" spans="2:6" x14ac:dyDescent="0.25">
      <c r="B9989" s="18">
        <v>9986</v>
      </c>
      <c r="C9989" s="29">
        <v>107670542.62974311</v>
      </c>
      <c r="D9989" s="29">
        <v>0</v>
      </c>
      <c r="E9989" s="29">
        <v>0</v>
      </c>
      <c r="F9989" s="20">
        <v>0</v>
      </c>
    </row>
    <row r="9990" spans="2:6" x14ac:dyDescent="0.25">
      <c r="B9990" s="18">
        <v>9987</v>
      </c>
      <c r="C9990" s="29">
        <v>91456465.018689483</v>
      </c>
      <c r="D9990" s="29">
        <v>0</v>
      </c>
      <c r="E9990" s="29">
        <v>0</v>
      </c>
      <c r="F9990" s="20">
        <v>0</v>
      </c>
    </row>
    <row r="9991" spans="2:6" x14ac:dyDescent="0.25">
      <c r="B9991" s="18">
        <v>9988</v>
      </c>
      <c r="C9991" s="29">
        <v>102461866.72509643</v>
      </c>
      <c r="D9991" s="29">
        <v>0</v>
      </c>
      <c r="E9991" s="29">
        <v>0</v>
      </c>
      <c r="F9991" s="20">
        <v>0</v>
      </c>
    </row>
    <row r="9992" spans="2:6" x14ac:dyDescent="0.25">
      <c r="B9992" s="18">
        <v>9989</v>
      </c>
      <c r="C9992" s="29">
        <v>99968583.084777549</v>
      </c>
      <c r="D9992" s="29">
        <v>0</v>
      </c>
      <c r="E9992" s="29">
        <v>0</v>
      </c>
      <c r="F9992" s="20">
        <v>0</v>
      </c>
    </row>
    <row r="9993" spans="2:6" x14ac:dyDescent="0.25">
      <c r="B9993" s="18">
        <v>9990</v>
      </c>
      <c r="C9993" s="29">
        <v>83265258.274268016</v>
      </c>
      <c r="D9993" s="29">
        <v>0</v>
      </c>
      <c r="E9993" s="29">
        <v>0</v>
      </c>
      <c r="F9993" s="20">
        <v>0</v>
      </c>
    </row>
    <row r="9994" spans="2:6" x14ac:dyDescent="0.25">
      <c r="B9994" s="18">
        <v>9991</v>
      </c>
      <c r="C9994" s="29">
        <v>77281293.920028314</v>
      </c>
      <c r="D9994" s="29">
        <v>0</v>
      </c>
      <c r="E9994" s="29">
        <v>0</v>
      </c>
      <c r="F9994" s="20">
        <v>0</v>
      </c>
    </row>
    <row r="9995" spans="2:6" x14ac:dyDescent="0.25">
      <c r="B9995" s="18">
        <v>9992</v>
      </c>
      <c r="C9995" s="29">
        <v>190777985.40884435</v>
      </c>
      <c r="D9995" s="29">
        <v>0</v>
      </c>
      <c r="E9995" s="29">
        <v>0</v>
      </c>
      <c r="F9995" s="20">
        <v>0</v>
      </c>
    </row>
    <row r="9996" spans="2:6" x14ac:dyDescent="0.25">
      <c r="B9996" s="18">
        <v>9993</v>
      </c>
      <c r="C9996" s="29">
        <v>90362252.198572457</v>
      </c>
      <c r="D9996" s="29">
        <v>0</v>
      </c>
      <c r="E9996" s="29">
        <v>0</v>
      </c>
      <c r="F9996" s="20">
        <v>0</v>
      </c>
    </row>
    <row r="9997" spans="2:6" x14ac:dyDescent="0.25">
      <c r="B9997" s="18">
        <v>9994</v>
      </c>
      <c r="C9997" s="29">
        <v>98535892.207661748</v>
      </c>
      <c r="D9997" s="29">
        <v>0</v>
      </c>
      <c r="E9997" s="29">
        <v>0</v>
      </c>
      <c r="F9997" s="20">
        <v>0</v>
      </c>
    </row>
    <row r="9998" spans="2:6" x14ac:dyDescent="0.25">
      <c r="B9998" s="18">
        <v>9995</v>
      </c>
      <c r="C9998" s="29">
        <v>82642226.42331332</v>
      </c>
      <c r="D9998" s="29">
        <v>0</v>
      </c>
      <c r="E9998" s="29">
        <v>0</v>
      </c>
      <c r="F9998" s="20">
        <v>0</v>
      </c>
    </row>
    <row r="9999" spans="2:6" x14ac:dyDescent="0.25">
      <c r="B9999" s="18">
        <v>9996</v>
      </c>
      <c r="C9999" s="29">
        <v>96435496.540766627</v>
      </c>
      <c r="D9999" s="29">
        <v>0</v>
      </c>
      <c r="E9999" s="29">
        <v>0</v>
      </c>
      <c r="F9999" s="20">
        <v>0</v>
      </c>
    </row>
    <row r="10000" spans="2:6" x14ac:dyDescent="0.25">
      <c r="B10000" s="18">
        <v>9997</v>
      </c>
      <c r="C10000" s="29">
        <v>87983668.606033564</v>
      </c>
      <c r="D10000" s="29">
        <v>0</v>
      </c>
      <c r="E10000" s="29">
        <v>0</v>
      </c>
      <c r="F10000" s="20">
        <v>0</v>
      </c>
    </row>
    <row r="10001" spans="2:6" x14ac:dyDescent="0.25">
      <c r="B10001" s="18">
        <v>9998</v>
      </c>
      <c r="C10001" s="29">
        <v>73986526.103034034</v>
      </c>
      <c r="D10001" s="29">
        <v>0</v>
      </c>
      <c r="E10001" s="29">
        <v>0</v>
      </c>
      <c r="F10001" s="20">
        <v>0</v>
      </c>
    </row>
    <row r="10002" spans="2:6" x14ac:dyDescent="0.25">
      <c r="B10002" s="18">
        <v>9999</v>
      </c>
      <c r="C10002" s="29">
        <v>183122258.7661857</v>
      </c>
      <c r="D10002" s="29">
        <v>0</v>
      </c>
      <c r="E10002" s="29">
        <v>0</v>
      </c>
      <c r="F10002" s="20">
        <v>0</v>
      </c>
    </row>
    <row r="10003" spans="2:6" x14ac:dyDescent="0.25">
      <c r="B10003" s="19">
        <v>10000</v>
      </c>
      <c r="C10003" s="33">
        <v>89835341.820042521</v>
      </c>
      <c r="D10003" s="33">
        <v>0</v>
      </c>
      <c r="E10003" s="33">
        <v>0</v>
      </c>
      <c r="F10003" s="21">
        <v>0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427"/>
  <sheetViews>
    <sheetView workbookViewId="0">
      <selection activeCell="E22" sqref="E22"/>
    </sheetView>
  </sheetViews>
  <sheetFormatPr defaultRowHeight="15" outlineLevelRow="1" x14ac:dyDescent="0.25"/>
  <cols>
    <col min="1" max="1" width="14.7109375" bestFit="1" customWidth="1"/>
  </cols>
  <sheetData>
    <row r="1" spans="1:5" x14ac:dyDescent="0.25">
      <c r="B1" t="s">
        <v>56</v>
      </c>
      <c r="C1" t="s">
        <v>60</v>
      </c>
      <c r="D1" t="s">
        <v>61</v>
      </c>
      <c r="E1" t="s">
        <v>62</v>
      </c>
    </row>
    <row r="2" spans="1:5" x14ac:dyDescent="0.25">
      <c r="A2" t="s">
        <v>3</v>
      </c>
      <c r="B2">
        <f>ROUND( AVERAGE( Distribution ), $B$9 )</f>
        <v>104856801</v>
      </c>
      <c r="C2">
        <f>ROUND( AVERAGE( TOTAL_DIVERSE ), $C$9 )</f>
        <v>0</v>
      </c>
      <c r="D2">
        <f>ROUND( AVERAGE( SimSurplusDeficit ), $D$9 )</f>
        <v>0</v>
      </c>
      <c r="E2">
        <f>ROUND( AVERAGE( SimEndRsrv ), $E$9 )</f>
        <v>0</v>
      </c>
    </row>
    <row r="3" spans="1:5" x14ac:dyDescent="0.25">
      <c r="A3" t="s">
        <v>4</v>
      </c>
      <c r="B3" t="str">
        <f>$B$1 &amp; " Avg " &amp; $B$2</f>
        <v>Distribution Avg 104856801</v>
      </c>
      <c r="C3" t="str">
        <f>$C$1 &amp; " Avg " &amp; $C$2</f>
        <v>TOTAL_DIVERSE Avg 0</v>
      </c>
      <c r="D3" t="str">
        <f>$D$1 &amp; " Avg " &amp; $D$2</f>
        <v>SimSurplusDeficit Avg 0</v>
      </c>
      <c r="E3" t="str">
        <f>$E$1 &amp; " Avg " &amp; $E$2</f>
        <v>SimEndRsrv Avg 0</v>
      </c>
    </row>
    <row r="4" spans="1:5" x14ac:dyDescent="0.25">
      <c r="A4" t="s">
        <v>5</v>
      </c>
      <c r="B4" s="22" t="b">
        <v>0</v>
      </c>
      <c r="C4" s="22" t="b">
        <v>0</v>
      </c>
      <c r="D4" s="22" t="b">
        <v>0</v>
      </c>
      <c r="E4" s="22" t="b">
        <v>0</v>
      </c>
    </row>
    <row r="5" spans="1:5" x14ac:dyDescent="0.25">
      <c r="A5" t="s">
        <v>6</v>
      </c>
      <c r="B5" s="22" t="b">
        <v>0</v>
      </c>
      <c r="C5" s="22" t="b">
        <v>0</v>
      </c>
      <c r="D5" s="22" t="b">
        <v>0</v>
      </c>
      <c r="E5" s="22" t="b">
        <v>0</v>
      </c>
    </row>
    <row r="6" spans="1:5" x14ac:dyDescent="0.25">
      <c r="A6" t="s">
        <v>7</v>
      </c>
      <c r="B6" s="22">
        <f>IF( $B$4, MIN( INT( MAX( Distribution ) - MIN( Distribution ) + 1 ), 10 ), 10 )</f>
        <v>10</v>
      </c>
      <c r="C6" s="22">
        <f>IF( $C$4, MIN( INT( MAX( TOTAL_DIVERSE ) - MIN( TOTAL_DIVERSE ) + 1 ), 10 ), 10 )</f>
        <v>10</v>
      </c>
      <c r="D6" s="22">
        <f>IF( $D$4, MIN( INT( MAX( SimSurplusDeficit ) - MIN( SimSurplusDeficit ) + 1 ), 10 ), 10 )</f>
        <v>10</v>
      </c>
      <c r="E6" s="22">
        <f>IF( $E$4, MIN( INT( MAX( SimEndRsrv ) - MIN( SimEndRsrv ) + 1 ), 10 ), 10 )</f>
        <v>10</v>
      </c>
    </row>
    <row r="7" spans="1:5" x14ac:dyDescent="0.25">
      <c r="A7" t="s">
        <v>8</v>
      </c>
      <c r="B7" s="22">
        <v>10</v>
      </c>
      <c r="C7" s="22">
        <v>10</v>
      </c>
      <c r="D7" s="22">
        <v>10</v>
      </c>
      <c r="E7" s="22">
        <v>10</v>
      </c>
    </row>
    <row r="8" spans="1:5" x14ac:dyDescent="0.25">
      <c r="A8" t="s">
        <v>9</v>
      </c>
      <c r="B8" s="22">
        <f>ROUNDUP(( MAX( Distribution ) - $B$14 ) / $B$6, $B$9 )</f>
        <v>23739023</v>
      </c>
      <c r="C8" s="22">
        <f>ROUNDUP(( MAX( TOTAL_DIVERSE ) - $C$14 ) / $C$6, $C$9 )</f>
        <v>0</v>
      </c>
      <c r="D8" s="22">
        <f>ROUNDUP(( MAX( SimSurplusDeficit ) - $D$14 ) / $D$6, $D$9 )</f>
        <v>0</v>
      </c>
      <c r="E8" s="22">
        <f>ROUNDUP(( MAX( SimEndRsrv ) - $E$14 ) / $E$6, $E$9 )</f>
        <v>0</v>
      </c>
    </row>
    <row r="9" spans="1:5" x14ac:dyDescent="0.25">
      <c r="A9" t="s">
        <v>10</v>
      </c>
      <c r="B9" s="22">
        <v>0</v>
      </c>
      <c r="C9" s="22">
        <v>0</v>
      </c>
      <c r="D9" s="22">
        <v>0</v>
      </c>
      <c r="E9" s="22">
        <v>0</v>
      </c>
    </row>
    <row r="10" spans="1:5" x14ac:dyDescent="0.25">
      <c r="A10" t="s">
        <v>11</v>
      </c>
      <c r="B10" s="22">
        <v>1</v>
      </c>
      <c r="C10" s="22">
        <v>1</v>
      </c>
      <c r="D10" s="22">
        <v>1</v>
      </c>
      <c r="E10" s="22">
        <v>1</v>
      </c>
    </row>
    <row r="11" spans="1:5" x14ac:dyDescent="0.25">
      <c r="A11" t="s">
        <v>12</v>
      </c>
      <c r="B11" s="22" t="s">
        <v>21</v>
      </c>
      <c r="C11" s="22" t="s">
        <v>21</v>
      </c>
      <c r="D11" s="22" t="s">
        <v>21</v>
      </c>
      <c r="E11" s="22" t="s">
        <v>21</v>
      </c>
    </row>
    <row r="12" spans="1:5" x14ac:dyDescent="0.25">
      <c r="A12" t="s">
        <v>13</v>
      </c>
      <c r="B12" s="22" t="b">
        <v>0</v>
      </c>
      <c r="C12" s="22" t="b">
        <v>0</v>
      </c>
      <c r="D12" s="22" t="b">
        <v>0</v>
      </c>
      <c r="E12" s="22" t="b">
        <v>0</v>
      </c>
    </row>
    <row r="13" spans="1:5" x14ac:dyDescent="0.25">
      <c r="A13" t="s">
        <v>14</v>
      </c>
      <c r="B13" s="22" t="str">
        <f>IF( AND( $B$12, $B$10 &gt; 1 ), MID( TEXT( $B$10, "#,##0" ), IF( MOD( LEN( TEXT( $B$10, "0" )), 3 ) = 1, 3, 2), 100 ) &amp; "s", "Axis Title" )</f>
        <v>Axis Title</v>
      </c>
      <c r="C13" s="22" t="str">
        <f>IF( AND( $C$12, $C$10 &gt; 1 ), MID( TEXT( $C$10, "#,##0" ), IF( MOD( LEN( TEXT( $C$10, "0" )), 3 ) = 1, 3, 2), 100 ) &amp; "s", "Axis Title" )</f>
        <v>Axis Title</v>
      </c>
      <c r="D13" s="22" t="str">
        <f>IF( AND( $D$12, $D$10 &gt; 1 ), MID( TEXT( $D$10, "#,##0" ), IF( MOD( LEN( TEXT( $D$10, "0" )), 3 ) = 1, 3, 2), 100 ) &amp; "s", "Axis Title" )</f>
        <v>Axis Title</v>
      </c>
      <c r="E13" s="22" t="str">
        <f>IF( AND( $E$12, $E$10 &gt; 1 ), MID( TEXT( $E$10, "#,##0" ), IF( MOD( LEN( TEXT( $E$10, "0" )), 3 ) = 1, 3, 2), 100 ) &amp; "s", "Axis Title" )</f>
        <v>Axis Title</v>
      </c>
    </row>
    <row r="14" spans="1:5" outlineLevel="1" x14ac:dyDescent="0.25">
      <c r="A14" t="s">
        <v>15</v>
      </c>
      <c r="B14" s="22">
        <f>ROUND( MIN( Distribution ), $B$9 - LOG( $B$10 )) - IF( $B$4, 1, 0 )</f>
        <v>25008979</v>
      </c>
      <c r="C14" s="22">
        <f>ROUND( MIN( TOTAL_DIVERSE ), $C$9 - LOG( $C$10 )) - IF( $C$4, 1, 0 )</f>
        <v>0</v>
      </c>
      <c r="D14" s="22">
        <f>ROUND( MIN( SimSurplusDeficit ), $D$9 - LOG( $D$10 )) - IF( $D$4, 1, 0 )</f>
        <v>0</v>
      </c>
      <c r="E14" s="22">
        <f>ROUND( MIN( SimEndRsrv ), $E$9 - LOG( $E$10 )) - IF( $E$4, 1, 0 )</f>
        <v>0</v>
      </c>
    </row>
    <row r="15" spans="1:5" outlineLevel="1" x14ac:dyDescent="0.25">
      <c r="A15" s="2" t="s">
        <v>16</v>
      </c>
      <c r="B15" s="2">
        <f>ROUND( $B$14 + $B$8, $B$9 - LOG( $B$10 ))</f>
        <v>48748002</v>
      </c>
      <c r="C15" s="2">
        <f>ROUND( $C$14 + $C$8, $C$9 - LOG( $C$10 ))</f>
        <v>0</v>
      </c>
      <c r="D15" s="2">
        <f>ROUND( $D$14 + $D$8, $D$9 - LOG( $D$10 ))</f>
        <v>0</v>
      </c>
      <c r="E15" s="2">
        <f>ROUND( $E$14 + $E$8, $E$9 - LOG( $E$10 ))</f>
        <v>0</v>
      </c>
    </row>
    <row r="16" spans="1:5" outlineLevel="1" x14ac:dyDescent="0.25">
      <c r="A16" s="3" t="s">
        <v>17</v>
      </c>
      <c r="B16" s="2">
        <f>ROUND( $B$15 + $B$8, $B$9 - LOG( $B$10 ))</f>
        <v>72487025</v>
      </c>
      <c r="C16" s="2">
        <f>ROUND( $C$15 + $C$8, $C$9 - LOG( $C$10 ))</f>
        <v>0</v>
      </c>
      <c r="D16" s="2">
        <f>ROUND( $D$15 + $D$8, $D$9 - LOG( $D$10 ))</f>
        <v>0</v>
      </c>
      <c r="E16" s="2">
        <f>ROUND( $E$15 + $E$8, $E$9 - LOG( $E$10 ))</f>
        <v>0</v>
      </c>
    </row>
    <row r="17" spans="1:5" outlineLevel="1" x14ac:dyDescent="0.25">
      <c r="A17" s="4" t="s">
        <v>18</v>
      </c>
      <c r="B17" s="2">
        <f>ROUND( $B$16 + $B$8, $B$9 - LOG( $B$10 ))</f>
        <v>96226048</v>
      </c>
      <c r="C17" s="2">
        <f>ROUND( $C$16 + $C$8, $C$9 - LOG( $C$10 ))</f>
        <v>0</v>
      </c>
      <c r="D17" s="2">
        <f>ROUND( $D$16 + $D$8, $D$9 - LOG( $D$10 ))</f>
        <v>0</v>
      </c>
      <c r="E17" s="2">
        <f>ROUND( $E$16 + $E$8, $E$9 - LOG( $E$10 ))</f>
        <v>0</v>
      </c>
    </row>
    <row r="18" spans="1:5" outlineLevel="1" x14ac:dyDescent="0.25">
      <c r="A18" s="5" t="s">
        <v>19</v>
      </c>
      <c r="B18" s="2">
        <f>ROUND( $B$17 + $B$8, $B$9 - LOG( $B$10 ))</f>
        <v>119965071</v>
      </c>
      <c r="C18" s="2">
        <f>ROUND( $C$17 + $C$8, $C$9 - LOG( $C$10 ))</f>
        <v>0</v>
      </c>
      <c r="D18" s="2">
        <f>ROUND( $D$17 + $D$8, $D$9 - LOG( $D$10 ))</f>
        <v>0</v>
      </c>
      <c r="E18" s="2">
        <f>ROUND( $E$17 + $E$8, $E$9 - LOG( $E$10 ))</f>
        <v>0</v>
      </c>
    </row>
    <row r="19" spans="1:5" outlineLevel="1" x14ac:dyDescent="0.25">
      <c r="B19" s="2">
        <f>ROUND( $B$18 + $B$8, $B$9 - LOG( $B$10 ))</f>
        <v>143704094</v>
      </c>
      <c r="C19" s="2">
        <f>ROUND( $C$18 + $C$8, $C$9 - LOG( $C$10 ))</f>
        <v>0</v>
      </c>
      <c r="D19" s="2">
        <f>ROUND( $D$18 + $D$8, $D$9 - LOG( $D$10 ))</f>
        <v>0</v>
      </c>
      <c r="E19" s="2">
        <f>ROUND( $E$18 + $E$8, $E$9 - LOG( $E$10 ))</f>
        <v>0</v>
      </c>
    </row>
    <row r="20" spans="1:5" outlineLevel="1" x14ac:dyDescent="0.25">
      <c r="B20" s="2">
        <f>ROUND( $B$19 + $B$8, $B$9 - LOG( $B$10 ))</f>
        <v>167443117</v>
      </c>
      <c r="C20" s="2">
        <f>ROUND( $C$19 + $C$8, $C$9 - LOG( $C$10 ))</f>
        <v>0</v>
      </c>
      <c r="D20" s="2">
        <f>ROUND( $D$19 + $D$8, $D$9 - LOG( $D$10 ))</f>
        <v>0</v>
      </c>
      <c r="E20" s="2">
        <f>ROUND( $E$19 + $E$8, $E$9 - LOG( $E$10 ))</f>
        <v>0</v>
      </c>
    </row>
    <row r="21" spans="1:5" outlineLevel="1" x14ac:dyDescent="0.25">
      <c r="B21" s="2">
        <f>ROUND( $B$20 + $B$8, $B$9 - LOG( $B$10 ))</f>
        <v>191182140</v>
      </c>
      <c r="C21" s="2">
        <f>ROUND( $C$20 + $C$8, $C$9 - LOG( $C$10 ))</f>
        <v>0</v>
      </c>
      <c r="D21" s="2">
        <f>ROUND( $D$20 + $D$8, $D$9 - LOG( $D$10 ))</f>
        <v>0</v>
      </c>
      <c r="E21" s="2">
        <f>ROUND( $E$20 + $E$8, $E$9 - LOG( $E$10 ))</f>
        <v>0</v>
      </c>
    </row>
    <row r="22" spans="1:5" outlineLevel="1" x14ac:dyDescent="0.25">
      <c r="A22" s="6" t="s">
        <v>20</v>
      </c>
      <c r="B22" s="2">
        <f>ROUND( $B$21 + $B$8, $B$9 - LOG( $B$10 ))</f>
        <v>214921163</v>
      </c>
      <c r="C22" s="2">
        <f>ROUND( $C$21 + $C$8, $C$9 - LOG( $C$10 ))</f>
        <v>0</v>
      </c>
      <c r="D22" s="2">
        <f>ROUND( $D$21 + $D$8, $D$9 - LOG( $D$10 ))</f>
        <v>0</v>
      </c>
      <c r="E22" s="2">
        <f>ROUND( $E$21 + $E$8, $E$9 - LOG( $E$10 ))</f>
        <v>0</v>
      </c>
    </row>
    <row r="23" spans="1:5" outlineLevel="1" x14ac:dyDescent="0.25">
      <c r="A23" s="6" t="s">
        <v>21</v>
      </c>
      <c r="B23" s="2">
        <f>ROUND( $B$22 + $B$8, $B$9 - LOG( $B$10 ))</f>
        <v>238660186</v>
      </c>
      <c r="C23" s="2">
        <f>ROUND( $C$22 + $C$8, $C$9 - LOG( $C$10 ))</f>
        <v>0</v>
      </c>
      <c r="D23" s="2">
        <f>ROUND( $D$22 + $D$8, $D$9 - LOG( $D$10 ))</f>
        <v>0</v>
      </c>
      <c r="E23" s="2">
        <f>ROUND( $E$22 + $E$8, $E$9 - LOG( $E$10 ))</f>
        <v>0</v>
      </c>
    </row>
    <row r="24" spans="1:5" outlineLevel="1" x14ac:dyDescent="0.25">
      <c r="A24" s="6" t="str">
        <f>"0.00"</f>
        <v>0.00</v>
      </c>
      <c r="B24" s="2">
        <f>ROUND( $B$23 + $B$8, $B$9 - LOG( $B$10 ))</f>
        <v>262399209</v>
      </c>
      <c r="C24" s="2">
        <f>ROUND( $C$23 + $C$8, $C$9 - LOG( $C$10 ))</f>
        <v>0</v>
      </c>
      <c r="D24" s="2">
        <f>ROUND( $D$23 + $D$8, $D$9 - LOG( $D$10 ))</f>
        <v>0</v>
      </c>
      <c r="E24" s="2">
        <f>ROUND( $E$23 + $E$8, $E$9 - LOG( $E$10 ))</f>
        <v>0</v>
      </c>
    </row>
    <row r="25" spans="1:5" outlineLevel="1" x14ac:dyDescent="0.25">
      <c r="A25" s="6" t="s">
        <v>22</v>
      </c>
      <c r="B25" s="2">
        <f>ROUND( $B$24 + $B$8, $B$9 - LOG( $B$10 ))</f>
        <v>286138232</v>
      </c>
      <c r="C25" s="2">
        <f>ROUND( $C$24 + $C$8, $C$9 - LOG( $C$10 ))</f>
        <v>0</v>
      </c>
      <c r="D25" s="2">
        <f>ROUND( $D$24 + $D$8, $D$9 - LOG( $D$10 ))</f>
        <v>0</v>
      </c>
      <c r="E25" s="2">
        <f>ROUND( $E$24 + $E$8, $E$9 - LOG( $E$10 ))</f>
        <v>0</v>
      </c>
    </row>
    <row r="26" spans="1:5" outlineLevel="1" x14ac:dyDescent="0.25">
      <c r="A26" s="6" t="s">
        <v>23</v>
      </c>
      <c r="B26" s="2">
        <f>ROUND( $B$25 + $B$8, $B$9 - LOG( $B$10 ))</f>
        <v>309877255</v>
      </c>
      <c r="C26" s="2">
        <f>ROUND( $C$25 + $C$8, $C$9 - LOG( $C$10 ))</f>
        <v>0</v>
      </c>
      <c r="D26" s="2">
        <f>ROUND( $D$25 + $D$8, $D$9 - LOG( $D$10 ))</f>
        <v>0</v>
      </c>
      <c r="E26" s="2">
        <f>ROUND( $E$25 + $E$8, $E$9 - LOG( $E$10 ))</f>
        <v>0</v>
      </c>
    </row>
    <row r="27" spans="1:5" outlineLevel="1" x14ac:dyDescent="0.25">
      <c r="A27" s="6" t="s">
        <v>24</v>
      </c>
      <c r="B27" s="2">
        <f>ROUND( $B$26 + $B$8, $B$9 - LOG( $B$10 ))</f>
        <v>333616278</v>
      </c>
      <c r="C27" s="2">
        <f>ROUND( $C$26 + $C$8, $C$9 - LOG( $C$10 ))</f>
        <v>0</v>
      </c>
      <c r="D27" s="2">
        <f>ROUND( $D$26 + $D$8, $D$9 - LOG( $D$10 ))</f>
        <v>0</v>
      </c>
      <c r="E27" s="2">
        <f>ROUND( $E$26 + $E$8, $E$9 - LOG( $E$10 ))</f>
        <v>0</v>
      </c>
    </row>
    <row r="28" spans="1:5" outlineLevel="1" x14ac:dyDescent="0.25">
      <c r="A28" s="6" t="s">
        <v>25</v>
      </c>
      <c r="B28" s="2">
        <f>ROUND( $B$27 + $B$8, $B$9 - LOG( $B$10 ))</f>
        <v>357355301</v>
      </c>
      <c r="C28" s="2">
        <f>ROUND( $C$27 + $C$8, $C$9 - LOG( $C$10 ))</f>
        <v>0</v>
      </c>
      <c r="D28" s="2">
        <f>ROUND( $D$27 + $D$8, $D$9 - LOG( $D$10 ))</f>
        <v>0</v>
      </c>
      <c r="E28" s="2">
        <f>ROUND( $E$27 + $E$8, $E$9 - LOG( $E$10 ))</f>
        <v>0</v>
      </c>
    </row>
    <row r="29" spans="1:5" outlineLevel="1" x14ac:dyDescent="0.25">
      <c r="A29" s="6" t="str">
        <f>"0.00%"</f>
        <v>0.00%</v>
      </c>
      <c r="B29" s="2">
        <f>ROUND( $B$28 + $B$8, $B$9 - LOG( $B$10 ))</f>
        <v>381094324</v>
      </c>
      <c r="C29" s="2">
        <f>ROUND( $C$28 + $C$8, $C$9 - LOG( $C$10 ))</f>
        <v>0</v>
      </c>
      <c r="D29" s="2">
        <f>ROUND( $D$28 + $D$8, $D$9 - LOG( $D$10 ))</f>
        <v>0</v>
      </c>
      <c r="E29" s="2">
        <f>ROUND( $E$28 + $E$8, $E$9 - LOG( $E$10 ))</f>
        <v>0</v>
      </c>
    </row>
    <row r="30" spans="1:5" outlineLevel="1" x14ac:dyDescent="0.25">
      <c r="A30" s="6" t="s">
        <v>26</v>
      </c>
      <c r="B30" s="2">
        <f>ROUND( $B$29 + $B$8, $B$9 - LOG( $B$10 ))</f>
        <v>404833347</v>
      </c>
      <c r="C30" s="2">
        <f>ROUND( $C$29 + $C$8, $C$9 - LOG( $C$10 ))</f>
        <v>0</v>
      </c>
      <c r="D30" s="2">
        <f>ROUND( $D$29 + $D$8, $D$9 - LOG( $D$10 ))</f>
        <v>0</v>
      </c>
      <c r="E30" s="2">
        <f>ROUND( $E$29 + $E$8, $E$9 - LOG( $E$10 ))</f>
        <v>0</v>
      </c>
    </row>
    <row r="31" spans="1:5" outlineLevel="1" x14ac:dyDescent="0.25">
      <c r="A31" s="6" t="str">
        <f>"0.00E+00"</f>
        <v>0.00E+00</v>
      </c>
      <c r="B31" s="2">
        <f>ROUND( $B$30 + $B$8, $B$9 - LOG( $B$10 ))</f>
        <v>428572370</v>
      </c>
      <c r="C31" s="2">
        <f>ROUND( $C$30 + $C$8, $C$9 - LOG( $C$10 ))</f>
        <v>0</v>
      </c>
      <c r="D31" s="2">
        <f>ROUND( $D$30 + $D$8, $D$9 - LOG( $D$10 ))</f>
        <v>0</v>
      </c>
      <c r="E31" s="2">
        <f>ROUND( $E$30 + $E$8, $E$9 - LOG( $E$10 ))</f>
        <v>0</v>
      </c>
    </row>
    <row r="32" spans="1:5" outlineLevel="1" x14ac:dyDescent="0.25">
      <c r="A32" s="6" t="s">
        <v>27</v>
      </c>
      <c r="B32" s="2">
        <f>ROUND( $B$31 + $B$8, $B$9 - LOG( $B$10 ))</f>
        <v>452311393</v>
      </c>
      <c r="C32" s="2">
        <f>ROUND( $C$31 + $C$8, $C$9 - LOG( $C$10 ))</f>
        <v>0</v>
      </c>
      <c r="D32" s="2">
        <f>ROUND( $D$31 + $D$8, $D$9 - LOG( $D$10 ))</f>
        <v>0</v>
      </c>
      <c r="E32" s="2">
        <f>ROUND( $E$31 + $E$8, $E$9 - LOG( $E$10 ))</f>
        <v>0</v>
      </c>
    </row>
    <row r="33" spans="1:5" outlineLevel="1" x14ac:dyDescent="0.25">
      <c r="A33" s="6" t="s">
        <v>28</v>
      </c>
      <c r="B33" s="2">
        <f>ROUND( $B$32 + $B$8, $B$9 - LOG( $B$10 ))</f>
        <v>476050416</v>
      </c>
      <c r="C33" s="2">
        <f>ROUND( $C$32 + $C$8, $C$9 - LOG( $C$10 ))</f>
        <v>0</v>
      </c>
      <c r="D33" s="2">
        <f>ROUND( $D$32 + $D$8, $D$9 - LOG( $D$10 ))</f>
        <v>0</v>
      </c>
      <c r="E33" s="2">
        <f>ROUND( $E$32 + $E$8, $E$9 - LOG( $E$10 ))</f>
        <v>0</v>
      </c>
    </row>
    <row r="34" spans="1:5" outlineLevel="1" x14ac:dyDescent="0.25">
      <c r="A34" s="6"/>
      <c r="B34" s="2">
        <f>ROUND( $B$33 + $B$8, $B$9 - LOG( $B$10 ))</f>
        <v>499789439</v>
      </c>
      <c r="C34" s="2">
        <f>ROUND( $C$33 + $C$8, $C$9 - LOG( $C$10 ))</f>
        <v>0</v>
      </c>
      <c r="D34" s="2">
        <f>ROUND( $D$33 + $D$8, $D$9 - LOG( $D$10 ))</f>
        <v>0</v>
      </c>
      <c r="E34" s="2">
        <f>ROUND( $E$33 + $E$8, $E$9 - LOG( $E$10 ))</f>
        <v>0</v>
      </c>
    </row>
    <row r="35" spans="1:5" outlineLevel="1" x14ac:dyDescent="0.25">
      <c r="B35" s="2">
        <f>ROUND( $B$34 + $B$8, $B$9 - LOG( $B$10 ))</f>
        <v>523528462</v>
      </c>
      <c r="C35" s="2">
        <f>ROUND( $C$34 + $C$8, $C$9 - LOG( $C$10 ))</f>
        <v>0</v>
      </c>
      <c r="D35" s="2">
        <f>ROUND( $D$34 + $D$8, $D$9 - LOG( $D$10 ))</f>
        <v>0</v>
      </c>
      <c r="E35" s="2">
        <f>ROUND( $E$34 + $E$8, $E$9 - LOG( $E$10 ))</f>
        <v>0</v>
      </c>
    </row>
    <row r="36" spans="1:5" outlineLevel="1" x14ac:dyDescent="0.25">
      <c r="A36" s="6" t="s">
        <v>29</v>
      </c>
      <c r="B36" s="2">
        <f>ROUND( $B$35 + $B$8, $B$9 - LOG( $B$10 ))</f>
        <v>547267485</v>
      </c>
      <c r="C36" s="2">
        <f>ROUND( $C$35 + $C$8, $C$9 - LOG( $C$10 ))</f>
        <v>0</v>
      </c>
      <c r="D36" s="2">
        <f>ROUND( $D$35 + $D$8, $D$9 - LOG( $D$10 ))</f>
        <v>0</v>
      </c>
      <c r="E36" s="2">
        <f>ROUND( $E$35 + $E$8, $E$9 - LOG( $E$10 ))</f>
        <v>0</v>
      </c>
    </row>
    <row r="37" spans="1:5" outlineLevel="1" x14ac:dyDescent="0.25">
      <c r="A37" s="6" t="s">
        <v>21</v>
      </c>
      <c r="B37" s="2">
        <f>ROUND( $B$36 + $B$8, $B$9 - LOG( $B$10 ))</f>
        <v>571006508</v>
      </c>
      <c r="C37" s="2">
        <f>ROUND( $C$36 + $C$8, $C$9 - LOG( $C$10 ))</f>
        <v>0</v>
      </c>
      <c r="D37" s="2">
        <f>ROUND( $D$36 + $D$8, $D$9 - LOG( $D$10 ))</f>
        <v>0</v>
      </c>
      <c r="E37" s="2">
        <f>ROUND( $E$36 + $E$8, $E$9 - LOG( $E$10 ))</f>
        <v>0</v>
      </c>
    </row>
    <row r="38" spans="1:5" outlineLevel="1" x14ac:dyDescent="0.25">
      <c r="A38" s="6" t="s">
        <v>30</v>
      </c>
      <c r="B38" s="2">
        <f>ROUND( $B$37 + $B$8, $B$9 - LOG( $B$10 ))</f>
        <v>594745531</v>
      </c>
      <c r="C38" s="2">
        <f>ROUND( $C$37 + $C$8, $C$9 - LOG( $C$10 ))</f>
        <v>0</v>
      </c>
      <c r="D38" s="2">
        <f>ROUND( $D$37 + $D$8, $D$9 - LOG( $D$10 ))</f>
        <v>0</v>
      </c>
      <c r="E38" s="2">
        <f>ROUND( $E$37 + $E$8, $E$9 - LOG( $E$10 ))</f>
        <v>0</v>
      </c>
    </row>
    <row r="39" spans="1:5" outlineLevel="1" x14ac:dyDescent="0.25">
      <c r="A39" s="6" t="s">
        <v>31</v>
      </c>
      <c r="B39" s="2">
        <f>ROUND( $B$38 + $B$8, $B$9 - LOG( $B$10 ))</f>
        <v>618484554</v>
      </c>
      <c r="C39" s="2">
        <f>ROUND( $C$38 + $C$8, $C$9 - LOG( $C$10 ))</f>
        <v>0</v>
      </c>
      <c r="D39" s="2">
        <f>ROUND( $D$38 + $D$8, $D$9 - LOG( $D$10 ))</f>
        <v>0</v>
      </c>
      <c r="E39" s="2">
        <f>ROUND( $E$38 + $E$8, $E$9 - LOG( $E$10 ))</f>
        <v>0</v>
      </c>
    </row>
    <row r="40" spans="1:5" outlineLevel="1" x14ac:dyDescent="0.25">
      <c r="A40" s="6" t="s">
        <v>32</v>
      </c>
      <c r="B40" s="2">
        <f>ROUND( $B$39 + $B$8, $B$9 - LOG( $B$10 ))</f>
        <v>642223577</v>
      </c>
      <c r="C40" s="2">
        <f>ROUND( $C$39 + $C$8, $C$9 - LOG( $C$10 ))</f>
        <v>0</v>
      </c>
      <c r="D40" s="2">
        <f>ROUND( $D$39 + $D$8, $D$9 - LOG( $D$10 ))</f>
        <v>0</v>
      </c>
      <c r="E40" s="2">
        <f>ROUND( $E$39 + $E$8, $E$9 - LOG( $E$10 ))</f>
        <v>0</v>
      </c>
    </row>
    <row r="41" spans="1:5" outlineLevel="1" x14ac:dyDescent="0.25">
      <c r="A41" s="6" t="s">
        <v>33</v>
      </c>
      <c r="B41" s="2">
        <f>ROUND( $B$40 + $B$8, $B$9 - LOG( $B$10 ))</f>
        <v>665962600</v>
      </c>
      <c r="C41" s="2">
        <f>ROUND( $C$40 + $C$8, $C$9 - LOG( $C$10 ))</f>
        <v>0</v>
      </c>
      <c r="D41" s="2">
        <f>ROUND( $D$40 + $D$8, $D$9 - LOG( $D$10 ))</f>
        <v>0</v>
      </c>
      <c r="E41" s="2">
        <f>ROUND( $E$40 + $E$8, $E$9 - LOG( $E$10 ))</f>
        <v>0</v>
      </c>
    </row>
    <row r="42" spans="1:5" outlineLevel="1" x14ac:dyDescent="0.25">
      <c r="A42" s="6" t="s">
        <v>34</v>
      </c>
      <c r="B42" s="2">
        <f>ROUND( $B$41 + $B$8, $B$9 - LOG( $B$10 ))</f>
        <v>689701623</v>
      </c>
      <c r="C42" s="2">
        <f>ROUND( $C$41 + $C$8, $C$9 - LOG( $C$10 ))</f>
        <v>0</v>
      </c>
      <c r="D42" s="2">
        <f>ROUND( $D$41 + $D$8, $D$9 - LOG( $D$10 ))</f>
        <v>0</v>
      </c>
      <c r="E42" s="2">
        <f>ROUND( $E$41 + $E$8, $E$9 - LOG( $E$10 ))</f>
        <v>0</v>
      </c>
    </row>
    <row r="43" spans="1:5" outlineLevel="1" x14ac:dyDescent="0.25">
      <c r="A43" s="6" t="s">
        <v>35</v>
      </c>
      <c r="B43" s="2">
        <f>ROUND( $B$42 + $B$8, $B$9 - LOG( $B$10 ))</f>
        <v>713440646</v>
      </c>
      <c r="C43" s="2">
        <f>ROUND( $C$42 + $C$8, $C$9 - LOG( $C$10 ))</f>
        <v>0</v>
      </c>
      <c r="D43" s="2">
        <f>ROUND( $D$42 + $D$8, $D$9 - LOG( $D$10 ))</f>
        <v>0</v>
      </c>
      <c r="E43" s="2">
        <f>ROUND( $E$42 + $E$8, $E$9 - LOG( $E$10 ))</f>
        <v>0</v>
      </c>
    </row>
    <row r="44" spans="1:5" outlineLevel="1" x14ac:dyDescent="0.25">
      <c r="A44" s="6" t="s">
        <v>36</v>
      </c>
      <c r="B44" s="2">
        <f>ROUND( $B$43 + $B$8, $B$9 - LOG( $B$10 ))</f>
        <v>737179669</v>
      </c>
      <c r="C44" s="2">
        <f>ROUND( $C$43 + $C$8, $C$9 - LOG( $C$10 ))</f>
        <v>0</v>
      </c>
      <c r="D44" s="2">
        <f>ROUND( $D$43 + $D$8, $D$9 - LOG( $D$10 ))</f>
        <v>0</v>
      </c>
      <c r="E44" s="2">
        <f>ROUND( $E$43 + $E$8, $E$9 - LOG( $E$10 ))</f>
        <v>0</v>
      </c>
    </row>
    <row r="45" spans="1:5" outlineLevel="1" x14ac:dyDescent="0.25">
      <c r="A45" s="6" t="s">
        <v>37</v>
      </c>
      <c r="B45" s="2">
        <f>ROUND( $B$44 + $B$8, $B$9 - LOG( $B$10 ))</f>
        <v>760918692</v>
      </c>
      <c r="C45" s="2">
        <f>ROUND( $C$44 + $C$8, $C$9 - LOG( $C$10 ))</f>
        <v>0</v>
      </c>
      <c r="D45" s="2">
        <f>ROUND( $D$44 + $D$8, $D$9 - LOG( $D$10 ))</f>
        <v>0</v>
      </c>
      <c r="E45" s="2">
        <f>ROUND( $E$44 + $E$8, $E$9 - LOG( $E$10 ))</f>
        <v>0</v>
      </c>
    </row>
    <row r="46" spans="1:5" outlineLevel="1" x14ac:dyDescent="0.25">
      <c r="A46" s="6" t="s">
        <v>38</v>
      </c>
      <c r="B46" s="2">
        <f>ROUND( $B$45 + $B$8, $B$9 - LOG( $B$10 ))</f>
        <v>784657715</v>
      </c>
      <c r="C46" s="2">
        <f>ROUND( $C$45 + $C$8, $C$9 - LOG( $C$10 ))</f>
        <v>0</v>
      </c>
      <c r="D46" s="2">
        <f>ROUND( $D$45 + $D$8, $D$9 - LOG( $D$10 ))</f>
        <v>0</v>
      </c>
      <c r="E46" s="2">
        <f>ROUND( $E$45 + $E$8, $E$9 - LOG( $E$10 ))</f>
        <v>0</v>
      </c>
    </row>
    <row r="47" spans="1:5" outlineLevel="1" x14ac:dyDescent="0.25">
      <c r="A47" s="6" t="s">
        <v>39</v>
      </c>
      <c r="B47" s="2">
        <f>ROUND( $B$46 + $B$8, $B$9 - LOG( $B$10 ))</f>
        <v>808396738</v>
      </c>
      <c r="C47" s="2">
        <f>ROUND( $C$46 + $C$8, $C$9 - LOG( $C$10 ))</f>
        <v>0</v>
      </c>
      <c r="D47" s="2">
        <f>ROUND( $D$46 + $D$8, $D$9 - LOG( $D$10 ))</f>
        <v>0</v>
      </c>
      <c r="E47" s="2">
        <f>ROUND( $E$46 + $E$8, $E$9 - LOG( $E$10 ))</f>
        <v>0</v>
      </c>
    </row>
    <row r="48" spans="1:5" outlineLevel="1" x14ac:dyDescent="0.25">
      <c r="A48" s="6" t="s">
        <v>40</v>
      </c>
      <c r="B48" s="2">
        <f>ROUND( $B$47 + $B$8, $B$9 - LOG( $B$10 ))</f>
        <v>832135761</v>
      </c>
      <c r="C48" s="2">
        <f>ROUND( $C$47 + $C$8, $C$9 - LOG( $C$10 ))</f>
        <v>0</v>
      </c>
      <c r="D48" s="2">
        <f>ROUND( $D$47 + $D$8, $D$9 - LOG( $D$10 ))</f>
        <v>0</v>
      </c>
      <c r="E48" s="2">
        <f>ROUND( $E$47 + $E$8, $E$9 - LOG( $E$10 ))</f>
        <v>0</v>
      </c>
    </row>
    <row r="49" spans="2:5" outlineLevel="1" x14ac:dyDescent="0.25">
      <c r="B49" s="2">
        <f>ROUND( $B$48 + $B$8, $B$9 - LOG( $B$10 ))</f>
        <v>855874784</v>
      </c>
      <c r="C49" s="2">
        <f>ROUND( $C$48 + $C$8, $C$9 - LOG( $C$10 ))</f>
        <v>0</v>
      </c>
      <c r="D49" s="2">
        <f>ROUND( $D$48 + $D$8, $D$9 - LOG( $D$10 ))</f>
        <v>0</v>
      </c>
      <c r="E49" s="2">
        <f>ROUND( $E$48 + $E$8, $E$9 - LOG( $E$10 ))</f>
        <v>0</v>
      </c>
    </row>
    <row r="50" spans="2:5" outlineLevel="1" x14ac:dyDescent="0.25">
      <c r="B50" s="2">
        <f>ROUND( $B$49 + $B$8, $B$9 - LOG( $B$10 ))</f>
        <v>879613807</v>
      </c>
      <c r="C50" s="2">
        <f>ROUND( $C$49 + $C$8, $C$9 - LOG( $C$10 ))</f>
        <v>0</v>
      </c>
      <c r="D50" s="2">
        <f>ROUND( $D$49 + $D$8, $D$9 - LOG( $D$10 ))</f>
        <v>0</v>
      </c>
      <c r="E50" s="2">
        <f>ROUND( $E$49 + $E$8, $E$9 - LOG( $E$10 ))</f>
        <v>0</v>
      </c>
    </row>
    <row r="51" spans="2:5" outlineLevel="1" x14ac:dyDescent="0.25">
      <c r="B51" s="2">
        <f>ROUND( $B$50 + $B$8, $B$9 - LOG( $B$10 ))</f>
        <v>903352830</v>
      </c>
      <c r="C51" s="2">
        <f>ROUND( $C$50 + $C$8, $C$9 - LOG( $C$10 ))</f>
        <v>0</v>
      </c>
      <c r="D51" s="2">
        <f>ROUND( $D$50 + $D$8, $D$9 - LOG( $D$10 ))</f>
        <v>0</v>
      </c>
      <c r="E51" s="2">
        <f>ROUND( $E$50 + $E$8, $E$9 - LOG( $E$10 ))</f>
        <v>0</v>
      </c>
    </row>
    <row r="52" spans="2:5" outlineLevel="1" x14ac:dyDescent="0.25">
      <c r="B52" s="2">
        <f>ROUND( $B$51 + $B$8, $B$9 - LOG( $B$10 ))</f>
        <v>927091853</v>
      </c>
      <c r="C52" s="2">
        <f>ROUND( $C$51 + $C$8, $C$9 - LOG( $C$10 ))</f>
        <v>0</v>
      </c>
      <c r="D52" s="2">
        <f>ROUND( $D$51 + $D$8, $D$9 - LOG( $D$10 ))</f>
        <v>0</v>
      </c>
      <c r="E52" s="2">
        <f>ROUND( $E$51 + $E$8, $E$9 - LOG( $E$10 ))</f>
        <v>0</v>
      </c>
    </row>
    <row r="53" spans="2:5" outlineLevel="1" x14ac:dyDescent="0.25">
      <c r="B53" s="2">
        <f>ROUND( $B$52 + $B$8, $B$9 - LOG( $B$10 ))</f>
        <v>950830876</v>
      </c>
      <c r="C53" s="2">
        <f>ROUND( $C$52 + $C$8, $C$9 - LOG( $C$10 ))</f>
        <v>0</v>
      </c>
      <c r="D53" s="2">
        <f>ROUND( $D$52 + $D$8, $D$9 - LOG( $D$10 ))</f>
        <v>0</v>
      </c>
      <c r="E53" s="2">
        <f>ROUND( $E$52 + $E$8, $E$9 - LOG( $E$10 ))</f>
        <v>0</v>
      </c>
    </row>
    <row r="54" spans="2:5" outlineLevel="1" x14ac:dyDescent="0.25">
      <c r="B54" s="2">
        <f>ROUND( $B$53 + $B$8, $B$9 - LOG( $B$10 ))</f>
        <v>974569899</v>
      </c>
      <c r="C54" s="2">
        <f>ROUND( $C$53 + $C$8, $C$9 - LOG( $C$10 ))</f>
        <v>0</v>
      </c>
      <c r="D54" s="2">
        <f>ROUND( $D$53 + $D$8, $D$9 - LOG( $D$10 ))</f>
        <v>0</v>
      </c>
      <c r="E54" s="2">
        <f>ROUND( $E$53 + $E$8, $E$9 - LOG( $E$10 ))</f>
        <v>0</v>
      </c>
    </row>
    <row r="55" spans="2:5" outlineLevel="1" x14ac:dyDescent="0.25">
      <c r="B55" s="2">
        <f>ROUND( $B$54 + $B$8, $B$9 - LOG( $B$10 ))</f>
        <v>998308922</v>
      </c>
      <c r="C55" s="2">
        <f>ROUND( $C$54 + $C$8, $C$9 - LOG( $C$10 ))</f>
        <v>0</v>
      </c>
      <c r="D55" s="2">
        <f>ROUND( $D$54 + $D$8, $D$9 - LOG( $D$10 ))</f>
        <v>0</v>
      </c>
      <c r="E55" s="2">
        <f>ROUND( $E$54 + $E$8, $E$9 - LOG( $E$10 ))</f>
        <v>0</v>
      </c>
    </row>
    <row r="56" spans="2:5" outlineLevel="1" x14ac:dyDescent="0.25">
      <c r="B56" s="2">
        <f>ROUND( $B$55 + $B$8, $B$9 - LOG( $B$10 ))</f>
        <v>1022047945</v>
      </c>
      <c r="C56" s="2">
        <f>ROUND( $C$55 + $C$8, $C$9 - LOG( $C$10 ))</f>
        <v>0</v>
      </c>
      <c r="D56" s="2">
        <f>ROUND( $D$55 + $D$8, $D$9 - LOG( $D$10 ))</f>
        <v>0</v>
      </c>
      <c r="E56" s="2">
        <f>ROUND( $E$55 + $E$8, $E$9 - LOG( $E$10 ))</f>
        <v>0</v>
      </c>
    </row>
    <row r="57" spans="2:5" outlineLevel="1" x14ac:dyDescent="0.25">
      <c r="B57" s="2">
        <f>ROUND( $B$56 + $B$8, $B$9 - LOG( $B$10 ))</f>
        <v>1045786968</v>
      </c>
      <c r="C57" s="2">
        <f>ROUND( $C$56 + $C$8, $C$9 - LOG( $C$10 ))</f>
        <v>0</v>
      </c>
      <c r="D57" s="2">
        <f>ROUND( $D$56 + $D$8, $D$9 - LOG( $D$10 ))</f>
        <v>0</v>
      </c>
      <c r="E57" s="2">
        <f>ROUND( $E$56 + $E$8, $E$9 - LOG( $E$10 ))</f>
        <v>0</v>
      </c>
    </row>
    <row r="58" spans="2:5" outlineLevel="1" x14ac:dyDescent="0.25">
      <c r="B58" s="2">
        <f>ROUND( $B$57 + $B$8, $B$9 - LOG( $B$10 ))</f>
        <v>1069525991</v>
      </c>
      <c r="C58" s="2">
        <f>ROUND( $C$57 + $C$8, $C$9 - LOG( $C$10 ))</f>
        <v>0</v>
      </c>
      <c r="D58" s="2">
        <f>ROUND( $D$57 + $D$8, $D$9 - LOG( $D$10 ))</f>
        <v>0</v>
      </c>
      <c r="E58" s="2">
        <f>ROUND( $E$57 + $E$8, $E$9 - LOG( $E$10 ))</f>
        <v>0</v>
      </c>
    </row>
    <row r="59" spans="2:5" outlineLevel="1" x14ac:dyDescent="0.25">
      <c r="B59" s="2">
        <f>ROUND( $B$58 + $B$8, $B$9 - LOG( $B$10 ))</f>
        <v>1093265014</v>
      </c>
      <c r="C59" s="2">
        <f>ROUND( $C$58 + $C$8, $C$9 - LOG( $C$10 ))</f>
        <v>0</v>
      </c>
      <c r="D59" s="2">
        <f>ROUND( $D$58 + $D$8, $D$9 - LOG( $D$10 ))</f>
        <v>0</v>
      </c>
      <c r="E59" s="2">
        <f>ROUND( $E$58 + $E$8, $E$9 - LOG( $E$10 ))</f>
        <v>0</v>
      </c>
    </row>
    <row r="60" spans="2:5" outlineLevel="1" x14ac:dyDescent="0.25">
      <c r="B60" s="2">
        <f>ROUND( $B$59 + $B$8, $B$9 - LOG( $B$10 ))</f>
        <v>1117004037</v>
      </c>
      <c r="C60" s="2">
        <f>ROUND( $C$59 + $C$8, $C$9 - LOG( $C$10 ))</f>
        <v>0</v>
      </c>
      <c r="D60" s="2">
        <f>ROUND( $D$59 + $D$8, $D$9 - LOG( $D$10 ))</f>
        <v>0</v>
      </c>
      <c r="E60" s="2">
        <f>ROUND( $E$59 + $E$8, $E$9 - LOG( $E$10 ))</f>
        <v>0</v>
      </c>
    </row>
    <row r="61" spans="2:5" outlineLevel="1" x14ac:dyDescent="0.25">
      <c r="B61" s="2">
        <f>ROUND( $B$60 + $B$8, $B$9 - LOG( $B$10 ))</f>
        <v>1140743060</v>
      </c>
      <c r="C61" s="2">
        <f>ROUND( $C$60 + $C$8, $C$9 - LOG( $C$10 ))</f>
        <v>0</v>
      </c>
      <c r="D61" s="2">
        <f>ROUND( $D$60 + $D$8, $D$9 - LOG( $D$10 ))</f>
        <v>0</v>
      </c>
      <c r="E61" s="2">
        <f>ROUND( $E$60 + $E$8, $E$9 - LOG( $E$10 ))</f>
        <v>0</v>
      </c>
    </row>
    <row r="62" spans="2:5" outlineLevel="1" x14ac:dyDescent="0.25">
      <c r="B62" s="2">
        <f>ROUND( $B$61 + $B$8, $B$9 - LOG( $B$10 ))</f>
        <v>1164482083</v>
      </c>
      <c r="C62" s="2">
        <f>ROUND( $C$61 + $C$8, $C$9 - LOG( $C$10 ))</f>
        <v>0</v>
      </c>
      <c r="D62" s="2">
        <f>ROUND( $D$61 + $D$8, $D$9 - LOG( $D$10 ))</f>
        <v>0</v>
      </c>
      <c r="E62" s="2">
        <f>ROUND( $E$61 + $E$8, $E$9 - LOG( $E$10 ))</f>
        <v>0</v>
      </c>
    </row>
    <row r="63" spans="2:5" outlineLevel="1" x14ac:dyDescent="0.25">
      <c r="B63" s="2">
        <f>ROUND( $B$62 + $B$8, $B$9 - LOG( $B$10 ))</f>
        <v>1188221106</v>
      </c>
      <c r="C63" s="2">
        <f>ROUND( $C$62 + $C$8, $C$9 - LOG( $C$10 ))</f>
        <v>0</v>
      </c>
      <c r="D63" s="2">
        <f>ROUND( $D$62 + $D$8, $D$9 - LOG( $D$10 ))</f>
        <v>0</v>
      </c>
      <c r="E63" s="2">
        <f>ROUND( $E$62 + $E$8, $E$9 - LOG( $E$10 ))</f>
        <v>0</v>
      </c>
    </row>
    <row r="64" spans="2:5" outlineLevel="1" x14ac:dyDescent="0.25">
      <c r="B64" s="2">
        <f>ROUND( $B$63 + $B$8, $B$9 - LOG( $B$10 ))</f>
        <v>1211960129</v>
      </c>
      <c r="C64" s="2">
        <f>ROUND( $C$63 + $C$8, $C$9 - LOG( $C$10 ))</f>
        <v>0</v>
      </c>
      <c r="D64" s="2">
        <f>ROUND( $D$63 + $D$8, $D$9 - LOG( $D$10 ))</f>
        <v>0</v>
      </c>
      <c r="E64" s="2">
        <f>ROUND( $E$63 + $E$8, $E$9 - LOG( $E$10 ))</f>
        <v>0</v>
      </c>
    </row>
    <row r="65" spans="2:5" outlineLevel="1" x14ac:dyDescent="0.25">
      <c r="B65" s="2">
        <f>ROUND( $B$64 + $B$8, $B$9 - LOG( $B$10 ))</f>
        <v>1235699152</v>
      </c>
      <c r="C65" s="2">
        <f>ROUND( $C$64 + $C$8, $C$9 - LOG( $C$10 ))</f>
        <v>0</v>
      </c>
      <c r="D65" s="2">
        <f>ROUND( $D$64 + $D$8, $D$9 - LOG( $D$10 ))</f>
        <v>0</v>
      </c>
      <c r="E65" s="2">
        <f>ROUND( $E$64 + $E$8, $E$9 - LOG( $E$10 ))</f>
        <v>0</v>
      </c>
    </row>
    <row r="66" spans="2:5" outlineLevel="1" x14ac:dyDescent="0.25">
      <c r="B66" s="2">
        <f>ROUND( $B$65 + $B$8, $B$9 - LOG( $B$10 ))</f>
        <v>1259438175</v>
      </c>
      <c r="C66" s="2">
        <f>ROUND( $C$65 + $C$8, $C$9 - LOG( $C$10 ))</f>
        <v>0</v>
      </c>
      <c r="D66" s="2">
        <f>ROUND( $D$65 + $D$8, $D$9 - LOG( $D$10 ))</f>
        <v>0</v>
      </c>
      <c r="E66" s="2">
        <f>ROUND( $E$65 + $E$8, $E$9 - LOG( $E$10 ))</f>
        <v>0</v>
      </c>
    </row>
    <row r="67" spans="2:5" outlineLevel="1" x14ac:dyDescent="0.25">
      <c r="B67" s="2">
        <f>ROUND( $B$66 + $B$8, $B$9 - LOG( $B$10 ))</f>
        <v>1283177198</v>
      </c>
      <c r="C67" s="2">
        <f>ROUND( $C$66 + $C$8, $C$9 - LOG( $C$10 ))</f>
        <v>0</v>
      </c>
      <c r="D67" s="2">
        <f>ROUND( $D$66 + $D$8, $D$9 - LOG( $D$10 ))</f>
        <v>0</v>
      </c>
      <c r="E67" s="2">
        <f>ROUND( $E$66 + $E$8, $E$9 - LOG( $E$10 ))</f>
        <v>0</v>
      </c>
    </row>
    <row r="68" spans="2:5" outlineLevel="1" x14ac:dyDescent="0.25">
      <c r="B68" s="2">
        <f>ROUND( $B$67 + $B$8, $B$9 - LOG( $B$10 ))</f>
        <v>1306916221</v>
      </c>
      <c r="C68" s="2">
        <f>ROUND( $C$67 + $C$8, $C$9 - LOG( $C$10 ))</f>
        <v>0</v>
      </c>
      <c r="D68" s="2">
        <f>ROUND( $D$67 + $D$8, $D$9 - LOG( $D$10 ))</f>
        <v>0</v>
      </c>
      <c r="E68" s="2">
        <f>ROUND( $E$67 + $E$8, $E$9 - LOG( $E$10 ))</f>
        <v>0</v>
      </c>
    </row>
    <row r="69" spans="2:5" outlineLevel="1" x14ac:dyDescent="0.25">
      <c r="B69" s="2">
        <f>ROUND( $B$68 + $B$8, $B$9 - LOG( $B$10 ))</f>
        <v>1330655244</v>
      </c>
      <c r="C69" s="2">
        <f>ROUND( $C$68 + $C$8, $C$9 - LOG( $C$10 ))</f>
        <v>0</v>
      </c>
      <c r="D69" s="2">
        <f>ROUND( $D$68 + $D$8, $D$9 - LOG( $D$10 ))</f>
        <v>0</v>
      </c>
      <c r="E69" s="2">
        <f>ROUND( $E$68 + $E$8, $E$9 - LOG( $E$10 ))</f>
        <v>0</v>
      </c>
    </row>
    <row r="70" spans="2:5" outlineLevel="1" x14ac:dyDescent="0.25">
      <c r="B70" s="2">
        <f>ROUND( $B$69 + $B$8, $B$9 - LOG( $B$10 ))</f>
        <v>1354394267</v>
      </c>
      <c r="C70" s="2">
        <f>ROUND( $C$69 + $C$8, $C$9 - LOG( $C$10 ))</f>
        <v>0</v>
      </c>
      <c r="D70" s="2">
        <f>ROUND( $D$69 + $D$8, $D$9 - LOG( $D$10 ))</f>
        <v>0</v>
      </c>
      <c r="E70" s="2">
        <f>ROUND( $E$69 + $E$8, $E$9 - LOG( $E$10 ))</f>
        <v>0</v>
      </c>
    </row>
    <row r="71" spans="2:5" outlineLevel="1" x14ac:dyDescent="0.25">
      <c r="B71" s="2">
        <f>ROUND( $B$70 + $B$8, $B$9 - LOG( $B$10 ))</f>
        <v>1378133290</v>
      </c>
      <c r="C71" s="2">
        <f>ROUND( $C$70 + $C$8, $C$9 - LOG( $C$10 ))</f>
        <v>0</v>
      </c>
      <c r="D71" s="2">
        <f>ROUND( $D$70 + $D$8, $D$9 - LOG( $D$10 ))</f>
        <v>0</v>
      </c>
      <c r="E71" s="2">
        <f>ROUND( $E$70 + $E$8, $E$9 - LOG( $E$10 ))</f>
        <v>0</v>
      </c>
    </row>
    <row r="72" spans="2:5" outlineLevel="1" x14ac:dyDescent="0.25">
      <c r="B72" s="2">
        <f>ROUND( $B$71 + $B$8, $B$9 - LOG( $B$10 ))</f>
        <v>1401872313</v>
      </c>
      <c r="C72" s="2">
        <f>ROUND( $C$71 + $C$8, $C$9 - LOG( $C$10 ))</f>
        <v>0</v>
      </c>
      <c r="D72" s="2">
        <f>ROUND( $D$71 + $D$8, $D$9 - LOG( $D$10 ))</f>
        <v>0</v>
      </c>
      <c r="E72" s="2">
        <f>ROUND( $E$71 + $E$8, $E$9 - LOG( $E$10 ))</f>
        <v>0</v>
      </c>
    </row>
    <row r="73" spans="2:5" outlineLevel="1" x14ac:dyDescent="0.25">
      <c r="B73" s="2">
        <f>ROUND( $B$72 + $B$8, $B$9 - LOG( $B$10 ))</f>
        <v>1425611336</v>
      </c>
      <c r="C73" s="2">
        <f>ROUND( $C$72 + $C$8, $C$9 - LOG( $C$10 ))</f>
        <v>0</v>
      </c>
      <c r="D73" s="2">
        <f>ROUND( $D$72 + $D$8, $D$9 - LOG( $D$10 ))</f>
        <v>0</v>
      </c>
      <c r="E73" s="2">
        <f>ROUND( $E$72 + $E$8, $E$9 - LOG( $E$10 ))</f>
        <v>0</v>
      </c>
    </row>
    <row r="74" spans="2:5" outlineLevel="1" x14ac:dyDescent="0.25">
      <c r="B74" s="2">
        <f>ROUND( $B$73 + $B$8, $B$9 - LOG( $B$10 ))</f>
        <v>1449350359</v>
      </c>
      <c r="C74" s="2">
        <f>ROUND( $C$73 + $C$8, $C$9 - LOG( $C$10 ))</f>
        <v>0</v>
      </c>
      <c r="D74" s="2">
        <f>ROUND( $D$73 + $D$8, $D$9 - LOG( $D$10 ))</f>
        <v>0</v>
      </c>
      <c r="E74" s="2">
        <f>ROUND( $E$73 + $E$8, $E$9 - LOG( $E$10 ))</f>
        <v>0</v>
      </c>
    </row>
    <row r="75" spans="2:5" outlineLevel="1" x14ac:dyDescent="0.25">
      <c r="B75" s="2">
        <f>ROUND( $B$74 + $B$8, $B$9 - LOG( $B$10 ))</f>
        <v>1473089382</v>
      </c>
      <c r="C75" s="2">
        <f>ROUND( $C$74 + $C$8, $C$9 - LOG( $C$10 ))</f>
        <v>0</v>
      </c>
      <c r="D75" s="2">
        <f>ROUND( $D$74 + $D$8, $D$9 - LOG( $D$10 ))</f>
        <v>0</v>
      </c>
      <c r="E75" s="2">
        <f>ROUND( $E$74 + $E$8, $E$9 - LOG( $E$10 ))</f>
        <v>0</v>
      </c>
    </row>
    <row r="76" spans="2:5" outlineLevel="1" x14ac:dyDescent="0.25">
      <c r="B76" s="2">
        <f>ROUND( $B$75 + $B$8, $B$9 - LOG( $B$10 ))</f>
        <v>1496828405</v>
      </c>
      <c r="C76" s="2">
        <f>ROUND( $C$75 + $C$8, $C$9 - LOG( $C$10 ))</f>
        <v>0</v>
      </c>
      <c r="D76" s="2">
        <f>ROUND( $D$75 + $D$8, $D$9 - LOG( $D$10 ))</f>
        <v>0</v>
      </c>
      <c r="E76" s="2">
        <f>ROUND( $E$75 + $E$8, $E$9 - LOG( $E$10 ))</f>
        <v>0</v>
      </c>
    </row>
    <row r="77" spans="2:5" outlineLevel="1" x14ac:dyDescent="0.25">
      <c r="B77" s="2">
        <f>ROUND( $B$76 + $B$8, $B$9 - LOG( $B$10 ))</f>
        <v>1520567428</v>
      </c>
      <c r="C77" s="2">
        <f>ROUND( $C$76 + $C$8, $C$9 - LOG( $C$10 ))</f>
        <v>0</v>
      </c>
      <c r="D77" s="2">
        <f>ROUND( $D$76 + $D$8, $D$9 - LOG( $D$10 ))</f>
        <v>0</v>
      </c>
      <c r="E77" s="2">
        <f>ROUND( $E$76 + $E$8, $E$9 - LOG( $E$10 ))</f>
        <v>0</v>
      </c>
    </row>
    <row r="78" spans="2:5" outlineLevel="1" x14ac:dyDescent="0.25">
      <c r="B78" s="2">
        <f>ROUND( $B$77 + $B$8, $B$9 - LOG( $B$10 ))</f>
        <v>1544306451</v>
      </c>
      <c r="C78" s="2">
        <f>ROUND( $C$77 + $C$8, $C$9 - LOG( $C$10 ))</f>
        <v>0</v>
      </c>
      <c r="D78" s="2">
        <f>ROUND( $D$77 + $D$8, $D$9 - LOG( $D$10 ))</f>
        <v>0</v>
      </c>
      <c r="E78" s="2">
        <f>ROUND( $E$77 + $E$8, $E$9 - LOG( $E$10 ))</f>
        <v>0</v>
      </c>
    </row>
    <row r="79" spans="2:5" outlineLevel="1" x14ac:dyDescent="0.25">
      <c r="B79" s="2">
        <f>ROUND( $B$78 + $B$8, $B$9 - LOG( $B$10 ))</f>
        <v>1568045474</v>
      </c>
      <c r="C79" s="2">
        <f>ROUND( $C$78 + $C$8, $C$9 - LOG( $C$10 ))</f>
        <v>0</v>
      </c>
      <c r="D79" s="2">
        <f>ROUND( $D$78 + $D$8, $D$9 - LOG( $D$10 ))</f>
        <v>0</v>
      </c>
      <c r="E79" s="2">
        <f>ROUND( $E$78 + $E$8, $E$9 - LOG( $E$10 ))</f>
        <v>0</v>
      </c>
    </row>
    <row r="80" spans="2:5" outlineLevel="1" x14ac:dyDescent="0.25">
      <c r="B80" s="2">
        <f>ROUND( $B$79 + $B$8, $B$9 - LOG( $B$10 ))</f>
        <v>1591784497</v>
      </c>
      <c r="C80" s="2">
        <f>ROUND( $C$79 + $C$8, $C$9 - LOG( $C$10 ))</f>
        <v>0</v>
      </c>
      <c r="D80" s="2">
        <f>ROUND( $D$79 + $D$8, $D$9 - LOG( $D$10 ))</f>
        <v>0</v>
      </c>
      <c r="E80" s="2">
        <f>ROUND( $E$79 + $E$8, $E$9 - LOG( $E$10 ))</f>
        <v>0</v>
      </c>
    </row>
    <row r="81" spans="2:5" outlineLevel="1" x14ac:dyDescent="0.25">
      <c r="B81" s="2">
        <f>ROUND( $B$80 + $B$8, $B$9 - LOG( $B$10 ))</f>
        <v>1615523520</v>
      </c>
      <c r="C81" s="2">
        <f>ROUND( $C$80 + $C$8, $C$9 - LOG( $C$10 ))</f>
        <v>0</v>
      </c>
      <c r="D81" s="2">
        <f>ROUND( $D$80 + $D$8, $D$9 - LOG( $D$10 ))</f>
        <v>0</v>
      </c>
      <c r="E81" s="2">
        <f>ROUND( $E$80 + $E$8, $E$9 - LOG( $E$10 ))</f>
        <v>0</v>
      </c>
    </row>
    <row r="82" spans="2:5" outlineLevel="1" x14ac:dyDescent="0.25">
      <c r="B82" s="2">
        <f>ROUND( $B$81 + $B$8, $B$9 - LOG( $B$10 ))</f>
        <v>1639262543</v>
      </c>
      <c r="C82" s="2">
        <f>ROUND( $C$81 + $C$8, $C$9 - LOG( $C$10 ))</f>
        <v>0</v>
      </c>
      <c r="D82" s="2">
        <f>ROUND( $D$81 + $D$8, $D$9 - LOG( $D$10 ))</f>
        <v>0</v>
      </c>
      <c r="E82" s="2">
        <f>ROUND( $E$81 + $E$8, $E$9 - LOG( $E$10 ))</f>
        <v>0</v>
      </c>
    </row>
    <row r="83" spans="2:5" outlineLevel="1" x14ac:dyDescent="0.25">
      <c r="B83" s="2">
        <f>ROUND( $B$82 + $B$8, $B$9 - LOG( $B$10 ))</f>
        <v>1663001566</v>
      </c>
      <c r="C83" s="2">
        <f>ROUND( $C$82 + $C$8, $C$9 - LOG( $C$10 ))</f>
        <v>0</v>
      </c>
      <c r="D83" s="2">
        <f>ROUND( $D$82 + $D$8, $D$9 - LOG( $D$10 ))</f>
        <v>0</v>
      </c>
      <c r="E83" s="2">
        <f>ROUND( $E$82 + $E$8, $E$9 - LOG( $E$10 ))</f>
        <v>0</v>
      </c>
    </row>
    <row r="84" spans="2:5" outlineLevel="1" x14ac:dyDescent="0.25">
      <c r="B84" s="2">
        <f>ROUND( $B$83 + $B$8, $B$9 - LOG( $B$10 ))</f>
        <v>1686740589</v>
      </c>
      <c r="C84" s="2">
        <f>ROUND( $C$83 + $C$8, $C$9 - LOG( $C$10 ))</f>
        <v>0</v>
      </c>
      <c r="D84" s="2">
        <f>ROUND( $D$83 + $D$8, $D$9 - LOG( $D$10 ))</f>
        <v>0</v>
      </c>
      <c r="E84" s="2">
        <f>ROUND( $E$83 + $E$8, $E$9 - LOG( $E$10 ))</f>
        <v>0</v>
      </c>
    </row>
    <row r="85" spans="2:5" outlineLevel="1" x14ac:dyDescent="0.25">
      <c r="B85" s="2">
        <f>ROUND( $B$84 + $B$8, $B$9 - LOG( $B$10 ))</f>
        <v>1710479612</v>
      </c>
      <c r="C85" s="2">
        <f>ROUND( $C$84 + $C$8, $C$9 - LOG( $C$10 ))</f>
        <v>0</v>
      </c>
      <c r="D85" s="2">
        <f>ROUND( $D$84 + $D$8, $D$9 - LOG( $D$10 ))</f>
        <v>0</v>
      </c>
      <c r="E85" s="2">
        <f>ROUND( $E$84 + $E$8, $E$9 - LOG( $E$10 ))</f>
        <v>0</v>
      </c>
    </row>
    <row r="86" spans="2:5" outlineLevel="1" x14ac:dyDescent="0.25">
      <c r="B86" s="2">
        <f>ROUND( $B$85 + $B$8, $B$9 - LOG( $B$10 ))</f>
        <v>1734218635</v>
      </c>
      <c r="C86" s="2">
        <f>ROUND( $C$85 + $C$8, $C$9 - LOG( $C$10 ))</f>
        <v>0</v>
      </c>
      <c r="D86" s="2">
        <f>ROUND( $D$85 + $D$8, $D$9 - LOG( $D$10 ))</f>
        <v>0</v>
      </c>
      <c r="E86" s="2">
        <f>ROUND( $E$85 + $E$8, $E$9 - LOG( $E$10 ))</f>
        <v>0</v>
      </c>
    </row>
    <row r="87" spans="2:5" outlineLevel="1" x14ac:dyDescent="0.25">
      <c r="B87" s="2">
        <f>ROUND( $B$86 + $B$8, $B$9 - LOG( $B$10 ))</f>
        <v>1757957658</v>
      </c>
      <c r="C87" s="2">
        <f>ROUND( $C$86 + $C$8, $C$9 - LOG( $C$10 ))</f>
        <v>0</v>
      </c>
      <c r="D87" s="2">
        <f>ROUND( $D$86 + $D$8, $D$9 - LOG( $D$10 ))</f>
        <v>0</v>
      </c>
      <c r="E87" s="2">
        <f>ROUND( $E$86 + $E$8, $E$9 - LOG( $E$10 ))</f>
        <v>0</v>
      </c>
    </row>
    <row r="88" spans="2:5" outlineLevel="1" x14ac:dyDescent="0.25">
      <c r="B88" s="2">
        <f>ROUND( $B$87 + $B$8, $B$9 - LOG( $B$10 ))</f>
        <v>1781696681</v>
      </c>
      <c r="C88" s="2">
        <f>ROUND( $C$87 + $C$8, $C$9 - LOG( $C$10 ))</f>
        <v>0</v>
      </c>
      <c r="D88" s="2">
        <f>ROUND( $D$87 + $D$8, $D$9 - LOG( $D$10 ))</f>
        <v>0</v>
      </c>
      <c r="E88" s="2">
        <f>ROUND( $E$87 + $E$8, $E$9 - LOG( $E$10 ))</f>
        <v>0</v>
      </c>
    </row>
    <row r="89" spans="2:5" outlineLevel="1" x14ac:dyDescent="0.25">
      <c r="B89" s="2">
        <f>ROUND( $B$88 + $B$8, $B$9 - LOG( $B$10 ))</f>
        <v>1805435704</v>
      </c>
      <c r="C89" s="2">
        <f>ROUND( $C$88 + $C$8, $C$9 - LOG( $C$10 ))</f>
        <v>0</v>
      </c>
      <c r="D89" s="2">
        <f>ROUND( $D$88 + $D$8, $D$9 - LOG( $D$10 ))</f>
        <v>0</v>
      </c>
      <c r="E89" s="2">
        <f>ROUND( $E$88 + $E$8, $E$9 - LOG( $E$10 ))</f>
        <v>0</v>
      </c>
    </row>
    <row r="90" spans="2:5" outlineLevel="1" x14ac:dyDescent="0.25">
      <c r="B90" s="2">
        <f>ROUND( $B$89 + $B$8, $B$9 - LOG( $B$10 ))</f>
        <v>1829174727</v>
      </c>
      <c r="C90" s="2">
        <f>ROUND( $C$89 + $C$8, $C$9 - LOG( $C$10 ))</f>
        <v>0</v>
      </c>
      <c r="D90" s="2">
        <f>ROUND( $D$89 + $D$8, $D$9 - LOG( $D$10 ))</f>
        <v>0</v>
      </c>
      <c r="E90" s="2">
        <f>ROUND( $E$89 + $E$8, $E$9 - LOG( $E$10 ))</f>
        <v>0</v>
      </c>
    </row>
    <row r="91" spans="2:5" outlineLevel="1" x14ac:dyDescent="0.25">
      <c r="B91" s="2">
        <f>ROUND( $B$90 + $B$8, $B$9 - LOG( $B$10 ))</f>
        <v>1852913750</v>
      </c>
      <c r="C91" s="2">
        <f>ROUND( $C$90 + $C$8, $C$9 - LOG( $C$10 ))</f>
        <v>0</v>
      </c>
      <c r="D91" s="2">
        <f>ROUND( $D$90 + $D$8, $D$9 - LOG( $D$10 ))</f>
        <v>0</v>
      </c>
      <c r="E91" s="2">
        <f>ROUND( $E$90 + $E$8, $E$9 - LOG( $E$10 ))</f>
        <v>0</v>
      </c>
    </row>
    <row r="92" spans="2:5" outlineLevel="1" x14ac:dyDescent="0.25">
      <c r="B92" s="2">
        <f>ROUND( $B$91 + $B$8, $B$9 - LOG( $B$10 ))</f>
        <v>1876652773</v>
      </c>
      <c r="C92" s="2">
        <f>ROUND( $C$91 + $C$8, $C$9 - LOG( $C$10 ))</f>
        <v>0</v>
      </c>
      <c r="D92" s="2">
        <f>ROUND( $D$91 + $D$8, $D$9 - LOG( $D$10 ))</f>
        <v>0</v>
      </c>
      <c r="E92" s="2">
        <f>ROUND( $E$91 + $E$8, $E$9 - LOG( $E$10 ))</f>
        <v>0</v>
      </c>
    </row>
    <row r="93" spans="2:5" outlineLevel="1" x14ac:dyDescent="0.25">
      <c r="B93" s="2">
        <f>ROUND( $B$92 + $B$8, $B$9 - LOG( $B$10 ))</f>
        <v>1900391796</v>
      </c>
      <c r="C93" s="2">
        <f>ROUND( $C$92 + $C$8, $C$9 - LOG( $C$10 ))</f>
        <v>0</v>
      </c>
      <c r="D93" s="2">
        <f>ROUND( $D$92 + $D$8, $D$9 - LOG( $D$10 ))</f>
        <v>0</v>
      </c>
      <c r="E93" s="2">
        <f>ROUND( $E$92 + $E$8, $E$9 - LOG( $E$10 ))</f>
        <v>0</v>
      </c>
    </row>
    <row r="94" spans="2:5" outlineLevel="1" x14ac:dyDescent="0.25">
      <c r="B94" s="2">
        <f>ROUND( $B$93 + $B$8, $B$9 - LOG( $B$10 ))</f>
        <v>1924130819</v>
      </c>
      <c r="C94" s="2">
        <f>ROUND( $C$93 + $C$8, $C$9 - LOG( $C$10 ))</f>
        <v>0</v>
      </c>
      <c r="D94" s="2">
        <f>ROUND( $D$93 + $D$8, $D$9 - LOG( $D$10 ))</f>
        <v>0</v>
      </c>
      <c r="E94" s="2">
        <f>ROUND( $E$93 + $E$8, $E$9 - LOG( $E$10 ))</f>
        <v>0</v>
      </c>
    </row>
    <row r="95" spans="2:5" outlineLevel="1" x14ac:dyDescent="0.25">
      <c r="B95" s="2">
        <f>ROUND( $B$94 + $B$8, $B$9 - LOG( $B$10 ))</f>
        <v>1947869842</v>
      </c>
      <c r="C95" s="2">
        <f>ROUND( $C$94 + $C$8, $C$9 - LOG( $C$10 ))</f>
        <v>0</v>
      </c>
      <c r="D95" s="2">
        <f>ROUND( $D$94 + $D$8, $D$9 - LOG( $D$10 ))</f>
        <v>0</v>
      </c>
      <c r="E95" s="2">
        <f>ROUND( $E$94 + $E$8, $E$9 - LOG( $E$10 ))</f>
        <v>0</v>
      </c>
    </row>
    <row r="96" spans="2:5" outlineLevel="1" x14ac:dyDescent="0.25">
      <c r="B96" s="2">
        <f>ROUND( $B$95 + $B$8, $B$9 - LOG( $B$10 ))</f>
        <v>1971608865</v>
      </c>
      <c r="C96" s="2">
        <f>ROUND( $C$95 + $C$8, $C$9 - LOG( $C$10 ))</f>
        <v>0</v>
      </c>
      <c r="D96" s="2">
        <f>ROUND( $D$95 + $D$8, $D$9 - LOG( $D$10 ))</f>
        <v>0</v>
      </c>
      <c r="E96" s="2">
        <f>ROUND( $E$95 + $E$8, $E$9 - LOG( $E$10 ))</f>
        <v>0</v>
      </c>
    </row>
    <row r="97" spans="2:5" outlineLevel="1" x14ac:dyDescent="0.25">
      <c r="B97" s="2">
        <f>ROUND( $B$96 + $B$8, $B$9 - LOG( $B$10 ))</f>
        <v>1995347888</v>
      </c>
      <c r="C97" s="2">
        <f>ROUND( $C$96 + $C$8, $C$9 - LOG( $C$10 ))</f>
        <v>0</v>
      </c>
      <c r="D97" s="2">
        <f>ROUND( $D$96 + $D$8, $D$9 - LOG( $D$10 ))</f>
        <v>0</v>
      </c>
      <c r="E97" s="2">
        <f>ROUND( $E$96 + $E$8, $E$9 - LOG( $E$10 ))</f>
        <v>0</v>
      </c>
    </row>
    <row r="98" spans="2:5" outlineLevel="1" x14ac:dyDescent="0.25">
      <c r="B98" s="2">
        <f>ROUND( $B$97 + $B$8, $B$9 - LOG( $B$10 ))</f>
        <v>2019086911</v>
      </c>
      <c r="C98" s="2">
        <f>ROUND( $C$97 + $C$8, $C$9 - LOG( $C$10 ))</f>
        <v>0</v>
      </c>
      <c r="D98" s="2">
        <f>ROUND( $D$97 + $D$8, $D$9 - LOG( $D$10 ))</f>
        <v>0</v>
      </c>
      <c r="E98" s="2">
        <f>ROUND( $E$97 + $E$8, $E$9 - LOG( $E$10 ))</f>
        <v>0</v>
      </c>
    </row>
    <row r="99" spans="2:5" outlineLevel="1" x14ac:dyDescent="0.25">
      <c r="B99" s="2">
        <f>ROUND( $B$98 + $B$8, $B$9 - LOG( $B$10 ))</f>
        <v>2042825934</v>
      </c>
      <c r="C99" s="2">
        <f>ROUND( $C$98 + $C$8, $C$9 - LOG( $C$10 ))</f>
        <v>0</v>
      </c>
      <c r="D99" s="2">
        <f>ROUND( $D$98 + $D$8, $D$9 - LOG( $D$10 ))</f>
        <v>0</v>
      </c>
      <c r="E99" s="2">
        <f>ROUND( $E$98 + $E$8, $E$9 - LOG( $E$10 ))</f>
        <v>0</v>
      </c>
    </row>
    <row r="100" spans="2:5" outlineLevel="1" x14ac:dyDescent="0.25">
      <c r="B100" s="2">
        <f>ROUND( $B$99 + $B$8, $B$9 - LOG( $B$10 ))</f>
        <v>2066564957</v>
      </c>
      <c r="C100" s="2">
        <f>ROUND( $C$99 + $C$8, $C$9 - LOG( $C$10 ))</f>
        <v>0</v>
      </c>
      <c r="D100" s="2">
        <f>ROUND( $D$99 + $D$8, $D$9 - LOG( $D$10 ))</f>
        <v>0</v>
      </c>
      <c r="E100" s="2">
        <f>ROUND( $E$99 + $E$8, $E$9 - LOG( $E$10 ))</f>
        <v>0</v>
      </c>
    </row>
    <row r="101" spans="2:5" outlineLevel="1" x14ac:dyDescent="0.25">
      <c r="B101" s="2">
        <f>ROUND( $B$100 + $B$8, $B$9 - LOG( $B$10 ))</f>
        <v>2090303980</v>
      </c>
      <c r="C101" s="2">
        <f>ROUND( $C$100 + $C$8, $C$9 - LOG( $C$10 ))</f>
        <v>0</v>
      </c>
      <c r="D101" s="2">
        <f>ROUND( $D$100 + $D$8, $D$9 - LOG( $D$10 ))</f>
        <v>0</v>
      </c>
      <c r="E101" s="2">
        <f>ROUND( $E$100 + $E$8, $E$9 - LOG( $E$10 ))</f>
        <v>0</v>
      </c>
    </row>
    <row r="102" spans="2:5" outlineLevel="1" x14ac:dyDescent="0.25">
      <c r="B102" s="2">
        <f>ROUND( $B$101 + $B$8, $B$9 - LOG( $B$10 ))</f>
        <v>2114043003</v>
      </c>
      <c r="C102" s="2">
        <f>ROUND( $C$101 + $C$8, $C$9 - LOG( $C$10 ))</f>
        <v>0</v>
      </c>
      <c r="D102" s="2">
        <f>ROUND( $D$101 + $D$8, $D$9 - LOG( $D$10 ))</f>
        <v>0</v>
      </c>
      <c r="E102" s="2">
        <f>ROUND( $E$101 + $E$8, $E$9 - LOG( $E$10 ))</f>
        <v>0</v>
      </c>
    </row>
    <row r="103" spans="2:5" outlineLevel="1" x14ac:dyDescent="0.25">
      <c r="B103" s="2">
        <f>ROUND( $B$102 + $B$8, $B$9 - LOG( $B$10 ))</f>
        <v>2137782026</v>
      </c>
      <c r="C103" s="2">
        <f>ROUND( $C$102 + $C$8, $C$9 - LOG( $C$10 ))</f>
        <v>0</v>
      </c>
      <c r="D103" s="2">
        <f>ROUND( $D$102 + $D$8, $D$9 - LOG( $D$10 ))</f>
        <v>0</v>
      </c>
      <c r="E103" s="2">
        <f>ROUND( $E$102 + $E$8, $E$9 - LOG( $E$10 ))</f>
        <v>0</v>
      </c>
    </row>
    <row r="104" spans="2:5" outlineLevel="1" x14ac:dyDescent="0.25">
      <c r="B104" s="2">
        <f>ROUND( $B$103 + $B$8, $B$9 - LOG( $B$10 ))</f>
        <v>2161521049</v>
      </c>
      <c r="C104" s="2">
        <f>ROUND( $C$103 + $C$8, $C$9 - LOG( $C$10 ))</f>
        <v>0</v>
      </c>
      <c r="D104" s="2">
        <f>ROUND( $D$103 + $D$8, $D$9 - LOG( $D$10 ))</f>
        <v>0</v>
      </c>
      <c r="E104" s="2">
        <f>ROUND( $E$103 + $E$8, $E$9 - LOG( $E$10 ))</f>
        <v>0</v>
      </c>
    </row>
    <row r="105" spans="2:5" outlineLevel="1" x14ac:dyDescent="0.25">
      <c r="B105" s="2">
        <f>ROUND( $B$104 + $B$8, $B$9 - LOG( $B$10 ))</f>
        <v>2185260072</v>
      </c>
      <c r="C105" s="2">
        <f>ROUND( $C$104 + $C$8, $C$9 - LOG( $C$10 ))</f>
        <v>0</v>
      </c>
      <c r="D105" s="2">
        <f>ROUND( $D$104 + $D$8, $D$9 - LOG( $D$10 ))</f>
        <v>0</v>
      </c>
      <c r="E105" s="2">
        <f>ROUND( $E$104 + $E$8, $E$9 - LOG( $E$10 ))</f>
        <v>0</v>
      </c>
    </row>
    <row r="106" spans="2:5" outlineLevel="1" x14ac:dyDescent="0.25">
      <c r="B106" s="2">
        <f>ROUND( $B$105 + $B$8, $B$9 - LOG( $B$10 ))</f>
        <v>2208999095</v>
      </c>
      <c r="C106" s="2">
        <f>ROUND( $C$105 + $C$8, $C$9 - LOG( $C$10 ))</f>
        <v>0</v>
      </c>
      <c r="D106" s="2">
        <f>ROUND( $D$105 + $D$8, $D$9 - LOG( $D$10 ))</f>
        <v>0</v>
      </c>
      <c r="E106" s="2">
        <f>ROUND( $E$105 + $E$8, $E$9 - LOG( $E$10 ))</f>
        <v>0</v>
      </c>
    </row>
    <row r="107" spans="2:5" outlineLevel="1" x14ac:dyDescent="0.25">
      <c r="B107" s="2">
        <f>ROUND( $B$106 + $B$8, $B$9 - LOG( $B$10 ))</f>
        <v>2232738118</v>
      </c>
      <c r="C107" s="2">
        <f>ROUND( $C$106 + $C$8, $C$9 - LOG( $C$10 ))</f>
        <v>0</v>
      </c>
      <c r="D107" s="2">
        <f>ROUND( $D$106 + $D$8, $D$9 - LOG( $D$10 ))</f>
        <v>0</v>
      </c>
      <c r="E107" s="2">
        <f>ROUND( $E$106 + $E$8, $E$9 - LOG( $E$10 ))</f>
        <v>0</v>
      </c>
    </row>
    <row r="108" spans="2:5" outlineLevel="1" x14ac:dyDescent="0.25">
      <c r="B108" s="2">
        <f>ROUND( $B$107 + $B$8, $B$9 - LOG( $B$10 ))</f>
        <v>2256477141</v>
      </c>
      <c r="C108" s="2">
        <f>ROUND( $C$107 + $C$8, $C$9 - LOG( $C$10 ))</f>
        <v>0</v>
      </c>
      <c r="D108" s="2">
        <f>ROUND( $D$107 + $D$8, $D$9 - LOG( $D$10 ))</f>
        <v>0</v>
      </c>
      <c r="E108" s="2">
        <f>ROUND( $E$107 + $E$8, $E$9 - LOG( $E$10 ))</f>
        <v>0</v>
      </c>
    </row>
    <row r="109" spans="2:5" outlineLevel="1" x14ac:dyDescent="0.25">
      <c r="B109" s="2">
        <f>ROUND( $B$108 + $B$8, $B$9 - LOG( $B$10 ))</f>
        <v>2280216164</v>
      </c>
      <c r="C109" s="2">
        <f>ROUND( $C$108 + $C$8, $C$9 - LOG( $C$10 ))</f>
        <v>0</v>
      </c>
      <c r="D109" s="2">
        <f>ROUND( $D$108 + $D$8, $D$9 - LOG( $D$10 ))</f>
        <v>0</v>
      </c>
      <c r="E109" s="2">
        <f>ROUND( $E$108 + $E$8, $E$9 - LOG( $E$10 ))</f>
        <v>0</v>
      </c>
    </row>
    <row r="110" spans="2:5" outlineLevel="1" x14ac:dyDescent="0.25">
      <c r="B110" s="2">
        <f>ROUND( $B$109 + $B$8, $B$9 - LOG( $B$10 ))</f>
        <v>2303955187</v>
      </c>
      <c r="C110" s="2">
        <f>ROUND( $C$109 + $C$8, $C$9 - LOG( $C$10 ))</f>
        <v>0</v>
      </c>
      <c r="D110" s="2">
        <f>ROUND( $D$109 + $D$8, $D$9 - LOG( $D$10 ))</f>
        <v>0</v>
      </c>
      <c r="E110" s="2">
        <f>ROUND( $E$109 + $E$8, $E$9 - LOG( $E$10 ))</f>
        <v>0</v>
      </c>
    </row>
    <row r="111" spans="2:5" outlineLevel="1" x14ac:dyDescent="0.25">
      <c r="B111" s="2">
        <f>ROUND( $B$110 + $B$8, $B$9 - LOG( $B$10 ))</f>
        <v>2327694210</v>
      </c>
      <c r="C111" s="2">
        <f>ROUND( $C$110 + $C$8, $C$9 - LOG( $C$10 ))</f>
        <v>0</v>
      </c>
      <c r="D111" s="2">
        <f>ROUND( $D$110 + $D$8, $D$9 - LOG( $D$10 ))</f>
        <v>0</v>
      </c>
      <c r="E111" s="2">
        <f>ROUND( $E$110 + $E$8, $E$9 - LOG( $E$10 ))</f>
        <v>0</v>
      </c>
    </row>
    <row r="112" spans="2:5" outlineLevel="1" x14ac:dyDescent="0.25">
      <c r="B112" s="2">
        <f>ROUND( $B$111 + $B$8, $B$9 - LOG( $B$10 ))</f>
        <v>2351433233</v>
      </c>
      <c r="C112" s="2">
        <f>ROUND( $C$111 + $C$8, $C$9 - LOG( $C$10 ))</f>
        <v>0</v>
      </c>
      <c r="D112" s="2">
        <f>ROUND( $D$111 + $D$8, $D$9 - LOG( $D$10 ))</f>
        <v>0</v>
      </c>
      <c r="E112" s="2">
        <f>ROUND( $E$111 + $E$8, $E$9 - LOG( $E$10 ))</f>
        <v>0</v>
      </c>
    </row>
    <row r="113" spans="2:5" outlineLevel="1" x14ac:dyDescent="0.25">
      <c r="B113" s="2">
        <f>ROUND( $B$112 + $B$8, $B$9 - LOG( $B$10 ))</f>
        <v>2375172256</v>
      </c>
      <c r="C113" s="2">
        <f>ROUND( $C$112 + $C$8, $C$9 - LOG( $C$10 ))</f>
        <v>0</v>
      </c>
      <c r="D113" s="2">
        <f>ROUND( $D$112 + $D$8, $D$9 - LOG( $D$10 ))</f>
        <v>0</v>
      </c>
      <c r="E113" s="2">
        <f>ROUND( $E$112 + $E$8, $E$9 - LOG( $E$10 ))</f>
        <v>0</v>
      </c>
    </row>
    <row r="114" spans="2:5" outlineLevel="1" x14ac:dyDescent="0.25">
      <c r="B114" s="2">
        <f>ROUND( $B$113 + $B$8, $B$9 - LOG( $B$10 ))</f>
        <v>2398911279</v>
      </c>
      <c r="C114" s="2">
        <f>ROUND( $C$113 + $C$8, $C$9 - LOG( $C$10 ))</f>
        <v>0</v>
      </c>
      <c r="D114" s="2">
        <f>ROUND( $D$113 + $D$8, $D$9 - LOG( $D$10 ))</f>
        <v>0</v>
      </c>
      <c r="E114" s="2">
        <f>ROUND( $E$113 + $E$8, $E$9 - LOG( $E$10 ))</f>
        <v>0</v>
      </c>
    </row>
    <row r="115" spans="2:5" x14ac:dyDescent="0.25">
      <c r="B115" s="2">
        <f>ROUND( $B$114 + $B$8, $B$9 - LOG( $B$10 ))</f>
        <v>2422650302</v>
      </c>
      <c r="C115" s="2">
        <f>ROUND( $C$114 + $C$8, $C$9 - LOG( $C$10 ))</f>
        <v>0</v>
      </c>
      <c r="D115" s="2">
        <f>ROUND( $D$114 + $D$8, $D$9 - LOG( $D$10 ))</f>
        <v>0</v>
      </c>
      <c r="E115" s="2">
        <f>ROUND( $E$114 + $E$8, $E$9 - LOG( $E$10 ))</f>
        <v>0</v>
      </c>
    </row>
    <row r="116" spans="2:5" outlineLevel="1" x14ac:dyDescent="0.25">
      <c r="B116">
        <f>ROUND( $B$115 + $B$8, $B$9 - LOG( $B$10 ))</f>
        <v>2446389325</v>
      </c>
      <c r="C116">
        <f>ROUND( $C$115 + $C$8, $C$9 - LOG( $C$10 ))</f>
        <v>0</v>
      </c>
      <c r="D116">
        <f>ROUND( $D$115 + $D$8, $D$9 - LOG( $D$10 ))</f>
        <v>0</v>
      </c>
      <c r="E116">
        <f>ROUND( $E$115 + $E$8, $E$9 - LOG( $E$10 ))</f>
        <v>0</v>
      </c>
    </row>
    <row r="117" spans="2:5" outlineLevel="1" x14ac:dyDescent="0.25">
      <c r="B117" s="3">
        <f t="array" ref="B117:B218">FREQUENCY( Distribution, PM_Distribution_bins ) / COUNT( Distribution )</f>
        <v>2.0000000000000001E-4</v>
      </c>
      <c r="C117" s="3">
        <f t="array" ref="C117:C218">FREQUENCY( TOTAL_DIVERSE, PM_TOTAL_DIVERSE_bins ) / COUNT( TOTAL_DIVERSE )</f>
        <v>1</v>
      </c>
      <c r="D117" s="3">
        <f t="array" ref="D117:D218">FREQUENCY( SimSurplusDeficit, PM_SimSurplusDeficit_bins ) / COUNT( SimSurplusDeficit )</f>
        <v>1</v>
      </c>
      <c r="E117" s="3">
        <f t="array" ref="E117:E218">FREQUENCY( SimEndRsrv, PM_SimEndRsrv_bins ) / COUNT( SimEndRsrv )</f>
        <v>1</v>
      </c>
    </row>
    <row r="118" spans="2:5" outlineLevel="1" x14ac:dyDescent="0.25">
      <c r="B118" s="3">
        <v>5.9999999999999995E-4</v>
      </c>
      <c r="C118" s="3">
        <v>0</v>
      </c>
      <c r="D118" s="3">
        <v>0</v>
      </c>
      <c r="E118" s="3">
        <v>0</v>
      </c>
    </row>
    <row r="119" spans="2:5" outlineLevel="1" x14ac:dyDescent="0.25">
      <c r="B119" s="3">
        <v>1.6999999999999999E-3</v>
      </c>
      <c r="C119" s="3">
        <v>0</v>
      </c>
      <c r="D119" s="3">
        <v>0</v>
      </c>
      <c r="E119" s="3">
        <v>0</v>
      </c>
    </row>
    <row r="120" spans="2:5" outlineLevel="1" x14ac:dyDescent="0.25">
      <c r="B120" s="3">
        <v>7.1000000000000004E-3</v>
      </c>
      <c r="C120" s="3">
        <v>0</v>
      </c>
      <c r="D120" s="3">
        <v>0</v>
      </c>
      <c r="E120" s="3">
        <v>0</v>
      </c>
    </row>
    <row r="121" spans="2:5" outlineLevel="1" x14ac:dyDescent="0.25">
      <c r="B121" s="3">
        <v>2.29E-2</v>
      </c>
      <c r="C121" s="3">
        <v>0</v>
      </c>
      <c r="D121" s="3">
        <v>0</v>
      </c>
      <c r="E121" s="3">
        <v>0</v>
      </c>
    </row>
    <row r="122" spans="2:5" outlineLevel="1" x14ac:dyDescent="0.25">
      <c r="B122" s="3">
        <v>8.8700000000000001E-2</v>
      </c>
      <c r="C122" s="3">
        <v>0</v>
      </c>
      <c r="D122" s="3">
        <v>0</v>
      </c>
      <c r="E122" s="3">
        <v>0</v>
      </c>
    </row>
    <row r="123" spans="2:5" outlineLevel="1" x14ac:dyDescent="0.25">
      <c r="B123" s="3">
        <v>0.1938</v>
      </c>
      <c r="C123" s="3">
        <v>0</v>
      </c>
      <c r="D123" s="3">
        <v>0</v>
      </c>
      <c r="E123" s="3">
        <v>0</v>
      </c>
    </row>
    <row r="124" spans="2:5" outlineLevel="1" x14ac:dyDescent="0.25">
      <c r="B124" s="3">
        <v>0.2014</v>
      </c>
      <c r="C124" s="3">
        <v>0</v>
      </c>
      <c r="D124" s="3">
        <v>0</v>
      </c>
      <c r="E124" s="3">
        <v>0</v>
      </c>
    </row>
    <row r="125" spans="2:5" outlineLevel="1" x14ac:dyDescent="0.25">
      <c r="B125" s="3">
        <v>0.157</v>
      </c>
      <c r="C125" s="3">
        <v>0</v>
      </c>
      <c r="D125" s="3">
        <v>0</v>
      </c>
      <c r="E125" s="3">
        <v>0</v>
      </c>
    </row>
    <row r="126" spans="2:5" outlineLevel="1" x14ac:dyDescent="0.25">
      <c r="B126" s="3">
        <v>0.11269999999999999</v>
      </c>
      <c r="C126" s="3">
        <v>0</v>
      </c>
      <c r="D126" s="3">
        <v>0</v>
      </c>
      <c r="E126" s="3">
        <v>0</v>
      </c>
    </row>
    <row r="127" spans="2:5" outlineLevel="1" x14ac:dyDescent="0.25">
      <c r="B127" s="3">
        <v>7.1999999999999995E-2</v>
      </c>
      <c r="C127" s="3">
        <v>0</v>
      </c>
      <c r="D127" s="3">
        <v>0</v>
      </c>
      <c r="E127" s="3">
        <v>0</v>
      </c>
    </row>
    <row r="128" spans="2:5" outlineLevel="1" x14ac:dyDescent="0.25">
      <c r="B128" s="3">
        <v>5.3600000000000002E-2</v>
      </c>
      <c r="C128" s="3">
        <v>0</v>
      </c>
      <c r="D128" s="3">
        <v>0</v>
      </c>
      <c r="E128" s="3">
        <v>0</v>
      </c>
    </row>
    <row r="129" spans="2:5" outlineLevel="1" x14ac:dyDescent="0.25">
      <c r="B129" s="3">
        <v>3.5000000000000003E-2</v>
      </c>
      <c r="C129" s="3">
        <v>0</v>
      </c>
      <c r="D129" s="3">
        <v>0</v>
      </c>
      <c r="E129" s="3">
        <v>0</v>
      </c>
    </row>
    <row r="130" spans="2:5" outlineLevel="1" x14ac:dyDescent="0.25">
      <c r="B130" s="3">
        <v>1.8800000000000001E-2</v>
      </c>
      <c r="C130" s="3">
        <v>0</v>
      </c>
      <c r="D130" s="3">
        <v>0</v>
      </c>
      <c r="E130" s="3">
        <v>0</v>
      </c>
    </row>
    <row r="131" spans="2:5" outlineLevel="1" x14ac:dyDescent="0.25">
      <c r="B131" s="3">
        <v>1.44E-2</v>
      </c>
      <c r="C131" s="3">
        <v>0</v>
      </c>
      <c r="D131" s="3">
        <v>0</v>
      </c>
      <c r="E131" s="3">
        <v>0</v>
      </c>
    </row>
    <row r="132" spans="2:5" outlineLevel="1" x14ac:dyDescent="0.25">
      <c r="B132" s="3">
        <v>8.5000000000000006E-3</v>
      </c>
      <c r="C132" s="3">
        <v>0</v>
      </c>
      <c r="D132" s="3">
        <v>0</v>
      </c>
      <c r="E132" s="3">
        <v>0</v>
      </c>
    </row>
    <row r="133" spans="2:5" outlineLevel="1" x14ac:dyDescent="0.25">
      <c r="B133" s="3">
        <v>5.1000000000000004E-3</v>
      </c>
      <c r="C133" s="3">
        <v>0</v>
      </c>
      <c r="D133" s="3">
        <v>0</v>
      </c>
      <c r="E133" s="3">
        <v>0</v>
      </c>
    </row>
    <row r="134" spans="2:5" outlineLevel="1" x14ac:dyDescent="0.25">
      <c r="B134" s="3">
        <v>2.7000000000000001E-3</v>
      </c>
      <c r="C134" s="3">
        <v>0</v>
      </c>
      <c r="D134" s="3">
        <v>0</v>
      </c>
      <c r="E134" s="3">
        <v>0</v>
      </c>
    </row>
    <row r="135" spans="2:5" outlineLevel="1" x14ac:dyDescent="0.25">
      <c r="B135" s="3">
        <v>1.5E-3</v>
      </c>
      <c r="C135" s="3">
        <v>0</v>
      </c>
      <c r="D135" s="3">
        <v>0</v>
      </c>
      <c r="E135" s="3">
        <v>0</v>
      </c>
    </row>
    <row r="136" spans="2:5" outlineLevel="1" x14ac:dyDescent="0.25">
      <c r="B136" s="3">
        <v>1E-3</v>
      </c>
      <c r="C136" s="3">
        <v>0</v>
      </c>
      <c r="D136" s="3">
        <v>0</v>
      </c>
      <c r="E136" s="3">
        <v>0</v>
      </c>
    </row>
    <row r="137" spans="2:5" outlineLevel="1" x14ac:dyDescent="0.25">
      <c r="B137" s="3">
        <v>4.0000000000000002E-4</v>
      </c>
      <c r="C137" s="3">
        <v>0</v>
      </c>
      <c r="D137" s="3">
        <v>0</v>
      </c>
      <c r="E137" s="3">
        <v>0</v>
      </c>
    </row>
    <row r="138" spans="2:5" outlineLevel="1" x14ac:dyDescent="0.25">
      <c r="B138" s="3">
        <v>2.0000000000000001E-4</v>
      </c>
      <c r="C138" s="3">
        <v>0</v>
      </c>
      <c r="D138" s="3">
        <v>0</v>
      </c>
      <c r="E138" s="3">
        <v>0</v>
      </c>
    </row>
    <row r="139" spans="2:5" outlineLevel="1" x14ac:dyDescent="0.25">
      <c r="B139" s="3">
        <v>5.0000000000000001E-4</v>
      </c>
      <c r="C139" s="3">
        <v>0</v>
      </c>
      <c r="D139" s="3">
        <v>0</v>
      </c>
      <c r="E139" s="3">
        <v>0</v>
      </c>
    </row>
    <row r="140" spans="2:5" outlineLevel="1" x14ac:dyDescent="0.25">
      <c r="B140" s="3">
        <v>1E-4</v>
      </c>
      <c r="C140" s="3">
        <v>0</v>
      </c>
      <c r="D140" s="3">
        <v>0</v>
      </c>
      <c r="E140" s="3">
        <v>0</v>
      </c>
    </row>
    <row r="141" spans="2:5" outlineLevel="1" x14ac:dyDescent="0.25">
      <c r="B141" s="3">
        <v>1E-4</v>
      </c>
      <c r="C141" s="3">
        <v>0</v>
      </c>
      <c r="D141" s="3">
        <v>0</v>
      </c>
      <c r="E141" s="3">
        <v>0</v>
      </c>
    </row>
    <row r="142" spans="2:5" outlineLevel="1" x14ac:dyDescent="0.25">
      <c r="B142" s="3">
        <v>0</v>
      </c>
      <c r="C142" s="3">
        <v>0</v>
      </c>
      <c r="D142" s="3">
        <v>0</v>
      </c>
      <c r="E142" s="3">
        <v>0</v>
      </c>
    </row>
    <row r="143" spans="2:5" outlineLevel="1" x14ac:dyDescent="0.25">
      <c r="B143" s="3">
        <v>0</v>
      </c>
      <c r="C143" s="3">
        <v>0</v>
      </c>
      <c r="D143" s="3">
        <v>0</v>
      </c>
      <c r="E143" s="3">
        <v>0</v>
      </c>
    </row>
    <row r="144" spans="2:5" outlineLevel="1" x14ac:dyDescent="0.25">
      <c r="B144" s="3">
        <v>0</v>
      </c>
      <c r="C144" s="3">
        <v>0</v>
      </c>
      <c r="D144" s="3">
        <v>0</v>
      </c>
      <c r="E144" s="3">
        <v>0</v>
      </c>
    </row>
    <row r="145" spans="2:5" outlineLevel="1" x14ac:dyDescent="0.25">
      <c r="B145" s="3">
        <v>0</v>
      </c>
      <c r="C145" s="3">
        <v>0</v>
      </c>
      <c r="D145" s="3">
        <v>0</v>
      </c>
      <c r="E145" s="3">
        <v>0</v>
      </c>
    </row>
    <row r="146" spans="2:5" outlineLevel="1" x14ac:dyDescent="0.25">
      <c r="B146" s="3">
        <v>0</v>
      </c>
      <c r="C146" s="3">
        <v>0</v>
      </c>
      <c r="D146" s="3">
        <v>0</v>
      </c>
      <c r="E146" s="3">
        <v>0</v>
      </c>
    </row>
    <row r="147" spans="2:5" outlineLevel="1" x14ac:dyDescent="0.25">
      <c r="B147" s="3">
        <v>0</v>
      </c>
      <c r="C147" s="3">
        <v>0</v>
      </c>
      <c r="D147" s="3">
        <v>0</v>
      </c>
      <c r="E147" s="3">
        <v>0</v>
      </c>
    </row>
    <row r="148" spans="2:5" outlineLevel="1" x14ac:dyDescent="0.25">
      <c r="B148" s="3">
        <v>0</v>
      </c>
      <c r="C148" s="3">
        <v>0</v>
      </c>
      <c r="D148" s="3">
        <v>0</v>
      </c>
      <c r="E148" s="3">
        <v>0</v>
      </c>
    </row>
    <row r="149" spans="2:5" outlineLevel="1" x14ac:dyDescent="0.25">
      <c r="B149" s="3">
        <v>0</v>
      </c>
      <c r="C149" s="3">
        <v>0</v>
      </c>
      <c r="D149" s="3">
        <v>0</v>
      </c>
      <c r="E149" s="3">
        <v>0</v>
      </c>
    </row>
    <row r="150" spans="2:5" outlineLevel="1" x14ac:dyDescent="0.25">
      <c r="B150" s="3">
        <v>0</v>
      </c>
      <c r="C150" s="3">
        <v>0</v>
      </c>
      <c r="D150" s="3">
        <v>0</v>
      </c>
      <c r="E150" s="3">
        <v>0</v>
      </c>
    </row>
    <row r="151" spans="2:5" outlineLevel="1" x14ac:dyDescent="0.25">
      <c r="B151" s="3">
        <v>0</v>
      </c>
      <c r="C151" s="3">
        <v>0</v>
      </c>
      <c r="D151" s="3">
        <v>0</v>
      </c>
      <c r="E151" s="3">
        <v>0</v>
      </c>
    </row>
    <row r="152" spans="2:5" outlineLevel="1" x14ac:dyDescent="0.25">
      <c r="B152" s="3">
        <v>0</v>
      </c>
      <c r="C152" s="3">
        <v>0</v>
      </c>
      <c r="D152" s="3">
        <v>0</v>
      </c>
      <c r="E152" s="3">
        <v>0</v>
      </c>
    </row>
    <row r="153" spans="2:5" outlineLevel="1" x14ac:dyDescent="0.25">
      <c r="B153" s="3">
        <v>0</v>
      </c>
      <c r="C153" s="3">
        <v>0</v>
      </c>
      <c r="D153" s="3">
        <v>0</v>
      </c>
      <c r="E153" s="3">
        <v>0</v>
      </c>
    </row>
    <row r="154" spans="2:5" outlineLevel="1" x14ac:dyDescent="0.25">
      <c r="B154" s="3">
        <v>0</v>
      </c>
      <c r="C154" s="3">
        <v>0</v>
      </c>
      <c r="D154" s="3">
        <v>0</v>
      </c>
      <c r="E154" s="3">
        <v>0</v>
      </c>
    </row>
    <row r="155" spans="2:5" outlineLevel="1" x14ac:dyDescent="0.25">
      <c r="B155" s="3">
        <v>0</v>
      </c>
      <c r="C155" s="3">
        <v>0</v>
      </c>
      <c r="D155" s="3">
        <v>0</v>
      </c>
      <c r="E155" s="3">
        <v>0</v>
      </c>
    </row>
    <row r="156" spans="2:5" outlineLevel="1" x14ac:dyDescent="0.25">
      <c r="B156" s="3">
        <v>0</v>
      </c>
      <c r="C156" s="3">
        <v>0</v>
      </c>
      <c r="D156" s="3">
        <v>0</v>
      </c>
      <c r="E156" s="3">
        <v>0</v>
      </c>
    </row>
    <row r="157" spans="2:5" outlineLevel="1" x14ac:dyDescent="0.25">
      <c r="B157" s="3">
        <v>0</v>
      </c>
      <c r="C157" s="3">
        <v>0</v>
      </c>
      <c r="D157" s="3">
        <v>0</v>
      </c>
      <c r="E157" s="3">
        <v>0</v>
      </c>
    </row>
    <row r="158" spans="2:5" outlineLevel="1" x14ac:dyDescent="0.25">
      <c r="B158" s="3">
        <v>0</v>
      </c>
      <c r="C158" s="3">
        <v>0</v>
      </c>
      <c r="D158" s="3">
        <v>0</v>
      </c>
      <c r="E158" s="3">
        <v>0</v>
      </c>
    </row>
    <row r="159" spans="2:5" outlineLevel="1" x14ac:dyDescent="0.25">
      <c r="B159" s="3">
        <v>0</v>
      </c>
      <c r="C159" s="3">
        <v>0</v>
      </c>
      <c r="D159" s="3">
        <v>0</v>
      </c>
      <c r="E159" s="3">
        <v>0</v>
      </c>
    </row>
    <row r="160" spans="2:5" outlineLevel="1" x14ac:dyDescent="0.25">
      <c r="B160" s="3">
        <v>0</v>
      </c>
      <c r="C160" s="3">
        <v>0</v>
      </c>
      <c r="D160" s="3">
        <v>0</v>
      </c>
      <c r="E160" s="3">
        <v>0</v>
      </c>
    </row>
    <row r="161" spans="2:5" outlineLevel="1" x14ac:dyDescent="0.25">
      <c r="B161" s="3">
        <v>0</v>
      </c>
      <c r="C161" s="3">
        <v>0</v>
      </c>
      <c r="D161" s="3">
        <v>0</v>
      </c>
      <c r="E161" s="3">
        <v>0</v>
      </c>
    </row>
    <row r="162" spans="2:5" outlineLevel="1" x14ac:dyDescent="0.25">
      <c r="B162" s="3">
        <v>0</v>
      </c>
      <c r="C162" s="3">
        <v>0</v>
      </c>
      <c r="D162" s="3">
        <v>0</v>
      </c>
      <c r="E162" s="3">
        <v>0</v>
      </c>
    </row>
    <row r="163" spans="2:5" outlineLevel="1" x14ac:dyDescent="0.25">
      <c r="B163" s="3">
        <v>0</v>
      </c>
      <c r="C163" s="3">
        <v>0</v>
      </c>
      <c r="D163" s="3">
        <v>0</v>
      </c>
      <c r="E163" s="3">
        <v>0</v>
      </c>
    </row>
    <row r="164" spans="2:5" outlineLevel="1" x14ac:dyDescent="0.25">
      <c r="B164" s="3">
        <v>0</v>
      </c>
      <c r="C164" s="3">
        <v>0</v>
      </c>
      <c r="D164" s="3">
        <v>0</v>
      </c>
      <c r="E164" s="3">
        <v>0</v>
      </c>
    </row>
    <row r="165" spans="2:5" outlineLevel="1" x14ac:dyDescent="0.25">
      <c r="B165" s="3">
        <v>0</v>
      </c>
      <c r="C165" s="3">
        <v>0</v>
      </c>
      <c r="D165" s="3">
        <v>0</v>
      </c>
      <c r="E165" s="3">
        <v>0</v>
      </c>
    </row>
    <row r="166" spans="2:5" outlineLevel="1" x14ac:dyDescent="0.25">
      <c r="B166" s="3">
        <v>0</v>
      </c>
      <c r="C166" s="3">
        <v>0</v>
      </c>
      <c r="D166" s="3">
        <v>0</v>
      </c>
      <c r="E166" s="3">
        <v>0</v>
      </c>
    </row>
    <row r="167" spans="2:5" outlineLevel="1" x14ac:dyDescent="0.25">
      <c r="B167" s="3">
        <v>0</v>
      </c>
      <c r="C167" s="3">
        <v>0</v>
      </c>
      <c r="D167" s="3">
        <v>0</v>
      </c>
      <c r="E167" s="3">
        <v>0</v>
      </c>
    </row>
    <row r="168" spans="2:5" outlineLevel="1" x14ac:dyDescent="0.25">
      <c r="B168" s="3">
        <v>0</v>
      </c>
      <c r="C168" s="3">
        <v>0</v>
      </c>
      <c r="D168" s="3">
        <v>0</v>
      </c>
      <c r="E168" s="3">
        <v>0</v>
      </c>
    </row>
    <row r="169" spans="2:5" outlineLevel="1" x14ac:dyDescent="0.25">
      <c r="B169" s="3">
        <v>0</v>
      </c>
      <c r="C169" s="3">
        <v>0</v>
      </c>
      <c r="D169" s="3">
        <v>0</v>
      </c>
      <c r="E169" s="3">
        <v>0</v>
      </c>
    </row>
    <row r="170" spans="2:5" outlineLevel="1" x14ac:dyDescent="0.25">
      <c r="B170" s="3">
        <v>0</v>
      </c>
      <c r="C170" s="3">
        <v>0</v>
      </c>
      <c r="D170" s="3">
        <v>0</v>
      </c>
      <c r="E170" s="3">
        <v>0</v>
      </c>
    </row>
    <row r="171" spans="2:5" outlineLevel="1" x14ac:dyDescent="0.25">
      <c r="B171" s="3">
        <v>0</v>
      </c>
      <c r="C171" s="3">
        <v>0</v>
      </c>
      <c r="D171" s="3">
        <v>0</v>
      </c>
      <c r="E171" s="3">
        <v>0</v>
      </c>
    </row>
    <row r="172" spans="2:5" outlineLevel="1" x14ac:dyDescent="0.25">
      <c r="B172" s="3">
        <v>0</v>
      </c>
      <c r="C172" s="3">
        <v>0</v>
      </c>
      <c r="D172" s="3">
        <v>0</v>
      </c>
      <c r="E172" s="3">
        <v>0</v>
      </c>
    </row>
    <row r="173" spans="2:5" outlineLevel="1" x14ac:dyDescent="0.25">
      <c r="B173" s="3">
        <v>0</v>
      </c>
      <c r="C173" s="3">
        <v>0</v>
      </c>
      <c r="D173" s="3">
        <v>0</v>
      </c>
      <c r="E173" s="3">
        <v>0</v>
      </c>
    </row>
    <row r="174" spans="2:5" outlineLevel="1" x14ac:dyDescent="0.25">
      <c r="B174" s="3">
        <v>0</v>
      </c>
      <c r="C174" s="3">
        <v>0</v>
      </c>
      <c r="D174" s="3">
        <v>0</v>
      </c>
      <c r="E174" s="3">
        <v>0</v>
      </c>
    </row>
    <row r="175" spans="2:5" outlineLevel="1" x14ac:dyDescent="0.25">
      <c r="B175" s="3">
        <v>0</v>
      </c>
      <c r="C175" s="3">
        <v>0</v>
      </c>
      <c r="D175" s="3">
        <v>0</v>
      </c>
      <c r="E175" s="3">
        <v>0</v>
      </c>
    </row>
    <row r="176" spans="2:5" outlineLevel="1" x14ac:dyDescent="0.25">
      <c r="B176" s="3">
        <v>0</v>
      </c>
      <c r="C176" s="3">
        <v>0</v>
      </c>
      <c r="D176" s="3">
        <v>0</v>
      </c>
      <c r="E176" s="3">
        <v>0</v>
      </c>
    </row>
    <row r="177" spans="2:5" outlineLevel="1" x14ac:dyDescent="0.25">
      <c r="B177" s="3">
        <v>0</v>
      </c>
      <c r="C177" s="3">
        <v>0</v>
      </c>
      <c r="D177" s="3">
        <v>0</v>
      </c>
      <c r="E177" s="3">
        <v>0</v>
      </c>
    </row>
    <row r="178" spans="2:5" outlineLevel="1" x14ac:dyDescent="0.25">
      <c r="B178" s="3">
        <v>0</v>
      </c>
      <c r="C178" s="3">
        <v>0</v>
      </c>
      <c r="D178" s="3">
        <v>0</v>
      </c>
      <c r="E178" s="3">
        <v>0</v>
      </c>
    </row>
    <row r="179" spans="2:5" outlineLevel="1" x14ac:dyDescent="0.25">
      <c r="B179" s="3">
        <v>0</v>
      </c>
      <c r="C179" s="3">
        <v>0</v>
      </c>
      <c r="D179" s="3">
        <v>0</v>
      </c>
      <c r="E179" s="3">
        <v>0</v>
      </c>
    </row>
    <row r="180" spans="2:5" outlineLevel="1" x14ac:dyDescent="0.25">
      <c r="B180" s="3">
        <v>0</v>
      </c>
      <c r="C180" s="3">
        <v>0</v>
      </c>
      <c r="D180" s="3">
        <v>0</v>
      </c>
      <c r="E180" s="3">
        <v>0</v>
      </c>
    </row>
    <row r="181" spans="2:5" outlineLevel="1" x14ac:dyDescent="0.25">
      <c r="B181" s="3">
        <v>0</v>
      </c>
      <c r="C181" s="3">
        <v>0</v>
      </c>
      <c r="D181" s="3">
        <v>0</v>
      </c>
      <c r="E181" s="3">
        <v>0</v>
      </c>
    </row>
    <row r="182" spans="2:5" outlineLevel="1" x14ac:dyDescent="0.25">
      <c r="B182" s="3">
        <v>0</v>
      </c>
      <c r="C182" s="3">
        <v>0</v>
      </c>
      <c r="D182" s="3">
        <v>0</v>
      </c>
      <c r="E182" s="3">
        <v>0</v>
      </c>
    </row>
    <row r="183" spans="2:5" outlineLevel="1" x14ac:dyDescent="0.25">
      <c r="B183" s="3">
        <v>0</v>
      </c>
      <c r="C183" s="3">
        <v>0</v>
      </c>
      <c r="D183" s="3">
        <v>0</v>
      </c>
      <c r="E183" s="3">
        <v>0</v>
      </c>
    </row>
    <row r="184" spans="2:5" outlineLevel="1" x14ac:dyDescent="0.25">
      <c r="B184" s="3">
        <v>0</v>
      </c>
      <c r="C184" s="3">
        <v>0</v>
      </c>
      <c r="D184" s="3">
        <v>0</v>
      </c>
      <c r="E184" s="3">
        <v>0</v>
      </c>
    </row>
    <row r="185" spans="2:5" outlineLevel="1" x14ac:dyDescent="0.25">
      <c r="B185" s="3">
        <v>0</v>
      </c>
      <c r="C185" s="3">
        <v>0</v>
      </c>
      <c r="D185" s="3">
        <v>0</v>
      </c>
      <c r="E185" s="3">
        <v>0</v>
      </c>
    </row>
    <row r="186" spans="2:5" outlineLevel="1" x14ac:dyDescent="0.25">
      <c r="B186" s="3">
        <v>0</v>
      </c>
      <c r="C186" s="3">
        <v>0</v>
      </c>
      <c r="D186" s="3">
        <v>0</v>
      </c>
      <c r="E186" s="3">
        <v>0</v>
      </c>
    </row>
    <row r="187" spans="2:5" outlineLevel="1" x14ac:dyDescent="0.25">
      <c r="B187" s="3">
        <v>0</v>
      </c>
      <c r="C187" s="3">
        <v>0</v>
      </c>
      <c r="D187" s="3">
        <v>0</v>
      </c>
      <c r="E187" s="3">
        <v>0</v>
      </c>
    </row>
    <row r="188" spans="2:5" outlineLevel="1" x14ac:dyDescent="0.25">
      <c r="B188" s="3">
        <v>0</v>
      </c>
      <c r="C188" s="3">
        <v>0</v>
      </c>
      <c r="D188" s="3">
        <v>0</v>
      </c>
      <c r="E188" s="3">
        <v>0</v>
      </c>
    </row>
    <row r="189" spans="2:5" outlineLevel="1" x14ac:dyDescent="0.25">
      <c r="B189" s="3">
        <v>0</v>
      </c>
      <c r="C189" s="3">
        <v>0</v>
      </c>
      <c r="D189" s="3">
        <v>0</v>
      </c>
      <c r="E189" s="3">
        <v>0</v>
      </c>
    </row>
    <row r="190" spans="2:5" outlineLevel="1" x14ac:dyDescent="0.25">
      <c r="B190" s="3">
        <v>0</v>
      </c>
      <c r="C190" s="3">
        <v>0</v>
      </c>
      <c r="D190" s="3">
        <v>0</v>
      </c>
      <c r="E190" s="3">
        <v>0</v>
      </c>
    </row>
    <row r="191" spans="2:5" outlineLevel="1" x14ac:dyDescent="0.25">
      <c r="B191" s="3">
        <v>0</v>
      </c>
      <c r="C191" s="3">
        <v>0</v>
      </c>
      <c r="D191" s="3">
        <v>0</v>
      </c>
      <c r="E191" s="3">
        <v>0</v>
      </c>
    </row>
    <row r="192" spans="2:5" outlineLevel="1" x14ac:dyDescent="0.25">
      <c r="B192" s="3">
        <v>0</v>
      </c>
      <c r="C192" s="3">
        <v>0</v>
      </c>
      <c r="D192" s="3">
        <v>0</v>
      </c>
      <c r="E192" s="3">
        <v>0</v>
      </c>
    </row>
    <row r="193" spans="2:5" outlineLevel="1" x14ac:dyDescent="0.25">
      <c r="B193" s="3">
        <v>0</v>
      </c>
      <c r="C193" s="3">
        <v>0</v>
      </c>
      <c r="D193" s="3">
        <v>0</v>
      </c>
      <c r="E193" s="3">
        <v>0</v>
      </c>
    </row>
    <row r="194" spans="2:5" outlineLevel="1" x14ac:dyDescent="0.25">
      <c r="B194" s="3">
        <v>0</v>
      </c>
      <c r="C194" s="3">
        <v>0</v>
      </c>
      <c r="D194" s="3">
        <v>0</v>
      </c>
      <c r="E194" s="3">
        <v>0</v>
      </c>
    </row>
    <row r="195" spans="2:5" outlineLevel="1" x14ac:dyDescent="0.25">
      <c r="B195" s="3">
        <v>0</v>
      </c>
      <c r="C195" s="3">
        <v>0</v>
      </c>
      <c r="D195" s="3">
        <v>0</v>
      </c>
      <c r="E195" s="3">
        <v>0</v>
      </c>
    </row>
    <row r="196" spans="2:5" outlineLevel="1" x14ac:dyDescent="0.25">
      <c r="B196" s="3">
        <v>0</v>
      </c>
      <c r="C196" s="3">
        <v>0</v>
      </c>
      <c r="D196" s="3">
        <v>0</v>
      </c>
      <c r="E196" s="3">
        <v>0</v>
      </c>
    </row>
    <row r="197" spans="2:5" outlineLevel="1" x14ac:dyDescent="0.25">
      <c r="B197" s="3">
        <v>0</v>
      </c>
      <c r="C197" s="3">
        <v>0</v>
      </c>
      <c r="D197" s="3">
        <v>0</v>
      </c>
      <c r="E197" s="3">
        <v>0</v>
      </c>
    </row>
    <row r="198" spans="2:5" outlineLevel="1" x14ac:dyDescent="0.25">
      <c r="B198" s="3">
        <v>0</v>
      </c>
      <c r="C198" s="3">
        <v>0</v>
      </c>
      <c r="D198" s="3">
        <v>0</v>
      </c>
      <c r="E198" s="3">
        <v>0</v>
      </c>
    </row>
    <row r="199" spans="2:5" outlineLevel="1" x14ac:dyDescent="0.25">
      <c r="B199" s="3">
        <v>0</v>
      </c>
      <c r="C199" s="3">
        <v>0</v>
      </c>
      <c r="D199" s="3">
        <v>0</v>
      </c>
      <c r="E199" s="3">
        <v>0</v>
      </c>
    </row>
    <row r="200" spans="2:5" outlineLevel="1" x14ac:dyDescent="0.25">
      <c r="B200" s="3">
        <v>0</v>
      </c>
      <c r="C200" s="3">
        <v>0</v>
      </c>
      <c r="D200" s="3">
        <v>0</v>
      </c>
      <c r="E200" s="3">
        <v>0</v>
      </c>
    </row>
    <row r="201" spans="2:5" outlineLevel="1" x14ac:dyDescent="0.25">
      <c r="B201" s="3">
        <v>0</v>
      </c>
      <c r="C201" s="3">
        <v>0</v>
      </c>
      <c r="D201" s="3">
        <v>0</v>
      </c>
      <c r="E201" s="3">
        <v>0</v>
      </c>
    </row>
    <row r="202" spans="2:5" outlineLevel="1" x14ac:dyDescent="0.25">
      <c r="B202" s="3">
        <v>0</v>
      </c>
      <c r="C202" s="3">
        <v>0</v>
      </c>
      <c r="D202" s="3">
        <v>0</v>
      </c>
      <c r="E202" s="3">
        <v>0</v>
      </c>
    </row>
    <row r="203" spans="2:5" outlineLevel="1" x14ac:dyDescent="0.25">
      <c r="B203" s="3">
        <v>0</v>
      </c>
      <c r="C203" s="3">
        <v>0</v>
      </c>
      <c r="D203" s="3">
        <v>0</v>
      </c>
      <c r="E203" s="3">
        <v>0</v>
      </c>
    </row>
    <row r="204" spans="2:5" outlineLevel="1" x14ac:dyDescent="0.25">
      <c r="B204" s="3">
        <v>0</v>
      </c>
      <c r="C204" s="3">
        <v>0</v>
      </c>
      <c r="D204" s="3">
        <v>0</v>
      </c>
      <c r="E204" s="3">
        <v>0</v>
      </c>
    </row>
    <row r="205" spans="2:5" outlineLevel="1" x14ac:dyDescent="0.25">
      <c r="B205" s="3">
        <v>0</v>
      </c>
      <c r="C205" s="3">
        <v>0</v>
      </c>
      <c r="D205" s="3">
        <v>0</v>
      </c>
      <c r="E205" s="3">
        <v>0</v>
      </c>
    </row>
    <row r="206" spans="2:5" outlineLevel="1" x14ac:dyDescent="0.25">
      <c r="B206" s="3">
        <v>0</v>
      </c>
      <c r="C206" s="3">
        <v>0</v>
      </c>
      <c r="D206" s="3">
        <v>0</v>
      </c>
      <c r="E206" s="3">
        <v>0</v>
      </c>
    </row>
    <row r="207" spans="2:5" outlineLevel="1" x14ac:dyDescent="0.25">
      <c r="B207" s="3">
        <v>0</v>
      </c>
      <c r="C207" s="3">
        <v>0</v>
      </c>
      <c r="D207" s="3">
        <v>0</v>
      </c>
      <c r="E207" s="3">
        <v>0</v>
      </c>
    </row>
    <row r="208" spans="2:5" outlineLevel="1" x14ac:dyDescent="0.25">
      <c r="B208" s="3">
        <v>0</v>
      </c>
      <c r="C208" s="3">
        <v>0</v>
      </c>
      <c r="D208" s="3">
        <v>0</v>
      </c>
      <c r="E208" s="3">
        <v>0</v>
      </c>
    </row>
    <row r="209" spans="2:5" outlineLevel="1" x14ac:dyDescent="0.25">
      <c r="B209" s="3">
        <v>0</v>
      </c>
      <c r="C209" s="3">
        <v>0</v>
      </c>
      <c r="D209" s="3">
        <v>0</v>
      </c>
      <c r="E209" s="3">
        <v>0</v>
      </c>
    </row>
    <row r="210" spans="2:5" outlineLevel="1" x14ac:dyDescent="0.25">
      <c r="B210" s="3">
        <v>0</v>
      </c>
      <c r="C210" s="3">
        <v>0</v>
      </c>
      <c r="D210" s="3">
        <v>0</v>
      </c>
      <c r="E210" s="3">
        <v>0</v>
      </c>
    </row>
    <row r="211" spans="2:5" outlineLevel="1" x14ac:dyDescent="0.25">
      <c r="B211" s="3">
        <v>0</v>
      </c>
      <c r="C211" s="3">
        <v>0</v>
      </c>
      <c r="D211" s="3">
        <v>0</v>
      </c>
      <c r="E211" s="3">
        <v>0</v>
      </c>
    </row>
    <row r="212" spans="2:5" outlineLevel="1" x14ac:dyDescent="0.25">
      <c r="B212" s="3">
        <v>0</v>
      </c>
      <c r="C212" s="3">
        <v>0</v>
      </c>
      <c r="D212" s="3">
        <v>0</v>
      </c>
      <c r="E212" s="3">
        <v>0</v>
      </c>
    </row>
    <row r="213" spans="2:5" outlineLevel="1" x14ac:dyDescent="0.25">
      <c r="B213" s="3">
        <v>0</v>
      </c>
      <c r="C213" s="3">
        <v>0</v>
      </c>
      <c r="D213" s="3">
        <v>0</v>
      </c>
      <c r="E213" s="3">
        <v>0</v>
      </c>
    </row>
    <row r="214" spans="2:5" outlineLevel="1" x14ac:dyDescent="0.25">
      <c r="B214" s="3">
        <v>0</v>
      </c>
      <c r="C214" s="3">
        <v>0</v>
      </c>
      <c r="D214" s="3">
        <v>0</v>
      </c>
      <c r="E214" s="3">
        <v>0</v>
      </c>
    </row>
    <row r="215" spans="2:5" outlineLevel="1" x14ac:dyDescent="0.25">
      <c r="B215" s="3">
        <v>0</v>
      </c>
      <c r="C215" s="3">
        <v>0</v>
      </c>
      <c r="D215" s="3">
        <v>0</v>
      </c>
      <c r="E215" s="3">
        <v>0</v>
      </c>
    </row>
    <row r="216" spans="2:5" outlineLevel="1" x14ac:dyDescent="0.25">
      <c r="B216" s="3">
        <v>0</v>
      </c>
      <c r="C216" s="3">
        <v>0</v>
      </c>
      <c r="D216" s="3">
        <v>0</v>
      </c>
      <c r="E216" s="3">
        <v>0</v>
      </c>
    </row>
    <row r="217" spans="2:5" outlineLevel="1" x14ac:dyDescent="0.25">
      <c r="B217" s="3">
        <v>0</v>
      </c>
      <c r="C217" s="3">
        <v>0</v>
      </c>
      <c r="D217" s="3">
        <v>0</v>
      </c>
      <c r="E217" s="3">
        <v>0</v>
      </c>
    </row>
    <row r="218" spans="2:5" x14ac:dyDescent="0.25">
      <c r="B218" s="3">
        <v>0</v>
      </c>
      <c r="C218" s="3">
        <v>0</v>
      </c>
      <c r="D218" s="3">
        <v>0</v>
      </c>
      <c r="E218" s="3">
        <v>0</v>
      </c>
    </row>
    <row r="219" spans="2:5" outlineLevel="1" x14ac:dyDescent="0.25"/>
    <row r="220" spans="2:5" outlineLevel="1" x14ac:dyDescent="0.25">
      <c r="B220" s="4" t="str">
        <f t="shared" ref="B220:B251" si="0">IF($B$4, $B15, IFERROR( TEXT( $B14 / $B$10, INDEX( $A$23:$A$34, MATCH( $B$11, $A$37:$A$48, 0 )) ), $B14 / $B$10 ) &amp; REPT( " ", $B$7 ))</f>
        <v xml:space="preserve">25008979          </v>
      </c>
      <c r="C220" s="4" t="str">
        <f t="shared" ref="C220:C251" si="1">IF($C$4, $C15, IFERROR( TEXT( $C14 / $C$10, INDEX( $A$23:$A$34, MATCH( $C$11, $A$37:$A$48, 0 )) ), $C14 / $C$10 ) &amp; REPT( " ", $C$7 ))</f>
        <v xml:space="preserve">0          </v>
      </c>
      <c r="D220" s="4" t="str">
        <f t="shared" ref="D220:D251" si="2">IF($D$4, $D15, IFERROR( TEXT( $D14 / $D$10, INDEX( $A$23:$A$34, MATCH( $D$11, $A$37:$A$48, 0 )) ), $D14 / $D$10 ) &amp; REPT( " ", $D$7 ))</f>
        <v xml:space="preserve">0          </v>
      </c>
      <c r="E220" s="4" t="str">
        <f t="shared" ref="E220:E251" si="3">IF($E$4, $E15, IFERROR( TEXT( $E14 / $E$10, INDEX( $A$23:$A$34, MATCH( $E$11, $A$37:$A$48, 0 )) ), $E14 / $E$10 ) &amp; REPT( " ", $E$7 ))</f>
        <v xml:space="preserve">0          </v>
      </c>
    </row>
    <row r="221" spans="2:5" outlineLevel="1" x14ac:dyDescent="0.25">
      <c r="B221" s="4" t="str">
        <f t="shared" si="0"/>
        <v xml:space="preserve">48748002          </v>
      </c>
      <c r="C221" s="4" t="str">
        <f t="shared" si="1"/>
        <v xml:space="preserve">0          </v>
      </c>
      <c r="D221" s="4" t="str">
        <f t="shared" si="2"/>
        <v xml:space="preserve">0          </v>
      </c>
      <c r="E221" s="4" t="str">
        <f t="shared" si="3"/>
        <v xml:space="preserve">0          </v>
      </c>
    </row>
    <row r="222" spans="2:5" outlineLevel="1" x14ac:dyDescent="0.25">
      <c r="B222" s="4" t="str">
        <f t="shared" si="0"/>
        <v xml:space="preserve">72487025          </v>
      </c>
      <c r="C222" s="4" t="str">
        <f t="shared" si="1"/>
        <v xml:space="preserve">0          </v>
      </c>
      <c r="D222" s="4" t="str">
        <f t="shared" si="2"/>
        <v xml:space="preserve">0          </v>
      </c>
      <c r="E222" s="4" t="str">
        <f t="shared" si="3"/>
        <v xml:space="preserve">0          </v>
      </c>
    </row>
    <row r="223" spans="2:5" outlineLevel="1" x14ac:dyDescent="0.25">
      <c r="B223" s="4" t="str">
        <f t="shared" si="0"/>
        <v xml:space="preserve">96226048          </v>
      </c>
      <c r="C223" s="4" t="str">
        <f t="shared" si="1"/>
        <v xml:space="preserve">0          </v>
      </c>
      <c r="D223" s="4" t="str">
        <f t="shared" si="2"/>
        <v xml:space="preserve">0          </v>
      </c>
      <c r="E223" s="4" t="str">
        <f t="shared" si="3"/>
        <v xml:space="preserve">0          </v>
      </c>
    </row>
    <row r="224" spans="2:5" outlineLevel="1" x14ac:dyDescent="0.25">
      <c r="B224" s="4" t="str">
        <f t="shared" si="0"/>
        <v xml:space="preserve">119965071          </v>
      </c>
      <c r="C224" s="4" t="str">
        <f t="shared" si="1"/>
        <v xml:space="preserve">0          </v>
      </c>
      <c r="D224" s="4" t="str">
        <f t="shared" si="2"/>
        <v xml:space="preserve">0          </v>
      </c>
      <c r="E224" s="4" t="str">
        <f t="shared" si="3"/>
        <v xml:space="preserve">0          </v>
      </c>
    </row>
    <row r="225" spans="2:5" outlineLevel="1" x14ac:dyDescent="0.25">
      <c r="B225" s="4" t="str">
        <f t="shared" si="0"/>
        <v xml:space="preserve">143704094          </v>
      </c>
      <c r="C225" s="4" t="str">
        <f t="shared" si="1"/>
        <v xml:space="preserve">0          </v>
      </c>
      <c r="D225" s="4" t="str">
        <f t="shared" si="2"/>
        <v xml:space="preserve">0          </v>
      </c>
      <c r="E225" s="4" t="str">
        <f t="shared" si="3"/>
        <v xml:space="preserve">0          </v>
      </c>
    </row>
    <row r="226" spans="2:5" outlineLevel="1" x14ac:dyDescent="0.25">
      <c r="B226" s="4" t="str">
        <f t="shared" si="0"/>
        <v xml:space="preserve">167443117          </v>
      </c>
      <c r="C226" s="4" t="str">
        <f t="shared" si="1"/>
        <v xml:space="preserve">0          </v>
      </c>
      <c r="D226" s="4" t="str">
        <f t="shared" si="2"/>
        <v xml:space="preserve">0          </v>
      </c>
      <c r="E226" s="4" t="str">
        <f t="shared" si="3"/>
        <v xml:space="preserve">0          </v>
      </c>
    </row>
    <row r="227" spans="2:5" outlineLevel="1" x14ac:dyDescent="0.25">
      <c r="B227" s="4" t="str">
        <f t="shared" si="0"/>
        <v xml:space="preserve">191182140          </v>
      </c>
      <c r="C227" s="4" t="str">
        <f t="shared" si="1"/>
        <v xml:space="preserve">0          </v>
      </c>
      <c r="D227" s="4" t="str">
        <f t="shared" si="2"/>
        <v xml:space="preserve">0          </v>
      </c>
      <c r="E227" s="4" t="str">
        <f t="shared" si="3"/>
        <v xml:space="preserve">0          </v>
      </c>
    </row>
    <row r="228" spans="2:5" outlineLevel="1" x14ac:dyDescent="0.25">
      <c r="B228" s="4" t="str">
        <f t="shared" si="0"/>
        <v xml:space="preserve">214921163          </v>
      </c>
      <c r="C228" s="4" t="str">
        <f t="shared" si="1"/>
        <v xml:space="preserve">0          </v>
      </c>
      <c r="D228" s="4" t="str">
        <f t="shared" si="2"/>
        <v xml:space="preserve">0          </v>
      </c>
      <c r="E228" s="4" t="str">
        <f t="shared" si="3"/>
        <v xml:space="preserve">0          </v>
      </c>
    </row>
    <row r="229" spans="2:5" outlineLevel="1" x14ac:dyDescent="0.25">
      <c r="B229" s="4" t="str">
        <f t="shared" si="0"/>
        <v xml:space="preserve">238660186          </v>
      </c>
      <c r="C229" s="4" t="str">
        <f t="shared" si="1"/>
        <v xml:space="preserve">0          </v>
      </c>
      <c r="D229" s="4" t="str">
        <f t="shared" si="2"/>
        <v xml:space="preserve">0          </v>
      </c>
      <c r="E229" s="4" t="str">
        <f t="shared" si="3"/>
        <v xml:space="preserve">0          </v>
      </c>
    </row>
    <row r="230" spans="2:5" outlineLevel="1" x14ac:dyDescent="0.25">
      <c r="B230" s="4" t="str">
        <f t="shared" si="0"/>
        <v xml:space="preserve">262399209          </v>
      </c>
      <c r="C230" s="4" t="str">
        <f t="shared" si="1"/>
        <v xml:space="preserve">0          </v>
      </c>
      <c r="D230" s="4" t="str">
        <f t="shared" si="2"/>
        <v xml:space="preserve">0          </v>
      </c>
      <c r="E230" s="4" t="str">
        <f t="shared" si="3"/>
        <v xml:space="preserve">0          </v>
      </c>
    </row>
    <row r="231" spans="2:5" outlineLevel="1" x14ac:dyDescent="0.25">
      <c r="B231" s="4" t="str">
        <f t="shared" si="0"/>
        <v xml:space="preserve">286138232          </v>
      </c>
      <c r="C231" s="4" t="str">
        <f t="shared" si="1"/>
        <v xml:space="preserve">0          </v>
      </c>
      <c r="D231" s="4" t="str">
        <f t="shared" si="2"/>
        <v xml:space="preserve">0          </v>
      </c>
      <c r="E231" s="4" t="str">
        <f t="shared" si="3"/>
        <v xml:space="preserve">0          </v>
      </c>
    </row>
    <row r="232" spans="2:5" outlineLevel="1" x14ac:dyDescent="0.25">
      <c r="B232" s="4" t="str">
        <f t="shared" si="0"/>
        <v xml:space="preserve">309877255          </v>
      </c>
      <c r="C232" s="4" t="str">
        <f t="shared" si="1"/>
        <v xml:space="preserve">0          </v>
      </c>
      <c r="D232" s="4" t="str">
        <f t="shared" si="2"/>
        <v xml:space="preserve">0          </v>
      </c>
      <c r="E232" s="4" t="str">
        <f t="shared" si="3"/>
        <v xml:space="preserve">0          </v>
      </c>
    </row>
    <row r="233" spans="2:5" outlineLevel="1" x14ac:dyDescent="0.25">
      <c r="B233" s="4" t="str">
        <f t="shared" si="0"/>
        <v xml:space="preserve">333616278          </v>
      </c>
      <c r="C233" s="4" t="str">
        <f t="shared" si="1"/>
        <v xml:space="preserve">0          </v>
      </c>
      <c r="D233" s="4" t="str">
        <f t="shared" si="2"/>
        <v xml:space="preserve">0          </v>
      </c>
      <c r="E233" s="4" t="str">
        <f t="shared" si="3"/>
        <v xml:space="preserve">0          </v>
      </c>
    </row>
    <row r="234" spans="2:5" outlineLevel="1" x14ac:dyDescent="0.25">
      <c r="B234" s="4" t="str">
        <f t="shared" si="0"/>
        <v xml:space="preserve">357355301          </v>
      </c>
      <c r="C234" s="4" t="str">
        <f t="shared" si="1"/>
        <v xml:space="preserve">0          </v>
      </c>
      <c r="D234" s="4" t="str">
        <f t="shared" si="2"/>
        <v xml:space="preserve">0          </v>
      </c>
      <c r="E234" s="4" t="str">
        <f t="shared" si="3"/>
        <v xml:space="preserve">0          </v>
      </c>
    </row>
    <row r="235" spans="2:5" outlineLevel="1" x14ac:dyDescent="0.25">
      <c r="B235" s="4" t="str">
        <f t="shared" si="0"/>
        <v xml:space="preserve">381094324          </v>
      </c>
      <c r="C235" s="4" t="str">
        <f t="shared" si="1"/>
        <v xml:space="preserve">0          </v>
      </c>
      <c r="D235" s="4" t="str">
        <f t="shared" si="2"/>
        <v xml:space="preserve">0          </v>
      </c>
      <c r="E235" s="4" t="str">
        <f t="shared" si="3"/>
        <v xml:space="preserve">0          </v>
      </c>
    </row>
    <row r="236" spans="2:5" outlineLevel="1" x14ac:dyDescent="0.25">
      <c r="B236" s="4" t="str">
        <f t="shared" si="0"/>
        <v xml:space="preserve">404833347          </v>
      </c>
      <c r="C236" s="4" t="str">
        <f t="shared" si="1"/>
        <v xml:space="preserve">0          </v>
      </c>
      <c r="D236" s="4" t="str">
        <f t="shared" si="2"/>
        <v xml:space="preserve">0          </v>
      </c>
      <c r="E236" s="4" t="str">
        <f t="shared" si="3"/>
        <v xml:space="preserve">0          </v>
      </c>
    </row>
    <row r="237" spans="2:5" outlineLevel="1" x14ac:dyDescent="0.25">
      <c r="B237" s="4" t="str">
        <f t="shared" si="0"/>
        <v xml:space="preserve">428572370          </v>
      </c>
      <c r="C237" s="4" t="str">
        <f t="shared" si="1"/>
        <v xml:space="preserve">0          </v>
      </c>
      <c r="D237" s="4" t="str">
        <f t="shared" si="2"/>
        <v xml:space="preserve">0          </v>
      </c>
      <c r="E237" s="4" t="str">
        <f t="shared" si="3"/>
        <v xml:space="preserve">0          </v>
      </c>
    </row>
    <row r="238" spans="2:5" outlineLevel="1" x14ac:dyDescent="0.25">
      <c r="B238" s="4" t="str">
        <f t="shared" si="0"/>
        <v xml:space="preserve">452311393          </v>
      </c>
      <c r="C238" s="4" t="str">
        <f t="shared" si="1"/>
        <v xml:space="preserve">0          </v>
      </c>
      <c r="D238" s="4" t="str">
        <f t="shared" si="2"/>
        <v xml:space="preserve">0          </v>
      </c>
      <c r="E238" s="4" t="str">
        <f t="shared" si="3"/>
        <v xml:space="preserve">0          </v>
      </c>
    </row>
    <row r="239" spans="2:5" outlineLevel="1" x14ac:dyDescent="0.25">
      <c r="B239" s="4" t="str">
        <f t="shared" si="0"/>
        <v xml:space="preserve">476050416          </v>
      </c>
      <c r="C239" s="4" t="str">
        <f t="shared" si="1"/>
        <v xml:space="preserve">0          </v>
      </c>
      <c r="D239" s="4" t="str">
        <f t="shared" si="2"/>
        <v xml:space="preserve">0          </v>
      </c>
      <c r="E239" s="4" t="str">
        <f t="shared" si="3"/>
        <v xml:space="preserve">0          </v>
      </c>
    </row>
    <row r="240" spans="2:5" outlineLevel="1" x14ac:dyDescent="0.25">
      <c r="B240" s="4" t="str">
        <f t="shared" si="0"/>
        <v xml:space="preserve">499789439          </v>
      </c>
      <c r="C240" s="4" t="str">
        <f t="shared" si="1"/>
        <v xml:space="preserve">0          </v>
      </c>
      <c r="D240" s="4" t="str">
        <f t="shared" si="2"/>
        <v xml:space="preserve">0          </v>
      </c>
      <c r="E240" s="4" t="str">
        <f t="shared" si="3"/>
        <v xml:space="preserve">0          </v>
      </c>
    </row>
    <row r="241" spans="2:5" outlineLevel="1" x14ac:dyDescent="0.25">
      <c r="B241" s="4" t="str">
        <f t="shared" si="0"/>
        <v xml:space="preserve">523528462          </v>
      </c>
      <c r="C241" s="4" t="str">
        <f t="shared" si="1"/>
        <v xml:space="preserve">0          </v>
      </c>
      <c r="D241" s="4" t="str">
        <f t="shared" si="2"/>
        <v xml:space="preserve">0          </v>
      </c>
      <c r="E241" s="4" t="str">
        <f t="shared" si="3"/>
        <v xml:space="preserve">0          </v>
      </c>
    </row>
    <row r="242" spans="2:5" outlineLevel="1" x14ac:dyDescent="0.25">
      <c r="B242" s="4" t="str">
        <f t="shared" si="0"/>
        <v xml:space="preserve">547267485          </v>
      </c>
      <c r="C242" s="4" t="str">
        <f t="shared" si="1"/>
        <v xml:space="preserve">0          </v>
      </c>
      <c r="D242" s="4" t="str">
        <f t="shared" si="2"/>
        <v xml:space="preserve">0          </v>
      </c>
      <c r="E242" s="4" t="str">
        <f t="shared" si="3"/>
        <v xml:space="preserve">0          </v>
      </c>
    </row>
    <row r="243" spans="2:5" outlineLevel="1" x14ac:dyDescent="0.25">
      <c r="B243" s="4" t="str">
        <f t="shared" si="0"/>
        <v xml:space="preserve">571006508          </v>
      </c>
      <c r="C243" s="4" t="str">
        <f t="shared" si="1"/>
        <v xml:space="preserve">0          </v>
      </c>
      <c r="D243" s="4" t="str">
        <f t="shared" si="2"/>
        <v xml:space="preserve">0          </v>
      </c>
      <c r="E243" s="4" t="str">
        <f t="shared" si="3"/>
        <v xml:space="preserve">0          </v>
      </c>
    </row>
    <row r="244" spans="2:5" outlineLevel="1" x14ac:dyDescent="0.25">
      <c r="B244" s="4" t="str">
        <f t="shared" si="0"/>
        <v xml:space="preserve">594745531          </v>
      </c>
      <c r="C244" s="4" t="str">
        <f t="shared" si="1"/>
        <v xml:space="preserve">0          </v>
      </c>
      <c r="D244" s="4" t="str">
        <f t="shared" si="2"/>
        <v xml:space="preserve">0          </v>
      </c>
      <c r="E244" s="4" t="str">
        <f t="shared" si="3"/>
        <v xml:space="preserve">0          </v>
      </c>
    </row>
    <row r="245" spans="2:5" outlineLevel="1" x14ac:dyDescent="0.25">
      <c r="B245" s="4" t="str">
        <f t="shared" si="0"/>
        <v xml:space="preserve">618484554          </v>
      </c>
      <c r="C245" s="4" t="str">
        <f t="shared" si="1"/>
        <v xml:space="preserve">0          </v>
      </c>
      <c r="D245" s="4" t="str">
        <f t="shared" si="2"/>
        <v xml:space="preserve">0          </v>
      </c>
      <c r="E245" s="4" t="str">
        <f t="shared" si="3"/>
        <v xml:space="preserve">0          </v>
      </c>
    </row>
    <row r="246" spans="2:5" outlineLevel="1" x14ac:dyDescent="0.25">
      <c r="B246" s="4" t="str">
        <f t="shared" si="0"/>
        <v xml:space="preserve">642223577          </v>
      </c>
      <c r="C246" s="4" t="str">
        <f t="shared" si="1"/>
        <v xml:space="preserve">0          </v>
      </c>
      <c r="D246" s="4" t="str">
        <f t="shared" si="2"/>
        <v xml:space="preserve">0          </v>
      </c>
      <c r="E246" s="4" t="str">
        <f t="shared" si="3"/>
        <v xml:space="preserve">0          </v>
      </c>
    </row>
    <row r="247" spans="2:5" outlineLevel="1" x14ac:dyDescent="0.25">
      <c r="B247" s="4" t="str">
        <f t="shared" si="0"/>
        <v xml:space="preserve">665962600          </v>
      </c>
      <c r="C247" s="4" t="str">
        <f t="shared" si="1"/>
        <v xml:space="preserve">0          </v>
      </c>
      <c r="D247" s="4" t="str">
        <f t="shared" si="2"/>
        <v xml:space="preserve">0          </v>
      </c>
      <c r="E247" s="4" t="str">
        <f t="shared" si="3"/>
        <v xml:space="preserve">0          </v>
      </c>
    </row>
    <row r="248" spans="2:5" outlineLevel="1" x14ac:dyDescent="0.25">
      <c r="B248" s="4" t="str">
        <f t="shared" si="0"/>
        <v xml:space="preserve">689701623          </v>
      </c>
      <c r="C248" s="4" t="str">
        <f t="shared" si="1"/>
        <v xml:space="preserve">0          </v>
      </c>
      <c r="D248" s="4" t="str">
        <f t="shared" si="2"/>
        <v xml:space="preserve">0          </v>
      </c>
      <c r="E248" s="4" t="str">
        <f t="shared" si="3"/>
        <v xml:space="preserve">0          </v>
      </c>
    </row>
    <row r="249" spans="2:5" outlineLevel="1" x14ac:dyDescent="0.25">
      <c r="B249" s="4" t="str">
        <f t="shared" si="0"/>
        <v xml:space="preserve">713440646          </v>
      </c>
      <c r="C249" s="4" t="str">
        <f t="shared" si="1"/>
        <v xml:space="preserve">0          </v>
      </c>
      <c r="D249" s="4" t="str">
        <f t="shared" si="2"/>
        <v xml:space="preserve">0          </v>
      </c>
      <c r="E249" s="4" t="str">
        <f t="shared" si="3"/>
        <v xml:space="preserve">0          </v>
      </c>
    </row>
    <row r="250" spans="2:5" outlineLevel="1" x14ac:dyDescent="0.25">
      <c r="B250" s="4" t="str">
        <f t="shared" si="0"/>
        <v xml:space="preserve">737179669          </v>
      </c>
      <c r="C250" s="4" t="str">
        <f t="shared" si="1"/>
        <v xml:space="preserve">0          </v>
      </c>
      <c r="D250" s="4" t="str">
        <f t="shared" si="2"/>
        <v xml:space="preserve">0          </v>
      </c>
      <c r="E250" s="4" t="str">
        <f t="shared" si="3"/>
        <v xml:space="preserve">0          </v>
      </c>
    </row>
    <row r="251" spans="2:5" outlineLevel="1" x14ac:dyDescent="0.25">
      <c r="B251" s="4" t="str">
        <f t="shared" si="0"/>
        <v xml:space="preserve">760918692          </v>
      </c>
      <c r="C251" s="4" t="str">
        <f t="shared" si="1"/>
        <v xml:space="preserve">0          </v>
      </c>
      <c r="D251" s="4" t="str">
        <f t="shared" si="2"/>
        <v xml:space="preserve">0          </v>
      </c>
      <c r="E251" s="4" t="str">
        <f t="shared" si="3"/>
        <v xml:space="preserve">0          </v>
      </c>
    </row>
    <row r="252" spans="2:5" outlineLevel="1" x14ac:dyDescent="0.25">
      <c r="B252" s="4" t="str">
        <f t="shared" ref="B252:B283" si="4">IF($B$4, $B47, IFERROR( TEXT( $B46 / $B$10, INDEX( $A$23:$A$34, MATCH( $B$11, $A$37:$A$48, 0 )) ), $B46 / $B$10 ) &amp; REPT( " ", $B$7 ))</f>
        <v xml:space="preserve">784657715          </v>
      </c>
      <c r="C252" s="4" t="str">
        <f t="shared" ref="C252:C283" si="5">IF($C$4, $C47, IFERROR( TEXT( $C46 / $C$10, INDEX( $A$23:$A$34, MATCH( $C$11, $A$37:$A$48, 0 )) ), $C46 / $C$10 ) &amp; REPT( " ", $C$7 ))</f>
        <v xml:space="preserve">0          </v>
      </c>
      <c r="D252" s="4" t="str">
        <f t="shared" ref="D252:D283" si="6">IF($D$4, $D47, IFERROR( TEXT( $D46 / $D$10, INDEX( $A$23:$A$34, MATCH( $D$11, $A$37:$A$48, 0 )) ), $D46 / $D$10 ) &amp; REPT( " ", $D$7 ))</f>
        <v xml:space="preserve">0          </v>
      </c>
      <c r="E252" s="4" t="str">
        <f t="shared" ref="E252:E283" si="7">IF($E$4, $E47, IFERROR( TEXT( $E46 / $E$10, INDEX( $A$23:$A$34, MATCH( $E$11, $A$37:$A$48, 0 )) ), $E46 / $E$10 ) &amp; REPT( " ", $E$7 ))</f>
        <v xml:space="preserve">0          </v>
      </c>
    </row>
    <row r="253" spans="2:5" outlineLevel="1" x14ac:dyDescent="0.25">
      <c r="B253" s="4" t="str">
        <f t="shared" si="4"/>
        <v xml:space="preserve">808396738          </v>
      </c>
      <c r="C253" s="4" t="str">
        <f t="shared" si="5"/>
        <v xml:space="preserve">0          </v>
      </c>
      <c r="D253" s="4" t="str">
        <f t="shared" si="6"/>
        <v xml:space="preserve">0          </v>
      </c>
      <c r="E253" s="4" t="str">
        <f t="shared" si="7"/>
        <v xml:space="preserve">0          </v>
      </c>
    </row>
    <row r="254" spans="2:5" outlineLevel="1" x14ac:dyDescent="0.25">
      <c r="B254" s="4" t="str">
        <f t="shared" si="4"/>
        <v xml:space="preserve">832135761          </v>
      </c>
      <c r="C254" s="4" t="str">
        <f t="shared" si="5"/>
        <v xml:space="preserve">0          </v>
      </c>
      <c r="D254" s="4" t="str">
        <f t="shared" si="6"/>
        <v xml:space="preserve">0          </v>
      </c>
      <c r="E254" s="4" t="str">
        <f t="shared" si="7"/>
        <v xml:space="preserve">0          </v>
      </c>
    </row>
    <row r="255" spans="2:5" outlineLevel="1" x14ac:dyDescent="0.25">
      <c r="B255" s="4" t="str">
        <f t="shared" si="4"/>
        <v xml:space="preserve">855874784          </v>
      </c>
      <c r="C255" s="4" t="str">
        <f t="shared" si="5"/>
        <v xml:space="preserve">0          </v>
      </c>
      <c r="D255" s="4" t="str">
        <f t="shared" si="6"/>
        <v xml:space="preserve">0          </v>
      </c>
      <c r="E255" s="4" t="str">
        <f t="shared" si="7"/>
        <v xml:space="preserve">0          </v>
      </c>
    </row>
    <row r="256" spans="2:5" outlineLevel="1" x14ac:dyDescent="0.25">
      <c r="B256" s="4" t="str">
        <f t="shared" si="4"/>
        <v xml:space="preserve">879613807          </v>
      </c>
      <c r="C256" s="4" t="str">
        <f t="shared" si="5"/>
        <v xml:space="preserve">0          </v>
      </c>
      <c r="D256" s="4" t="str">
        <f t="shared" si="6"/>
        <v xml:space="preserve">0          </v>
      </c>
      <c r="E256" s="4" t="str">
        <f t="shared" si="7"/>
        <v xml:space="preserve">0          </v>
      </c>
    </row>
    <row r="257" spans="2:5" outlineLevel="1" x14ac:dyDescent="0.25">
      <c r="B257" s="4" t="str">
        <f t="shared" si="4"/>
        <v xml:space="preserve">903352830          </v>
      </c>
      <c r="C257" s="4" t="str">
        <f t="shared" si="5"/>
        <v xml:space="preserve">0          </v>
      </c>
      <c r="D257" s="4" t="str">
        <f t="shared" si="6"/>
        <v xml:space="preserve">0          </v>
      </c>
      <c r="E257" s="4" t="str">
        <f t="shared" si="7"/>
        <v xml:space="preserve">0          </v>
      </c>
    </row>
    <row r="258" spans="2:5" outlineLevel="1" x14ac:dyDescent="0.25">
      <c r="B258" s="4" t="str">
        <f t="shared" si="4"/>
        <v xml:space="preserve">927091853          </v>
      </c>
      <c r="C258" s="4" t="str">
        <f t="shared" si="5"/>
        <v xml:space="preserve">0          </v>
      </c>
      <c r="D258" s="4" t="str">
        <f t="shared" si="6"/>
        <v xml:space="preserve">0          </v>
      </c>
      <c r="E258" s="4" t="str">
        <f t="shared" si="7"/>
        <v xml:space="preserve">0          </v>
      </c>
    </row>
    <row r="259" spans="2:5" outlineLevel="1" x14ac:dyDescent="0.25">
      <c r="B259" s="4" t="str">
        <f t="shared" si="4"/>
        <v xml:space="preserve">950830876          </v>
      </c>
      <c r="C259" s="4" t="str">
        <f t="shared" si="5"/>
        <v xml:space="preserve">0          </v>
      </c>
      <c r="D259" s="4" t="str">
        <f t="shared" si="6"/>
        <v xml:space="preserve">0          </v>
      </c>
      <c r="E259" s="4" t="str">
        <f t="shared" si="7"/>
        <v xml:space="preserve">0          </v>
      </c>
    </row>
    <row r="260" spans="2:5" outlineLevel="1" x14ac:dyDescent="0.25">
      <c r="B260" s="4" t="str">
        <f t="shared" si="4"/>
        <v xml:space="preserve">974569899          </v>
      </c>
      <c r="C260" s="4" t="str">
        <f t="shared" si="5"/>
        <v xml:space="preserve">0          </v>
      </c>
      <c r="D260" s="4" t="str">
        <f t="shared" si="6"/>
        <v xml:space="preserve">0          </v>
      </c>
      <c r="E260" s="4" t="str">
        <f t="shared" si="7"/>
        <v xml:space="preserve">0          </v>
      </c>
    </row>
    <row r="261" spans="2:5" outlineLevel="1" x14ac:dyDescent="0.25">
      <c r="B261" s="4" t="str">
        <f t="shared" si="4"/>
        <v xml:space="preserve">998308922          </v>
      </c>
      <c r="C261" s="4" t="str">
        <f t="shared" si="5"/>
        <v xml:space="preserve">0          </v>
      </c>
      <c r="D261" s="4" t="str">
        <f t="shared" si="6"/>
        <v xml:space="preserve">0          </v>
      </c>
      <c r="E261" s="4" t="str">
        <f t="shared" si="7"/>
        <v xml:space="preserve">0          </v>
      </c>
    </row>
    <row r="262" spans="2:5" outlineLevel="1" x14ac:dyDescent="0.25">
      <c r="B262" s="4" t="str">
        <f t="shared" si="4"/>
        <v xml:space="preserve">1022047945          </v>
      </c>
      <c r="C262" s="4" t="str">
        <f t="shared" si="5"/>
        <v xml:space="preserve">0          </v>
      </c>
      <c r="D262" s="4" t="str">
        <f t="shared" si="6"/>
        <v xml:space="preserve">0          </v>
      </c>
      <c r="E262" s="4" t="str">
        <f t="shared" si="7"/>
        <v xml:space="preserve">0          </v>
      </c>
    </row>
    <row r="263" spans="2:5" outlineLevel="1" x14ac:dyDescent="0.25">
      <c r="B263" s="4" t="str">
        <f t="shared" si="4"/>
        <v xml:space="preserve">1045786968          </v>
      </c>
      <c r="C263" s="4" t="str">
        <f t="shared" si="5"/>
        <v xml:space="preserve">0          </v>
      </c>
      <c r="D263" s="4" t="str">
        <f t="shared" si="6"/>
        <v xml:space="preserve">0          </v>
      </c>
      <c r="E263" s="4" t="str">
        <f t="shared" si="7"/>
        <v xml:space="preserve">0          </v>
      </c>
    </row>
    <row r="264" spans="2:5" outlineLevel="1" x14ac:dyDescent="0.25">
      <c r="B264" s="4" t="str">
        <f t="shared" si="4"/>
        <v xml:space="preserve">1069525991          </v>
      </c>
      <c r="C264" s="4" t="str">
        <f t="shared" si="5"/>
        <v xml:space="preserve">0          </v>
      </c>
      <c r="D264" s="4" t="str">
        <f t="shared" si="6"/>
        <v xml:space="preserve">0          </v>
      </c>
      <c r="E264" s="4" t="str">
        <f t="shared" si="7"/>
        <v xml:space="preserve">0          </v>
      </c>
    </row>
    <row r="265" spans="2:5" outlineLevel="1" x14ac:dyDescent="0.25">
      <c r="B265" s="4" t="str">
        <f t="shared" si="4"/>
        <v xml:space="preserve">1093265014          </v>
      </c>
      <c r="C265" s="4" t="str">
        <f t="shared" si="5"/>
        <v xml:space="preserve">0          </v>
      </c>
      <c r="D265" s="4" t="str">
        <f t="shared" si="6"/>
        <v xml:space="preserve">0          </v>
      </c>
      <c r="E265" s="4" t="str">
        <f t="shared" si="7"/>
        <v xml:space="preserve">0          </v>
      </c>
    </row>
    <row r="266" spans="2:5" outlineLevel="1" x14ac:dyDescent="0.25">
      <c r="B266" s="4" t="str">
        <f t="shared" si="4"/>
        <v xml:space="preserve">1117004037          </v>
      </c>
      <c r="C266" s="4" t="str">
        <f t="shared" si="5"/>
        <v xml:space="preserve">0          </v>
      </c>
      <c r="D266" s="4" t="str">
        <f t="shared" si="6"/>
        <v xml:space="preserve">0          </v>
      </c>
      <c r="E266" s="4" t="str">
        <f t="shared" si="7"/>
        <v xml:space="preserve">0          </v>
      </c>
    </row>
    <row r="267" spans="2:5" outlineLevel="1" x14ac:dyDescent="0.25">
      <c r="B267" s="4" t="str">
        <f t="shared" si="4"/>
        <v xml:space="preserve">1140743060          </v>
      </c>
      <c r="C267" s="4" t="str">
        <f t="shared" si="5"/>
        <v xml:space="preserve">0          </v>
      </c>
      <c r="D267" s="4" t="str">
        <f t="shared" si="6"/>
        <v xml:space="preserve">0          </v>
      </c>
      <c r="E267" s="4" t="str">
        <f t="shared" si="7"/>
        <v xml:space="preserve">0          </v>
      </c>
    </row>
    <row r="268" spans="2:5" outlineLevel="1" x14ac:dyDescent="0.25">
      <c r="B268" s="4" t="str">
        <f t="shared" si="4"/>
        <v xml:space="preserve">1164482083          </v>
      </c>
      <c r="C268" s="4" t="str">
        <f t="shared" si="5"/>
        <v xml:space="preserve">0          </v>
      </c>
      <c r="D268" s="4" t="str">
        <f t="shared" si="6"/>
        <v xml:space="preserve">0          </v>
      </c>
      <c r="E268" s="4" t="str">
        <f t="shared" si="7"/>
        <v xml:space="preserve">0          </v>
      </c>
    </row>
    <row r="269" spans="2:5" outlineLevel="1" x14ac:dyDescent="0.25">
      <c r="B269" s="4" t="str">
        <f t="shared" si="4"/>
        <v xml:space="preserve">1188221106          </v>
      </c>
      <c r="C269" s="4" t="str">
        <f t="shared" si="5"/>
        <v xml:space="preserve">0          </v>
      </c>
      <c r="D269" s="4" t="str">
        <f t="shared" si="6"/>
        <v xml:space="preserve">0          </v>
      </c>
      <c r="E269" s="4" t="str">
        <f t="shared" si="7"/>
        <v xml:space="preserve">0          </v>
      </c>
    </row>
    <row r="270" spans="2:5" outlineLevel="1" x14ac:dyDescent="0.25">
      <c r="B270" s="4" t="str">
        <f t="shared" si="4"/>
        <v xml:space="preserve">1211960129          </v>
      </c>
      <c r="C270" s="4" t="str">
        <f t="shared" si="5"/>
        <v xml:space="preserve">0          </v>
      </c>
      <c r="D270" s="4" t="str">
        <f t="shared" si="6"/>
        <v xml:space="preserve">0          </v>
      </c>
      <c r="E270" s="4" t="str">
        <f t="shared" si="7"/>
        <v xml:space="preserve">0          </v>
      </c>
    </row>
    <row r="271" spans="2:5" outlineLevel="1" x14ac:dyDescent="0.25">
      <c r="B271" s="4" t="str">
        <f t="shared" si="4"/>
        <v xml:space="preserve">1235699152          </v>
      </c>
      <c r="C271" s="4" t="str">
        <f t="shared" si="5"/>
        <v xml:space="preserve">0          </v>
      </c>
      <c r="D271" s="4" t="str">
        <f t="shared" si="6"/>
        <v xml:space="preserve">0          </v>
      </c>
      <c r="E271" s="4" t="str">
        <f t="shared" si="7"/>
        <v xml:space="preserve">0          </v>
      </c>
    </row>
    <row r="272" spans="2:5" outlineLevel="1" x14ac:dyDescent="0.25">
      <c r="B272" s="4" t="str">
        <f t="shared" si="4"/>
        <v xml:space="preserve">1259438175          </v>
      </c>
      <c r="C272" s="4" t="str">
        <f t="shared" si="5"/>
        <v xml:space="preserve">0          </v>
      </c>
      <c r="D272" s="4" t="str">
        <f t="shared" si="6"/>
        <v xml:space="preserve">0          </v>
      </c>
      <c r="E272" s="4" t="str">
        <f t="shared" si="7"/>
        <v xml:space="preserve">0          </v>
      </c>
    </row>
    <row r="273" spans="2:5" outlineLevel="1" x14ac:dyDescent="0.25">
      <c r="B273" s="4" t="str">
        <f t="shared" si="4"/>
        <v xml:space="preserve">1283177198          </v>
      </c>
      <c r="C273" s="4" t="str">
        <f t="shared" si="5"/>
        <v xml:space="preserve">0          </v>
      </c>
      <c r="D273" s="4" t="str">
        <f t="shared" si="6"/>
        <v xml:space="preserve">0          </v>
      </c>
      <c r="E273" s="4" t="str">
        <f t="shared" si="7"/>
        <v xml:space="preserve">0          </v>
      </c>
    </row>
    <row r="274" spans="2:5" outlineLevel="1" x14ac:dyDescent="0.25">
      <c r="B274" s="4" t="str">
        <f t="shared" si="4"/>
        <v xml:space="preserve">1306916221          </v>
      </c>
      <c r="C274" s="4" t="str">
        <f t="shared" si="5"/>
        <v xml:space="preserve">0          </v>
      </c>
      <c r="D274" s="4" t="str">
        <f t="shared" si="6"/>
        <v xml:space="preserve">0          </v>
      </c>
      <c r="E274" s="4" t="str">
        <f t="shared" si="7"/>
        <v xml:space="preserve">0          </v>
      </c>
    </row>
    <row r="275" spans="2:5" outlineLevel="1" x14ac:dyDescent="0.25">
      <c r="B275" s="4" t="str">
        <f t="shared" si="4"/>
        <v xml:space="preserve">1330655244          </v>
      </c>
      <c r="C275" s="4" t="str">
        <f t="shared" si="5"/>
        <v xml:space="preserve">0          </v>
      </c>
      <c r="D275" s="4" t="str">
        <f t="shared" si="6"/>
        <v xml:space="preserve">0          </v>
      </c>
      <c r="E275" s="4" t="str">
        <f t="shared" si="7"/>
        <v xml:space="preserve">0          </v>
      </c>
    </row>
    <row r="276" spans="2:5" outlineLevel="1" x14ac:dyDescent="0.25">
      <c r="B276" s="4" t="str">
        <f t="shared" si="4"/>
        <v xml:space="preserve">1354394267          </v>
      </c>
      <c r="C276" s="4" t="str">
        <f t="shared" si="5"/>
        <v xml:space="preserve">0          </v>
      </c>
      <c r="D276" s="4" t="str">
        <f t="shared" si="6"/>
        <v xml:space="preserve">0          </v>
      </c>
      <c r="E276" s="4" t="str">
        <f t="shared" si="7"/>
        <v xml:space="preserve">0          </v>
      </c>
    </row>
    <row r="277" spans="2:5" outlineLevel="1" x14ac:dyDescent="0.25">
      <c r="B277" s="4" t="str">
        <f t="shared" si="4"/>
        <v xml:space="preserve">1378133290          </v>
      </c>
      <c r="C277" s="4" t="str">
        <f t="shared" si="5"/>
        <v xml:space="preserve">0          </v>
      </c>
      <c r="D277" s="4" t="str">
        <f t="shared" si="6"/>
        <v xml:space="preserve">0          </v>
      </c>
      <c r="E277" s="4" t="str">
        <f t="shared" si="7"/>
        <v xml:space="preserve">0          </v>
      </c>
    </row>
    <row r="278" spans="2:5" outlineLevel="1" x14ac:dyDescent="0.25">
      <c r="B278" s="4" t="str">
        <f t="shared" si="4"/>
        <v xml:space="preserve">1401872313          </v>
      </c>
      <c r="C278" s="4" t="str">
        <f t="shared" si="5"/>
        <v xml:space="preserve">0          </v>
      </c>
      <c r="D278" s="4" t="str">
        <f t="shared" si="6"/>
        <v xml:space="preserve">0          </v>
      </c>
      <c r="E278" s="4" t="str">
        <f t="shared" si="7"/>
        <v xml:space="preserve">0          </v>
      </c>
    </row>
    <row r="279" spans="2:5" outlineLevel="1" x14ac:dyDescent="0.25">
      <c r="B279" s="4" t="str">
        <f t="shared" si="4"/>
        <v xml:space="preserve">1425611336          </v>
      </c>
      <c r="C279" s="4" t="str">
        <f t="shared" si="5"/>
        <v xml:space="preserve">0          </v>
      </c>
      <c r="D279" s="4" t="str">
        <f t="shared" si="6"/>
        <v xml:space="preserve">0          </v>
      </c>
      <c r="E279" s="4" t="str">
        <f t="shared" si="7"/>
        <v xml:space="preserve">0          </v>
      </c>
    </row>
    <row r="280" spans="2:5" outlineLevel="1" x14ac:dyDescent="0.25">
      <c r="B280" s="4" t="str">
        <f t="shared" si="4"/>
        <v xml:space="preserve">1449350359          </v>
      </c>
      <c r="C280" s="4" t="str">
        <f t="shared" si="5"/>
        <v xml:space="preserve">0          </v>
      </c>
      <c r="D280" s="4" t="str">
        <f t="shared" si="6"/>
        <v xml:space="preserve">0          </v>
      </c>
      <c r="E280" s="4" t="str">
        <f t="shared" si="7"/>
        <v xml:space="preserve">0          </v>
      </c>
    </row>
    <row r="281" spans="2:5" outlineLevel="1" x14ac:dyDescent="0.25">
      <c r="B281" s="4" t="str">
        <f t="shared" si="4"/>
        <v xml:space="preserve">1473089382          </v>
      </c>
      <c r="C281" s="4" t="str">
        <f t="shared" si="5"/>
        <v xml:space="preserve">0          </v>
      </c>
      <c r="D281" s="4" t="str">
        <f t="shared" si="6"/>
        <v xml:space="preserve">0          </v>
      </c>
      <c r="E281" s="4" t="str">
        <f t="shared" si="7"/>
        <v xml:space="preserve">0          </v>
      </c>
    </row>
    <row r="282" spans="2:5" outlineLevel="1" x14ac:dyDescent="0.25">
      <c r="B282" s="4" t="str">
        <f t="shared" si="4"/>
        <v xml:space="preserve">1496828405          </v>
      </c>
      <c r="C282" s="4" t="str">
        <f t="shared" si="5"/>
        <v xml:space="preserve">0          </v>
      </c>
      <c r="D282" s="4" t="str">
        <f t="shared" si="6"/>
        <v xml:space="preserve">0          </v>
      </c>
      <c r="E282" s="4" t="str">
        <f t="shared" si="7"/>
        <v xml:space="preserve">0          </v>
      </c>
    </row>
    <row r="283" spans="2:5" outlineLevel="1" x14ac:dyDescent="0.25">
      <c r="B283" s="4" t="str">
        <f t="shared" si="4"/>
        <v xml:space="preserve">1520567428          </v>
      </c>
      <c r="C283" s="4" t="str">
        <f t="shared" si="5"/>
        <v xml:space="preserve">0          </v>
      </c>
      <c r="D283" s="4" t="str">
        <f t="shared" si="6"/>
        <v xml:space="preserve">0          </v>
      </c>
      <c r="E283" s="4" t="str">
        <f t="shared" si="7"/>
        <v xml:space="preserve">0          </v>
      </c>
    </row>
    <row r="284" spans="2:5" outlineLevel="1" x14ac:dyDescent="0.25">
      <c r="B284" s="4" t="str">
        <f t="shared" ref="B284:B315" si="8">IF($B$4, $B79, IFERROR( TEXT( $B78 / $B$10, INDEX( $A$23:$A$34, MATCH( $B$11, $A$37:$A$48, 0 )) ), $B78 / $B$10 ) &amp; REPT( " ", $B$7 ))</f>
        <v xml:space="preserve">1544306451          </v>
      </c>
      <c r="C284" s="4" t="str">
        <f t="shared" ref="C284:C315" si="9">IF($C$4, $C79, IFERROR( TEXT( $C78 / $C$10, INDEX( $A$23:$A$34, MATCH( $C$11, $A$37:$A$48, 0 )) ), $C78 / $C$10 ) &amp; REPT( " ", $C$7 ))</f>
        <v xml:space="preserve">0          </v>
      </c>
      <c r="D284" s="4" t="str">
        <f t="shared" ref="D284:D315" si="10">IF($D$4, $D79, IFERROR( TEXT( $D78 / $D$10, INDEX( $A$23:$A$34, MATCH( $D$11, $A$37:$A$48, 0 )) ), $D78 / $D$10 ) &amp; REPT( " ", $D$7 ))</f>
        <v xml:space="preserve">0          </v>
      </c>
      <c r="E284" s="4" t="str">
        <f t="shared" ref="E284:E315" si="11">IF($E$4, $E79, IFERROR( TEXT( $E78 / $E$10, INDEX( $A$23:$A$34, MATCH( $E$11, $A$37:$A$48, 0 )) ), $E78 / $E$10 ) &amp; REPT( " ", $E$7 ))</f>
        <v xml:space="preserve">0          </v>
      </c>
    </row>
    <row r="285" spans="2:5" outlineLevel="1" x14ac:dyDescent="0.25">
      <c r="B285" s="4" t="str">
        <f t="shared" si="8"/>
        <v xml:space="preserve">1568045474          </v>
      </c>
      <c r="C285" s="4" t="str">
        <f t="shared" si="9"/>
        <v xml:space="preserve">0          </v>
      </c>
      <c r="D285" s="4" t="str">
        <f t="shared" si="10"/>
        <v xml:space="preserve">0          </v>
      </c>
      <c r="E285" s="4" t="str">
        <f t="shared" si="11"/>
        <v xml:space="preserve">0          </v>
      </c>
    </row>
    <row r="286" spans="2:5" outlineLevel="1" x14ac:dyDescent="0.25">
      <c r="B286" s="4" t="str">
        <f t="shared" si="8"/>
        <v xml:space="preserve">1591784497          </v>
      </c>
      <c r="C286" s="4" t="str">
        <f t="shared" si="9"/>
        <v xml:space="preserve">0          </v>
      </c>
      <c r="D286" s="4" t="str">
        <f t="shared" si="10"/>
        <v xml:space="preserve">0          </v>
      </c>
      <c r="E286" s="4" t="str">
        <f t="shared" si="11"/>
        <v xml:space="preserve">0          </v>
      </c>
    </row>
    <row r="287" spans="2:5" outlineLevel="1" x14ac:dyDescent="0.25">
      <c r="B287" s="4" t="str">
        <f t="shared" si="8"/>
        <v xml:space="preserve">1615523520          </v>
      </c>
      <c r="C287" s="4" t="str">
        <f t="shared" si="9"/>
        <v xml:space="preserve">0          </v>
      </c>
      <c r="D287" s="4" t="str">
        <f t="shared" si="10"/>
        <v xml:space="preserve">0          </v>
      </c>
      <c r="E287" s="4" t="str">
        <f t="shared" si="11"/>
        <v xml:space="preserve">0          </v>
      </c>
    </row>
    <row r="288" spans="2:5" outlineLevel="1" x14ac:dyDescent="0.25">
      <c r="B288" s="4" t="str">
        <f t="shared" si="8"/>
        <v xml:space="preserve">1639262543          </v>
      </c>
      <c r="C288" s="4" t="str">
        <f t="shared" si="9"/>
        <v xml:space="preserve">0          </v>
      </c>
      <c r="D288" s="4" t="str">
        <f t="shared" si="10"/>
        <v xml:space="preserve">0          </v>
      </c>
      <c r="E288" s="4" t="str">
        <f t="shared" si="11"/>
        <v xml:space="preserve">0          </v>
      </c>
    </row>
    <row r="289" spans="2:5" outlineLevel="1" x14ac:dyDescent="0.25">
      <c r="B289" s="4" t="str">
        <f t="shared" si="8"/>
        <v xml:space="preserve">1663001566          </v>
      </c>
      <c r="C289" s="4" t="str">
        <f t="shared" si="9"/>
        <v xml:space="preserve">0          </v>
      </c>
      <c r="D289" s="4" t="str">
        <f t="shared" si="10"/>
        <v xml:space="preserve">0          </v>
      </c>
      <c r="E289" s="4" t="str">
        <f t="shared" si="11"/>
        <v xml:space="preserve">0          </v>
      </c>
    </row>
    <row r="290" spans="2:5" outlineLevel="1" x14ac:dyDescent="0.25">
      <c r="B290" s="4" t="str">
        <f t="shared" si="8"/>
        <v xml:space="preserve">1686740589          </v>
      </c>
      <c r="C290" s="4" t="str">
        <f t="shared" si="9"/>
        <v xml:space="preserve">0          </v>
      </c>
      <c r="D290" s="4" t="str">
        <f t="shared" si="10"/>
        <v xml:space="preserve">0          </v>
      </c>
      <c r="E290" s="4" t="str">
        <f t="shared" si="11"/>
        <v xml:space="preserve">0          </v>
      </c>
    </row>
    <row r="291" spans="2:5" outlineLevel="1" x14ac:dyDescent="0.25">
      <c r="B291" s="4" t="str">
        <f t="shared" si="8"/>
        <v xml:space="preserve">1710479612          </v>
      </c>
      <c r="C291" s="4" t="str">
        <f t="shared" si="9"/>
        <v xml:space="preserve">0          </v>
      </c>
      <c r="D291" s="4" t="str">
        <f t="shared" si="10"/>
        <v xml:space="preserve">0          </v>
      </c>
      <c r="E291" s="4" t="str">
        <f t="shared" si="11"/>
        <v xml:space="preserve">0          </v>
      </c>
    </row>
    <row r="292" spans="2:5" outlineLevel="1" x14ac:dyDescent="0.25">
      <c r="B292" s="4" t="str">
        <f t="shared" si="8"/>
        <v xml:space="preserve">1734218635          </v>
      </c>
      <c r="C292" s="4" t="str">
        <f t="shared" si="9"/>
        <v xml:space="preserve">0          </v>
      </c>
      <c r="D292" s="4" t="str">
        <f t="shared" si="10"/>
        <v xml:space="preserve">0          </v>
      </c>
      <c r="E292" s="4" t="str">
        <f t="shared" si="11"/>
        <v xml:space="preserve">0          </v>
      </c>
    </row>
    <row r="293" spans="2:5" outlineLevel="1" x14ac:dyDescent="0.25">
      <c r="B293" s="4" t="str">
        <f t="shared" si="8"/>
        <v xml:space="preserve">1757957658          </v>
      </c>
      <c r="C293" s="4" t="str">
        <f t="shared" si="9"/>
        <v xml:space="preserve">0          </v>
      </c>
      <c r="D293" s="4" t="str">
        <f t="shared" si="10"/>
        <v xml:space="preserve">0          </v>
      </c>
      <c r="E293" s="4" t="str">
        <f t="shared" si="11"/>
        <v xml:space="preserve">0          </v>
      </c>
    </row>
    <row r="294" spans="2:5" outlineLevel="1" x14ac:dyDescent="0.25">
      <c r="B294" s="4" t="str">
        <f t="shared" si="8"/>
        <v xml:space="preserve">1781696681          </v>
      </c>
      <c r="C294" s="4" t="str">
        <f t="shared" si="9"/>
        <v xml:space="preserve">0          </v>
      </c>
      <c r="D294" s="4" t="str">
        <f t="shared" si="10"/>
        <v xml:space="preserve">0          </v>
      </c>
      <c r="E294" s="4" t="str">
        <f t="shared" si="11"/>
        <v xml:space="preserve">0          </v>
      </c>
    </row>
    <row r="295" spans="2:5" outlineLevel="1" x14ac:dyDescent="0.25">
      <c r="B295" s="4" t="str">
        <f t="shared" si="8"/>
        <v xml:space="preserve">1805435704          </v>
      </c>
      <c r="C295" s="4" t="str">
        <f t="shared" si="9"/>
        <v xml:space="preserve">0          </v>
      </c>
      <c r="D295" s="4" t="str">
        <f t="shared" si="10"/>
        <v xml:space="preserve">0          </v>
      </c>
      <c r="E295" s="4" t="str">
        <f t="shared" si="11"/>
        <v xml:space="preserve">0          </v>
      </c>
    </row>
    <row r="296" spans="2:5" outlineLevel="1" x14ac:dyDescent="0.25">
      <c r="B296" s="4" t="str">
        <f t="shared" si="8"/>
        <v xml:space="preserve">1829174727          </v>
      </c>
      <c r="C296" s="4" t="str">
        <f t="shared" si="9"/>
        <v xml:space="preserve">0          </v>
      </c>
      <c r="D296" s="4" t="str">
        <f t="shared" si="10"/>
        <v xml:space="preserve">0          </v>
      </c>
      <c r="E296" s="4" t="str">
        <f t="shared" si="11"/>
        <v xml:space="preserve">0          </v>
      </c>
    </row>
    <row r="297" spans="2:5" outlineLevel="1" x14ac:dyDescent="0.25">
      <c r="B297" s="4" t="str">
        <f t="shared" si="8"/>
        <v xml:space="preserve">1852913750          </v>
      </c>
      <c r="C297" s="4" t="str">
        <f t="shared" si="9"/>
        <v xml:space="preserve">0          </v>
      </c>
      <c r="D297" s="4" t="str">
        <f t="shared" si="10"/>
        <v xml:space="preserve">0          </v>
      </c>
      <c r="E297" s="4" t="str">
        <f t="shared" si="11"/>
        <v xml:space="preserve">0          </v>
      </c>
    </row>
    <row r="298" spans="2:5" outlineLevel="1" x14ac:dyDescent="0.25">
      <c r="B298" s="4" t="str">
        <f t="shared" si="8"/>
        <v xml:space="preserve">1876652773          </v>
      </c>
      <c r="C298" s="4" t="str">
        <f t="shared" si="9"/>
        <v xml:space="preserve">0          </v>
      </c>
      <c r="D298" s="4" t="str">
        <f t="shared" si="10"/>
        <v xml:space="preserve">0          </v>
      </c>
      <c r="E298" s="4" t="str">
        <f t="shared" si="11"/>
        <v xml:space="preserve">0          </v>
      </c>
    </row>
    <row r="299" spans="2:5" outlineLevel="1" x14ac:dyDescent="0.25">
      <c r="B299" s="4" t="str">
        <f t="shared" si="8"/>
        <v xml:space="preserve">1900391796          </v>
      </c>
      <c r="C299" s="4" t="str">
        <f t="shared" si="9"/>
        <v xml:space="preserve">0          </v>
      </c>
      <c r="D299" s="4" t="str">
        <f t="shared" si="10"/>
        <v xml:space="preserve">0          </v>
      </c>
      <c r="E299" s="4" t="str">
        <f t="shared" si="11"/>
        <v xml:space="preserve">0          </v>
      </c>
    </row>
    <row r="300" spans="2:5" outlineLevel="1" x14ac:dyDescent="0.25">
      <c r="B300" s="4" t="str">
        <f t="shared" si="8"/>
        <v xml:space="preserve">1924130819          </v>
      </c>
      <c r="C300" s="4" t="str">
        <f t="shared" si="9"/>
        <v xml:space="preserve">0          </v>
      </c>
      <c r="D300" s="4" t="str">
        <f t="shared" si="10"/>
        <v xml:space="preserve">0          </v>
      </c>
      <c r="E300" s="4" t="str">
        <f t="shared" si="11"/>
        <v xml:space="preserve">0          </v>
      </c>
    </row>
    <row r="301" spans="2:5" outlineLevel="1" x14ac:dyDescent="0.25">
      <c r="B301" s="4" t="str">
        <f t="shared" si="8"/>
        <v xml:space="preserve">1947869842          </v>
      </c>
      <c r="C301" s="4" t="str">
        <f t="shared" si="9"/>
        <v xml:space="preserve">0          </v>
      </c>
      <c r="D301" s="4" t="str">
        <f t="shared" si="10"/>
        <v xml:space="preserve">0          </v>
      </c>
      <c r="E301" s="4" t="str">
        <f t="shared" si="11"/>
        <v xml:space="preserve">0          </v>
      </c>
    </row>
    <row r="302" spans="2:5" outlineLevel="1" x14ac:dyDescent="0.25">
      <c r="B302" s="4" t="str">
        <f t="shared" si="8"/>
        <v xml:space="preserve">1971608865          </v>
      </c>
      <c r="C302" s="4" t="str">
        <f t="shared" si="9"/>
        <v xml:space="preserve">0          </v>
      </c>
      <c r="D302" s="4" t="str">
        <f t="shared" si="10"/>
        <v xml:space="preserve">0          </v>
      </c>
      <c r="E302" s="4" t="str">
        <f t="shared" si="11"/>
        <v xml:space="preserve">0          </v>
      </c>
    </row>
    <row r="303" spans="2:5" outlineLevel="1" x14ac:dyDescent="0.25">
      <c r="B303" s="4" t="str">
        <f t="shared" si="8"/>
        <v xml:space="preserve">1995347888          </v>
      </c>
      <c r="C303" s="4" t="str">
        <f t="shared" si="9"/>
        <v xml:space="preserve">0          </v>
      </c>
      <c r="D303" s="4" t="str">
        <f t="shared" si="10"/>
        <v xml:space="preserve">0          </v>
      </c>
      <c r="E303" s="4" t="str">
        <f t="shared" si="11"/>
        <v xml:space="preserve">0          </v>
      </c>
    </row>
    <row r="304" spans="2:5" outlineLevel="1" x14ac:dyDescent="0.25">
      <c r="B304" s="4" t="str">
        <f t="shared" si="8"/>
        <v xml:space="preserve">2019086911          </v>
      </c>
      <c r="C304" s="4" t="str">
        <f t="shared" si="9"/>
        <v xml:space="preserve">0          </v>
      </c>
      <c r="D304" s="4" t="str">
        <f t="shared" si="10"/>
        <v xml:space="preserve">0          </v>
      </c>
      <c r="E304" s="4" t="str">
        <f t="shared" si="11"/>
        <v xml:space="preserve">0          </v>
      </c>
    </row>
    <row r="305" spans="2:5" outlineLevel="1" x14ac:dyDescent="0.25">
      <c r="B305" s="4" t="str">
        <f t="shared" si="8"/>
        <v xml:space="preserve">2042825934          </v>
      </c>
      <c r="C305" s="4" t="str">
        <f t="shared" si="9"/>
        <v xml:space="preserve">0          </v>
      </c>
      <c r="D305" s="4" t="str">
        <f t="shared" si="10"/>
        <v xml:space="preserve">0          </v>
      </c>
      <c r="E305" s="4" t="str">
        <f t="shared" si="11"/>
        <v xml:space="preserve">0          </v>
      </c>
    </row>
    <row r="306" spans="2:5" outlineLevel="1" x14ac:dyDescent="0.25">
      <c r="B306" s="4" t="str">
        <f t="shared" si="8"/>
        <v xml:space="preserve">2066564957          </v>
      </c>
      <c r="C306" s="4" t="str">
        <f t="shared" si="9"/>
        <v xml:space="preserve">0          </v>
      </c>
      <c r="D306" s="4" t="str">
        <f t="shared" si="10"/>
        <v xml:space="preserve">0          </v>
      </c>
      <c r="E306" s="4" t="str">
        <f t="shared" si="11"/>
        <v xml:space="preserve">0          </v>
      </c>
    </row>
    <row r="307" spans="2:5" outlineLevel="1" x14ac:dyDescent="0.25">
      <c r="B307" s="4" t="str">
        <f t="shared" si="8"/>
        <v xml:space="preserve">2090303980          </v>
      </c>
      <c r="C307" s="4" t="str">
        <f t="shared" si="9"/>
        <v xml:space="preserve">0          </v>
      </c>
      <c r="D307" s="4" t="str">
        <f t="shared" si="10"/>
        <v xml:space="preserve">0          </v>
      </c>
      <c r="E307" s="4" t="str">
        <f t="shared" si="11"/>
        <v xml:space="preserve">0          </v>
      </c>
    </row>
    <row r="308" spans="2:5" outlineLevel="1" x14ac:dyDescent="0.25">
      <c r="B308" s="4" t="str">
        <f t="shared" si="8"/>
        <v xml:space="preserve">2114043003          </v>
      </c>
      <c r="C308" s="4" t="str">
        <f t="shared" si="9"/>
        <v xml:space="preserve">0          </v>
      </c>
      <c r="D308" s="4" t="str">
        <f t="shared" si="10"/>
        <v xml:space="preserve">0          </v>
      </c>
      <c r="E308" s="4" t="str">
        <f t="shared" si="11"/>
        <v xml:space="preserve">0          </v>
      </c>
    </row>
    <row r="309" spans="2:5" outlineLevel="1" x14ac:dyDescent="0.25">
      <c r="B309" s="4" t="str">
        <f t="shared" si="8"/>
        <v xml:space="preserve">2137782026          </v>
      </c>
      <c r="C309" s="4" t="str">
        <f t="shared" si="9"/>
        <v xml:space="preserve">0          </v>
      </c>
      <c r="D309" s="4" t="str">
        <f t="shared" si="10"/>
        <v xml:space="preserve">0          </v>
      </c>
      <c r="E309" s="4" t="str">
        <f t="shared" si="11"/>
        <v xml:space="preserve">0          </v>
      </c>
    </row>
    <row r="310" spans="2:5" outlineLevel="1" x14ac:dyDescent="0.25">
      <c r="B310" s="4" t="str">
        <f t="shared" si="8"/>
        <v xml:space="preserve">2161521049          </v>
      </c>
      <c r="C310" s="4" t="str">
        <f t="shared" si="9"/>
        <v xml:space="preserve">0          </v>
      </c>
      <c r="D310" s="4" t="str">
        <f t="shared" si="10"/>
        <v xml:space="preserve">0          </v>
      </c>
      <c r="E310" s="4" t="str">
        <f t="shared" si="11"/>
        <v xml:space="preserve">0          </v>
      </c>
    </row>
    <row r="311" spans="2:5" outlineLevel="1" x14ac:dyDescent="0.25">
      <c r="B311" s="4" t="str">
        <f t="shared" si="8"/>
        <v xml:space="preserve">2185260072          </v>
      </c>
      <c r="C311" s="4" t="str">
        <f t="shared" si="9"/>
        <v xml:space="preserve">0          </v>
      </c>
      <c r="D311" s="4" t="str">
        <f t="shared" si="10"/>
        <v xml:space="preserve">0          </v>
      </c>
      <c r="E311" s="4" t="str">
        <f t="shared" si="11"/>
        <v xml:space="preserve">0          </v>
      </c>
    </row>
    <row r="312" spans="2:5" outlineLevel="1" x14ac:dyDescent="0.25">
      <c r="B312" s="4" t="str">
        <f t="shared" si="8"/>
        <v xml:space="preserve">2208999095          </v>
      </c>
      <c r="C312" s="4" t="str">
        <f t="shared" si="9"/>
        <v xml:space="preserve">0          </v>
      </c>
      <c r="D312" s="4" t="str">
        <f t="shared" si="10"/>
        <v xml:space="preserve">0          </v>
      </c>
      <c r="E312" s="4" t="str">
        <f t="shared" si="11"/>
        <v xml:space="preserve">0          </v>
      </c>
    </row>
    <row r="313" spans="2:5" outlineLevel="1" x14ac:dyDescent="0.25">
      <c r="B313" s="4" t="str">
        <f t="shared" si="8"/>
        <v xml:space="preserve">2232738118          </v>
      </c>
      <c r="C313" s="4" t="str">
        <f t="shared" si="9"/>
        <v xml:space="preserve">0          </v>
      </c>
      <c r="D313" s="4" t="str">
        <f t="shared" si="10"/>
        <v xml:space="preserve">0          </v>
      </c>
      <c r="E313" s="4" t="str">
        <f t="shared" si="11"/>
        <v xml:space="preserve">0          </v>
      </c>
    </row>
    <row r="314" spans="2:5" outlineLevel="1" x14ac:dyDescent="0.25">
      <c r="B314" s="4" t="str">
        <f t="shared" si="8"/>
        <v xml:space="preserve">2256477141          </v>
      </c>
      <c r="C314" s="4" t="str">
        <f t="shared" si="9"/>
        <v xml:space="preserve">0          </v>
      </c>
      <c r="D314" s="4" t="str">
        <f t="shared" si="10"/>
        <v xml:space="preserve">0          </v>
      </c>
      <c r="E314" s="4" t="str">
        <f t="shared" si="11"/>
        <v xml:space="preserve">0          </v>
      </c>
    </row>
    <row r="315" spans="2:5" outlineLevel="1" x14ac:dyDescent="0.25">
      <c r="B315" s="4" t="str">
        <f t="shared" si="8"/>
        <v xml:space="preserve">2280216164          </v>
      </c>
      <c r="C315" s="4" t="str">
        <f t="shared" si="9"/>
        <v xml:space="preserve">0          </v>
      </c>
      <c r="D315" s="4" t="str">
        <f t="shared" si="10"/>
        <v xml:space="preserve">0          </v>
      </c>
      <c r="E315" s="4" t="str">
        <f t="shared" si="11"/>
        <v xml:space="preserve">0          </v>
      </c>
    </row>
    <row r="316" spans="2:5" outlineLevel="1" x14ac:dyDescent="0.25">
      <c r="B316" s="4" t="str">
        <f t="shared" ref="B316:B321" si="12">IF($B$4, $B111, IFERROR( TEXT( $B110 / $B$10, INDEX( $A$23:$A$34, MATCH( $B$11, $A$37:$A$48, 0 )) ), $B110 / $B$10 ) &amp; REPT( " ", $B$7 ))</f>
        <v xml:space="preserve">2303955187          </v>
      </c>
      <c r="C316" s="4" t="str">
        <f t="shared" ref="C316:C321" si="13">IF($C$4, $C111, IFERROR( TEXT( $C110 / $C$10, INDEX( $A$23:$A$34, MATCH( $C$11, $A$37:$A$48, 0 )) ), $C110 / $C$10 ) &amp; REPT( " ", $C$7 ))</f>
        <v xml:space="preserve">0          </v>
      </c>
      <c r="D316" s="4" t="str">
        <f t="shared" ref="D316:D321" si="14">IF($D$4, $D111, IFERROR( TEXT( $D110 / $D$10, INDEX( $A$23:$A$34, MATCH( $D$11, $A$37:$A$48, 0 )) ), $D110 / $D$10 ) &amp; REPT( " ", $D$7 ))</f>
        <v xml:space="preserve">0          </v>
      </c>
      <c r="E316" s="4" t="str">
        <f t="shared" ref="E316:E321" si="15">IF($E$4, $E111, IFERROR( TEXT( $E110 / $E$10, INDEX( $A$23:$A$34, MATCH( $E$11, $A$37:$A$48, 0 )) ), $E110 / $E$10 ) &amp; REPT( " ", $E$7 ))</f>
        <v xml:space="preserve">0          </v>
      </c>
    </row>
    <row r="317" spans="2:5" outlineLevel="1" x14ac:dyDescent="0.25">
      <c r="B317" s="4" t="str">
        <f t="shared" si="12"/>
        <v xml:space="preserve">2327694210          </v>
      </c>
      <c r="C317" s="4" t="str">
        <f t="shared" si="13"/>
        <v xml:space="preserve">0          </v>
      </c>
      <c r="D317" s="4" t="str">
        <f t="shared" si="14"/>
        <v xml:space="preserve">0          </v>
      </c>
      <c r="E317" s="4" t="str">
        <f t="shared" si="15"/>
        <v xml:space="preserve">0          </v>
      </c>
    </row>
    <row r="318" spans="2:5" outlineLevel="1" x14ac:dyDescent="0.25">
      <c r="B318" s="4" t="str">
        <f t="shared" si="12"/>
        <v xml:space="preserve">2351433233          </v>
      </c>
      <c r="C318" s="4" t="str">
        <f t="shared" si="13"/>
        <v xml:space="preserve">0          </v>
      </c>
      <c r="D318" s="4" t="str">
        <f t="shared" si="14"/>
        <v xml:space="preserve">0          </v>
      </c>
      <c r="E318" s="4" t="str">
        <f t="shared" si="15"/>
        <v xml:space="preserve">0          </v>
      </c>
    </row>
    <row r="319" spans="2:5" outlineLevel="1" x14ac:dyDescent="0.25">
      <c r="B319" s="4" t="str">
        <f t="shared" si="12"/>
        <v xml:space="preserve">2375172256          </v>
      </c>
      <c r="C319" s="4" t="str">
        <f t="shared" si="13"/>
        <v xml:space="preserve">0          </v>
      </c>
      <c r="D319" s="4" t="str">
        <f t="shared" si="14"/>
        <v xml:space="preserve">0          </v>
      </c>
      <c r="E319" s="4" t="str">
        <f t="shared" si="15"/>
        <v xml:space="preserve">0          </v>
      </c>
    </row>
    <row r="320" spans="2:5" outlineLevel="1" x14ac:dyDescent="0.25">
      <c r="B320" s="4" t="str">
        <f t="shared" si="12"/>
        <v xml:space="preserve">2398911279          </v>
      </c>
      <c r="C320" s="4" t="str">
        <f t="shared" si="13"/>
        <v xml:space="preserve">0          </v>
      </c>
      <c r="D320" s="4" t="str">
        <f t="shared" si="14"/>
        <v xml:space="preserve">0          </v>
      </c>
      <c r="E320" s="4" t="str">
        <f t="shared" si="15"/>
        <v xml:space="preserve">0          </v>
      </c>
    </row>
    <row r="321" spans="1:5" x14ac:dyDescent="0.25">
      <c r="B321" s="4" t="str">
        <f t="shared" si="12"/>
        <v xml:space="preserve">2422650302          </v>
      </c>
      <c r="C321" s="4" t="str">
        <f t="shared" si="13"/>
        <v xml:space="preserve">0          </v>
      </c>
      <c r="D321" s="4" t="str">
        <f t="shared" si="14"/>
        <v xml:space="preserve">0          </v>
      </c>
      <c r="E321" s="4" t="str">
        <f t="shared" si="15"/>
        <v xml:space="preserve">0          </v>
      </c>
    </row>
    <row r="322" spans="1:5" outlineLevel="1" x14ac:dyDescent="0.25"/>
    <row r="323" spans="1:5" outlineLevel="1" x14ac:dyDescent="0.25">
      <c r="A323">
        <v>1E-3</v>
      </c>
    </row>
    <row r="324" spans="1:5" outlineLevel="1" x14ac:dyDescent="0.25">
      <c r="A324">
        <v>4.0000000000000001E-3</v>
      </c>
    </row>
    <row r="325" spans="1:5" outlineLevel="1" x14ac:dyDescent="0.25">
      <c r="A325">
        <v>7.0000000000000001E-3</v>
      </c>
    </row>
    <row r="326" spans="1:5" outlineLevel="1" x14ac:dyDescent="0.25">
      <c r="A326">
        <v>0.01</v>
      </c>
    </row>
    <row r="327" spans="1:5" outlineLevel="1" x14ac:dyDescent="0.25">
      <c r="A327">
        <v>0.02</v>
      </c>
    </row>
    <row r="328" spans="1:5" outlineLevel="1" x14ac:dyDescent="0.25">
      <c r="A328">
        <v>0.03</v>
      </c>
    </row>
    <row r="329" spans="1:5" outlineLevel="1" x14ac:dyDescent="0.25">
      <c r="A329">
        <v>0.04</v>
      </c>
    </row>
    <row r="330" spans="1:5" outlineLevel="1" x14ac:dyDescent="0.25">
      <c r="A330">
        <v>0.05</v>
      </c>
    </row>
    <row r="331" spans="1:5" outlineLevel="1" x14ac:dyDescent="0.25">
      <c r="A331">
        <v>0.06</v>
      </c>
    </row>
    <row r="332" spans="1:5" outlineLevel="1" x14ac:dyDescent="0.25">
      <c r="A332">
        <v>7.0000000000000007E-2</v>
      </c>
    </row>
    <row r="333" spans="1:5" outlineLevel="1" x14ac:dyDescent="0.25">
      <c r="A333">
        <v>0.08</v>
      </c>
    </row>
    <row r="334" spans="1:5" outlineLevel="1" x14ac:dyDescent="0.25">
      <c r="A334">
        <v>0.09</v>
      </c>
    </row>
    <row r="335" spans="1:5" outlineLevel="1" x14ac:dyDescent="0.25">
      <c r="A335">
        <v>0.1</v>
      </c>
    </row>
    <row r="336" spans="1:5" outlineLevel="1" x14ac:dyDescent="0.25">
      <c r="A336">
        <v>0.11</v>
      </c>
    </row>
    <row r="337" spans="1:1" outlineLevel="1" x14ac:dyDescent="0.25">
      <c r="A337">
        <v>0.12</v>
      </c>
    </row>
    <row r="338" spans="1:1" outlineLevel="1" x14ac:dyDescent="0.25">
      <c r="A338">
        <v>0.13</v>
      </c>
    </row>
    <row r="339" spans="1:1" outlineLevel="1" x14ac:dyDescent="0.25">
      <c r="A339">
        <v>0.14000000000000001</v>
      </c>
    </row>
    <row r="340" spans="1:1" outlineLevel="1" x14ac:dyDescent="0.25">
      <c r="A340">
        <v>0.15</v>
      </c>
    </row>
    <row r="341" spans="1:1" outlineLevel="1" x14ac:dyDescent="0.25">
      <c r="A341">
        <v>0.16</v>
      </c>
    </row>
    <row r="342" spans="1:1" outlineLevel="1" x14ac:dyDescent="0.25">
      <c r="A342">
        <v>0.17</v>
      </c>
    </row>
    <row r="343" spans="1:1" outlineLevel="1" x14ac:dyDescent="0.25">
      <c r="A343">
        <v>0.18</v>
      </c>
    </row>
    <row r="344" spans="1:1" outlineLevel="1" x14ac:dyDescent="0.25">
      <c r="A344">
        <v>0.19</v>
      </c>
    </row>
    <row r="345" spans="1:1" outlineLevel="1" x14ac:dyDescent="0.25">
      <c r="A345">
        <v>0.2</v>
      </c>
    </row>
    <row r="346" spans="1:1" outlineLevel="1" x14ac:dyDescent="0.25">
      <c r="A346">
        <v>0.21</v>
      </c>
    </row>
    <row r="347" spans="1:1" outlineLevel="1" x14ac:dyDescent="0.25">
      <c r="A347">
        <v>0.22</v>
      </c>
    </row>
    <row r="348" spans="1:1" outlineLevel="1" x14ac:dyDescent="0.25">
      <c r="A348">
        <v>0.23</v>
      </c>
    </row>
    <row r="349" spans="1:1" outlineLevel="1" x14ac:dyDescent="0.25">
      <c r="A349">
        <v>0.24</v>
      </c>
    </row>
    <row r="350" spans="1:1" outlineLevel="1" x14ac:dyDescent="0.25">
      <c r="A350">
        <v>0.25</v>
      </c>
    </row>
    <row r="351" spans="1:1" outlineLevel="1" x14ac:dyDescent="0.25">
      <c r="A351">
        <v>0.26</v>
      </c>
    </row>
    <row r="352" spans="1:1" outlineLevel="1" x14ac:dyDescent="0.25">
      <c r="A352">
        <v>0.27</v>
      </c>
    </row>
    <row r="353" spans="1:1" outlineLevel="1" x14ac:dyDescent="0.25">
      <c r="A353">
        <v>0.28000000000000003</v>
      </c>
    </row>
    <row r="354" spans="1:1" outlineLevel="1" x14ac:dyDescent="0.25">
      <c r="A354">
        <v>0.28999999999999998</v>
      </c>
    </row>
    <row r="355" spans="1:1" outlineLevel="1" x14ac:dyDescent="0.25">
      <c r="A355">
        <v>0.3</v>
      </c>
    </row>
    <row r="356" spans="1:1" outlineLevel="1" x14ac:dyDescent="0.25">
      <c r="A356">
        <v>0.31</v>
      </c>
    </row>
    <row r="357" spans="1:1" outlineLevel="1" x14ac:dyDescent="0.25">
      <c r="A357">
        <v>0.32</v>
      </c>
    </row>
    <row r="358" spans="1:1" outlineLevel="1" x14ac:dyDescent="0.25">
      <c r="A358">
        <v>0.33</v>
      </c>
    </row>
    <row r="359" spans="1:1" outlineLevel="1" x14ac:dyDescent="0.25">
      <c r="A359">
        <v>0.34</v>
      </c>
    </row>
    <row r="360" spans="1:1" outlineLevel="1" x14ac:dyDescent="0.25">
      <c r="A360">
        <v>0.35000000000000003</v>
      </c>
    </row>
    <row r="361" spans="1:1" outlineLevel="1" x14ac:dyDescent="0.25">
      <c r="A361">
        <v>0.36</v>
      </c>
    </row>
    <row r="362" spans="1:1" outlineLevel="1" x14ac:dyDescent="0.25">
      <c r="A362">
        <v>0.37</v>
      </c>
    </row>
    <row r="363" spans="1:1" outlineLevel="1" x14ac:dyDescent="0.25">
      <c r="A363">
        <v>0.38</v>
      </c>
    </row>
    <row r="364" spans="1:1" outlineLevel="1" x14ac:dyDescent="0.25">
      <c r="A364">
        <v>0.39</v>
      </c>
    </row>
    <row r="365" spans="1:1" outlineLevel="1" x14ac:dyDescent="0.25">
      <c r="A365">
        <v>0.4</v>
      </c>
    </row>
    <row r="366" spans="1:1" outlineLevel="1" x14ac:dyDescent="0.25">
      <c r="A366">
        <v>0.41000000000000003</v>
      </c>
    </row>
    <row r="367" spans="1:1" outlineLevel="1" x14ac:dyDescent="0.25">
      <c r="A367">
        <v>0.42</v>
      </c>
    </row>
    <row r="368" spans="1:1" outlineLevel="1" x14ac:dyDescent="0.25">
      <c r="A368">
        <v>0.43</v>
      </c>
    </row>
    <row r="369" spans="1:1" outlineLevel="1" x14ac:dyDescent="0.25">
      <c r="A369">
        <v>0.44</v>
      </c>
    </row>
    <row r="370" spans="1:1" outlineLevel="1" x14ac:dyDescent="0.25">
      <c r="A370">
        <v>0.45</v>
      </c>
    </row>
    <row r="371" spans="1:1" outlineLevel="1" x14ac:dyDescent="0.25">
      <c r="A371">
        <v>0.46</v>
      </c>
    </row>
    <row r="372" spans="1:1" outlineLevel="1" x14ac:dyDescent="0.25">
      <c r="A372">
        <v>0.47000000000000003</v>
      </c>
    </row>
    <row r="373" spans="1:1" outlineLevel="1" x14ac:dyDescent="0.25">
      <c r="A373">
        <v>0.48</v>
      </c>
    </row>
    <row r="374" spans="1:1" outlineLevel="1" x14ac:dyDescent="0.25">
      <c r="A374">
        <v>0.49</v>
      </c>
    </row>
    <row r="375" spans="1:1" outlineLevel="1" x14ac:dyDescent="0.25">
      <c r="A375">
        <v>0.5</v>
      </c>
    </row>
    <row r="376" spans="1:1" outlineLevel="1" x14ac:dyDescent="0.25">
      <c r="A376">
        <v>0.51</v>
      </c>
    </row>
    <row r="377" spans="1:1" outlineLevel="1" x14ac:dyDescent="0.25">
      <c r="A377">
        <v>0.52</v>
      </c>
    </row>
    <row r="378" spans="1:1" outlineLevel="1" x14ac:dyDescent="0.25">
      <c r="A378">
        <v>0.53</v>
      </c>
    </row>
    <row r="379" spans="1:1" outlineLevel="1" x14ac:dyDescent="0.25">
      <c r="A379">
        <v>0.54</v>
      </c>
    </row>
    <row r="380" spans="1:1" outlineLevel="1" x14ac:dyDescent="0.25">
      <c r="A380">
        <v>0.55000000000000004</v>
      </c>
    </row>
    <row r="381" spans="1:1" outlineLevel="1" x14ac:dyDescent="0.25">
      <c r="A381">
        <v>0.56000000000000005</v>
      </c>
    </row>
    <row r="382" spans="1:1" outlineLevel="1" x14ac:dyDescent="0.25">
      <c r="A382">
        <v>0.57000000000000006</v>
      </c>
    </row>
    <row r="383" spans="1:1" outlineLevel="1" x14ac:dyDescent="0.25">
      <c r="A383">
        <v>0.57999999999999996</v>
      </c>
    </row>
    <row r="384" spans="1:1" outlineLevel="1" x14ac:dyDescent="0.25">
      <c r="A384">
        <v>0.59</v>
      </c>
    </row>
    <row r="385" spans="1:1" outlineLevel="1" x14ac:dyDescent="0.25">
      <c r="A385">
        <v>0.6</v>
      </c>
    </row>
    <row r="386" spans="1:1" outlineLevel="1" x14ac:dyDescent="0.25">
      <c r="A386">
        <v>0.61</v>
      </c>
    </row>
    <row r="387" spans="1:1" outlineLevel="1" x14ac:dyDescent="0.25">
      <c r="A387">
        <v>0.62</v>
      </c>
    </row>
    <row r="388" spans="1:1" outlineLevel="1" x14ac:dyDescent="0.25">
      <c r="A388">
        <v>0.63</v>
      </c>
    </row>
    <row r="389" spans="1:1" outlineLevel="1" x14ac:dyDescent="0.25">
      <c r="A389">
        <v>0.64</v>
      </c>
    </row>
    <row r="390" spans="1:1" outlineLevel="1" x14ac:dyDescent="0.25">
      <c r="A390">
        <v>0.65</v>
      </c>
    </row>
    <row r="391" spans="1:1" outlineLevel="1" x14ac:dyDescent="0.25">
      <c r="A391">
        <v>0.66</v>
      </c>
    </row>
    <row r="392" spans="1:1" outlineLevel="1" x14ac:dyDescent="0.25">
      <c r="A392">
        <v>0.67</v>
      </c>
    </row>
    <row r="393" spans="1:1" outlineLevel="1" x14ac:dyDescent="0.25">
      <c r="A393">
        <v>0.68</v>
      </c>
    </row>
    <row r="394" spans="1:1" outlineLevel="1" x14ac:dyDescent="0.25">
      <c r="A394">
        <v>0.69000000000000006</v>
      </c>
    </row>
    <row r="395" spans="1:1" outlineLevel="1" x14ac:dyDescent="0.25">
      <c r="A395">
        <v>0.70000000000000007</v>
      </c>
    </row>
    <row r="396" spans="1:1" outlineLevel="1" x14ac:dyDescent="0.25">
      <c r="A396">
        <v>0.71</v>
      </c>
    </row>
    <row r="397" spans="1:1" outlineLevel="1" x14ac:dyDescent="0.25">
      <c r="A397">
        <v>0.72</v>
      </c>
    </row>
    <row r="398" spans="1:1" outlineLevel="1" x14ac:dyDescent="0.25">
      <c r="A398">
        <v>0.73</v>
      </c>
    </row>
    <row r="399" spans="1:1" outlineLevel="1" x14ac:dyDescent="0.25">
      <c r="A399">
        <v>0.74</v>
      </c>
    </row>
    <row r="400" spans="1:1" outlineLevel="1" x14ac:dyDescent="0.25">
      <c r="A400">
        <v>0.75</v>
      </c>
    </row>
    <row r="401" spans="1:1" outlineLevel="1" x14ac:dyDescent="0.25">
      <c r="A401">
        <v>0.76</v>
      </c>
    </row>
    <row r="402" spans="1:1" outlineLevel="1" x14ac:dyDescent="0.25">
      <c r="A402">
        <v>0.77</v>
      </c>
    </row>
    <row r="403" spans="1:1" outlineLevel="1" x14ac:dyDescent="0.25">
      <c r="A403">
        <v>0.78</v>
      </c>
    </row>
    <row r="404" spans="1:1" outlineLevel="1" x14ac:dyDescent="0.25">
      <c r="A404">
        <v>0.79</v>
      </c>
    </row>
    <row r="405" spans="1:1" outlineLevel="1" x14ac:dyDescent="0.25">
      <c r="A405">
        <v>0.8</v>
      </c>
    </row>
    <row r="406" spans="1:1" outlineLevel="1" x14ac:dyDescent="0.25">
      <c r="A406">
        <v>0.81</v>
      </c>
    </row>
    <row r="407" spans="1:1" outlineLevel="1" x14ac:dyDescent="0.25">
      <c r="A407">
        <v>0.82000000000000006</v>
      </c>
    </row>
    <row r="408" spans="1:1" outlineLevel="1" x14ac:dyDescent="0.25">
      <c r="A408">
        <v>0.83000000000000007</v>
      </c>
    </row>
    <row r="409" spans="1:1" outlineLevel="1" x14ac:dyDescent="0.25">
      <c r="A409">
        <v>0.84</v>
      </c>
    </row>
    <row r="410" spans="1:1" outlineLevel="1" x14ac:dyDescent="0.25">
      <c r="A410">
        <v>0.85</v>
      </c>
    </row>
    <row r="411" spans="1:1" outlineLevel="1" x14ac:dyDescent="0.25">
      <c r="A411">
        <v>0.86</v>
      </c>
    </row>
    <row r="412" spans="1:1" outlineLevel="1" x14ac:dyDescent="0.25">
      <c r="A412">
        <v>0.87</v>
      </c>
    </row>
    <row r="413" spans="1:1" outlineLevel="1" x14ac:dyDescent="0.25">
      <c r="A413">
        <v>0.88</v>
      </c>
    </row>
    <row r="414" spans="1:1" outlineLevel="1" x14ac:dyDescent="0.25">
      <c r="A414">
        <v>0.89</v>
      </c>
    </row>
    <row r="415" spans="1:1" outlineLevel="1" x14ac:dyDescent="0.25">
      <c r="A415">
        <v>0.9</v>
      </c>
    </row>
    <row r="416" spans="1:1" outlineLevel="1" x14ac:dyDescent="0.25">
      <c r="A416">
        <v>0.91</v>
      </c>
    </row>
    <row r="417" spans="1:1" outlineLevel="1" x14ac:dyDescent="0.25">
      <c r="A417">
        <v>0.92</v>
      </c>
    </row>
    <row r="418" spans="1:1" outlineLevel="1" x14ac:dyDescent="0.25">
      <c r="A418">
        <v>0.93</v>
      </c>
    </row>
    <row r="419" spans="1:1" outlineLevel="1" x14ac:dyDescent="0.25">
      <c r="A419">
        <v>0.94000000000000006</v>
      </c>
    </row>
    <row r="420" spans="1:1" outlineLevel="1" x14ac:dyDescent="0.25">
      <c r="A420">
        <v>0.95000000000000007</v>
      </c>
    </row>
    <row r="421" spans="1:1" outlineLevel="1" x14ac:dyDescent="0.25">
      <c r="A421">
        <v>0.96</v>
      </c>
    </row>
    <row r="422" spans="1:1" outlineLevel="1" x14ac:dyDescent="0.25">
      <c r="A422">
        <v>0.97</v>
      </c>
    </row>
    <row r="423" spans="1:1" outlineLevel="1" x14ac:dyDescent="0.25">
      <c r="A423">
        <v>0.98</v>
      </c>
    </row>
    <row r="424" spans="1:1" outlineLevel="1" x14ac:dyDescent="0.25">
      <c r="A424">
        <v>0.99</v>
      </c>
    </row>
    <row r="425" spans="1:1" outlineLevel="1" x14ac:dyDescent="0.25">
      <c r="A425">
        <v>0.99299999999999999</v>
      </c>
    </row>
    <row r="426" spans="1:1" outlineLevel="1" x14ac:dyDescent="0.25">
      <c r="A426">
        <v>0.996</v>
      </c>
    </row>
    <row r="427" spans="1:1" x14ac:dyDescent="0.25">
      <c r="A427">
        <v>0.999</v>
      </c>
    </row>
  </sheetData>
  <dataValidations count="1">
    <dataValidation type="list" allowBlank="1" showInputMessage="1" showErrorMessage="1" sqref="B11 C11 D11 E11" xr:uid="{00000000-0002-0000-0200-000000000000}">
      <formula1>$A$37:$A$48</formula1>
    </dataValidation>
  </dataValidation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C28721-EA60-492C-B757-F674B4E824F7}">
  <dimension ref="A1:B427"/>
  <sheetViews>
    <sheetView topLeftCell="A111" workbookViewId="0">
      <selection activeCell="E22" sqref="E22"/>
    </sheetView>
  </sheetViews>
  <sheetFormatPr defaultRowHeight="15" outlineLevelRow="1" x14ac:dyDescent="0.25"/>
  <cols>
    <col min="1" max="1" width="15.7109375" style="35" bestFit="1" customWidth="1"/>
    <col min="2" max="16384" width="9.140625" style="35"/>
  </cols>
  <sheetData>
    <row r="1" spans="1:2" x14ac:dyDescent="0.25">
      <c r="B1" s="35" t="s">
        <v>56</v>
      </c>
    </row>
    <row r="2" spans="1:2" x14ac:dyDescent="0.25">
      <c r="A2" s="35" t="s">
        <v>3</v>
      </c>
      <c r="B2" s="35">
        <f>ROUND( AVERAGE( Distribution ), $B$9 )</f>
        <v>104856801</v>
      </c>
    </row>
    <row r="3" spans="1:2" x14ac:dyDescent="0.25">
      <c r="A3" s="35" t="s">
        <v>4</v>
      </c>
      <c r="B3" s="35" t="str">
        <f>$B$1 &amp; " Avg " &amp; $B$2</f>
        <v>Distribution Avg 104856801</v>
      </c>
    </row>
    <row r="4" spans="1:2" x14ac:dyDescent="0.25">
      <c r="A4" s="35" t="s">
        <v>5</v>
      </c>
      <c r="B4" s="36" t="b">
        <v>0</v>
      </c>
    </row>
    <row r="5" spans="1:2" x14ac:dyDescent="0.25">
      <c r="A5" s="35" t="s">
        <v>6</v>
      </c>
      <c r="B5" s="36" t="b">
        <v>0</v>
      </c>
    </row>
    <row r="6" spans="1:2" x14ac:dyDescent="0.25">
      <c r="A6" s="35" t="s">
        <v>7</v>
      </c>
      <c r="B6" s="36">
        <f>IF( $B$4, MIN( INT( MAX( Distribution ) - MIN( Distribution ) + 1 ), 25 ), 25 )</f>
        <v>25</v>
      </c>
    </row>
    <row r="7" spans="1:2" x14ac:dyDescent="0.25">
      <c r="A7" s="35" t="s">
        <v>8</v>
      </c>
      <c r="B7" s="36">
        <v>10</v>
      </c>
    </row>
    <row r="8" spans="1:2" x14ac:dyDescent="0.25">
      <c r="A8" s="35" t="s">
        <v>9</v>
      </c>
      <c r="B8" s="36">
        <f>ROUNDUP(( MAX( Distribution ) - $B$14 ) / $B$6, $B$9 )</f>
        <v>9495609</v>
      </c>
    </row>
    <row r="9" spans="1:2" x14ac:dyDescent="0.25">
      <c r="A9" s="35" t="s">
        <v>10</v>
      </c>
      <c r="B9" s="36">
        <v>0</v>
      </c>
    </row>
    <row r="10" spans="1:2" x14ac:dyDescent="0.25">
      <c r="A10" s="35" t="s">
        <v>11</v>
      </c>
      <c r="B10" s="36">
        <v>1</v>
      </c>
    </row>
    <row r="11" spans="1:2" x14ac:dyDescent="0.25">
      <c r="A11" s="35" t="s">
        <v>12</v>
      </c>
      <c r="B11" s="36" t="s">
        <v>21</v>
      </c>
    </row>
    <row r="12" spans="1:2" x14ac:dyDescent="0.25">
      <c r="A12" s="35" t="s">
        <v>13</v>
      </c>
      <c r="B12" s="36" t="b">
        <v>0</v>
      </c>
    </row>
    <row r="13" spans="1:2" x14ac:dyDescent="0.25">
      <c r="A13" s="35" t="s">
        <v>14</v>
      </c>
      <c r="B13" s="36" t="str">
        <f>IF( AND( $B$12, $B$10 &gt; 1 ), MID( TEXT( $B$10, "#,##0" ), IF( MOD( LEN( TEXT( $B$10, "0" )),3 ) = 1, 3, 2), 100 ) &amp; "s", "Axis Title" )</f>
        <v>Axis Title</v>
      </c>
    </row>
    <row r="14" spans="1:2" outlineLevel="1" x14ac:dyDescent="0.25">
      <c r="A14" s="35" t="s">
        <v>15</v>
      </c>
      <c r="B14" s="36">
        <f>ROUND( MIN( Distribution ), $B$9 - LOG( $B$10 )) - IF( $B$4, 1, 0 )</f>
        <v>25008979</v>
      </c>
    </row>
    <row r="15" spans="1:2" outlineLevel="1" x14ac:dyDescent="0.25">
      <c r="A15" s="2" t="s">
        <v>16</v>
      </c>
      <c r="B15" s="2">
        <f>ROUND( $B$14 + $B$8, $B$9 - LOG( $B$10 ))</f>
        <v>34504588</v>
      </c>
    </row>
    <row r="16" spans="1:2" outlineLevel="1" x14ac:dyDescent="0.25">
      <c r="A16" s="3" t="s">
        <v>17</v>
      </c>
      <c r="B16" s="2">
        <f>ROUND( $B$15 + $B$8, $B$9 - LOG( $B$10 ))</f>
        <v>44000197</v>
      </c>
    </row>
    <row r="17" spans="1:2" outlineLevel="1" x14ac:dyDescent="0.25">
      <c r="A17" s="4" t="s">
        <v>18</v>
      </c>
      <c r="B17" s="2">
        <f>ROUND( $B$16 + $B$8, $B$9 - LOG( $B$10 ))</f>
        <v>53495806</v>
      </c>
    </row>
    <row r="18" spans="1:2" outlineLevel="1" x14ac:dyDescent="0.25">
      <c r="A18" s="5" t="s">
        <v>19</v>
      </c>
      <c r="B18" s="2">
        <f>ROUND( $B$17 + $B$8, $B$9 - LOG( $B$10 ))</f>
        <v>62991415</v>
      </c>
    </row>
    <row r="19" spans="1:2" outlineLevel="1" x14ac:dyDescent="0.25">
      <c r="B19" s="2">
        <f>ROUND( $B$18 + $B$8, $B$9 - LOG( $B$10 ))</f>
        <v>72487024</v>
      </c>
    </row>
    <row r="20" spans="1:2" outlineLevel="1" x14ac:dyDescent="0.25">
      <c r="B20" s="2">
        <f>ROUND( $B$19 + $B$8, $B$9 - LOG( $B$10 ))</f>
        <v>81982633</v>
      </c>
    </row>
    <row r="21" spans="1:2" outlineLevel="1" x14ac:dyDescent="0.25">
      <c r="B21" s="2">
        <f>ROUND( $B$20 + $B$8, $B$9 - LOG( $B$10 ))</f>
        <v>91478242</v>
      </c>
    </row>
    <row r="22" spans="1:2" outlineLevel="1" x14ac:dyDescent="0.25">
      <c r="A22" s="6" t="s">
        <v>20</v>
      </c>
      <c r="B22" s="2">
        <f>ROUND( $B$21 + $B$8, $B$9 - LOG( $B$10 ))</f>
        <v>100973851</v>
      </c>
    </row>
    <row r="23" spans="1:2" outlineLevel="1" x14ac:dyDescent="0.25">
      <c r="A23" s="6" t="s">
        <v>21</v>
      </c>
      <c r="B23" s="2">
        <f>ROUND( $B$22 + $B$8, $B$9 - LOG( $B$10 ))</f>
        <v>110469460</v>
      </c>
    </row>
    <row r="24" spans="1:2" outlineLevel="1" x14ac:dyDescent="0.25">
      <c r="A24" s="6" t="str">
        <f>"0.00"</f>
        <v>0.00</v>
      </c>
      <c r="B24" s="2">
        <f>ROUND( $B$23 + $B$8, $B$9 - LOG( $B$10 ))</f>
        <v>119965069</v>
      </c>
    </row>
    <row r="25" spans="1:2" outlineLevel="1" x14ac:dyDescent="0.25">
      <c r="A25" s="6" t="s">
        <v>22</v>
      </c>
      <c r="B25" s="2">
        <f>ROUND( $B$24 + $B$8, $B$9 - LOG( $B$10 ))</f>
        <v>129460678</v>
      </c>
    </row>
    <row r="26" spans="1:2" outlineLevel="1" x14ac:dyDescent="0.25">
      <c r="A26" s="6" t="s">
        <v>23</v>
      </c>
      <c r="B26" s="2">
        <f>ROUND( $B$25 + $B$8, $B$9 - LOG( $B$10 ))</f>
        <v>138956287</v>
      </c>
    </row>
    <row r="27" spans="1:2" outlineLevel="1" x14ac:dyDescent="0.25">
      <c r="A27" s="6" t="s">
        <v>24</v>
      </c>
      <c r="B27" s="2">
        <f>ROUND( $B$26 + $B$8, $B$9 - LOG( $B$10 ))</f>
        <v>148451896</v>
      </c>
    </row>
    <row r="28" spans="1:2" outlineLevel="1" x14ac:dyDescent="0.25">
      <c r="A28" s="6" t="s">
        <v>25</v>
      </c>
      <c r="B28" s="2">
        <f>ROUND( $B$27 + $B$8, $B$9 - LOG( $B$10 ))</f>
        <v>157947505</v>
      </c>
    </row>
    <row r="29" spans="1:2" outlineLevel="1" x14ac:dyDescent="0.25">
      <c r="A29" s="6" t="str">
        <f>"0.00%"</f>
        <v>0.00%</v>
      </c>
      <c r="B29" s="2">
        <f>ROUND( $B$28 + $B$8, $B$9 - LOG( $B$10 ))</f>
        <v>167443114</v>
      </c>
    </row>
    <row r="30" spans="1:2" outlineLevel="1" x14ac:dyDescent="0.25">
      <c r="A30" s="6" t="s">
        <v>26</v>
      </c>
      <c r="B30" s="2">
        <f>ROUND( $B$29 + $B$8, $B$9 - LOG( $B$10 ))</f>
        <v>176938723</v>
      </c>
    </row>
    <row r="31" spans="1:2" outlineLevel="1" x14ac:dyDescent="0.25">
      <c r="A31" s="6" t="str">
        <f>"0.00E+00"</f>
        <v>0.00E+00</v>
      </c>
      <c r="B31" s="2">
        <f>ROUND( $B$30 + $B$8, $B$9 - LOG( $B$10 ))</f>
        <v>186434332</v>
      </c>
    </row>
    <row r="32" spans="1:2" outlineLevel="1" x14ac:dyDescent="0.25">
      <c r="A32" s="6" t="s">
        <v>27</v>
      </c>
      <c r="B32" s="2">
        <f>ROUND( $B$31 + $B$8, $B$9 - LOG( $B$10 ))</f>
        <v>195929941</v>
      </c>
    </row>
    <row r="33" spans="1:2" outlineLevel="1" x14ac:dyDescent="0.25">
      <c r="A33" s="6" t="s">
        <v>28</v>
      </c>
      <c r="B33" s="2">
        <f>ROUND( $B$32 + $B$8, $B$9 - LOG( $B$10 ))</f>
        <v>205425550</v>
      </c>
    </row>
    <row r="34" spans="1:2" outlineLevel="1" x14ac:dyDescent="0.25">
      <c r="A34" s="6"/>
      <c r="B34" s="2">
        <f>ROUND( $B$33 + $B$8, $B$9 - LOG( $B$10 ))</f>
        <v>214921159</v>
      </c>
    </row>
    <row r="35" spans="1:2" outlineLevel="1" x14ac:dyDescent="0.25">
      <c r="B35" s="2">
        <f>ROUND( $B$34 + $B$8, $B$9 - LOG( $B$10 ))</f>
        <v>224416768</v>
      </c>
    </row>
    <row r="36" spans="1:2" outlineLevel="1" x14ac:dyDescent="0.25">
      <c r="A36" s="6" t="s">
        <v>29</v>
      </c>
      <c r="B36" s="2">
        <f>ROUND( $B$35 + $B$8, $B$9 - LOG( $B$10 ))</f>
        <v>233912377</v>
      </c>
    </row>
    <row r="37" spans="1:2" outlineLevel="1" x14ac:dyDescent="0.25">
      <c r="A37" s="6" t="s">
        <v>21</v>
      </c>
      <c r="B37" s="2">
        <f>ROUND( $B$36 + $B$8, $B$9 - LOG( $B$10 ))</f>
        <v>243407986</v>
      </c>
    </row>
    <row r="38" spans="1:2" outlineLevel="1" x14ac:dyDescent="0.25">
      <c r="A38" s="6" t="s">
        <v>30</v>
      </c>
      <c r="B38" s="2">
        <f>ROUND( $B$37 + $B$8, $B$9 - LOG( $B$10 ))</f>
        <v>252903595</v>
      </c>
    </row>
    <row r="39" spans="1:2" outlineLevel="1" x14ac:dyDescent="0.25">
      <c r="A39" s="6" t="s">
        <v>31</v>
      </c>
      <c r="B39" s="2">
        <f>ROUND( $B$38 + $B$8, $B$9 - LOG( $B$10 ))</f>
        <v>262399204</v>
      </c>
    </row>
    <row r="40" spans="1:2" outlineLevel="1" x14ac:dyDescent="0.25">
      <c r="A40" s="6" t="s">
        <v>32</v>
      </c>
      <c r="B40" s="2">
        <f>ROUND( $B$39 + $B$8, $B$9 - LOG( $B$10 ))</f>
        <v>271894813</v>
      </c>
    </row>
    <row r="41" spans="1:2" outlineLevel="1" x14ac:dyDescent="0.25">
      <c r="A41" s="6" t="s">
        <v>33</v>
      </c>
      <c r="B41" s="2">
        <f>ROUND( $B$40 + $B$8, $B$9 - LOG( $B$10 ))</f>
        <v>281390422</v>
      </c>
    </row>
    <row r="42" spans="1:2" outlineLevel="1" x14ac:dyDescent="0.25">
      <c r="A42" s="6" t="s">
        <v>34</v>
      </c>
      <c r="B42" s="2">
        <f>ROUND( $B$41 + $B$8, $B$9 - LOG( $B$10 ))</f>
        <v>290886031</v>
      </c>
    </row>
    <row r="43" spans="1:2" outlineLevel="1" x14ac:dyDescent="0.25">
      <c r="A43" s="6" t="s">
        <v>35</v>
      </c>
      <c r="B43" s="2">
        <f>ROUND( $B$42 + $B$8, $B$9 - LOG( $B$10 ))</f>
        <v>300381640</v>
      </c>
    </row>
    <row r="44" spans="1:2" outlineLevel="1" x14ac:dyDescent="0.25">
      <c r="A44" s="6" t="s">
        <v>36</v>
      </c>
      <c r="B44" s="2">
        <f>ROUND( $B$43 + $B$8, $B$9 - LOG( $B$10 ))</f>
        <v>309877249</v>
      </c>
    </row>
    <row r="45" spans="1:2" outlineLevel="1" x14ac:dyDescent="0.25">
      <c r="A45" s="6" t="s">
        <v>37</v>
      </c>
      <c r="B45" s="2">
        <f>ROUND( $B$44 + $B$8, $B$9 - LOG( $B$10 ))</f>
        <v>319372858</v>
      </c>
    </row>
    <row r="46" spans="1:2" outlineLevel="1" x14ac:dyDescent="0.25">
      <c r="A46" s="6" t="s">
        <v>38</v>
      </c>
      <c r="B46" s="2">
        <f>ROUND( $B$45 + $B$8, $B$9 - LOG( $B$10 ))</f>
        <v>328868467</v>
      </c>
    </row>
    <row r="47" spans="1:2" outlineLevel="1" x14ac:dyDescent="0.25">
      <c r="A47" s="6" t="s">
        <v>39</v>
      </c>
      <c r="B47" s="2">
        <f>ROUND( $B$46 + $B$8, $B$9 - LOG( $B$10 ))</f>
        <v>338364076</v>
      </c>
    </row>
    <row r="48" spans="1:2" outlineLevel="1" x14ac:dyDescent="0.25">
      <c r="A48" s="6" t="s">
        <v>40</v>
      </c>
      <c r="B48" s="2">
        <f>ROUND( $B$47 + $B$8, $B$9 - LOG( $B$10 ))</f>
        <v>347859685</v>
      </c>
    </row>
    <row r="49" spans="2:2" outlineLevel="1" x14ac:dyDescent="0.25">
      <c r="B49" s="2">
        <f>ROUND( $B$48 + $B$8, $B$9 - LOG( $B$10 ))</f>
        <v>357355294</v>
      </c>
    </row>
    <row r="50" spans="2:2" outlineLevel="1" x14ac:dyDescent="0.25">
      <c r="B50" s="2">
        <f>ROUND( $B$49 + $B$8, $B$9 - LOG( $B$10 ))</f>
        <v>366850903</v>
      </c>
    </row>
    <row r="51" spans="2:2" outlineLevel="1" x14ac:dyDescent="0.25">
      <c r="B51" s="2">
        <f>ROUND( $B$50 + $B$8, $B$9 - LOG( $B$10 ))</f>
        <v>376346512</v>
      </c>
    </row>
    <row r="52" spans="2:2" outlineLevel="1" x14ac:dyDescent="0.25">
      <c r="B52" s="2">
        <f>ROUND( $B$51 + $B$8, $B$9 - LOG( $B$10 ))</f>
        <v>385842121</v>
      </c>
    </row>
    <row r="53" spans="2:2" outlineLevel="1" x14ac:dyDescent="0.25">
      <c r="B53" s="2">
        <f>ROUND( $B$52 + $B$8, $B$9 - LOG( $B$10 ))</f>
        <v>395337730</v>
      </c>
    </row>
    <row r="54" spans="2:2" outlineLevel="1" x14ac:dyDescent="0.25">
      <c r="B54" s="2">
        <f>ROUND( $B$53 + $B$8, $B$9 - LOG( $B$10 ))</f>
        <v>404833339</v>
      </c>
    </row>
    <row r="55" spans="2:2" outlineLevel="1" x14ac:dyDescent="0.25">
      <c r="B55" s="2">
        <f>ROUND( $B$54 + $B$8, $B$9 - LOG( $B$10 ))</f>
        <v>414328948</v>
      </c>
    </row>
    <row r="56" spans="2:2" outlineLevel="1" x14ac:dyDescent="0.25">
      <c r="B56" s="2">
        <f>ROUND( $B$55 + $B$8, $B$9 - LOG( $B$10 ))</f>
        <v>423824557</v>
      </c>
    </row>
    <row r="57" spans="2:2" outlineLevel="1" x14ac:dyDescent="0.25">
      <c r="B57" s="2">
        <f>ROUND( $B$56 + $B$8, $B$9 - LOG( $B$10 ))</f>
        <v>433320166</v>
      </c>
    </row>
    <row r="58" spans="2:2" outlineLevel="1" x14ac:dyDescent="0.25">
      <c r="B58" s="2">
        <f>ROUND( $B$57 + $B$8, $B$9 - LOG( $B$10 ))</f>
        <v>442815775</v>
      </c>
    </row>
    <row r="59" spans="2:2" outlineLevel="1" x14ac:dyDescent="0.25">
      <c r="B59" s="2">
        <f>ROUND( $B$58 + $B$8, $B$9 - LOG( $B$10 ))</f>
        <v>452311384</v>
      </c>
    </row>
    <row r="60" spans="2:2" outlineLevel="1" x14ac:dyDescent="0.25">
      <c r="B60" s="2">
        <f>ROUND( $B$59 + $B$8, $B$9 - LOG( $B$10 ))</f>
        <v>461806993</v>
      </c>
    </row>
    <row r="61" spans="2:2" outlineLevel="1" x14ac:dyDescent="0.25">
      <c r="B61" s="2">
        <f>ROUND( $B$60 + $B$8, $B$9 - LOG( $B$10 ))</f>
        <v>471302602</v>
      </c>
    </row>
    <row r="62" spans="2:2" outlineLevel="1" x14ac:dyDescent="0.25">
      <c r="B62" s="2">
        <f>ROUND( $B$61 + $B$8, $B$9 - LOG( $B$10 ))</f>
        <v>480798211</v>
      </c>
    </row>
    <row r="63" spans="2:2" outlineLevel="1" x14ac:dyDescent="0.25">
      <c r="B63" s="2">
        <f>ROUND( $B$62 + $B$8, $B$9 - LOG( $B$10 ))</f>
        <v>490293820</v>
      </c>
    </row>
    <row r="64" spans="2:2" outlineLevel="1" x14ac:dyDescent="0.25">
      <c r="B64" s="2">
        <f>ROUND( $B$63 + $B$8, $B$9 - LOG( $B$10 ))</f>
        <v>499789429</v>
      </c>
    </row>
    <row r="65" spans="2:2" outlineLevel="1" x14ac:dyDescent="0.25">
      <c r="B65" s="2">
        <f>ROUND( $B$64 + $B$8, $B$9 - LOG( $B$10 ))</f>
        <v>509285038</v>
      </c>
    </row>
    <row r="66" spans="2:2" outlineLevel="1" x14ac:dyDescent="0.25">
      <c r="B66" s="2">
        <f>ROUND( $B$65 + $B$8, $B$9 - LOG( $B$10 ))</f>
        <v>518780647</v>
      </c>
    </row>
    <row r="67" spans="2:2" outlineLevel="1" x14ac:dyDescent="0.25">
      <c r="B67" s="2">
        <f>ROUND( $B$66 + $B$8, $B$9 - LOG( $B$10 ))</f>
        <v>528276256</v>
      </c>
    </row>
    <row r="68" spans="2:2" outlineLevel="1" x14ac:dyDescent="0.25">
      <c r="B68" s="2">
        <f>ROUND( $B$67 + $B$8, $B$9 - LOG( $B$10 ))</f>
        <v>537771865</v>
      </c>
    </row>
    <row r="69" spans="2:2" outlineLevel="1" x14ac:dyDescent="0.25">
      <c r="B69" s="2">
        <f>ROUND( $B$68 + $B$8, $B$9 - LOG( $B$10 ))</f>
        <v>547267474</v>
      </c>
    </row>
    <row r="70" spans="2:2" outlineLevel="1" x14ac:dyDescent="0.25">
      <c r="B70" s="2">
        <f>ROUND( $B$69 + $B$8, $B$9 - LOG( $B$10 ))</f>
        <v>556763083</v>
      </c>
    </row>
    <row r="71" spans="2:2" outlineLevel="1" x14ac:dyDescent="0.25">
      <c r="B71" s="2">
        <f>ROUND( $B$70 + $B$8, $B$9 - LOG( $B$10 ))</f>
        <v>566258692</v>
      </c>
    </row>
    <row r="72" spans="2:2" outlineLevel="1" x14ac:dyDescent="0.25">
      <c r="B72" s="2">
        <f>ROUND( $B$71 + $B$8, $B$9 - LOG( $B$10 ))</f>
        <v>575754301</v>
      </c>
    </row>
    <row r="73" spans="2:2" outlineLevel="1" x14ac:dyDescent="0.25">
      <c r="B73" s="2">
        <f>ROUND( $B$72 + $B$8, $B$9 - LOG( $B$10 ))</f>
        <v>585249910</v>
      </c>
    </row>
    <row r="74" spans="2:2" outlineLevel="1" x14ac:dyDescent="0.25">
      <c r="B74" s="2">
        <f>ROUND( $B$73 + $B$8, $B$9 - LOG( $B$10 ))</f>
        <v>594745519</v>
      </c>
    </row>
    <row r="75" spans="2:2" outlineLevel="1" x14ac:dyDescent="0.25">
      <c r="B75" s="2">
        <f>ROUND( $B$74 + $B$8, $B$9 - LOG( $B$10 ))</f>
        <v>604241128</v>
      </c>
    </row>
    <row r="76" spans="2:2" outlineLevel="1" x14ac:dyDescent="0.25">
      <c r="B76" s="2">
        <f>ROUND( $B$75 + $B$8, $B$9 - LOG( $B$10 ))</f>
        <v>613736737</v>
      </c>
    </row>
    <row r="77" spans="2:2" outlineLevel="1" x14ac:dyDescent="0.25">
      <c r="B77" s="2">
        <f>ROUND( $B$76 + $B$8, $B$9 - LOG( $B$10 ))</f>
        <v>623232346</v>
      </c>
    </row>
    <row r="78" spans="2:2" outlineLevel="1" x14ac:dyDescent="0.25">
      <c r="B78" s="2">
        <f>ROUND( $B$77 + $B$8, $B$9 - LOG( $B$10 ))</f>
        <v>632727955</v>
      </c>
    </row>
    <row r="79" spans="2:2" outlineLevel="1" x14ac:dyDescent="0.25">
      <c r="B79" s="2">
        <f>ROUND( $B$78 + $B$8, $B$9 - LOG( $B$10 ))</f>
        <v>642223564</v>
      </c>
    </row>
    <row r="80" spans="2:2" outlineLevel="1" x14ac:dyDescent="0.25">
      <c r="B80" s="2">
        <f>ROUND( $B$79 + $B$8, $B$9 - LOG( $B$10 ))</f>
        <v>651719173</v>
      </c>
    </row>
    <row r="81" spans="2:2" outlineLevel="1" x14ac:dyDescent="0.25">
      <c r="B81" s="2">
        <f>ROUND( $B$80 + $B$8, $B$9 - LOG( $B$10 ))</f>
        <v>661214782</v>
      </c>
    </row>
    <row r="82" spans="2:2" outlineLevel="1" x14ac:dyDescent="0.25">
      <c r="B82" s="2">
        <f>ROUND( $B$81 + $B$8, $B$9 - LOG( $B$10 ))</f>
        <v>670710391</v>
      </c>
    </row>
    <row r="83" spans="2:2" outlineLevel="1" x14ac:dyDescent="0.25">
      <c r="B83" s="2">
        <f>ROUND( $B$82 + $B$8, $B$9 - LOG( $B$10 ))</f>
        <v>680206000</v>
      </c>
    </row>
    <row r="84" spans="2:2" outlineLevel="1" x14ac:dyDescent="0.25">
      <c r="B84" s="2">
        <f>ROUND( $B$83 + $B$8, $B$9 - LOG( $B$10 ))</f>
        <v>689701609</v>
      </c>
    </row>
    <row r="85" spans="2:2" outlineLevel="1" x14ac:dyDescent="0.25">
      <c r="B85" s="2">
        <f>ROUND( $B$84 + $B$8, $B$9 - LOG( $B$10 ))</f>
        <v>699197218</v>
      </c>
    </row>
    <row r="86" spans="2:2" outlineLevel="1" x14ac:dyDescent="0.25">
      <c r="B86" s="2">
        <f>ROUND( $B$85 + $B$8, $B$9 - LOG( $B$10 ))</f>
        <v>708692827</v>
      </c>
    </row>
    <row r="87" spans="2:2" outlineLevel="1" x14ac:dyDescent="0.25">
      <c r="B87" s="2">
        <f>ROUND( $B$86 + $B$8, $B$9 - LOG( $B$10 ))</f>
        <v>718188436</v>
      </c>
    </row>
    <row r="88" spans="2:2" outlineLevel="1" x14ac:dyDescent="0.25">
      <c r="B88" s="2">
        <f>ROUND( $B$87 + $B$8, $B$9 - LOG( $B$10 ))</f>
        <v>727684045</v>
      </c>
    </row>
    <row r="89" spans="2:2" outlineLevel="1" x14ac:dyDescent="0.25">
      <c r="B89" s="2">
        <f>ROUND( $B$88 + $B$8, $B$9 - LOG( $B$10 ))</f>
        <v>737179654</v>
      </c>
    </row>
    <row r="90" spans="2:2" outlineLevel="1" x14ac:dyDescent="0.25">
      <c r="B90" s="2">
        <f>ROUND( $B$89 + $B$8, $B$9 - LOG( $B$10 ))</f>
        <v>746675263</v>
      </c>
    </row>
    <row r="91" spans="2:2" outlineLevel="1" x14ac:dyDescent="0.25">
      <c r="B91" s="2">
        <f>ROUND( $B$90 + $B$8, $B$9 - LOG( $B$10 ))</f>
        <v>756170872</v>
      </c>
    </row>
    <row r="92" spans="2:2" outlineLevel="1" x14ac:dyDescent="0.25">
      <c r="B92" s="2">
        <f>ROUND( $B$91 + $B$8, $B$9 - LOG( $B$10 ))</f>
        <v>765666481</v>
      </c>
    </row>
    <row r="93" spans="2:2" outlineLevel="1" x14ac:dyDescent="0.25">
      <c r="B93" s="2">
        <f>ROUND( $B$92 + $B$8, $B$9 - LOG( $B$10 ))</f>
        <v>775162090</v>
      </c>
    </row>
    <row r="94" spans="2:2" outlineLevel="1" x14ac:dyDescent="0.25">
      <c r="B94" s="2">
        <f>ROUND( $B$93 + $B$8, $B$9 - LOG( $B$10 ))</f>
        <v>784657699</v>
      </c>
    </row>
    <row r="95" spans="2:2" outlineLevel="1" x14ac:dyDescent="0.25">
      <c r="B95" s="2">
        <f>ROUND( $B$94 + $B$8, $B$9 - LOG( $B$10 ))</f>
        <v>794153308</v>
      </c>
    </row>
    <row r="96" spans="2:2" outlineLevel="1" x14ac:dyDescent="0.25">
      <c r="B96" s="2">
        <f>ROUND( $B$95 + $B$8, $B$9 - LOG( $B$10 ))</f>
        <v>803648917</v>
      </c>
    </row>
    <row r="97" spans="2:2" outlineLevel="1" x14ac:dyDescent="0.25">
      <c r="B97" s="2">
        <f>ROUND( $B$96 + $B$8, $B$9 - LOG( $B$10 ))</f>
        <v>813144526</v>
      </c>
    </row>
    <row r="98" spans="2:2" outlineLevel="1" x14ac:dyDescent="0.25">
      <c r="B98" s="2">
        <f>ROUND( $B$97 + $B$8, $B$9 - LOG( $B$10 ))</f>
        <v>822640135</v>
      </c>
    </row>
    <row r="99" spans="2:2" outlineLevel="1" x14ac:dyDescent="0.25">
      <c r="B99" s="2">
        <f>ROUND( $B$98 + $B$8, $B$9 - LOG( $B$10 ))</f>
        <v>832135744</v>
      </c>
    </row>
    <row r="100" spans="2:2" outlineLevel="1" x14ac:dyDescent="0.25">
      <c r="B100" s="2">
        <f>ROUND( $B$99 + $B$8, $B$9 - LOG( $B$10 ))</f>
        <v>841631353</v>
      </c>
    </row>
    <row r="101" spans="2:2" outlineLevel="1" x14ac:dyDescent="0.25">
      <c r="B101" s="2">
        <f>ROUND( $B$100 + $B$8, $B$9 - LOG( $B$10 ))</f>
        <v>851126962</v>
      </c>
    </row>
    <row r="102" spans="2:2" outlineLevel="1" x14ac:dyDescent="0.25">
      <c r="B102" s="2">
        <f>ROUND( $B$101 + $B$8, $B$9 - LOG( $B$10 ))</f>
        <v>860622571</v>
      </c>
    </row>
    <row r="103" spans="2:2" outlineLevel="1" x14ac:dyDescent="0.25">
      <c r="B103" s="2">
        <f>ROUND( $B$102 + $B$8, $B$9 - LOG( $B$10 ))</f>
        <v>870118180</v>
      </c>
    </row>
    <row r="104" spans="2:2" outlineLevel="1" x14ac:dyDescent="0.25">
      <c r="B104" s="2">
        <f>ROUND( $B$103 + $B$8, $B$9 - LOG( $B$10 ))</f>
        <v>879613789</v>
      </c>
    </row>
    <row r="105" spans="2:2" outlineLevel="1" x14ac:dyDescent="0.25">
      <c r="B105" s="2">
        <f>ROUND( $B$104 + $B$8, $B$9 - LOG( $B$10 ))</f>
        <v>889109398</v>
      </c>
    </row>
    <row r="106" spans="2:2" outlineLevel="1" x14ac:dyDescent="0.25">
      <c r="B106" s="2">
        <f>ROUND( $B$105 + $B$8, $B$9 - LOG( $B$10 ))</f>
        <v>898605007</v>
      </c>
    </row>
    <row r="107" spans="2:2" outlineLevel="1" x14ac:dyDescent="0.25">
      <c r="B107" s="2">
        <f>ROUND( $B$106 + $B$8, $B$9 - LOG( $B$10 ))</f>
        <v>908100616</v>
      </c>
    </row>
    <row r="108" spans="2:2" outlineLevel="1" x14ac:dyDescent="0.25">
      <c r="B108" s="2">
        <f>ROUND( $B$107 + $B$8, $B$9 - LOG( $B$10 ))</f>
        <v>917596225</v>
      </c>
    </row>
    <row r="109" spans="2:2" outlineLevel="1" x14ac:dyDescent="0.25">
      <c r="B109" s="2">
        <f>ROUND( $B$108 + $B$8, $B$9 - LOG( $B$10 ))</f>
        <v>927091834</v>
      </c>
    </row>
    <row r="110" spans="2:2" outlineLevel="1" x14ac:dyDescent="0.25">
      <c r="B110" s="2">
        <f>ROUND( $B$109 + $B$8, $B$9 - LOG( $B$10 ))</f>
        <v>936587443</v>
      </c>
    </row>
    <row r="111" spans="2:2" outlineLevel="1" x14ac:dyDescent="0.25">
      <c r="B111" s="2">
        <f>ROUND( $B$110 + $B$8, $B$9 - LOG( $B$10 ))</f>
        <v>946083052</v>
      </c>
    </row>
    <row r="112" spans="2:2" outlineLevel="1" x14ac:dyDescent="0.25">
      <c r="B112" s="2">
        <f>ROUND( $B$111 + $B$8, $B$9 - LOG( $B$10 ))</f>
        <v>955578661</v>
      </c>
    </row>
    <row r="113" spans="2:2" outlineLevel="1" x14ac:dyDescent="0.25">
      <c r="B113" s="2">
        <f>ROUND( $B$112 + $B$8, $B$9 - LOG( $B$10 ))</f>
        <v>965074270</v>
      </c>
    </row>
    <row r="114" spans="2:2" outlineLevel="1" x14ac:dyDescent="0.25">
      <c r="B114" s="2">
        <f>ROUND( $B$113 + $B$8, $B$9 - LOG( $B$10 ))</f>
        <v>974569879</v>
      </c>
    </row>
    <row r="115" spans="2:2" x14ac:dyDescent="0.25">
      <c r="B115" s="2">
        <f>ROUND( $B$114 + $B$8, $B$9 - LOG( $B$10 ))</f>
        <v>984065488</v>
      </c>
    </row>
    <row r="116" spans="2:2" outlineLevel="1" x14ac:dyDescent="0.25">
      <c r="B116" s="35">
        <f>ROUND( $B$115 + $B$8, $B$9 - LOG( $B$10 ))</f>
        <v>993561097</v>
      </c>
    </row>
    <row r="117" spans="2:2" outlineLevel="1" x14ac:dyDescent="0.25">
      <c r="B117" s="3">
        <f t="array" ref="B117:B218">FREQUENCY( Distribution, PM_Distribution_bins ) / COUNT( Distribution )</f>
        <v>2.0000000000000001E-4</v>
      </c>
    </row>
    <row r="118" spans="2:2" outlineLevel="1" x14ac:dyDescent="0.25">
      <c r="B118" s="3">
        <v>5.9999999999999995E-4</v>
      </c>
    </row>
    <row r="119" spans="2:2" outlineLevel="1" x14ac:dyDescent="0.25">
      <c r="B119" s="3">
        <v>1.6999999999999999E-3</v>
      </c>
    </row>
    <row r="120" spans="2:2" outlineLevel="1" x14ac:dyDescent="0.25">
      <c r="B120" s="3">
        <v>7.1000000000000004E-3</v>
      </c>
    </row>
    <row r="121" spans="2:2" outlineLevel="1" x14ac:dyDescent="0.25">
      <c r="B121" s="3">
        <v>2.29E-2</v>
      </c>
    </row>
    <row r="122" spans="2:2" outlineLevel="1" x14ac:dyDescent="0.25">
      <c r="B122" s="3">
        <v>8.8700000000000001E-2</v>
      </c>
    </row>
    <row r="123" spans="2:2" outlineLevel="1" x14ac:dyDescent="0.25">
      <c r="B123" s="3">
        <v>0.1938</v>
      </c>
    </row>
    <row r="124" spans="2:2" outlineLevel="1" x14ac:dyDescent="0.25">
      <c r="B124" s="3">
        <v>0.2014</v>
      </c>
    </row>
    <row r="125" spans="2:2" outlineLevel="1" x14ac:dyDescent="0.25">
      <c r="B125" s="3">
        <v>0.157</v>
      </c>
    </row>
    <row r="126" spans="2:2" outlineLevel="1" x14ac:dyDescent="0.25">
      <c r="B126" s="3">
        <v>0.11269999999999999</v>
      </c>
    </row>
    <row r="127" spans="2:2" outlineLevel="1" x14ac:dyDescent="0.25">
      <c r="B127" s="3">
        <v>7.1999999999999995E-2</v>
      </c>
    </row>
    <row r="128" spans="2:2" outlineLevel="1" x14ac:dyDescent="0.25">
      <c r="B128" s="3">
        <v>5.3600000000000002E-2</v>
      </c>
    </row>
    <row r="129" spans="2:2" outlineLevel="1" x14ac:dyDescent="0.25">
      <c r="B129" s="3">
        <v>3.5000000000000003E-2</v>
      </c>
    </row>
    <row r="130" spans="2:2" outlineLevel="1" x14ac:dyDescent="0.25">
      <c r="B130" s="3">
        <v>1.8800000000000001E-2</v>
      </c>
    </row>
    <row r="131" spans="2:2" outlineLevel="1" x14ac:dyDescent="0.25">
      <c r="B131" s="3">
        <v>1.44E-2</v>
      </c>
    </row>
    <row r="132" spans="2:2" outlineLevel="1" x14ac:dyDescent="0.25">
      <c r="B132" s="3">
        <v>8.5000000000000006E-3</v>
      </c>
    </row>
    <row r="133" spans="2:2" outlineLevel="1" x14ac:dyDescent="0.25">
      <c r="B133" s="3">
        <v>5.1000000000000004E-3</v>
      </c>
    </row>
    <row r="134" spans="2:2" outlineLevel="1" x14ac:dyDescent="0.25">
      <c r="B134" s="3">
        <v>2.7000000000000001E-3</v>
      </c>
    </row>
    <row r="135" spans="2:2" outlineLevel="1" x14ac:dyDescent="0.25">
      <c r="B135" s="3">
        <v>1.5E-3</v>
      </c>
    </row>
    <row r="136" spans="2:2" outlineLevel="1" x14ac:dyDescent="0.25">
      <c r="B136" s="3">
        <v>1E-3</v>
      </c>
    </row>
    <row r="137" spans="2:2" outlineLevel="1" x14ac:dyDescent="0.25">
      <c r="B137" s="3">
        <v>4.0000000000000002E-4</v>
      </c>
    </row>
    <row r="138" spans="2:2" outlineLevel="1" x14ac:dyDescent="0.25">
      <c r="B138" s="3">
        <v>2.0000000000000001E-4</v>
      </c>
    </row>
    <row r="139" spans="2:2" outlineLevel="1" x14ac:dyDescent="0.25">
      <c r="B139" s="3">
        <v>5.0000000000000001E-4</v>
      </c>
    </row>
    <row r="140" spans="2:2" outlineLevel="1" x14ac:dyDescent="0.25">
      <c r="B140" s="3">
        <v>1E-4</v>
      </c>
    </row>
    <row r="141" spans="2:2" outlineLevel="1" x14ac:dyDescent="0.25">
      <c r="B141" s="3">
        <v>1E-4</v>
      </c>
    </row>
    <row r="142" spans="2:2" outlineLevel="1" x14ac:dyDescent="0.25">
      <c r="B142" s="3">
        <v>0</v>
      </c>
    </row>
    <row r="143" spans="2:2" outlineLevel="1" x14ac:dyDescent="0.25">
      <c r="B143" s="3">
        <v>0</v>
      </c>
    </row>
    <row r="144" spans="2:2" outlineLevel="1" x14ac:dyDescent="0.25">
      <c r="B144" s="3">
        <v>0</v>
      </c>
    </row>
    <row r="145" spans="2:2" outlineLevel="1" x14ac:dyDescent="0.25">
      <c r="B145" s="3">
        <v>0</v>
      </c>
    </row>
    <row r="146" spans="2:2" outlineLevel="1" x14ac:dyDescent="0.25">
      <c r="B146" s="3">
        <v>0</v>
      </c>
    </row>
    <row r="147" spans="2:2" outlineLevel="1" x14ac:dyDescent="0.25">
      <c r="B147" s="3">
        <v>0</v>
      </c>
    </row>
    <row r="148" spans="2:2" outlineLevel="1" x14ac:dyDescent="0.25">
      <c r="B148" s="3">
        <v>0</v>
      </c>
    </row>
    <row r="149" spans="2:2" outlineLevel="1" x14ac:dyDescent="0.25">
      <c r="B149" s="3">
        <v>0</v>
      </c>
    </row>
    <row r="150" spans="2:2" outlineLevel="1" x14ac:dyDescent="0.25">
      <c r="B150" s="3">
        <v>0</v>
      </c>
    </row>
    <row r="151" spans="2:2" outlineLevel="1" x14ac:dyDescent="0.25">
      <c r="B151" s="3">
        <v>0</v>
      </c>
    </row>
    <row r="152" spans="2:2" outlineLevel="1" x14ac:dyDescent="0.25">
      <c r="B152" s="3">
        <v>0</v>
      </c>
    </row>
    <row r="153" spans="2:2" outlineLevel="1" x14ac:dyDescent="0.25">
      <c r="B153" s="3">
        <v>0</v>
      </c>
    </row>
    <row r="154" spans="2:2" outlineLevel="1" x14ac:dyDescent="0.25">
      <c r="B154" s="3">
        <v>0</v>
      </c>
    </row>
    <row r="155" spans="2:2" outlineLevel="1" x14ac:dyDescent="0.25">
      <c r="B155" s="3">
        <v>0</v>
      </c>
    </row>
    <row r="156" spans="2:2" outlineLevel="1" x14ac:dyDescent="0.25">
      <c r="B156" s="3">
        <v>0</v>
      </c>
    </row>
    <row r="157" spans="2:2" outlineLevel="1" x14ac:dyDescent="0.25">
      <c r="B157" s="3">
        <v>0</v>
      </c>
    </row>
    <row r="158" spans="2:2" outlineLevel="1" x14ac:dyDescent="0.25">
      <c r="B158" s="3">
        <v>0</v>
      </c>
    </row>
    <row r="159" spans="2:2" outlineLevel="1" x14ac:dyDescent="0.25">
      <c r="B159" s="3">
        <v>0</v>
      </c>
    </row>
    <row r="160" spans="2:2" outlineLevel="1" x14ac:dyDescent="0.25">
      <c r="B160" s="3">
        <v>0</v>
      </c>
    </row>
    <row r="161" spans="2:2" outlineLevel="1" x14ac:dyDescent="0.25">
      <c r="B161" s="3">
        <v>0</v>
      </c>
    </row>
    <row r="162" spans="2:2" outlineLevel="1" x14ac:dyDescent="0.25">
      <c r="B162" s="3">
        <v>0</v>
      </c>
    </row>
    <row r="163" spans="2:2" outlineLevel="1" x14ac:dyDescent="0.25">
      <c r="B163" s="3">
        <v>0</v>
      </c>
    </row>
    <row r="164" spans="2:2" outlineLevel="1" x14ac:dyDescent="0.25">
      <c r="B164" s="3">
        <v>0</v>
      </c>
    </row>
    <row r="165" spans="2:2" outlineLevel="1" x14ac:dyDescent="0.25">
      <c r="B165" s="3">
        <v>0</v>
      </c>
    </row>
    <row r="166" spans="2:2" outlineLevel="1" x14ac:dyDescent="0.25">
      <c r="B166" s="3">
        <v>0</v>
      </c>
    </row>
    <row r="167" spans="2:2" outlineLevel="1" x14ac:dyDescent="0.25">
      <c r="B167" s="3">
        <v>0</v>
      </c>
    </row>
    <row r="168" spans="2:2" outlineLevel="1" x14ac:dyDescent="0.25">
      <c r="B168" s="3">
        <v>0</v>
      </c>
    </row>
    <row r="169" spans="2:2" outlineLevel="1" x14ac:dyDescent="0.25">
      <c r="B169" s="3">
        <v>0</v>
      </c>
    </row>
    <row r="170" spans="2:2" outlineLevel="1" x14ac:dyDescent="0.25">
      <c r="B170" s="3">
        <v>0</v>
      </c>
    </row>
    <row r="171" spans="2:2" outlineLevel="1" x14ac:dyDescent="0.25">
      <c r="B171" s="3">
        <v>0</v>
      </c>
    </row>
    <row r="172" spans="2:2" outlineLevel="1" x14ac:dyDescent="0.25">
      <c r="B172" s="3">
        <v>0</v>
      </c>
    </row>
    <row r="173" spans="2:2" outlineLevel="1" x14ac:dyDescent="0.25">
      <c r="B173" s="3">
        <v>0</v>
      </c>
    </row>
    <row r="174" spans="2:2" outlineLevel="1" x14ac:dyDescent="0.25">
      <c r="B174" s="3">
        <v>0</v>
      </c>
    </row>
    <row r="175" spans="2:2" outlineLevel="1" x14ac:dyDescent="0.25">
      <c r="B175" s="3">
        <v>0</v>
      </c>
    </row>
    <row r="176" spans="2:2" outlineLevel="1" x14ac:dyDescent="0.25">
      <c r="B176" s="3">
        <v>0</v>
      </c>
    </row>
    <row r="177" spans="2:2" outlineLevel="1" x14ac:dyDescent="0.25">
      <c r="B177" s="3">
        <v>0</v>
      </c>
    </row>
    <row r="178" spans="2:2" outlineLevel="1" x14ac:dyDescent="0.25">
      <c r="B178" s="3">
        <v>0</v>
      </c>
    </row>
    <row r="179" spans="2:2" outlineLevel="1" x14ac:dyDescent="0.25">
      <c r="B179" s="3">
        <v>0</v>
      </c>
    </row>
    <row r="180" spans="2:2" outlineLevel="1" x14ac:dyDescent="0.25">
      <c r="B180" s="3">
        <v>0</v>
      </c>
    </row>
    <row r="181" spans="2:2" outlineLevel="1" x14ac:dyDescent="0.25">
      <c r="B181" s="3">
        <v>0</v>
      </c>
    </row>
    <row r="182" spans="2:2" outlineLevel="1" x14ac:dyDescent="0.25">
      <c r="B182" s="3">
        <v>0</v>
      </c>
    </row>
    <row r="183" spans="2:2" outlineLevel="1" x14ac:dyDescent="0.25">
      <c r="B183" s="3">
        <v>0</v>
      </c>
    </row>
    <row r="184" spans="2:2" outlineLevel="1" x14ac:dyDescent="0.25">
      <c r="B184" s="3">
        <v>0</v>
      </c>
    </row>
    <row r="185" spans="2:2" outlineLevel="1" x14ac:dyDescent="0.25">
      <c r="B185" s="3">
        <v>0</v>
      </c>
    </row>
    <row r="186" spans="2:2" outlineLevel="1" x14ac:dyDescent="0.25">
      <c r="B186" s="3">
        <v>0</v>
      </c>
    </row>
    <row r="187" spans="2:2" outlineLevel="1" x14ac:dyDescent="0.25">
      <c r="B187" s="3">
        <v>0</v>
      </c>
    </row>
    <row r="188" spans="2:2" outlineLevel="1" x14ac:dyDescent="0.25">
      <c r="B188" s="3">
        <v>0</v>
      </c>
    </row>
    <row r="189" spans="2:2" outlineLevel="1" x14ac:dyDescent="0.25">
      <c r="B189" s="3">
        <v>0</v>
      </c>
    </row>
    <row r="190" spans="2:2" outlineLevel="1" x14ac:dyDescent="0.25">
      <c r="B190" s="3">
        <v>0</v>
      </c>
    </row>
    <row r="191" spans="2:2" outlineLevel="1" x14ac:dyDescent="0.25">
      <c r="B191" s="3">
        <v>0</v>
      </c>
    </row>
    <row r="192" spans="2:2" outlineLevel="1" x14ac:dyDescent="0.25">
      <c r="B192" s="3">
        <v>0</v>
      </c>
    </row>
    <row r="193" spans="2:2" outlineLevel="1" x14ac:dyDescent="0.25">
      <c r="B193" s="3">
        <v>0</v>
      </c>
    </row>
    <row r="194" spans="2:2" outlineLevel="1" x14ac:dyDescent="0.25">
      <c r="B194" s="3">
        <v>0</v>
      </c>
    </row>
    <row r="195" spans="2:2" outlineLevel="1" x14ac:dyDescent="0.25">
      <c r="B195" s="3">
        <v>0</v>
      </c>
    </row>
    <row r="196" spans="2:2" outlineLevel="1" x14ac:dyDescent="0.25">
      <c r="B196" s="3">
        <v>0</v>
      </c>
    </row>
    <row r="197" spans="2:2" outlineLevel="1" x14ac:dyDescent="0.25">
      <c r="B197" s="3">
        <v>0</v>
      </c>
    </row>
    <row r="198" spans="2:2" outlineLevel="1" x14ac:dyDescent="0.25">
      <c r="B198" s="3">
        <v>0</v>
      </c>
    </row>
    <row r="199" spans="2:2" outlineLevel="1" x14ac:dyDescent="0.25">
      <c r="B199" s="3">
        <v>0</v>
      </c>
    </row>
    <row r="200" spans="2:2" outlineLevel="1" x14ac:dyDescent="0.25">
      <c r="B200" s="3">
        <v>0</v>
      </c>
    </row>
    <row r="201" spans="2:2" outlineLevel="1" x14ac:dyDescent="0.25">
      <c r="B201" s="3">
        <v>0</v>
      </c>
    </row>
    <row r="202" spans="2:2" outlineLevel="1" x14ac:dyDescent="0.25">
      <c r="B202" s="3">
        <v>0</v>
      </c>
    </row>
    <row r="203" spans="2:2" outlineLevel="1" x14ac:dyDescent="0.25">
      <c r="B203" s="3">
        <v>0</v>
      </c>
    </row>
    <row r="204" spans="2:2" outlineLevel="1" x14ac:dyDescent="0.25">
      <c r="B204" s="3">
        <v>0</v>
      </c>
    </row>
    <row r="205" spans="2:2" outlineLevel="1" x14ac:dyDescent="0.25">
      <c r="B205" s="3">
        <v>0</v>
      </c>
    </row>
    <row r="206" spans="2:2" outlineLevel="1" x14ac:dyDescent="0.25">
      <c r="B206" s="3">
        <v>0</v>
      </c>
    </row>
    <row r="207" spans="2:2" outlineLevel="1" x14ac:dyDescent="0.25">
      <c r="B207" s="3">
        <v>0</v>
      </c>
    </row>
    <row r="208" spans="2:2" outlineLevel="1" x14ac:dyDescent="0.25">
      <c r="B208" s="3">
        <v>0</v>
      </c>
    </row>
    <row r="209" spans="2:2" outlineLevel="1" x14ac:dyDescent="0.25">
      <c r="B209" s="3">
        <v>0</v>
      </c>
    </row>
    <row r="210" spans="2:2" outlineLevel="1" x14ac:dyDescent="0.25">
      <c r="B210" s="3">
        <v>0</v>
      </c>
    </row>
    <row r="211" spans="2:2" outlineLevel="1" x14ac:dyDescent="0.25">
      <c r="B211" s="3">
        <v>0</v>
      </c>
    </row>
    <row r="212" spans="2:2" outlineLevel="1" x14ac:dyDescent="0.25">
      <c r="B212" s="3">
        <v>0</v>
      </c>
    </row>
    <row r="213" spans="2:2" outlineLevel="1" x14ac:dyDescent="0.25">
      <c r="B213" s="3">
        <v>0</v>
      </c>
    </row>
    <row r="214" spans="2:2" outlineLevel="1" x14ac:dyDescent="0.25">
      <c r="B214" s="3">
        <v>0</v>
      </c>
    </row>
    <row r="215" spans="2:2" outlineLevel="1" x14ac:dyDescent="0.25">
      <c r="B215" s="3">
        <v>0</v>
      </c>
    </row>
    <row r="216" spans="2:2" outlineLevel="1" x14ac:dyDescent="0.25">
      <c r="B216" s="3">
        <v>0</v>
      </c>
    </row>
    <row r="217" spans="2:2" outlineLevel="1" x14ac:dyDescent="0.25">
      <c r="B217" s="3">
        <v>0</v>
      </c>
    </row>
    <row r="218" spans="2:2" x14ac:dyDescent="0.25">
      <c r="B218" s="3">
        <v>0</v>
      </c>
    </row>
    <row r="219" spans="2:2" outlineLevel="1" x14ac:dyDescent="0.25"/>
    <row r="220" spans="2:2" outlineLevel="1" x14ac:dyDescent="0.25">
      <c r="B220" s="38" t="str">
        <f t="shared" ref="B220:B251" si="0">IF($B$4, $B15, IFERROR( TEXT( $B14 / $B$10, INDEX( $A$23:$A$34, MATCH( $B$11, $A$37:$A$48, 0 )) ), $B14 / $B$10 ) &amp; REPT( " ", $B$7 ))</f>
        <v xml:space="preserve">25008979          </v>
      </c>
    </row>
    <row r="221" spans="2:2" outlineLevel="1" x14ac:dyDescent="0.25">
      <c r="B221" s="37" t="str">
        <f t="shared" si="0"/>
        <v xml:space="preserve">34504588          </v>
      </c>
    </row>
    <row r="222" spans="2:2" outlineLevel="1" x14ac:dyDescent="0.25">
      <c r="B222" s="37" t="str">
        <f t="shared" si="0"/>
        <v xml:space="preserve">44000197          </v>
      </c>
    </row>
    <row r="223" spans="2:2" outlineLevel="1" x14ac:dyDescent="0.25">
      <c r="B223" s="37" t="str">
        <f t="shared" si="0"/>
        <v xml:space="preserve">53495806          </v>
      </c>
    </row>
    <row r="224" spans="2:2" outlineLevel="1" x14ac:dyDescent="0.25">
      <c r="B224" s="37" t="str">
        <f t="shared" si="0"/>
        <v xml:space="preserve">62991415          </v>
      </c>
    </row>
    <row r="225" spans="2:2" outlineLevel="1" x14ac:dyDescent="0.25">
      <c r="B225" s="37" t="str">
        <f t="shared" si="0"/>
        <v xml:space="preserve">72487024          </v>
      </c>
    </row>
    <row r="226" spans="2:2" outlineLevel="1" x14ac:dyDescent="0.25">
      <c r="B226" s="37" t="str">
        <f t="shared" si="0"/>
        <v xml:space="preserve">81982633          </v>
      </c>
    </row>
    <row r="227" spans="2:2" outlineLevel="1" x14ac:dyDescent="0.25">
      <c r="B227" s="37" t="str">
        <f t="shared" si="0"/>
        <v xml:space="preserve">91478242          </v>
      </c>
    </row>
    <row r="228" spans="2:2" outlineLevel="1" x14ac:dyDescent="0.25">
      <c r="B228" s="37" t="str">
        <f t="shared" si="0"/>
        <v xml:space="preserve">100973851          </v>
      </c>
    </row>
    <row r="229" spans="2:2" outlineLevel="1" x14ac:dyDescent="0.25">
      <c r="B229" s="37" t="str">
        <f t="shared" si="0"/>
        <v xml:space="preserve">110469460          </v>
      </c>
    </row>
    <row r="230" spans="2:2" outlineLevel="1" x14ac:dyDescent="0.25">
      <c r="B230" s="37" t="str">
        <f t="shared" si="0"/>
        <v xml:space="preserve">119965069          </v>
      </c>
    </row>
    <row r="231" spans="2:2" outlineLevel="1" x14ac:dyDescent="0.25">
      <c r="B231" s="37" t="str">
        <f t="shared" si="0"/>
        <v xml:space="preserve">129460678          </v>
      </c>
    </row>
    <row r="232" spans="2:2" outlineLevel="1" x14ac:dyDescent="0.25">
      <c r="B232" s="37" t="str">
        <f t="shared" si="0"/>
        <v xml:space="preserve">138956287          </v>
      </c>
    </row>
    <row r="233" spans="2:2" outlineLevel="1" x14ac:dyDescent="0.25">
      <c r="B233" s="37" t="str">
        <f t="shared" si="0"/>
        <v xml:space="preserve">148451896          </v>
      </c>
    </row>
    <row r="234" spans="2:2" outlineLevel="1" x14ac:dyDescent="0.25">
      <c r="B234" s="37" t="str">
        <f t="shared" si="0"/>
        <v xml:space="preserve">157947505          </v>
      </c>
    </row>
    <row r="235" spans="2:2" outlineLevel="1" x14ac:dyDescent="0.25">
      <c r="B235" s="37" t="str">
        <f t="shared" si="0"/>
        <v xml:space="preserve">167443114          </v>
      </c>
    </row>
    <row r="236" spans="2:2" outlineLevel="1" x14ac:dyDescent="0.25">
      <c r="B236" s="37" t="str">
        <f t="shared" si="0"/>
        <v xml:space="preserve">176938723          </v>
      </c>
    </row>
    <row r="237" spans="2:2" outlineLevel="1" x14ac:dyDescent="0.25">
      <c r="B237" s="37" t="str">
        <f t="shared" si="0"/>
        <v xml:space="preserve">186434332          </v>
      </c>
    </row>
    <row r="238" spans="2:2" outlineLevel="1" x14ac:dyDescent="0.25">
      <c r="B238" s="37" t="str">
        <f t="shared" si="0"/>
        <v xml:space="preserve">195929941          </v>
      </c>
    </row>
    <row r="239" spans="2:2" outlineLevel="1" x14ac:dyDescent="0.25">
      <c r="B239" s="37" t="str">
        <f t="shared" si="0"/>
        <v xml:space="preserve">205425550          </v>
      </c>
    </row>
    <row r="240" spans="2:2" outlineLevel="1" x14ac:dyDescent="0.25">
      <c r="B240" s="37" t="str">
        <f t="shared" si="0"/>
        <v xml:space="preserve">214921159          </v>
      </c>
    </row>
    <row r="241" spans="2:2" outlineLevel="1" x14ac:dyDescent="0.25">
      <c r="B241" s="37" t="str">
        <f t="shared" si="0"/>
        <v xml:space="preserve">224416768          </v>
      </c>
    </row>
    <row r="242" spans="2:2" outlineLevel="1" x14ac:dyDescent="0.25">
      <c r="B242" s="37" t="str">
        <f t="shared" si="0"/>
        <v xml:space="preserve">233912377          </v>
      </c>
    </row>
    <row r="243" spans="2:2" outlineLevel="1" x14ac:dyDescent="0.25">
      <c r="B243" s="37" t="str">
        <f t="shared" si="0"/>
        <v xml:space="preserve">243407986          </v>
      </c>
    </row>
    <row r="244" spans="2:2" outlineLevel="1" x14ac:dyDescent="0.25">
      <c r="B244" s="37" t="str">
        <f t="shared" si="0"/>
        <v xml:space="preserve">252903595          </v>
      </c>
    </row>
    <row r="245" spans="2:2" outlineLevel="1" x14ac:dyDescent="0.25">
      <c r="B245" s="37" t="str">
        <f t="shared" si="0"/>
        <v xml:space="preserve">262399204          </v>
      </c>
    </row>
    <row r="246" spans="2:2" outlineLevel="1" x14ac:dyDescent="0.25">
      <c r="B246" s="37" t="str">
        <f t="shared" si="0"/>
        <v xml:space="preserve">271894813          </v>
      </c>
    </row>
    <row r="247" spans="2:2" outlineLevel="1" x14ac:dyDescent="0.25">
      <c r="B247" s="37" t="str">
        <f t="shared" si="0"/>
        <v xml:space="preserve">281390422          </v>
      </c>
    </row>
    <row r="248" spans="2:2" outlineLevel="1" x14ac:dyDescent="0.25">
      <c r="B248" s="37" t="str">
        <f t="shared" si="0"/>
        <v xml:space="preserve">290886031          </v>
      </c>
    </row>
    <row r="249" spans="2:2" outlineLevel="1" x14ac:dyDescent="0.25">
      <c r="B249" s="37" t="str">
        <f t="shared" si="0"/>
        <v xml:space="preserve">300381640          </v>
      </c>
    </row>
    <row r="250" spans="2:2" outlineLevel="1" x14ac:dyDescent="0.25">
      <c r="B250" s="37" t="str">
        <f t="shared" si="0"/>
        <v xml:space="preserve">309877249          </v>
      </c>
    </row>
    <row r="251" spans="2:2" outlineLevel="1" x14ac:dyDescent="0.25">
      <c r="B251" s="37" t="str">
        <f t="shared" si="0"/>
        <v xml:space="preserve">319372858          </v>
      </c>
    </row>
    <row r="252" spans="2:2" outlineLevel="1" x14ac:dyDescent="0.25">
      <c r="B252" s="37" t="str">
        <f t="shared" ref="B252:B283" si="1">IF($B$4, $B47, IFERROR( TEXT( $B46 / $B$10, INDEX( $A$23:$A$34, MATCH( $B$11, $A$37:$A$48, 0 )) ), $B46 / $B$10 ) &amp; REPT( " ", $B$7 ))</f>
        <v xml:space="preserve">328868467          </v>
      </c>
    </row>
    <row r="253" spans="2:2" outlineLevel="1" x14ac:dyDescent="0.25">
      <c r="B253" s="37" t="str">
        <f t="shared" si="1"/>
        <v xml:space="preserve">338364076          </v>
      </c>
    </row>
    <row r="254" spans="2:2" outlineLevel="1" x14ac:dyDescent="0.25">
      <c r="B254" s="37" t="str">
        <f t="shared" si="1"/>
        <v xml:space="preserve">347859685          </v>
      </c>
    </row>
    <row r="255" spans="2:2" outlineLevel="1" x14ac:dyDescent="0.25">
      <c r="B255" s="37" t="str">
        <f t="shared" si="1"/>
        <v xml:space="preserve">357355294          </v>
      </c>
    </row>
    <row r="256" spans="2:2" outlineLevel="1" x14ac:dyDescent="0.25">
      <c r="B256" s="37" t="str">
        <f t="shared" si="1"/>
        <v xml:space="preserve">366850903          </v>
      </c>
    </row>
    <row r="257" spans="2:2" outlineLevel="1" x14ac:dyDescent="0.25">
      <c r="B257" s="37" t="str">
        <f t="shared" si="1"/>
        <v xml:space="preserve">376346512          </v>
      </c>
    </row>
    <row r="258" spans="2:2" outlineLevel="1" x14ac:dyDescent="0.25">
      <c r="B258" s="37" t="str">
        <f t="shared" si="1"/>
        <v xml:space="preserve">385842121          </v>
      </c>
    </row>
    <row r="259" spans="2:2" outlineLevel="1" x14ac:dyDescent="0.25">
      <c r="B259" s="37" t="str">
        <f t="shared" si="1"/>
        <v xml:space="preserve">395337730          </v>
      </c>
    </row>
    <row r="260" spans="2:2" outlineLevel="1" x14ac:dyDescent="0.25">
      <c r="B260" s="37" t="str">
        <f t="shared" si="1"/>
        <v xml:space="preserve">404833339          </v>
      </c>
    </row>
    <row r="261" spans="2:2" outlineLevel="1" x14ac:dyDescent="0.25">
      <c r="B261" s="37" t="str">
        <f t="shared" si="1"/>
        <v xml:space="preserve">414328948          </v>
      </c>
    </row>
    <row r="262" spans="2:2" outlineLevel="1" x14ac:dyDescent="0.25">
      <c r="B262" s="37" t="str">
        <f t="shared" si="1"/>
        <v xml:space="preserve">423824557          </v>
      </c>
    </row>
    <row r="263" spans="2:2" outlineLevel="1" x14ac:dyDescent="0.25">
      <c r="B263" s="37" t="str">
        <f t="shared" si="1"/>
        <v xml:space="preserve">433320166          </v>
      </c>
    </row>
    <row r="264" spans="2:2" outlineLevel="1" x14ac:dyDescent="0.25">
      <c r="B264" s="37" t="str">
        <f t="shared" si="1"/>
        <v xml:space="preserve">442815775          </v>
      </c>
    </row>
    <row r="265" spans="2:2" outlineLevel="1" x14ac:dyDescent="0.25">
      <c r="B265" s="37" t="str">
        <f t="shared" si="1"/>
        <v xml:space="preserve">452311384          </v>
      </c>
    </row>
    <row r="266" spans="2:2" outlineLevel="1" x14ac:dyDescent="0.25">
      <c r="B266" s="37" t="str">
        <f t="shared" si="1"/>
        <v xml:space="preserve">461806993          </v>
      </c>
    </row>
    <row r="267" spans="2:2" outlineLevel="1" x14ac:dyDescent="0.25">
      <c r="B267" s="37" t="str">
        <f t="shared" si="1"/>
        <v xml:space="preserve">471302602          </v>
      </c>
    </row>
    <row r="268" spans="2:2" outlineLevel="1" x14ac:dyDescent="0.25">
      <c r="B268" s="37" t="str">
        <f t="shared" si="1"/>
        <v xml:space="preserve">480798211          </v>
      </c>
    </row>
    <row r="269" spans="2:2" outlineLevel="1" x14ac:dyDescent="0.25">
      <c r="B269" s="37" t="str">
        <f t="shared" si="1"/>
        <v xml:space="preserve">490293820          </v>
      </c>
    </row>
    <row r="270" spans="2:2" outlineLevel="1" x14ac:dyDescent="0.25">
      <c r="B270" s="37" t="str">
        <f t="shared" si="1"/>
        <v xml:space="preserve">499789429          </v>
      </c>
    </row>
    <row r="271" spans="2:2" outlineLevel="1" x14ac:dyDescent="0.25">
      <c r="B271" s="37" t="str">
        <f t="shared" si="1"/>
        <v xml:space="preserve">509285038          </v>
      </c>
    </row>
    <row r="272" spans="2:2" outlineLevel="1" x14ac:dyDescent="0.25">
      <c r="B272" s="37" t="str">
        <f t="shared" si="1"/>
        <v xml:space="preserve">518780647          </v>
      </c>
    </row>
    <row r="273" spans="2:2" outlineLevel="1" x14ac:dyDescent="0.25">
      <c r="B273" s="37" t="str">
        <f t="shared" si="1"/>
        <v xml:space="preserve">528276256          </v>
      </c>
    </row>
    <row r="274" spans="2:2" outlineLevel="1" x14ac:dyDescent="0.25">
      <c r="B274" s="37" t="str">
        <f t="shared" si="1"/>
        <v xml:space="preserve">537771865          </v>
      </c>
    </row>
    <row r="275" spans="2:2" outlineLevel="1" x14ac:dyDescent="0.25">
      <c r="B275" s="37" t="str">
        <f t="shared" si="1"/>
        <v xml:space="preserve">547267474          </v>
      </c>
    </row>
    <row r="276" spans="2:2" outlineLevel="1" x14ac:dyDescent="0.25">
      <c r="B276" s="37" t="str">
        <f t="shared" si="1"/>
        <v xml:space="preserve">556763083          </v>
      </c>
    </row>
    <row r="277" spans="2:2" outlineLevel="1" x14ac:dyDescent="0.25">
      <c r="B277" s="37" t="str">
        <f t="shared" si="1"/>
        <v xml:space="preserve">566258692          </v>
      </c>
    </row>
    <row r="278" spans="2:2" outlineLevel="1" x14ac:dyDescent="0.25">
      <c r="B278" s="37" t="str">
        <f t="shared" si="1"/>
        <v xml:space="preserve">575754301          </v>
      </c>
    </row>
    <row r="279" spans="2:2" outlineLevel="1" x14ac:dyDescent="0.25">
      <c r="B279" s="37" t="str">
        <f t="shared" si="1"/>
        <v xml:space="preserve">585249910          </v>
      </c>
    </row>
    <row r="280" spans="2:2" outlineLevel="1" x14ac:dyDescent="0.25">
      <c r="B280" s="37" t="str">
        <f t="shared" si="1"/>
        <v xml:space="preserve">594745519          </v>
      </c>
    </row>
    <row r="281" spans="2:2" outlineLevel="1" x14ac:dyDescent="0.25">
      <c r="B281" s="37" t="str">
        <f t="shared" si="1"/>
        <v xml:space="preserve">604241128          </v>
      </c>
    </row>
    <row r="282" spans="2:2" outlineLevel="1" x14ac:dyDescent="0.25">
      <c r="B282" s="37" t="str">
        <f t="shared" si="1"/>
        <v xml:space="preserve">613736737          </v>
      </c>
    </row>
    <row r="283" spans="2:2" outlineLevel="1" x14ac:dyDescent="0.25">
      <c r="B283" s="37" t="str">
        <f t="shared" si="1"/>
        <v xml:space="preserve">623232346          </v>
      </c>
    </row>
    <row r="284" spans="2:2" outlineLevel="1" x14ac:dyDescent="0.25">
      <c r="B284" s="37" t="str">
        <f t="shared" ref="B284:B315" si="2">IF($B$4, $B79, IFERROR( TEXT( $B78 / $B$10, INDEX( $A$23:$A$34, MATCH( $B$11, $A$37:$A$48, 0 )) ), $B78 / $B$10 ) &amp; REPT( " ", $B$7 ))</f>
        <v xml:space="preserve">632727955          </v>
      </c>
    </row>
    <row r="285" spans="2:2" outlineLevel="1" x14ac:dyDescent="0.25">
      <c r="B285" s="37" t="str">
        <f t="shared" si="2"/>
        <v xml:space="preserve">642223564          </v>
      </c>
    </row>
    <row r="286" spans="2:2" outlineLevel="1" x14ac:dyDescent="0.25">
      <c r="B286" s="37" t="str">
        <f t="shared" si="2"/>
        <v xml:space="preserve">651719173          </v>
      </c>
    </row>
    <row r="287" spans="2:2" outlineLevel="1" x14ac:dyDescent="0.25">
      <c r="B287" s="37" t="str">
        <f t="shared" si="2"/>
        <v xml:space="preserve">661214782          </v>
      </c>
    </row>
    <row r="288" spans="2:2" outlineLevel="1" x14ac:dyDescent="0.25">
      <c r="B288" s="37" t="str">
        <f t="shared" si="2"/>
        <v xml:space="preserve">670710391          </v>
      </c>
    </row>
    <row r="289" spans="2:2" outlineLevel="1" x14ac:dyDescent="0.25">
      <c r="B289" s="37" t="str">
        <f t="shared" si="2"/>
        <v xml:space="preserve">680206000          </v>
      </c>
    </row>
    <row r="290" spans="2:2" outlineLevel="1" x14ac:dyDescent="0.25">
      <c r="B290" s="37" t="str">
        <f t="shared" si="2"/>
        <v xml:space="preserve">689701609          </v>
      </c>
    </row>
    <row r="291" spans="2:2" outlineLevel="1" x14ac:dyDescent="0.25">
      <c r="B291" s="37" t="str">
        <f t="shared" si="2"/>
        <v xml:space="preserve">699197218          </v>
      </c>
    </row>
    <row r="292" spans="2:2" outlineLevel="1" x14ac:dyDescent="0.25">
      <c r="B292" s="37" t="str">
        <f t="shared" si="2"/>
        <v xml:space="preserve">708692827          </v>
      </c>
    </row>
    <row r="293" spans="2:2" outlineLevel="1" x14ac:dyDescent="0.25">
      <c r="B293" s="37" t="str">
        <f t="shared" si="2"/>
        <v xml:space="preserve">718188436          </v>
      </c>
    </row>
    <row r="294" spans="2:2" outlineLevel="1" x14ac:dyDescent="0.25">
      <c r="B294" s="37" t="str">
        <f t="shared" si="2"/>
        <v xml:space="preserve">727684045          </v>
      </c>
    </row>
    <row r="295" spans="2:2" outlineLevel="1" x14ac:dyDescent="0.25">
      <c r="B295" s="37" t="str">
        <f t="shared" si="2"/>
        <v xml:space="preserve">737179654          </v>
      </c>
    </row>
    <row r="296" spans="2:2" outlineLevel="1" x14ac:dyDescent="0.25">
      <c r="B296" s="37" t="str">
        <f t="shared" si="2"/>
        <v xml:space="preserve">746675263          </v>
      </c>
    </row>
    <row r="297" spans="2:2" outlineLevel="1" x14ac:dyDescent="0.25">
      <c r="B297" s="37" t="str">
        <f t="shared" si="2"/>
        <v xml:space="preserve">756170872          </v>
      </c>
    </row>
    <row r="298" spans="2:2" outlineLevel="1" x14ac:dyDescent="0.25">
      <c r="B298" s="37" t="str">
        <f t="shared" si="2"/>
        <v xml:space="preserve">765666481          </v>
      </c>
    </row>
    <row r="299" spans="2:2" outlineLevel="1" x14ac:dyDescent="0.25">
      <c r="B299" s="37" t="str">
        <f t="shared" si="2"/>
        <v xml:space="preserve">775162090          </v>
      </c>
    </row>
    <row r="300" spans="2:2" outlineLevel="1" x14ac:dyDescent="0.25">
      <c r="B300" s="37" t="str">
        <f t="shared" si="2"/>
        <v xml:space="preserve">784657699          </v>
      </c>
    </row>
    <row r="301" spans="2:2" outlineLevel="1" x14ac:dyDescent="0.25">
      <c r="B301" s="37" t="str">
        <f t="shared" si="2"/>
        <v xml:space="preserve">794153308          </v>
      </c>
    </row>
    <row r="302" spans="2:2" outlineLevel="1" x14ac:dyDescent="0.25">
      <c r="B302" s="37" t="str">
        <f t="shared" si="2"/>
        <v xml:space="preserve">803648917          </v>
      </c>
    </row>
    <row r="303" spans="2:2" outlineLevel="1" x14ac:dyDescent="0.25">
      <c r="B303" s="37" t="str">
        <f t="shared" si="2"/>
        <v xml:space="preserve">813144526          </v>
      </c>
    </row>
    <row r="304" spans="2:2" outlineLevel="1" x14ac:dyDescent="0.25">
      <c r="B304" s="37" t="str">
        <f t="shared" si="2"/>
        <v xml:space="preserve">822640135          </v>
      </c>
    </row>
    <row r="305" spans="2:2" outlineLevel="1" x14ac:dyDescent="0.25">
      <c r="B305" s="37" t="str">
        <f t="shared" si="2"/>
        <v xml:space="preserve">832135744          </v>
      </c>
    </row>
    <row r="306" spans="2:2" outlineLevel="1" x14ac:dyDescent="0.25">
      <c r="B306" s="37" t="str">
        <f t="shared" si="2"/>
        <v xml:space="preserve">841631353          </v>
      </c>
    </row>
    <row r="307" spans="2:2" outlineLevel="1" x14ac:dyDescent="0.25">
      <c r="B307" s="37" t="str">
        <f t="shared" si="2"/>
        <v xml:space="preserve">851126962          </v>
      </c>
    </row>
    <row r="308" spans="2:2" outlineLevel="1" x14ac:dyDescent="0.25">
      <c r="B308" s="37" t="str">
        <f t="shared" si="2"/>
        <v xml:space="preserve">860622571          </v>
      </c>
    </row>
    <row r="309" spans="2:2" outlineLevel="1" x14ac:dyDescent="0.25">
      <c r="B309" s="37" t="str">
        <f t="shared" si="2"/>
        <v xml:space="preserve">870118180          </v>
      </c>
    </row>
    <row r="310" spans="2:2" outlineLevel="1" x14ac:dyDescent="0.25">
      <c r="B310" s="37" t="str">
        <f t="shared" si="2"/>
        <v xml:space="preserve">879613789          </v>
      </c>
    </row>
    <row r="311" spans="2:2" outlineLevel="1" x14ac:dyDescent="0.25">
      <c r="B311" s="37" t="str">
        <f t="shared" si="2"/>
        <v xml:space="preserve">889109398          </v>
      </c>
    </row>
    <row r="312" spans="2:2" outlineLevel="1" x14ac:dyDescent="0.25">
      <c r="B312" s="37" t="str">
        <f t="shared" si="2"/>
        <v xml:space="preserve">898605007          </v>
      </c>
    </row>
    <row r="313" spans="2:2" outlineLevel="1" x14ac:dyDescent="0.25">
      <c r="B313" s="37" t="str">
        <f t="shared" si="2"/>
        <v xml:space="preserve">908100616          </v>
      </c>
    </row>
    <row r="314" spans="2:2" outlineLevel="1" x14ac:dyDescent="0.25">
      <c r="B314" s="37" t="str">
        <f t="shared" si="2"/>
        <v xml:space="preserve">917596225          </v>
      </c>
    </row>
    <row r="315" spans="2:2" outlineLevel="1" x14ac:dyDescent="0.25">
      <c r="B315" s="37" t="str">
        <f t="shared" si="2"/>
        <v xml:space="preserve">927091834          </v>
      </c>
    </row>
    <row r="316" spans="2:2" outlineLevel="1" x14ac:dyDescent="0.25">
      <c r="B316" s="37" t="str">
        <f t="shared" ref="B316:B321" si="3">IF($B$4, $B111, IFERROR( TEXT( $B110 / $B$10, INDEX( $A$23:$A$34, MATCH( $B$11, $A$37:$A$48, 0 )) ), $B110 / $B$10 ) &amp; REPT( " ", $B$7 ))</f>
        <v xml:space="preserve">936587443          </v>
      </c>
    </row>
    <row r="317" spans="2:2" outlineLevel="1" x14ac:dyDescent="0.25">
      <c r="B317" s="37" t="str">
        <f t="shared" si="3"/>
        <v xml:space="preserve">946083052          </v>
      </c>
    </row>
    <row r="318" spans="2:2" outlineLevel="1" x14ac:dyDescent="0.25">
      <c r="B318" s="37" t="str">
        <f t="shared" si="3"/>
        <v xml:space="preserve">955578661          </v>
      </c>
    </row>
    <row r="319" spans="2:2" outlineLevel="1" x14ac:dyDescent="0.25">
      <c r="B319" s="37" t="str">
        <f t="shared" si="3"/>
        <v xml:space="preserve">965074270          </v>
      </c>
    </row>
    <row r="320" spans="2:2" outlineLevel="1" x14ac:dyDescent="0.25">
      <c r="B320" s="37" t="str">
        <f t="shared" si="3"/>
        <v xml:space="preserve">974569879          </v>
      </c>
    </row>
    <row r="321" spans="1:2" x14ac:dyDescent="0.25">
      <c r="B321" s="37" t="str">
        <f t="shared" si="3"/>
        <v xml:space="preserve">984065488          </v>
      </c>
    </row>
    <row r="322" spans="1:2" outlineLevel="1" x14ac:dyDescent="0.25"/>
    <row r="323" spans="1:2" outlineLevel="1" x14ac:dyDescent="0.25">
      <c r="A323" s="35">
        <v>1E-3</v>
      </c>
    </row>
    <row r="324" spans="1:2" outlineLevel="1" x14ac:dyDescent="0.25">
      <c r="A324" s="35">
        <v>4.0000000000000001E-3</v>
      </c>
    </row>
    <row r="325" spans="1:2" outlineLevel="1" x14ac:dyDescent="0.25">
      <c r="A325" s="35">
        <v>7.0000000000000001E-3</v>
      </c>
    </row>
    <row r="326" spans="1:2" outlineLevel="1" x14ac:dyDescent="0.25">
      <c r="A326" s="35">
        <v>0.01</v>
      </c>
    </row>
    <row r="327" spans="1:2" outlineLevel="1" x14ac:dyDescent="0.25">
      <c r="A327" s="35">
        <v>0.02</v>
      </c>
    </row>
    <row r="328" spans="1:2" outlineLevel="1" x14ac:dyDescent="0.25">
      <c r="A328" s="35">
        <v>0.03</v>
      </c>
    </row>
    <row r="329" spans="1:2" outlineLevel="1" x14ac:dyDescent="0.25">
      <c r="A329" s="35">
        <v>0.04</v>
      </c>
    </row>
    <row r="330" spans="1:2" outlineLevel="1" x14ac:dyDescent="0.25">
      <c r="A330" s="35">
        <v>0.05</v>
      </c>
    </row>
    <row r="331" spans="1:2" outlineLevel="1" x14ac:dyDescent="0.25">
      <c r="A331" s="35">
        <v>0.06</v>
      </c>
    </row>
    <row r="332" spans="1:2" outlineLevel="1" x14ac:dyDescent="0.25">
      <c r="A332" s="35">
        <v>7.0000000000000007E-2</v>
      </c>
    </row>
    <row r="333" spans="1:2" outlineLevel="1" x14ac:dyDescent="0.25">
      <c r="A333" s="35">
        <v>0.08</v>
      </c>
    </row>
    <row r="334" spans="1:2" outlineLevel="1" x14ac:dyDescent="0.25">
      <c r="A334" s="35">
        <v>0.09</v>
      </c>
    </row>
    <row r="335" spans="1:2" outlineLevel="1" x14ac:dyDescent="0.25">
      <c r="A335" s="35">
        <v>0.1</v>
      </c>
    </row>
    <row r="336" spans="1:2" outlineLevel="1" x14ac:dyDescent="0.25">
      <c r="A336" s="35">
        <v>0.11</v>
      </c>
    </row>
    <row r="337" spans="1:1" outlineLevel="1" x14ac:dyDescent="0.25">
      <c r="A337" s="35">
        <v>0.12</v>
      </c>
    </row>
    <row r="338" spans="1:1" outlineLevel="1" x14ac:dyDescent="0.25">
      <c r="A338" s="35">
        <v>0.13</v>
      </c>
    </row>
    <row r="339" spans="1:1" outlineLevel="1" x14ac:dyDescent="0.25">
      <c r="A339" s="35">
        <v>0.14000000000000001</v>
      </c>
    </row>
    <row r="340" spans="1:1" outlineLevel="1" x14ac:dyDescent="0.25">
      <c r="A340" s="35">
        <v>0.15</v>
      </c>
    </row>
    <row r="341" spans="1:1" outlineLevel="1" x14ac:dyDescent="0.25">
      <c r="A341" s="35">
        <v>0.16</v>
      </c>
    </row>
    <row r="342" spans="1:1" outlineLevel="1" x14ac:dyDescent="0.25">
      <c r="A342" s="35">
        <v>0.17</v>
      </c>
    </row>
    <row r="343" spans="1:1" outlineLevel="1" x14ac:dyDescent="0.25">
      <c r="A343" s="35">
        <v>0.18</v>
      </c>
    </row>
    <row r="344" spans="1:1" outlineLevel="1" x14ac:dyDescent="0.25">
      <c r="A344" s="35">
        <v>0.19</v>
      </c>
    </row>
    <row r="345" spans="1:1" outlineLevel="1" x14ac:dyDescent="0.25">
      <c r="A345" s="35">
        <v>0.2</v>
      </c>
    </row>
    <row r="346" spans="1:1" outlineLevel="1" x14ac:dyDescent="0.25">
      <c r="A346" s="35">
        <v>0.21</v>
      </c>
    </row>
    <row r="347" spans="1:1" outlineLevel="1" x14ac:dyDescent="0.25">
      <c r="A347" s="35">
        <v>0.22</v>
      </c>
    </row>
    <row r="348" spans="1:1" outlineLevel="1" x14ac:dyDescent="0.25">
      <c r="A348" s="35">
        <v>0.23</v>
      </c>
    </row>
    <row r="349" spans="1:1" outlineLevel="1" x14ac:dyDescent="0.25">
      <c r="A349" s="35">
        <v>0.24</v>
      </c>
    </row>
    <row r="350" spans="1:1" outlineLevel="1" x14ac:dyDescent="0.25">
      <c r="A350" s="35">
        <v>0.25</v>
      </c>
    </row>
    <row r="351" spans="1:1" outlineLevel="1" x14ac:dyDescent="0.25">
      <c r="A351" s="35">
        <v>0.26</v>
      </c>
    </row>
    <row r="352" spans="1:1" outlineLevel="1" x14ac:dyDescent="0.25">
      <c r="A352" s="35">
        <v>0.27</v>
      </c>
    </row>
    <row r="353" spans="1:1" outlineLevel="1" x14ac:dyDescent="0.25">
      <c r="A353" s="35">
        <v>0.28000000000000003</v>
      </c>
    </row>
    <row r="354" spans="1:1" outlineLevel="1" x14ac:dyDescent="0.25">
      <c r="A354" s="35">
        <v>0.28999999999999998</v>
      </c>
    </row>
    <row r="355" spans="1:1" outlineLevel="1" x14ac:dyDescent="0.25">
      <c r="A355" s="35">
        <v>0.3</v>
      </c>
    </row>
    <row r="356" spans="1:1" outlineLevel="1" x14ac:dyDescent="0.25">
      <c r="A356" s="35">
        <v>0.31</v>
      </c>
    </row>
    <row r="357" spans="1:1" outlineLevel="1" x14ac:dyDescent="0.25">
      <c r="A357" s="35">
        <v>0.32</v>
      </c>
    </row>
    <row r="358" spans="1:1" outlineLevel="1" x14ac:dyDescent="0.25">
      <c r="A358" s="35">
        <v>0.33</v>
      </c>
    </row>
    <row r="359" spans="1:1" outlineLevel="1" x14ac:dyDescent="0.25">
      <c r="A359" s="35">
        <v>0.34</v>
      </c>
    </row>
    <row r="360" spans="1:1" outlineLevel="1" x14ac:dyDescent="0.25">
      <c r="A360" s="35">
        <v>0.35000000000000003</v>
      </c>
    </row>
    <row r="361" spans="1:1" outlineLevel="1" x14ac:dyDescent="0.25">
      <c r="A361" s="35">
        <v>0.36</v>
      </c>
    </row>
    <row r="362" spans="1:1" outlineLevel="1" x14ac:dyDescent="0.25">
      <c r="A362" s="35">
        <v>0.37</v>
      </c>
    </row>
    <row r="363" spans="1:1" outlineLevel="1" x14ac:dyDescent="0.25">
      <c r="A363" s="35">
        <v>0.38</v>
      </c>
    </row>
    <row r="364" spans="1:1" outlineLevel="1" x14ac:dyDescent="0.25">
      <c r="A364" s="35">
        <v>0.39</v>
      </c>
    </row>
    <row r="365" spans="1:1" outlineLevel="1" x14ac:dyDescent="0.25">
      <c r="A365" s="35">
        <v>0.4</v>
      </c>
    </row>
    <row r="366" spans="1:1" outlineLevel="1" x14ac:dyDescent="0.25">
      <c r="A366" s="35">
        <v>0.41000000000000003</v>
      </c>
    </row>
    <row r="367" spans="1:1" outlineLevel="1" x14ac:dyDescent="0.25">
      <c r="A367" s="35">
        <v>0.42</v>
      </c>
    </row>
    <row r="368" spans="1:1" outlineLevel="1" x14ac:dyDescent="0.25">
      <c r="A368" s="35">
        <v>0.43</v>
      </c>
    </row>
    <row r="369" spans="1:1" outlineLevel="1" x14ac:dyDescent="0.25">
      <c r="A369" s="35">
        <v>0.44</v>
      </c>
    </row>
    <row r="370" spans="1:1" outlineLevel="1" x14ac:dyDescent="0.25">
      <c r="A370" s="35">
        <v>0.45</v>
      </c>
    </row>
    <row r="371" spans="1:1" outlineLevel="1" x14ac:dyDescent="0.25">
      <c r="A371" s="35">
        <v>0.46</v>
      </c>
    </row>
    <row r="372" spans="1:1" outlineLevel="1" x14ac:dyDescent="0.25">
      <c r="A372" s="35">
        <v>0.47000000000000003</v>
      </c>
    </row>
    <row r="373" spans="1:1" outlineLevel="1" x14ac:dyDescent="0.25">
      <c r="A373" s="35">
        <v>0.48</v>
      </c>
    </row>
    <row r="374" spans="1:1" outlineLevel="1" x14ac:dyDescent="0.25">
      <c r="A374" s="35">
        <v>0.49</v>
      </c>
    </row>
    <row r="375" spans="1:1" outlineLevel="1" x14ac:dyDescent="0.25">
      <c r="A375" s="35">
        <v>0.5</v>
      </c>
    </row>
    <row r="376" spans="1:1" outlineLevel="1" x14ac:dyDescent="0.25">
      <c r="A376" s="35">
        <v>0.51</v>
      </c>
    </row>
    <row r="377" spans="1:1" outlineLevel="1" x14ac:dyDescent="0.25">
      <c r="A377" s="35">
        <v>0.52</v>
      </c>
    </row>
    <row r="378" spans="1:1" outlineLevel="1" x14ac:dyDescent="0.25">
      <c r="A378" s="35">
        <v>0.53</v>
      </c>
    </row>
    <row r="379" spans="1:1" outlineLevel="1" x14ac:dyDescent="0.25">
      <c r="A379" s="35">
        <v>0.54</v>
      </c>
    </row>
    <row r="380" spans="1:1" outlineLevel="1" x14ac:dyDescent="0.25">
      <c r="A380" s="35">
        <v>0.55000000000000004</v>
      </c>
    </row>
    <row r="381" spans="1:1" outlineLevel="1" x14ac:dyDescent="0.25">
      <c r="A381" s="35">
        <v>0.56000000000000005</v>
      </c>
    </row>
    <row r="382" spans="1:1" outlineLevel="1" x14ac:dyDescent="0.25">
      <c r="A382" s="35">
        <v>0.57000000000000006</v>
      </c>
    </row>
    <row r="383" spans="1:1" outlineLevel="1" x14ac:dyDescent="0.25">
      <c r="A383" s="35">
        <v>0.57999999999999996</v>
      </c>
    </row>
    <row r="384" spans="1:1" outlineLevel="1" x14ac:dyDescent="0.25">
      <c r="A384" s="35">
        <v>0.59</v>
      </c>
    </row>
    <row r="385" spans="1:1" outlineLevel="1" x14ac:dyDescent="0.25">
      <c r="A385" s="35">
        <v>0.6</v>
      </c>
    </row>
    <row r="386" spans="1:1" outlineLevel="1" x14ac:dyDescent="0.25">
      <c r="A386" s="35">
        <v>0.61</v>
      </c>
    </row>
    <row r="387" spans="1:1" outlineLevel="1" x14ac:dyDescent="0.25">
      <c r="A387" s="35">
        <v>0.62</v>
      </c>
    </row>
    <row r="388" spans="1:1" outlineLevel="1" x14ac:dyDescent="0.25">
      <c r="A388" s="35">
        <v>0.63</v>
      </c>
    </row>
    <row r="389" spans="1:1" outlineLevel="1" x14ac:dyDescent="0.25">
      <c r="A389" s="35">
        <v>0.64</v>
      </c>
    </row>
    <row r="390" spans="1:1" outlineLevel="1" x14ac:dyDescent="0.25">
      <c r="A390" s="35">
        <v>0.65</v>
      </c>
    </row>
    <row r="391" spans="1:1" outlineLevel="1" x14ac:dyDescent="0.25">
      <c r="A391" s="35">
        <v>0.66</v>
      </c>
    </row>
    <row r="392" spans="1:1" outlineLevel="1" x14ac:dyDescent="0.25">
      <c r="A392" s="35">
        <v>0.67</v>
      </c>
    </row>
    <row r="393" spans="1:1" outlineLevel="1" x14ac:dyDescent="0.25">
      <c r="A393" s="35">
        <v>0.68</v>
      </c>
    </row>
    <row r="394" spans="1:1" outlineLevel="1" x14ac:dyDescent="0.25">
      <c r="A394" s="35">
        <v>0.69000000000000006</v>
      </c>
    </row>
    <row r="395" spans="1:1" outlineLevel="1" x14ac:dyDescent="0.25">
      <c r="A395" s="35">
        <v>0.70000000000000007</v>
      </c>
    </row>
    <row r="396" spans="1:1" outlineLevel="1" x14ac:dyDescent="0.25">
      <c r="A396" s="35">
        <v>0.71</v>
      </c>
    </row>
    <row r="397" spans="1:1" outlineLevel="1" x14ac:dyDescent="0.25">
      <c r="A397" s="35">
        <v>0.72</v>
      </c>
    </row>
    <row r="398" spans="1:1" outlineLevel="1" x14ac:dyDescent="0.25">
      <c r="A398" s="35">
        <v>0.73</v>
      </c>
    </row>
    <row r="399" spans="1:1" outlineLevel="1" x14ac:dyDescent="0.25">
      <c r="A399" s="35">
        <v>0.74</v>
      </c>
    </row>
    <row r="400" spans="1:1" outlineLevel="1" x14ac:dyDescent="0.25">
      <c r="A400" s="35">
        <v>0.75</v>
      </c>
    </row>
    <row r="401" spans="1:1" outlineLevel="1" x14ac:dyDescent="0.25">
      <c r="A401" s="35">
        <v>0.76</v>
      </c>
    </row>
    <row r="402" spans="1:1" outlineLevel="1" x14ac:dyDescent="0.25">
      <c r="A402" s="35">
        <v>0.77</v>
      </c>
    </row>
    <row r="403" spans="1:1" outlineLevel="1" x14ac:dyDescent="0.25">
      <c r="A403" s="35">
        <v>0.78</v>
      </c>
    </row>
    <row r="404" spans="1:1" outlineLevel="1" x14ac:dyDescent="0.25">
      <c r="A404" s="35">
        <v>0.79</v>
      </c>
    </row>
    <row r="405" spans="1:1" outlineLevel="1" x14ac:dyDescent="0.25">
      <c r="A405" s="35">
        <v>0.8</v>
      </c>
    </row>
    <row r="406" spans="1:1" outlineLevel="1" x14ac:dyDescent="0.25">
      <c r="A406" s="35">
        <v>0.81</v>
      </c>
    </row>
    <row r="407" spans="1:1" outlineLevel="1" x14ac:dyDescent="0.25">
      <c r="A407" s="35">
        <v>0.82000000000000006</v>
      </c>
    </row>
    <row r="408" spans="1:1" outlineLevel="1" x14ac:dyDescent="0.25">
      <c r="A408" s="35">
        <v>0.83000000000000007</v>
      </c>
    </row>
    <row r="409" spans="1:1" outlineLevel="1" x14ac:dyDescent="0.25">
      <c r="A409" s="35">
        <v>0.84</v>
      </c>
    </row>
    <row r="410" spans="1:1" outlineLevel="1" x14ac:dyDescent="0.25">
      <c r="A410" s="35">
        <v>0.85</v>
      </c>
    </row>
    <row r="411" spans="1:1" outlineLevel="1" x14ac:dyDescent="0.25">
      <c r="A411" s="35">
        <v>0.86</v>
      </c>
    </row>
    <row r="412" spans="1:1" outlineLevel="1" x14ac:dyDescent="0.25">
      <c r="A412" s="35">
        <v>0.87</v>
      </c>
    </row>
    <row r="413" spans="1:1" outlineLevel="1" x14ac:dyDescent="0.25">
      <c r="A413" s="35">
        <v>0.88</v>
      </c>
    </row>
    <row r="414" spans="1:1" outlineLevel="1" x14ac:dyDescent="0.25">
      <c r="A414" s="35">
        <v>0.89</v>
      </c>
    </row>
    <row r="415" spans="1:1" outlineLevel="1" x14ac:dyDescent="0.25">
      <c r="A415" s="35">
        <v>0.9</v>
      </c>
    </row>
    <row r="416" spans="1:1" outlineLevel="1" x14ac:dyDescent="0.25">
      <c r="A416" s="35">
        <v>0.91</v>
      </c>
    </row>
    <row r="417" spans="1:1" outlineLevel="1" x14ac:dyDescent="0.25">
      <c r="A417" s="35">
        <v>0.92</v>
      </c>
    </row>
    <row r="418" spans="1:1" outlineLevel="1" x14ac:dyDescent="0.25">
      <c r="A418" s="35">
        <v>0.93</v>
      </c>
    </row>
    <row r="419" spans="1:1" outlineLevel="1" x14ac:dyDescent="0.25">
      <c r="A419" s="35">
        <v>0.94000000000000006</v>
      </c>
    </row>
    <row r="420" spans="1:1" outlineLevel="1" x14ac:dyDescent="0.25">
      <c r="A420" s="35">
        <v>0.95000000000000007</v>
      </c>
    </row>
    <row r="421" spans="1:1" outlineLevel="1" x14ac:dyDescent="0.25">
      <c r="A421" s="35">
        <v>0.96</v>
      </c>
    </row>
    <row r="422" spans="1:1" outlineLevel="1" x14ac:dyDescent="0.25">
      <c r="A422" s="35">
        <v>0.97</v>
      </c>
    </row>
    <row r="423" spans="1:1" outlineLevel="1" x14ac:dyDescent="0.25">
      <c r="A423" s="35">
        <v>0.98</v>
      </c>
    </row>
    <row r="424" spans="1:1" outlineLevel="1" x14ac:dyDescent="0.25">
      <c r="A424" s="35">
        <v>0.99</v>
      </c>
    </row>
    <row r="425" spans="1:1" outlineLevel="1" x14ac:dyDescent="0.25">
      <c r="A425" s="35">
        <v>0.99299999999999999</v>
      </c>
    </row>
    <row r="426" spans="1:1" outlineLevel="1" x14ac:dyDescent="0.25">
      <c r="A426" s="35">
        <v>0.996</v>
      </c>
    </row>
    <row r="427" spans="1:1" x14ac:dyDescent="0.25">
      <c r="A427" s="35">
        <v>0.999</v>
      </c>
    </row>
  </sheetData>
  <dataValidations count="1">
    <dataValidation type="list" allowBlank="1" showInputMessage="1" showErrorMessage="1" sqref="B11" xr:uid="{D4661358-DFE2-4DAE-A606-30AE47EF884A}">
      <formula1>$A$37:$A$48</formula1>
    </dataValidation>
  </dataValidation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25</vt:i4>
      </vt:variant>
    </vt:vector>
  </HeadingPairs>
  <TitlesOfParts>
    <vt:vector size="31" baseType="lpstr">
      <vt:lpstr>MiniGFOAStressTest</vt:lpstr>
      <vt:lpstr>Distribution</vt:lpstr>
      <vt:lpstr>one-column metalog charts</vt:lpstr>
      <vt:lpstr>PMTable</vt:lpstr>
      <vt:lpstr>SIPmath Chart Data</vt:lpstr>
      <vt:lpstr>ChanceCalc Chart Data</vt:lpstr>
      <vt:lpstr>Distribution</vt:lpstr>
      <vt:lpstr>Metalog_btyp_SPT_001</vt:lpstr>
      <vt:lpstr>Metalog_btyp_SPT_002</vt:lpstr>
      <vt:lpstr>Metalog_hi_q_val_SPT_001</vt:lpstr>
      <vt:lpstr>Metalog_hi_q_val_SPT_002</vt:lpstr>
      <vt:lpstr>Metalog_lb_SPT_001</vt:lpstr>
      <vt:lpstr>Metalog_lb_SPT_002</vt:lpstr>
      <vt:lpstr>Metalog_lo_q_pct_SPT_001</vt:lpstr>
      <vt:lpstr>Metalog_lo_q_pct_SPT_002</vt:lpstr>
      <vt:lpstr>Metalog_lo_q_val_SPT_001</vt:lpstr>
      <vt:lpstr>Metalog_lo_q_val_SPT_002</vt:lpstr>
      <vt:lpstr>Metalog_median_SPT_001</vt:lpstr>
      <vt:lpstr>Metalog_median_SPT_002</vt:lpstr>
      <vt:lpstr>Metalog_Name_SPT_002</vt:lpstr>
      <vt:lpstr>Metalog_plotDropDown_SPT_002</vt:lpstr>
      <vt:lpstr>Metalog_r_SPT_001</vt:lpstr>
      <vt:lpstr>Metalog_r_SPT_002</vt:lpstr>
      <vt:lpstr>Metalog_SPT_001</vt:lpstr>
      <vt:lpstr>Metalog_SPT_002</vt:lpstr>
      <vt:lpstr>Metalog_ub_SPT_001</vt:lpstr>
      <vt:lpstr>Metalog_ub_SPT_002</vt:lpstr>
      <vt:lpstr>PM_Index</vt:lpstr>
      <vt:lpstr>SimEndRsrv</vt:lpstr>
      <vt:lpstr>SimSurplusDeficit</vt:lpstr>
      <vt:lpstr>TOTAL_DIVERSE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2023-03-30T13:18:27Z</dcterms:modified>
</cp:coreProperties>
</file>